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1. MES DE ENERO\"/>
    </mc:Choice>
  </mc:AlternateContent>
  <xr:revisionPtr revIDLastSave="0" documentId="13_ncr:1_{772F3E1C-E711-4B35-9A4D-92960A5BE991}" xr6:coauthVersionLast="47" xr6:coauthVersionMax="47" xr10:uidLastSave="{00000000-0000-0000-0000-000000000000}"/>
  <bookViews>
    <workbookView xWindow="-120" yWindow="-120" windowWidth="38640" windowHeight="21120" activeTab="6" xr2:uid="{00000000-000D-0000-FFFF-FFFF00000000}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RDR!$B$5:$F$37</definedName>
    <definedName name="_xlnm.Print_Area" localSheetId="1">RO!$B$5:$F$73</definedName>
    <definedName name="_xlnm.Print_Area" localSheetId="4">ROCC!$B$5:$F$37</definedName>
    <definedName name="_xlnm.Print_Area" localSheetId="3">ROOC!$B$2:$F$10</definedName>
    <definedName name="_xlnm.Print_Area" localSheetId="0">'TODA FUENTE'!$B$5:$F$73</definedName>
  </definedNames>
  <calcPr calcId="191029"/>
</workbook>
</file>

<file path=xl/calcChain.xml><?xml version="1.0" encoding="utf-8"?>
<calcChain xmlns="http://schemas.openxmlformats.org/spreadsheetml/2006/main">
  <c r="F17" i="7" l="1"/>
  <c r="F16" i="7"/>
  <c r="F11" i="7"/>
  <c r="C14" i="7"/>
  <c r="D14" i="7"/>
  <c r="E14" i="7"/>
  <c r="F53" i="2"/>
  <c r="C58" i="2"/>
  <c r="D58" i="2"/>
  <c r="E58" i="2"/>
  <c r="F45" i="2"/>
  <c r="C48" i="2"/>
  <c r="D48" i="2"/>
  <c r="E48" i="2"/>
  <c r="F52" i="1"/>
  <c r="C58" i="1"/>
  <c r="D58" i="1"/>
  <c r="E58" i="1"/>
  <c r="F44" i="1"/>
  <c r="C48" i="1"/>
  <c r="D48" i="1"/>
  <c r="E48" i="1"/>
  <c r="F10" i="7" l="1"/>
  <c r="F12" i="7"/>
  <c r="F13" i="7"/>
  <c r="F32" i="5"/>
  <c r="F66" i="2"/>
  <c r="F67" i="1"/>
  <c r="F33" i="5" l="1"/>
  <c r="F18" i="5"/>
  <c r="F31" i="5" l="1"/>
  <c r="F30" i="5"/>
  <c r="F29" i="5"/>
  <c r="E28" i="5"/>
  <c r="D28" i="5"/>
  <c r="C28" i="5"/>
  <c r="F54" i="2"/>
  <c r="F54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5" i="2"/>
  <c r="C40" i="2"/>
  <c r="D40" i="2"/>
  <c r="E40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35" i="3"/>
  <c r="F34" i="3"/>
  <c r="F33" i="3"/>
  <c r="F31" i="3"/>
  <c r="F30" i="3"/>
  <c r="F29" i="3"/>
  <c r="F28" i="3"/>
  <c r="E32" i="3"/>
  <c r="D32" i="3"/>
  <c r="F23" i="3"/>
  <c r="F46" i="1"/>
  <c r="F32" i="3" l="1"/>
  <c r="F25" i="2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9" i="5"/>
  <c r="F27" i="3"/>
  <c r="F66" i="1"/>
  <c r="F38" i="1"/>
  <c r="F36" i="1"/>
  <c r="C40" i="1"/>
  <c r="D40" i="1"/>
  <c r="E40" i="1"/>
  <c r="F24" i="5" l="1"/>
  <c r="C26" i="1"/>
  <c r="D26" i="1"/>
  <c r="E26" i="1"/>
  <c r="F23" i="5" l="1"/>
  <c r="F33" i="8"/>
  <c r="F16" i="8"/>
  <c r="F65" i="2"/>
  <c r="F64" i="2"/>
  <c r="F63" i="2"/>
  <c r="F62" i="2"/>
  <c r="F69" i="1"/>
  <c r="F68" i="1"/>
  <c r="F32" i="8" l="1"/>
  <c r="F15" i="8"/>
  <c r="F36" i="8" l="1"/>
  <c r="F65" i="1"/>
  <c r="F17" i="5" l="1"/>
  <c r="F11" i="3" l="1"/>
  <c r="F46" i="2"/>
  <c r="F44" i="2"/>
  <c r="F43" i="2"/>
  <c r="F42" i="2"/>
  <c r="F30" i="2"/>
  <c r="F47" i="1"/>
  <c r="F45" i="1"/>
  <c r="F43" i="1"/>
  <c r="F33" i="1"/>
  <c r="F15" i="7" l="1"/>
  <c r="E26" i="5"/>
  <c r="D26" i="5"/>
  <c r="C26" i="5"/>
  <c r="C26" i="3"/>
  <c r="D26" i="3"/>
  <c r="E26" i="3"/>
  <c r="F14" i="7" l="1"/>
  <c r="F24" i="3"/>
  <c r="F24" i="1"/>
  <c r="F27" i="5" l="1"/>
  <c r="F26" i="5"/>
  <c r="C26" i="2"/>
  <c r="D26" i="2"/>
  <c r="E26" i="2"/>
  <c r="E11" i="5" l="1"/>
  <c r="E34" i="5" s="1"/>
  <c r="D11" i="5"/>
  <c r="D34" i="5" s="1"/>
  <c r="C11" i="5"/>
  <c r="C34" i="5" s="1"/>
  <c r="E9" i="5"/>
  <c r="D9" i="5"/>
  <c r="C9" i="5"/>
  <c r="F57" i="1"/>
  <c r="F56" i="1"/>
  <c r="F55" i="1"/>
  <c r="F15" i="5" l="1"/>
  <c r="F14" i="5"/>
  <c r="F13" i="5"/>
  <c r="F12" i="5"/>
  <c r="F11" i="5"/>
  <c r="F25" i="3" l="1"/>
  <c r="E21" i="3"/>
  <c r="D21" i="3"/>
  <c r="C21" i="3"/>
  <c r="E9" i="7" l="1"/>
  <c r="E18" i="7" s="1"/>
  <c r="D9" i="7"/>
  <c r="D18" i="7" s="1"/>
  <c r="C9" i="7"/>
  <c r="C18" i="7" s="1"/>
  <c r="F22" i="3"/>
  <c r="F20" i="3"/>
  <c r="F19" i="3"/>
  <c r="F18" i="3"/>
  <c r="F17" i="3"/>
  <c r="F13" i="3"/>
  <c r="F12" i="3"/>
  <c r="F10" i="3"/>
  <c r="F52" i="2" l="1"/>
  <c r="F47" i="2"/>
  <c r="F41" i="2"/>
  <c r="F53" i="1"/>
  <c r="F42" i="1"/>
  <c r="F70" i="2" l="1"/>
  <c r="F64" i="1"/>
  <c r="F21" i="3" l="1"/>
  <c r="F26" i="3"/>
  <c r="F56" i="2" l="1"/>
  <c r="F55" i="2"/>
  <c r="F51" i="2"/>
  <c r="F51" i="1"/>
  <c r="F24" i="2" l="1"/>
  <c r="F41" i="1" l="1"/>
  <c r="F10" i="8" l="1"/>
  <c r="F22" i="5" l="1"/>
  <c r="F21" i="5"/>
  <c r="F20" i="5"/>
  <c r="F10" i="5"/>
  <c r="F71" i="2"/>
  <c r="F69" i="2"/>
  <c r="F68" i="2"/>
  <c r="F67" i="2"/>
  <c r="F61" i="2"/>
  <c r="F60" i="2"/>
  <c r="F59" i="2"/>
  <c r="F57" i="2"/>
  <c r="F50" i="2"/>
  <c r="F49" i="2"/>
  <c r="F39" i="2"/>
  <c r="F38" i="2"/>
  <c r="F37" i="2"/>
  <c r="F36" i="2"/>
  <c r="F34" i="2"/>
  <c r="F33" i="2"/>
  <c r="F32" i="2"/>
  <c r="F31" i="2"/>
  <c r="F29" i="2"/>
  <c r="F28" i="2"/>
  <c r="F27" i="2"/>
  <c r="F22" i="2"/>
  <c r="F21" i="2"/>
  <c r="F20" i="2"/>
  <c r="F19" i="2"/>
  <c r="F17" i="2"/>
  <c r="F16" i="2"/>
  <c r="F14" i="2"/>
  <c r="F13" i="2"/>
  <c r="F12" i="2"/>
  <c r="F11" i="2"/>
  <c r="F10" i="2"/>
  <c r="F71" i="1"/>
  <c r="F70" i="1"/>
  <c r="F63" i="1"/>
  <c r="F62" i="1"/>
  <c r="F61" i="1"/>
  <c r="F60" i="1"/>
  <c r="F59" i="1"/>
  <c r="F50" i="1"/>
  <c r="F49" i="1"/>
  <c r="F39" i="1"/>
  <c r="F37" i="1"/>
  <c r="F35" i="1"/>
  <c r="F34" i="1"/>
  <c r="F32" i="1"/>
  <c r="F31" i="1"/>
  <c r="F30" i="1"/>
  <c r="F29" i="1"/>
  <c r="F28" i="1"/>
  <c r="F27" i="1"/>
  <c r="F22" i="1"/>
  <c r="F20" i="1"/>
  <c r="F19" i="1"/>
  <c r="F18" i="1"/>
  <c r="F16" i="1"/>
  <c r="F15" i="1"/>
  <c r="F14" i="1"/>
  <c r="F13" i="1"/>
  <c r="F12" i="1"/>
  <c r="F11" i="1"/>
  <c r="F10" i="1"/>
  <c r="F58" i="1" l="1"/>
  <c r="F58" i="2"/>
  <c r="E9" i="3"/>
  <c r="D9" i="3"/>
  <c r="C9" i="3"/>
  <c r="F9" i="3" l="1"/>
  <c r="F9" i="5"/>
  <c r="F40" i="1"/>
  <c r="F23" i="1"/>
  <c r="F9" i="8"/>
  <c r="F28" i="5"/>
  <c r="F34" i="5"/>
  <c r="F40" i="2"/>
  <c r="E14" i="3"/>
  <c r="D14" i="3"/>
  <c r="C14" i="3"/>
  <c r="F14" i="3" l="1"/>
  <c r="F18" i="7" l="1"/>
  <c r="F9" i="7"/>
  <c r="E6" i="4"/>
  <c r="E9" i="4" s="1"/>
  <c r="D6" i="4"/>
  <c r="D9" i="4" s="1"/>
  <c r="C6" i="4"/>
  <c r="C9" i="4" s="1"/>
  <c r="C32" i="3"/>
  <c r="E16" i="3"/>
  <c r="D16" i="3"/>
  <c r="C16" i="3"/>
  <c r="E9" i="2"/>
  <c r="E72" i="2" s="1"/>
  <c r="D9" i="2"/>
  <c r="D72" i="2" s="1"/>
  <c r="C9" i="2"/>
  <c r="C72" i="2" s="1"/>
  <c r="E9" i="1"/>
  <c r="E72" i="1" s="1"/>
  <c r="D9" i="1"/>
  <c r="D72" i="1" s="1"/>
  <c r="C9" i="1"/>
  <c r="C72" i="1" s="1"/>
  <c r="E36" i="3" l="1"/>
  <c r="D36" i="3"/>
  <c r="F72" i="1"/>
  <c r="C36" i="3"/>
  <c r="F16" i="3"/>
  <c r="F26" i="2"/>
  <c r="F23" i="2"/>
  <c r="F26" i="1"/>
  <c r="F48" i="2"/>
  <c r="F48" i="1"/>
  <c r="F9" i="2"/>
  <c r="F9" i="1"/>
  <c r="F9" i="4"/>
  <c r="F8" i="4"/>
  <c r="F7" i="4"/>
  <c r="F6" i="4"/>
  <c r="F36" i="3" l="1"/>
  <c r="F72" i="2"/>
</calcChain>
</file>

<file path=xl/sharedStrings.xml><?xml version="1.0" encoding="utf-8"?>
<sst xmlns="http://schemas.openxmlformats.org/spreadsheetml/2006/main" count="253" uniqueCount="43">
  <si>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</si>
  <si>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</si>
  <si>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</si>
  <si>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</si>
  <si>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</si>
  <si>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</si>
  <si>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</si>
  <si>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</si>
  <si>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</si>
  <si>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</si>
  <si>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</si>
  <si>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</si>
  <si>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</si>
  <si>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</si>
  <si>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</si>
  <si>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</si>
  <si>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</si>
  <si>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</si>
  <si>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</si>
  <si>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</si>
  <si>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</si>
  <si>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</si>
  <si>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</si>
  <si>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</si>
  <si>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</si>
  <si>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</si>
  <si>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</si>
  <si>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</si>
  <si>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</si>
  <si>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</si>
  <si>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</si>
  <si>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</si>
  <si>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</si>
  <si>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</si>
  <si>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</si>
  <si>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</si>
  <si>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</si>
  <si>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</si>
  <si>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</si>
  <si>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</si>
  <si>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DEVENGADO
AL 31.01.25</t>
  </si>
  <si>
    <t>Fuente: SIAF, Consulta Amigable y Base de Datos al 31 de enero del 2025</t>
  </si>
  <si>
    <t>EJECUCION DE LOS PROGRAMAS PRESUPUESTALES AL MES DE ENERO
DEL AÑO FISCAL 2025 DEL PLIEGO 011 MINSA - TODA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</si>
</sst>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76"/>
  <sheetViews>
    <sheetView showGridLines="0" topLeftCell="A37" zoomScale="120" zoomScaleNormal="120" workbookViewId="0">
      <selection activeCell="B59" sqref="B59:E71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42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40</v>
      </c>
      <c r="F8" s="49" t="s">
        <v>5</v>
      </c>
    </row>
    <row r="9" spans="2:6" x14ac:dyDescent="0.25">
      <c r="B9" s="40" t="s">
        <v>14</v>
      </c>
      <c r="C9" s="41">
        <f>SUM(C10:C22)</f>
        <v>5273254927</v>
      </c>
      <c r="D9" s="41">
        <f>SUM(D10:D22)</f>
        <v>5281237998</v>
      </c>
      <c r="E9" s="41">
        <f>SUM(E10:E22)</f>
        <v>402502579.73999989</v>
      </c>
      <c r="F9" s="53">
        <f t="shared" ref="F9:F72" si="0">IF(E9=0,"%",E9/D9)</f>
        <v>7.6213679423731182E-2</v>
      </c>
    </row>
    <row r="10" spans="2:6" x14ac:dyDescent="0.25">
      <c r="B10" s="16" t="s">
        <v>27</v>
      </c>
      <c r="C10" s="29">
        <v>353722476</v>
      </c>
      <c r="D10" s="29">
        <v>355633252</v>
      </c>
      <c r="E10" s="29">
        <v>31242550.269999985</v>
      </c>
      <c r="F10" s="54">
        <f t="shared" si="0"/>
        <v>8.7850475438669001E-2</v>
      </c>
    </row>
    <row r="11" spans="2:6" x14ac:dyDescent="0.25">
      <c r="B11" s="17" t="s">
        <v>28</v>
      </c>
      <c r="C11" s="30">
        <v>88057404</v>
      </c>
      <c r="D11" s="30">
        <v>89017859</v>
      </c>
      <c r="E11" s="30">
        <v>7458646.9999999898</v>
      </c>
      <c r="F11" s="55">
        <f t="shared" si="0"/>
        <v>8.3788209285060311E-2</v>
      </c>
    </row>
    <row r="12" spans="2:6" x14ac:dyDescent="0.25">
      <c r="B12" s="17" t="s">
        <v>29</v>
      </c>
      <c r="C12" s="30">
        <v>28764091</v>
      </c>
      <c r="D12" s="30">
        <v>29016961</v>
      </c>
      <c r="E12" s="30">
        <v>2201584.4</v>
      </c>
      <c r="F12" s="55">
        <f t="shared" si="0"/>
        <v>7.5872328601192932E-2</v>
      </c>
    </row>
    <row r="13" spans="2:6" x14ac:dyDescent="0.25">
      <c r="B13" s="17" t="s">
        <v>30</v>
      </c>
      <c r="C13" s="30">
        <v>156264222</v>
      </c>
      <c r="D13" s="30">
        <v>156895783</v>
      </c>
      <c r="E13" s="30">
        <v>12870953.160000006</v>
      </c>
      <c r="F13" s="55">
        <f t="shared" si="0"/>
        <v>8.2035048449963788E-2</v>
      </c>
    </row>
    <row r="14" spans="2:6" x14ac:dyDescent="0.25">
      <c r="B14" s="17" t="s">
        <v>31</v>
      </c>
      <c r="C14" s="30">
        <v>82796697</v>
      </c>
      <c r="D14" s="30">
        <v>83504345</v>
      </c>
      <c r="E14" s="30">
        <v>6995854.9299999988</v>
      </c>
      <c r="F14" s="55">
        <f t="shared" si="0"/>
        <v>8.3778334289072012E-2</v>
      </c>
    </row>
    <row r="15" spans="2:6" x14ac:dyDescent="0.25">
      <c r="B15" s="17" t="s">
        <v>32</v>
      </c>
      <c r="C15" s="30">
        <v>12618371</v>
      </c>
      <c r="D15" s="30">
        <v>12749771</v>
      </c>
      <c r="E15" s="30">
        <v>1023182.4000000006</v>
      </c>
      <c r="F15" s="55">
        <f t="shared" si="0"/>
        <v>8.0251041371645071E-2</v>
      </c>
    </row>
    <row r="16" spans="2:6" x14ac:dyDescent="0.25">
      <c r="B16" s="17" t="s">
        <v>33</v>
      </c>
      <c r="C16" s="30">
        <v>412072643</v>
      </c>
      <c r="D16" s="30">
        <v>417659445</v>
      </c>
      <c r="E16" s="30">
        <v>38714352.289999977</v>
      </c>
      <c r="F16" s="55">
        <f t="shared" si="0"/>
        <v>9.2693587451374349E-2</v>
      </c>
    </row>
    <row r="17" spans="2:6" x14ac:dyDescent="0.25">
      <c r="B17" s="17" t="s">
        <v>34</v>
      </c>
      <c r="C17" s="30">
        <v>75166502</v>
      </c>
      <c r="D17" s="30">
        <v>75529383</v>
      </c>
      <c r="E17" s="30">
        <v>6149397.7499999991</v>
      </c>
      <c r="F17" s="55">
        <f t="shared" si="0"/>
        <v>8.1417290936958917E-2</v>
      </c>
    </row>
    <row r="18" spans="2:6" x14ac:dyDescent="0.25">
      <c r="B18" s="17" t="s">
        <v>35</v>
      </c>
      <c r="C18" s="30">
        <v>124059353</v>
      </c>
      <c r="D18" s="30">
        <v>124631404</v>
      </c>
      <c r="E18" s="30">
        <v>9716034.5799999908</v>
      </c>
      <c r="F18" s="55">
        <f t="shared" si="0"/>
        <v>7.7958157159169858E-2</v>
      </c>
    </row>
    <row r="19" spans="2:6" x14ac:dyDescent="0.25">
      <c r="B19" s="17" t="s">
        <v>39</v>
      </c>
      <c r="C19" s="30">
        <v>196969140</v>
      </c>
      <c r="D19" s="30">
        <v>197718699</v>
      </c>
      <c r="E19" s="30">
        <v>16368884.220000006</v>
      </c>
      <c r="F19" s="55">
        <f t="shared" si="0"/>
        <v>8.2788751406866201E-2</v>
      </c>
    </row>
    <row r="20" spans="2:6" x14ac:dyDescent="0.25">
      <c r="B20" s="17" t="s">
        <v>38</v>
      </c>
      <c r="C20" s="30">
        <v>23869815</v>
      </c>
      <c r="D20" s="30">
        <v>23891870</v>
      </c>
      <c r="E20" s="30">
        <v>1946647.09</v>
      </c>
      <c r="F20" s="55">
        <f t="shared" si="0"/>
        <v>8.1477384984934204E-2</v>
      </c>
    </row>
    <row r="21" spans="2:6" x14ac:dyDescent="0.25">
      <c r="B21" s="17" t="s">
        <v>36</v>
      </c>
      <c r="C21" s="30">
        <v>1972729486</v>
      </c>
      <c r="D21" s="30">
        <v>1975088202</v>
      </c>
      <c r="E21" s="30">
        <v>136136537.66</v>
      </c>
      <c r="F21" s="55">
        <f t="shared" si="0"/>
        <v>6.8926814266900269E-2</v>
      </c>
    </row>
    <row r="22" spans="2:6" x14ac:dyDescent="0.25">
      <c r="B22" s="17" t="s">
        <v>37</v>
      </c>
      <c r="C22" s="30">
        <v>1746164727</v>
      </c>
      <c r="D22" s="30">
        <v>1739901024</v>
      </c>
      <c r="E22" s="30">
        <v>131677953.98999992</v>
      </c>
      <c r="F22" s="55">
        <f t="shared" si="0"/>
        <v>7.5681290012275956E-2</v>
      </c>
    </row>
    <row r="23" spans="2:6" x14ac:dyDescent="0.25">
      <c r="B23" s="40" t="s">
        <v>13</v>
      </c>
      <c r="C23" s="41">
        <f>SUM(C24:C25)</f>
        <v>148249515</v>
      </c>
      <c r="D23" s="41">
        <f>SUM(D24:D25)</f>
        <v>151233847</v>
      </c>
      <c r="E23" s="41">
        <f>SUM(E24:E25)</f>
        <v>14800346.850000003</v>
      </c>
      <c r="F23" s="53">
        <f t="shared" si="0"/>
        <v>9.7863984442583166E-2</v>
      </c>
    </row>
    <row r="24" spans="2:6" x14ac:dyDescent="0.25">
      <c r="B24" s="17" t="s">
        <v>36</v>
      </c>
      <c r="C24" s="30">
        <v>3919587</v>
      </c>
      <c r="D24" s="30">
        <v>3570240</v>
      </c>
      <c r="E24" s="30">
        <v>467028.8</v>
      </c>
      <c r="F24" s="55">
        <f t="shared" si="0"/>
        <v>0.13081159809984763</v>
      </c>
    </row>
    <row r="25" spans="2:6" x14ac:dyDescent="0.25">
      <c r="B25" s="17" t="s">
        <v>37</v>
      </c>
      <c r="C25" s="30">
        <v>144329928</v>
      </c>
      <c r="D25" s="30">
        <v>147663607</v>
      </c>
      <c r="E25" s="30">
        <v>14333318.050000003</v>
      </c>
      <c r="F25" s="55">
        <f t="shared" si="0"/>
        <v>9.706737049976033E-2</v>
      </c>
    </row>
    <row r="26" spans="2:6" x14ac:dyDescent="0.25">
      <c r="B26" s="40" t="s">
        <v>12</v>
      </c>
      <c r="C26" s="41">
        <f>SUM(C27:C39)</f>
        <v>3025452805</v>
      </c>
      <c r="D26" s="41">
        <f>SUM(D27:D39)</f>
        <v>3417301729</v>
      </c>
      <c r="E26" s="41">
        <f>SUM(E27:E39)</f>
        <v>50837336.210000001</v>
      </c>
      <c r="F26" s="53">
        <f t="shared" si="0"/>
        <v>1.48764552391095E-2</v>
      </c>
    </row>
    <row r="27" spans="2:6" x14ac:dyDescent="0.25">
      <c r="B27" s="16" t="s">
        <v>27</v>
      </c>
      <c r="C27" s="29">
        <v>65769790</v>
      </c>
      <c r="D27" s="29">
        <v>120958444</v>
      </c>
      <c r="E27" s="29">
        <v>901041</v>
      </c>
      <c r="F27" s="54">
        <f t="shared" si="0"/>
        <v>7.4491781656847375E-3</v>
      </c>
    </row>
    <row r="28" spans="2:6" x14ac:dyDescent="0.25">
      <c r="B28" s="17" t="s">
        <v>28</v>
      </c>
      <c r="C28" s="30">
        <v>170740648</v>
      </c>
      <c r="D28" s="30">
        <v>168058692</v>
      </c>
      <c r="E28" s="30">
        <v>236685</v>
      </c>
      <c r="F28" s="55">
        <f t="shared" si="0"/>
        <v>1.4083472695360498E-3</v>
      </c>
    </row>
    <row r="29" spans="2:6" x14ac:dyDescent="0.25">
      <c r="B29" s="17" t="s">
        <v>29</v>
      </c>
      <c r="C29" s="30">
        <v>47447414</v>
      </c>
      <c r="D29" s="30">
        <v>83330587</v>
      </c>
      <c r="E29" s="30">
        <v>23091</v>
      </c>
      <c r="F29" s="55">
        <f t="shared" si="0"/>
        <v>2.7710113214491098E-4</v>
      </c>
    </row>
    <row r="30" spans="2:6" x14ac:dyDescent="0.25">
      <c r="B30" s="17" t="s">
        <v>30</v>
      </c>
      <c r="C30" s="30">
        <v>23666294</v>
      </c>
      <c r="D30" s="30">
        <v>40563401</v>
      </c>
      <c r="E30" s="30">
        <v>71677</v>
      </c>
      <c r="F30" s="55">
        <f t="shared" si="0"/>
        <v>1.7670362502394709E-3</v>
      </c>
    </row>
    <row r="31" spans="2:6" x14ac:dyDescent="0.25">
      <c r="B31" s="17" t="s">
        <v>31</v>
      </c>
      <c r="C31" s="30">
        <v>374004594</v>
      </c>
      <c r="D31" s="30">
        <v>426455526</v>
      </c>
      <c r="E31" s="30">
        <v>1321246.6399999999</v>
      </c>
      <c r="F31" s="55">
        <f t="shared" si="0"/>
        <v>3.0982049931274659E-3</v>
      </c>
    </row>
    <row r="32" spans="2:6" x14ac:dyDescent="0.25">
      <c r="B32" s="17" t="s">
        <v>32</v>
      </c>
      <c r="C32" s="30">
        <v>11767467</v>
      </c>
      <c r="D32" s="30">
        <v>12384862</v>
      </c>
      <c r="E32" s="30">
        <v>79100</v>
      </c>
      <c r="F32" s="55">
        <f t="shared" si="0"/>
        <v>6.3868293405287841E-3</v>
      </c>
    </row>
    <row r="33" spans="2:6" x14ac:dyDescent="0.25">
      <c r="B33" s="17" t="s">
        <v>33</v>
      </c>
      <c r="C33" s="30">
        <v>18230103</v>
      </c>
      <c r="D33" s="30">
        <v>36345971</v>
      </c>
      <c r="E33" s="30">
        <v>477663</v>
      </c>
      <c r="F33" s="55">
        <f t="shared" si="0"/>
        <v>1.314211690753839E-2</v>
      </c>
    </row>
    <row r="34" spans="2:6" x14ac:dyDescent="0.25">
      <c r="B34" s="17" t="s">
        <v>34</v>
      </c>
      <c r="C34" s="30">
        <v>7697987</v>
      </c>
      <c r="D34" s="30">
        <v>8120636</v>
      </c>
      <c r="E34" s="30">
        <v>218980</v>
      </c>
      <c r="F34" s="55">
        <f t="shared" si="0"/>
        <v>2.6965868190619552E-2</v>
      </c>
    </row>
    <row r="35" spans="2:6" x14ac:dyDescent="0.25">
      <c r="B35" s="17" t="s">
        <v>35</v>
      </c>
      <c r="C35" s="30">
        <v>41127841</v>
      </c>
      <c r="D35" s="30">
        <v>50096689</v>
      </c>
      <c r="E35" s="30">
        <v>85400</v>
      </c>
      <c r="F35" s="55">
        <f t="shared" si="0"/>
        <v>1.7047034785073322E-3</v>
      </c>
    </row>
    <row r="36" spans="2:6" x14ac:dyDescent="0.25">
      <c r="B36" s="17" t="s">
        <v>39</v>
      </c>
      <c r="C36" s="30">
        <v>99233980</v>
      </c>
      <c r="D36" s="30">
        <v>113816611</v>
      </c>
      <c r="E36" s="30">
        <v>19077</v>
      </c>
      <c r="F36" s="55">
        <f t="shared" si="0"/>
        <v>1.6761173814953953E-4</v>
      </c>
    </row>
    <row r="37" spans="2:6" x14ac:dyDescent="0.25">
      <c r="B37" s="17" t="s">
        <v>38</v>
      </c>
      <c r="C37" s="30">
        <v>112619</v>
      </c>
      <c r="D37" s="30">
        <v>127919</v>
      </c>
      <c r="E37" s="30">
        <v>0</v>
      </c>
      <c r="F37" s="55" t="str">
        <f t="shared" si="0"/>
        <v>%</v>
      </c>
    </row>
    <row r="38" spans="2:6" x14ac:dyDescent="0.25">
      <c r="B38" s="17" t="s">
        <v>36</v>
      </c>
      <c r="C38" s="30">
        <v>506468424</v>
      </c>
      <c r="D38" s="30">
        <v>479814740</v>
      </c>
      <c r="E38" s="30">
        <v>19215090.379999999</v>
      </c>
      <c r="F38" s="55">
        <f t="shared" si="0"/>
        <v>4.0046894724409671E-2</v>
      </c>
    </row>
    <row r="39" spans="2:6" x14ac:dyDescent="0.25">
      <c r="B39" s="17" t="s">
        <v>37</v>
      </c>
      <c r="C39" s="30">
        <v>1659185644</v>
      </c>
      <c r="D39" s="30">
        <v>1877227651</v>
      </c>
      <c r="E39" s="30">
        <v>28188285.190000001</v>
      </c>
      <c r="F39" s="55">
        <f t="shared" si="0"/>
        <v>1.501591198860942E-2</v>
      </c>
    </row>
    <row r="40" spans="2:6" x14ac:dyDescent="0.25">
      <c r="B40" s="40" t="s">
        <v>11</v>
      </c>
      <c r="C40" s="41">
        <f>SUM(C41:C47)</f>
        <v>764270538</v>
      </c>
      <c r="D40" s="41">
        <f>SUM(D41:D47)</f>
        <v>728226063</v>
      </c>
      <c r="E40" s="41">
        <f>SUM(E41:E47)</f>
        <v>0</v>
      </c>
      <c r="F40" s="53" t="str">
        <f t="shared" si="0"/>
        <v>%</v>
      </c>
    </row>
    <row r="41" spans="2:6" x14ac:dyDescent="0.25">
      <c r="B41" s="17" t="s">
        <v>27</v>
      </c>
      <c r="C41" s="30">
        <v>56868201</v>
      </c>
      <c r="D41" s="30">
        <v>56938434</v>
      </c>
      <c r="E41" s="30">
        <v>0</v>
      </c>
      <c r="F41" s="55" t="str">
        <f t="shared" si="0"/>
        <v>%</v>
      </c>
    </row>
    <row r="42" spans="2:6" x14ac:dyDescent="0.25">
      <c r="B42" s="17" t="s">
        <v>28</v>
      </c>
      <c r="C42" s="30">
        <v>22519658</v>
      </c>
      <c r="D42" s="30">
        <v>30493784</v>
      </c>
      <c r="E42" s="30">
        <v>0</v>
      </c>
      <c r="F42" s="55" t="str">
        <f t="shared" ref="F42:F47" si="1">IF(E42=0,"%",E42/D42)</f>
        <v>%</v>
      </c>
    </row>
    <row r="43" spans="2:6" x14ac:dyDescent="0.25">
      <c r="B43" s="17" t="s">
        <v>29</v>
      </c>
      <c r="C43" s="30">
        <v>14275734</v>
      </c>
      <c r="D43" s="30">
        <v>14889935</v>
      </c>
      <c r="E43" s="30">
        <v>0</v>
      </c>
      <c r="F43" s="55" t="str">
        <f t="shared" si="1"/>
        <v>%</v>
      </c>
    </row>
    <row r="44" spans="2:6" x14ac:dyDescent="0.25">
      <c r="B44" s="17" t="s">
        <v>31</v>
      </c>
      <c r="C44" s="30">
        <v>45000000</v>
      </c>
      <c r="D44" s="30">
        <v>45000000</v>
      </c>
      <c r="E44" s="30">
        <v>0</v>
      </c>
      <c r="F44" s="55" t="str">
        <f t="shared" si="1"/>
        <v>%</v>
      </c>
    </row>
    <row r="45" spans="2:6" x14ac:dyDescent="0.25">
      <c r="B45" s="17" t="s">
        <v>39</v>
      </c>
      <c r="C45" s="30">
        <v>198959866</v>
      </c>
      <c r="D45" s="30">
        <v>198959866</v>
      </c>
      <c r="E45" s="30">
        <v>0</v>
      </c>
      <c r="F45" s="55" t="str">
        <f t="shared" si="1"/>
        <v>%</v>
      </c>
    </row>
    <row r="46" spans="2:6" x14ac:dyDescent="0.25">
      <c r="B46" s="17" t="s">
        <v>36</v>
      </c>
      <c r="C46" s="30">
        <v>16248985</v>
      </c>
      <c r="D46" s="30">
        <v>16248985</v>
      </c>
      <c r="E46" s="30">
        <v>0</v>
      </c>
      <c r="F46" s="55" t="str">
        <f>IF(E46=0,"%",E46/D46)</f>
        <v>%</v>
      </c>
    </row>
    <row r="47" spans="2:6" x14ac:dyDescent="0.25">
      <c r="B47" s="17" t="s">
        <v>37</v>
      </c>
      <c r="C47" s="30">
        <v>410398094</v>
      </c>
      <c r="D47" s="30">
        <v>365695059</v>
      </c>
      <c r="E47" s="30">
        <v>0</v>
      </c>
      <c r="F47" s="55" t="str">
        <f t="shared" si="1"/>
        <v>%</v>
      </c>
    </row>
    <row r="48" spans="2:6" x14ac:dyDescent="0.25">
      <c r="B48" s="40" t="s">
        <v>10</v>
      </c>
      <c r="C48" s="41">
        <f>+SUM(C49:C57)</f>
        <v>133385917</v>
      </c>
      <c r="D48" s="41">
        <f>+SUM(D49:D57)</f>
        <v>128108379</v>
      </c>
      <c r="E48" s="41">
        <f>+SUM(E49:E57)</f>
        <v>4883982.92</v>
      </c>
      <c r="F48" s="53">
        <f t="shared" si="0"/>
        <v>3.8123836692992581E-2</v>
      </c>
    </row>
    <row r="49" spans="2:6" x14ac:dyDescent="0.25">
      <c r="B49" s="16" t="s">
        <v>27</v>
      </c>
      <c r="C49" s="29">
        <v>11236390</v>
      </c>
      <c r="D49" s="29">
        <v>11781390</v>
      </c>
      <c r="E49" s="29">
        <v>509968</v>
      </c>
      <c r="F49" s="54">
        <f t="shared" si="0"/>
        <v>4.3285894109268939E-2</v>
      </c>
    </row>
    <row r="50" spans="2:6" x14ac:dyDescent="0.25">
      <c r="B50" s="17" t="s">
        <v>28</v>
      </c>
      <c r="C50" s="30">
        <v>4450790</v>
      </c>
      <c r="D50" s="30">
        <v>4999437</v>
      </c>
      <c r="E50" s="30">
        <v>783198</v>
      </c>
      <c r="F50" s="55">
        <f t="shared" si="0"/>
        <v>0.15665723960517955</v>
      </c>
    </row>
    <row r="51" spans="2:6" x14ac:dyDescent="0.25">
      <c r="B51" s="17" t="s">
        <v>29</v>
      </c>
      <c r="C51" s="30">
        <v>3083384</v>
      </c>
      <c r="D51" s="30">
        <v>3083384</v>
      </c>
      <c r="E51" s="30">
        <v>0</v>
      </c>
      <c r="F51" s="55" t="str">
        <f t="shared" si="0"/>
        <v>%</v>
      </c>
    </row>
    <row r="52" spans="2:6" x14ac:dyDescent="0.25">
      <c r="B52" s="17" t="s">
        <v>30</v>
      </c>
      <c r="C52" s="30">
        <v>100880</v>
      </c>
      <c r="D52" s="30">
        <v>100880</v>
      </c>
      <c r="E52" s="30">
        <v>0</v>
      </c>
      <c r="F52" s="55" t="str">
        <f t="shared" si="0"/>
        <v>%</v>
      </c>
    </row>
    <row r="53" spans="2:6" x14ac:dyDescent="0.25">
      <c r="B53" s="17" t="s">
        <v>31</v>
      </c>
      <c r="C53" s="30">
        <v>284535</v>
      </c>
      <c r="D53" s="30">
        <v>49796</v>
      </c>
      <c r="E53" s="30">
        <v>0</v>
      </c>
      <c r="F53" s="55" t="str">
        <f t="shared" ref="F53" si="2">IF(E53=0,"%",E53/D53)</f>
        <v>%</v>
      </c>
    </row>
    <row r="54" spans="2:6" x14ac:dyDescent="0.25">
      <c r="B54" s="17" t="s">
        <v>35</v>
      </c>
      <c r="C54" s="30">
        <v>121297</v>
      </c>
      <c r="D54" s="30">
        <v>121297</v>
      </c>
      <c r="E54" s="30">
        <v>0</v>
      </c>
      <c r="F54" s="55" t="str">
        <f t="shared" si="0"/>
        <v>%</v>
      </c>
    </row>
    <row r="55" spans="2:6" x14ac:dyDescent="0.25">
      <c r="B55" s="17" t="s">
        <v>39</v>
      </c>
      <c r="C55" s="30">
        <v>21128</v>
      </c>
      <c r="D55" s="30">
        <v>1321128</v>
      </c>
      <c r="E55" s="30">
        <v>3604</v>
      </c>
      <c r="F55" s="55">
        <f t="shared" si="0"/>
        <v>2.7279718543547636E-3</v>
      </c>
    </row>
    <row r="56" spans="2:6" x14ac:dyDescent="0.25">
      <c r="B56" s="17" t="s">
        <v>36</v>
      </c>
      <c r="C56" s="30">
        <v>22987729</v>
      </c>
      <c r="D56" s="30">
        <v>10241445</v>
      </c>
      <c r="E56" s="30">
        <v>238741.41999999998</v>
      </c>
      <c r="F56" s="55">
        <f t="shared" si="0"/>
        <v>2.3311302262522524E-2</v>
      </c>
    </row>
    <row r="57" spans="2:6" x14ac:dyDescent="0.25">
      <c r="B57" s="17" t="s">
        <v>37</v>
      </c>
      <c r="C57" s="30">
        <v>91099784</v>
      </c>
      <c r="D57" s="30">
        <v>96409622</v>
      </c>
      <c r="E57" s="30">
        <v>3348471.5</v>
      </c>
      <c r="F57" s="55">
        <f t="shared" si="0"/>
        <v>3.4731714848959788E-2</v>
      </c>
    </row>
    <row r="58" spans="2:6" x14ac:dyDescent="0.25">
      <c r="B58" s="40" t="s">
        <v>9</v>
      </c>
      <c r="C58" s="41">
        <f>SUM(C59:C71)</f>
        <v>1704645661</v>
      </c>
      <c r="D58" s="41">
        <f>SUM(D59:D71)</f>
        <v>1699146171</v>
      </c>
      <c r="E58" s="41">
        <f>SUM(E59:E71)</f>
        <v>105518644.43000001</v>
      </c>
      <c r="F58" s="53">
        <f t="shared" si="0"/>
        <v>6.2100981205106695E-2</v>
      </c>
    </row>
    <row r="59" spans="2:6" x14ac:dyDescent="0.25">
      <c r="B59" s="16" t="s">
        <v>27</v>
      </c>
      <c r="C59" s="29">
        <v>30049115</v>
      </c>
      <c r="D59" s="29">
        <v>27528986</v>
      </c>
      <c r="E59" s="29">
        <v>1144346.29</v>
      </c>
      <c r="F59" s="54">
        <f t="shared" si="0"/>
        <v>4.1568777360706279E-2</v>
      </c>
    </row>
    <row r="60" spans="2:6" x14ac:dyDescent="0.25">
      <c r="B60" s="17" t="s">
        <v>28</v>
      </c>
      <c r="C60" s="30">
        <v>0</v>
      </c>
      <c r="D60" s="30">
        <v>626780</v>
      </c>
      <c r="E60" s="30">
        <v>0</v>
      </c>
      <c r="F60" s="55" t="str">
        <f t="shared" si="0"/>
        <v>%</v>
      </c>
    </row>
    <row r="61" spans="2:6" x14ac:dyDescent="0.25">
      <c r="B61" s="17" t="s">
        <v>29</v>
      </c>
      <c r="C61" s="30">
        <v>0</v>
      </c>
      <c r="D61" s="30">
        <v>317944</v>
      </c>
      <c r="E61" s="30">
        <v>0</v>
      </c>
      <c r="F61" s="55" t="str">
        <f t="shared" si="0"/>
        <v>%</v>
      </c>
    </row>
    <row r="62" spans="2:6" x14ac:dyDescent="0.25">
      <c r="B62" s="17" t="s">
        <v>30</v>
      </c>
      <c r="C62" s="30">
        <v>0</v>
      </c>
      <c r="D62" s="30">
        <v>413709</v>
      </c>
      <c r="E62" s="30">
        <v>0</v>
      </c>
      <c r="F62" s="55" t="str">
        <f t="shared" si="0"/>
        <v>%</v>
      </c>
    </row>
    <row r="63" spans="2:6" x14ac:dyDescent="0.25">
      <c r="B63" s="17" t="s">
        <v>31</v>
      </c>
      <c r="C63" s="30">
        <v>121266000</v>
      </c>
      <c r="D63" s="30">
        <v>122190028</v>
      </c>
      <c r="E63" s="30">
        <v>0</v>
      </c>
      <c r="F63" s="55" t="str">
        <f t="shared" si="0"/>
        <v>%</v>
      </c>
    </row>
    <row r="64" spans="2:6" x14ac:dyDescent="0.25">
      <c r="B64" s="17" t="s">
        <v>32</v>
      </c>
      <c r="C64" s="30">
        <v>0</v>
      </c>
      <c r="D64" s="30">
        <v>88317</v>
      </c>
      <c r="E64" s="30">
        <v>0</v>
      </c>
      <c r="F64" s="55" t="str">
        <f t="shared" si="0"/>
        <v>%</v>
      </c>
    </row>
    <row r="65" spans="2:6" x14ac:dyDescent="0.25">
      <c r="B65" s="17" t="s">
        <v>33</v>
      </c>
      <c r="C65" s="30">
        <v>2568851</v>
      </c>
      <c r="D65" s="30">
        <v>2690326</v>
      </c>
      <c r="E65" s="30">
        <v>0</v>
      </c>
      <c r="F65" s="55" t="str">
        <f t="shared" si="0"/>
        <v>%</v>
      </c>
    </row>
    <row r="66" spans="2:6" x14ac:dyDescent="0.25">
      <c r="B66" s="17" t="s">
        <v>34</v>
      </c>
      <c r="C66" s="30">
        <v>0</v>
      </c>
      <c r="D66" s="30">
        <v>179825</v>
      </c>
      <c r="E66" s="30">
        <v>0</v>
      </c>
      <c r="F66" s="55" t="str">
        <f t="shared" si="0"/>
        <v>%</v>
      </c>
    </row>
    <row r="67" spans="2:6" x14ac:dyDescent="0.25">
      <c r="B67" s="17" t="s">
        <v>35</v>
      </c>
      <c r="C67" s="30">
        <v>0</v>
      </c>
      <c r="D67" s="30">
        <v>90832</v>
      </c>
      <c r="E67" s="30">
        <v>0</v>
      </c>
      <c r="F67" s="55" t="str">
        <f t="shared" si="0"/>
        <v>%</v>
      </c>
    </row>
    <row r="68" spans="2:6" x14ac:dyDescent="0.25">
      <c r="B68" s="17" t="s">
        <v>39</v>
      </c>
      <c r="C68" s="30">
        <v>360000</v>
      </c>
      <c r="D68" s="30">
        <v>829838</v>
      </c>
      <c r="E68" s="30">
        <v>0</v>
      </c>
      <c r="F68" s="55" t="str">
        <f t="shared" si="0"/>
        <v>%</v>
      </c>
    </row>
    <row r="69" spans="2:6" x14ac:dyDescent="0.25">
      <c r="B69" s="17" t="s">
        <v>38</v>
      </c>
      <c r="C69" s="30">
        <v>0</v>
      </c>
      <c r="D69" s="30">
        <v>13200</v>
      </c>
      <c r="E69" s="30">
        <v>0</v>
      </c>
      <c r="F69" s="55" t="str">
        <f t="shared" si="0"/>
        <v>%</v>
      </c>
    </row>
    <row r="70" spans="2:6" x14ac:dyDescent="0.25">
      <c r="B70" s="17" t="s">
        <v>36</v>
      </c>
      <c r="C70" s="30">
        <v>8435007</v>
      </c>
      <c r="D70" s="30">
        <v>9435596</v>
      </c>
      <c r="E70" s="30">
        <v>0</v>
      </c>
      <c r="F70" s="55" t="str">
        <f t="shared" si="0"/>
        <v>%</v>
      </c>
    </row>
    <row r="71" spans="2:6" x14ac:dyDescent="0.25">
      <c r="B71" s="17" t="s">
        <v>37</v>
      </c>
      <c r="C71" s="30">
        <v>1541966688</v>
      </c>
      <c r="D71" s="30">
        <v>1534740790</v>
      </c>
      <c r="E71" s="30">
        <v>104374298.14</v>
      </c>
      <c r="F71" s="55">
        <f t="shared" si="0"/>
        <v>6.8007769663827072E-2</v>
      </c>
    </row>
    <row r="72" spans="2:6" x14ac:dyDescent="0.25">
      <c r="B72" s="43" t="s">
        <v>3</v>
      </c>
      <c r="C72" s="44">
        <f>+C58+C48+C40+C26+C23+C9</f>
        <v>11049259363</v>
      </c>
      <c r="D72" s="44">
        <f>+D58+D48+D40+D26+D23+D9</f>
        <v>11405254187</v>
      </c>
      <c r="E72" s="44">
        <f>+E58+E48+E40+E26+E23+E9</f>
        <v>578542890.14999986</v>
      </c>
      <c r="F72" s="56">
        <f t="shared" si="0"/>
        <v>5.0725997041735187E-2</v>
      </c>
    </row>
    <row r="73" spans="2:6" x14ac:dyDescent="0.2">
      <c r="B73" s="34" t="s">
        <v>41</v>
      </c>
      <c r="C73" s="20"/>
      <c r="D73" s="20"/>
      <c r="E73" s="20"/>
    </row>
    <row r="74" spans="2:6" x14ac:dyDescent="0.25">
      <c r="C74" s="20"/>
      <c r="D74" s="20"/>
      <c r="E74" s="20"/>
      <c r="F74" s="57"/>
    </row>
    <row r="75" spans="2:6" x14ac:dyDescent="0.25">
      <c r="C75" s="20"/>
      <c r="D75" s="20"/>
      <c r="E75" s="20"/>
    </row>
    <row r="76" spans="2:6" x14ac:dyDescent="0.25">
      <c r="D76" s="20"/>
      <c r="E76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3"/>
  <sheetViews>
    <sheetView showGridLines="0" zoomScale="115" zoomScaleNormal="115" workbookViewId="0">
      <selection activeCell="B59" sqref="B59:E71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42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SUM(C10:C22)</f>
        <v>5273254927</v>
      </c>
      <c r="D9" s="41">
        <f>SUM(D10:D22)</f>
        <v>5281237998</v>
      </c>
      <c r="E9" s="41">
        <f>SUM(E10:E22)</f>
        <v>402502579.74000019</v>
      </c>
      <c r="F9" s="42">
        <f t="shared" ref="F9:F72" si="0">IF(E9=0,"%",E9/D9)</f>
        <v>7.6213679423731237E-2</v>
      </c>
    </row>
    <row r="10" spans="2:6" x14ac:dyDescent="0.25">
      <c r="B10" s="11" t="s">
        <v>27</v>
      </c>
      <c r="C10" s="26">
        <v>353722476</v>
      </c>
      <c r="D10" s="26">
        <v>355633252</v>
      </c>
      <c r="E10" s="26">
        <v>31242550.269999981</v>
      </c>
      <c r="F10" s="31">
        <f t="shared" si="0"/>
        <v>8.7850475438668987E-2</v>
      </c>
    </row>
    <row r="11" spans="2:6" x14ac:dyDescent="0.25">
      <c r="B11" s="13" t="s">
        <v>28</v>
      </c>
      <c r="C11" s="27">
        <v>88057404</v>
      </c>
      <c r="D11" s="27">
        <v>89017859</v>
      </c>
      <c r="E11" s="27">
        <v>7458646.9999999935</v>
      </c>
      <c r="F11" s="22">
        <f t="shared" si="0"/>
        <v>8.3788209285060353E-2</v>
      </c>
    </row>
    <row r="12" spans="2:6" x14ac:dyDescent="0.25">
      <c r="B12" s="13" t="s">
        <v>29</v>
      </c>
      <c r="C12" s="27">
        <v>28764091</v>
      </c>
      <c r="D12" s="27">
        <v>29016961</v>
      </c>
      <c r="E12" s="27">
        <v>2201584.4000000004</v>
      </c>
      <c r="F12" s="22">
        <f t="shared" si="0"/>
        <v>7.5872328601192945E-2</v>
      </c>
    </row>
    <row r="13" spans="2:6" x14ac:dyDescent="0.25">
      <c r="B13" s="13" t="s">
        <v>30</v>
      </c>
      <c r="C13" s="27">
        <v>156264222</v>
      </c>
      <c r="D13" s="27">
        <v>156895783</v>
      </c>
      <c r="E13" s="27">
        <v>12870953.160000002</v>
      </c>
      <c r="F13" s="22">
        <f t="shared" si="0"/>
        <v>8.2035048449963774E-2</v>
      </c>
    </row>
    <row r="14" spans="2:6" x14ac:dyDescent="0.25">
      <c r="B14" s="13" t="s">
        <v>31</v>
      </c>
      <c r="C14" s="27">
        <v>82796697</v>
      </c>
      <c r="D14" s="27">
        <v>83504345</v>
      </c>
      <c r="E14" s="27">
        <v>6995854.9299999978</v>
      </c>
      <c r="F14" s="22">
        <f t="shared" si="0"/>
        <v>8.3778334289071998E-2</v>
      </c>
    </row>
    <row r="15" spans="2:6" x14ac:dyDescent="0.25">
      <c r="B15" s="13" t="s">
        <v>32</v>
      </c>
      <c r="C15" s="27">
        <v>12618371</v>
      </c>
      <c r="D15" s="27">
        <v>12749771</v>
      </c>
      <c r="E15" s="27">
        <v>1023182.4000000006</v>
      </c>
      <c r="F15" s="22">
        <f t="shared" si="0"/>
        <v>8.0251041371645071E-2</v>
      </c>
    </row>
    <row r="16" spans="2:6" x14ac:dyDescent="0.25">
      <c r="B16" s="13" t="s">
        <v>33</v>
      </c>
      <c r="C16" s="27">
        <v>412072643</v>
      </c>
      <c r="D16" s="27">
        <v>417659445</v>
      </c>
      <c r="E16" s="27">
        <v>38714352.289999984</v>
      </c>
      <c r="F16" s="22">
        <f t="shared" si="0"/>
        <v>9.2693587451374376E-2</v>
      </c>
    </row>
    <row r="17" spans="2:6" x14ac:dyDescent="0.25">
      <c r="B17" s="13" t="s">
        <v>34</v>
      </c>
      <c r="C17" s="27">
        <v>75166502</v>
      </c>
      <c r="D17" s="27">
        <v>75529383</v>
      </c>
      <c r="E17" s="27">
        <v>6149397.7500000019</v>
      </c>
      <c r="F17" s="22">
        <f t="shared" si="0"/>
        <v>8.1417290936958958E-2</v>
      </c>
    </row>
    <row r="18" spans="2:6" x14ac:dyDescent="0.25">
      <c r="B18" s="13" t="s">
        <v>35</v>
      </c>
      <c r="C18" s="27">
        <v>124059353</v>
      </c>
      <c r="D18" s="27">
        <v>124631404</v>
      </c>
      <c r="E18" s="27">
        <v>9716034.579999987</v>
      </c>
      <c r="F18" s="22">
        <f t="shared" si="0"/>
        <v>7.795815715916983E-2</v>
      </c>
    </row>
    <row r="19" spans="2:6" x14ac:dyDescent="0.25">
      <c r="B19" s="13" t="s">
        <v>39</v>
      </c>
      <c r="C19" s="27">
        <v>196969140</v>
      </c>
      <c r="D19" s="27">
        <v>197718699</v>
      </c>
      <c r="E19" s="27">
        <v>16368884.220000003</v>
      </c>
      <c r="F19" s="22">
        <f t="shared" si="0"/>
        <v>8.2788751406866187E-2</v>
      </c>
    </row>
    <row r="20" spans="2:6" x14ac:dyDescent="0.25">
      <c r="B20" s="13" t="s">
        <v>38</v>
      </c>
      <c r="C20" s="27">
        <v>23869815</v>
      </c>
      <c r="D20" s="27">
        <v>23891870</v>
      </c>
      <c r="E20" s="27">
        <v>1946647.09</v>
      </c>
      <c r="F20" s="22">
        <f t="shared" si="0"/>
        <v>8.1477384984934204E-2</v>
      </c>
    </row>
    <row r="21" spans="2:6" x14ac:dyDescent="0.25">
      <c r="B21" s="13" t="s">
        <v>36</v>
      </c>
      <c r="C21" s="27">
        <v>1972729486</v>
      </c>
      <c r="D21" s="27">
        <v>1975088202</v>
      </c>
      <c r="E21" s="27">
        <v>136136537.66000018</v>
      </c>
      <c r="F21" s="22">
        <f t="shared" si="0"/>
        <v>6.8926814266900352E-2</v>
      </c>
    </row>
    <row r="22" spans="2:6" x14ac:dyDescent="0.25">
      <c r="B22" s="13" t="s">
        <v>37</v>
      </c>
      <c r="C22" s="27">
        <v>1746164727</v>
      </c>
      <c r="D22" s="27">
        <v>1739901024</v>
      </c>
      <c r="E22" s="27">
        <v>131677953.99000008</v>
      </c>
      <c r="F22" s="22">
        <f t="shared" si="0"/>
        <v>7.5681290012276053E-2</v>
      </c>
    </row>
    <row r="23" spans="2:6" x14ac:dyDescent="0.25">
      <c r="B23" s="40" t="s">
        <v>19</v>
      </c>
      <c r="C23" s="41">
        <f>SUM(C24:C25)</f>
        <v>148249515</v>
      </c>
      <c r="D23" s="41">
        <f>SUM(D24:D25)</f>
        <v>151233847</v>
      </c>
      <c r="E23" s="41">
        <f>SUM(E24:E25)</f>
        <v>14800346.850000005</v>
      </c>
      <c r="F23" s="42">
        <f t="shared" si="0"/>
        <v>9.786398444258318E-2</v>
      </c>
    </row>
    <row r="24" spans="2:6" x14ac:dyDescent="0.25">
      <c r="B24" s="13" t="s">
        <v>36</v>
      </c>
      <c r="C24" s="27">
        <v>3919587</v>
      </c>
      <c r="D24" s="27">
        <v>3570240</v>
      </c>
      <c r="E24" s="27">
        <v>467028.8</v>
      </c>
      <c r="F24" s="22">
        <f t="shared" si="0"/>
        <v>0.13081159809984763</v>
      </c>
    </row>
    <row r="25" spans="2:6" x14ac:dyDescent="0.25">
      <c r="B25" s="13" t="s">
        <v>37</v>
      </c>
      <c r="C25" s="27">
        <v>144329928</v>
      </c>
      <c r="D25" s="27">
        <v>147663607</v>
      </c>
      <c r="E25" s="27">
        <v>14333318.050000004</v>
      </c>
      <c r="F25" s="22">
        <f t="shared" si="0"/>
        <v>9.7067370499760344E-2</v>
      </c>
    </row>
    <row r="26" spans="2:6" x14ac:dyDescent="0.25">
      <c r="B26" s="40" t="s">
        <v>18</v>
      </c>
      <c r="C26" s="41">
        <f>SUM(C27:C39)</f>
        <v>3022348973</v>
      </c>
      <c r="D26" s="41">
        <f>SUM(D27:D39)</f>
        <v>2971408658</v>
      </c>
      <c r="E26" s="41">
        <f>SUM(E27:E39)</f>
        <v>50837336.209999993</v>
      </c>
      <c r="F26" s="42">
        <f t="shared" si="0"/>
        <v>1.710883357397823E-2</v>
      </c>
    </row>
    <row r="27" spans="2:6" x14ac:dyDescent="0.25">
      <c r="B27" s="35" t="s">
        <v>27</v>
      </c>
      <c r="C27" s="12">
        <v>65769790</v>
      </c>
      <c r="D27" s="12">
        <v>66433586</v>
      </c>
      <c r="E27" s="12">
        <v>901041</v>
      </c>
      <c r="F27" s="31">
        <f t="shared" si="0"/>
        <v>1.3563034215855817E-2</v>
      </c>
    </row>
    <row r="28" spans="2:6" x14ac:dyDescent="0.25">
      <c r="B28" s="36" t="s">
        <v>28</v>
      </c>
      <c r="C28" s="37">
        <v>170740648</v>
      </c>
      <c r="D28" s="37">
        <v>162217164</v>
      </c>
      <c r="E28" s="37">
        <v>236685</v>
      </c>
      <c r="F28" s="22">
        <f t="shared" si="0"/>
        <v>1.4590626180593319E-3</v>
      </c>
    </row>
    <row r="29" spans="2:6" x14ac:dyDescent="0.25">
      <c r="B29" s="36" t="s">
        <v>29</v>
      </c>
      <c r="C29" s="37">
        <v>47447414</v>
      </c>
      <c r="D29" s="37">
        <v>83055826</v>
      </c>
      <c r="E29" s="37">
        <v>23091</v>
      </c>
      <c r="F29" s="22">
        <f t="shared" si="0"/>
        <v>2.7801782381888537E-4</v>
      </c>
    </row>
    <row r="30" spans="2:6" x14ac:dyDescent="0.25">
      <c r="B30" s="36" t="s">
        <v>30</v>
      </c>
      <c r="C30" s="37">
        <v>23666294</v>
      </c>
      <c r="D30" s="37">
        <v>22400832</v>
      </c>
      <c r="E30" s="37">
        <v>71677</v>
      </c>
      <c r="F30" s="22">
        <f t="shared" si="0"/>
        <v>3.1997472236745491E-3</v>
      </c>
    </row>
    <row r="31" spans="2:6" x14ac:dyDescent="0.25">
      <c r="B31" s="36" t="s">
        <v>31</v>
      </c>
      <c r="C31" s="37">
        <v>374004594</v>
      </c>
      <c r="D31" s="37">
        <v>376468273</v>
      </c>
      <c r="E31" s="37">
        <v>1321246.6399999999</v>
      </c>
      <c r="F31" s="22">
        <f t="shared" si="0"/>
        <v>3.5095829708868985E-3</v>
      </c>
    </row>
    <row r="32" spans="2:6" x14ac:dyDescent="0.25">
      <c r="B32" s="36" t="s">
        <v>32</v>
      </c>
      <c r="C32" s="37">
        <v>11767467</v>
      </c>
      <c r="D32" s="37">
        <v>12384862</v>
      </c>
      <c r="E32" s="37">
        <v>79100</v>
      </c>
      <c r="F32" s="22">
        <f t="shared" si="0"/>
        <v>6.3868293405287841E-3</v>
      </c>
    </row>
    <row r="33" spans="2:6" x14ac:dyDescent="0.25">
      <c r="B33" s="36" t="s">
        <v>33</v>
      </c>
      <c r="C33" s="37">
        <v>18130103</v>
      </c>
      <c r="D33" s="37">
        <v>23213033</v>
      </c>
      <c r="E33" s="37">
        <v>477663</v>
      </c>
      <c r="F33" s="22">
        <f t="shared" si="0"/>
        <v>2.0577362725499936E-2</v>
      </c>
    </row>
    <row r="34" spans="2:6" x14ac:dyDescent="0.25">
      <c r="B34" s="36" t="s">
        <v>34</v>
      </c>
      <c r="C34" s="37">
        <v>7697987</v>
      </c>
      <c r="D34" s="37">
        <v>7373438</v>
      </c>
      <c r="E34" s="37">
        <v>218980</v>
      </c>
      <c r="F34" s="22">
        <f t="shared" si="0"/>
        <v>2.9698493430066138E-2</v>
      </c>
    </row>
    <row r="35" spans="2:6" x14ac:dyDescent="0.25">
      <c r="B35" s="36" t="s">
        <v>35</v>
      </c>
      <c r="C35" s="37">
        <v>41127841</v>
      </c>
      <c r="D35" s="37">
        <v>43315779</v>
      </c>
      <c r="E35" s="37">
        <v>85400</v>
      </c>
      <c r="F35" s="22">
        <f t="shared" si="0"/>
        <v>1.9715679129307592E-3</v>
      </c>
    </row>
    <row r="36" spans="2:6" x14ac:dyDescent="0.25">
      <c r="B36" s="36" t="s">
        <v>39</v>
      </c>
      <c r="C36" s="37">
        <v>99233980</v>
      </c>
      <c r="D36" s="37">
        <v>100046169</v>
      </c>
      <c r="E36" s="37">
        <v>19077</v>
      </c>
      <c r="F36" s="22">
        <f t="shared" si="0"/>
        <v>1.9068196404402053E-4</v>
      </c>
    </row>
    <row r="37" spans="2:6" x14ac:dyDescent="0.25">
      <c r="B37" s="36" t="s">
        <v>38</v>
      </c>
      <c r="C37" s="37">
        <v>112619</v>
      </c>
      <c r="D37" s="37">
        <v>127919</v>
      </c>
      <c r="E37" s="37">
        <v>0</v>
      </c>
      <c r="F37" s="22" t="str">
        <f t="shared" si="0"/>
        <v>%</v>
      </c>
    </row>
    <row r="38" spans="2:6" x14ac:dyDescent="0.25">
      <c r="B38" s="36" t="s">
        <v>36</v>
      </c>
      <c r="C38" s="37">
        <v>506140465</v>
      </c>
      <c r="D38" s="37">
        <v>477310732</v>
      </c>
      <c r="E38" s="37">
        <v>19215090.379999999</v>
      </c>
      <c r="F38" s="22">
        <f t="shared" si="0"/>
        <v>4.0256983746177318E-2</v>
      </c>
    </row>
    <row r="39" spans="2:6" x14ac:dyDescent="0.25">
      <c r="B39" s="36" t="s">
        <v>37</v>
      </c>
      <c r="C39" s="37">
        <v>1656509771</v>
      </c>
      <c r="D39" s="37">
        <v>1597061045</v>
      </c>
      <c r="E39" s="37">
        <v>28188285.189999994</v>
      </c>
      <c r="F39" s="22">
        <f t="shared" si="0"/>
        <v>1.7650098772523749E-2</v>
      </c>
    </row>
    <row r="40" spans="2:6" x14ac:dyDescent="0.25">
      <c r="B40" s="40" t="s">
        <v>17</v>
      </c>
      <c r="C40" s="41">
        <f>SUM(C41:C47)</f>
        <v>764270538</v>
      </c>
      <c r="D40" s="41">
        <f>SUM(D41:D47)</f>
        <v>728226063</v>
      </c>
      <c r="E40" s="41">
        <f>SUM(E41:E47)</f>
        <v>0</v>
      </c>
      <c r="F40" s="42" t="str">
        <f t="shared" si="0"/>
        <v>%</v>
      </c>
    </row>
    <row r="41" spans="2:6" x14ac:dyDescent="0.25">
      <c r="B41" s="13" t="s">
        <v>27</v>
      </c>
      <c r="C41" s="27">
        <v>56868201</v>
      </c>
      <c r="D41" s="27">
        <v>56938434</v>
      </c>
      <c r="E41" s="27">
        <v>0</v>
      </c>
      <c r="F41" s="22" t="str">
        <f t="shared" si="0"/>
        <v>%</v>
      </c>
    </row>
    <row r="42" spans="2:6" x14ac:dyDescent="0.25">
      <c r="B42" s="13" t="s">
        <v>28</v>
      </c>
      <c r="C42" s="27">
        <v>22519658</v>
      </c>
      <c r="D42" s="27">
        <v>30493784</v>
      </c>
      <c r="E42" s="27">
        <v>0</v>
      </c>
      <c r="F42" s="22" t="str">
        <f t="shared" si="0"/>
        <v>%</v>
      </c>
    </row>
    <row r="43" spans="2:6" x14ac:dyDescent="0.25">
      <c r="B43" s="13" t="s">
        <v>29</v>
      </c>
      <c r="C43" s="27">
        <v>14275734</v>
      </c>
      <c r="D43" s="27">
        <v>14889935</v>
      </c>
      <c r="E43" s="27">
        <v>0</v>
      </c>
      <c r="F43" s="22" t="str">
        <f t="shared" si="0"/>
        <v>%</v>
      </c>
    </row>
    <row r="44" spans="2:6" x14ac:dyDescent="0.25">
      <c r="B44" s="13" t="s">
        <v>31</v>
      </c>
      <c r="C44" s="27">
        <v>45000000</v>
      </c>
      <c r="D44" s="27">
        <v>45000000</v>
      </c>
      <c r="E44" s="27">
        <v>0</v>
      </c>
      <c r="F44" s="22" t="str">
        <f t="shared" si="0"/>
        <v>%</v>
      </c>
    </row>
    <row r="45" spans="2:6" x14ac:dyDescent="0.25">
      <c r="B45" s="13" t="s">
        <v>39</v>
      </c>
      <c r="C45" s="27">
        <v>198959866</v>
      </c>
      <c r="D45" s="27">
        <v>198959866</v>
      </c>
      <c r="E45" s="27">
        <v>0</v>
      </c>
      <c r="F45" s="22" t="str">
        <f t="shared" si="0"/>
        <v>%</v>
      </c>
    </row>
    <row r="46" spans="2:6" x14ac:dyDescent="0.25">
      <c r="B46" s="13" t="s">
        <v>36</v>
      </c>
      <c r="C46" s="27">
        <v>16248985</v>
      </c>
      <c r="D46" s="27">
        <v>16248985</v>
      </c>
      <c r="E46" s="27">
        <v>0</v>
      </c>
      <c r="F46" s="22" t="str">
        <f t="shared" si="0"/>
        <v>%</v>
      </c>
    </row>
    <row r="47" spans="2:6" x14ac:dyDescent="0.25">
      <c r="B47" s="13" t="s">
        <v>37</v>
      </c>
      <c r="C47" s="27">
        <v>410398094</v>
      </c>
      <c r="D47" s="27">
        <v>365695059</v>
      </c>
      <c r="E47" s="27">
        <v>0</v>
      </c>
      <c r="F47" s="22" t="str">
        <f t="shared" si="0"/>
        <v>%</v>
      </c>
    </row>
    <row r="48" spans="2:6" x14ac:dyDescent="0.25">
      <c r="B48" s="40" t="s">
        <v>16</v>
      </c>
      <c r="C48" s="41">
        <f>+SUM(C49:C57)</f>
        <v>133385917</v>
      </c>
      <c r="D48" s="41">
        <f>+SUM(D49:D57)</f>
        <v>128046689</v>
      </c>
      <c r="E48" s="41">
        <f>+SUM(E49:E57)</f>
        <v>4883982.92</v>
      </c>
      <c r="F48" s="42">
        <f t="shared" si="0"/>
        <v>3.8142203895643094E-2</v>
      </c>
    </row>
    <row r="49" spans="2:6" x14ac:dyDescent="0.25">
      <c r="B49" s="11" t="s">
        <v>27</v>
      </c>
      <c r="C49" s="26">
        <v>11236390</v>
      </c>
      <c r="D49" s="26">
        <v>11781390</v>
      </c>
      <c r="E49" s="26">
        <v>509968</v>
      </c>
      <c r="F49" s="31">
        <f t="shared" si="0"/>
        <v>4.3285894109268939E-2</v>
      </c>
    </row>
    <row r="50" spans="2:6" x14ac:dyDescent="0.25">
      <c r="B50" s="13" t="s">
        <v>28</v>
      </c>
      <c r="C50" s="27">
        <v>4450790</v>
      </c>
      <c r="D50" s="27">
        <v>4999437</v>
      </c>
      <c r="E50" s="27">
        <v>783198</v>
      </c>
      <c r="F50" s="22">
        <f t="shared" si="0"/>
        <v>0.15665723960517955</v>
      </c>
    </row>
    <row r="51" spans="2:6" x14ac:dyDescent="0.25">
      <c r="B51" s="13" t="s">
        <v>29</v>
      </c>
      <c r="C51" s="27">
        <v>3083384</v>
      </c>
      <c r="D51" s="27">
        <v>3083384</v>
      </c>
      <c r="E51" s="27">
        <v>0</v>
      </c>
      <c r="F51" s="22" t="str">
        <f t="shared" si="0"/>
        <v>%</v>
      </c>
    </row>
    <row r="52" spans="2:6" x14ac:dyDescent="0.25">
      <c r="B52" s="13" t="s">
        <v>30</v>
      </c>
      <c r="C52" s="27">
        <v>100880</v>
      </c>
      <c r="D52" s="27">
        <v>100880</v>
      </c>
      <c r="E52" s="27">
        <v>0</v>
      </c>
      <c r="F52" s="22" t="str">
        <f t="shared" ref="F52:F54" si="1">IF(E52=0,"%",E52/D52)</f>
        <v>%</v>
      </c>
    </row>
    <row r="53" spans="2:6" x14ac:dyDescent="0.25">
      <c r="B53" s="13" t="s">
        <v>31</v>
      </c>
      <c r="C53" s="27">
        <v>284535</v>
      </c>
      <c r="D53" s="27">
        <v>49796</v>
      </c>
      <c r="E53" s="27">
        <v>0</v>
      </c>
      <c r="F53" s="22" t="str">
        <f t="shared" si="1"/>
        <v>%</v>
      </c>
    </row>
    <row r="54" spans="2:6" x14ac:dyDescent="0.25">
      <c r="B54" s="13" t="s">
        <v>35</v>
      </c>
      <c r="C54" s="27">
        <v>121297</v>
      </c>
      <c r="D54" s="27">
        <v>121297</v>
      </c>
      <c r="E54" s="27">
        <v>0</v>
      </c>
      <c r="F54" s="22" t="str">
        <f t="shared" si="1"/>
        <v>%</v>
      </c>
    </row>
    <row r="55" spans="2:6" x14ac:dyDescent="0.25">
      <c r="B55" s="13" t="s">
        <v>39</v>
      </c>
      <c r="C55" s="27">
        <v>21128</v>
      </c>
      <c r="D55" s="27">
        <v>1321128</v>
      </c>
      <c r="E55" s="27">
        <v>3604</v>
      </c>
      <c r="F55" s="22">
        <f t="shared" si="0"/>
        <v>2.7279718543547636E-3</v>
      </c>
    </row>
    <row r="56" spans="2:6" x14ac:dyDescent="0.25">
      <c r="B56" s="13" t="s">
        <v>36</v>
      </c>
      <c r="C56" s="27">
        <v>22987729</v>
      </c>
      <c r="D56" s="27">
        <v>10179755</v>
      </c>
      <c r="E56" s="27">
        <v>238741.41999999998</v>
      </c>
      <c r="F56" s="22">
        <f t="shared" si="0"/>
        <v>2.3452570322173762E-2</v>
      </c>
    </row>
    <row r="57" spans="2:6" x14ac:dyDescent="0.25">
      <c r="B57" s="13" t="s">
        <v>37</v>
      </c>
      <c r="C57" s="27">
        <v>91099784</v>
      </c>
      <c r="D57" s="27">
        <v>96409622</v>
      </c>
      <c r="E57" s="27">
        <v>3348471.5</v>
      </c>
      <c r="F57" s="22">
        <f t="shared" si="0"/>
        <v>3.4731714848959788E-2</v>
      </c>
    </row>
    <row r="58" spans="2:6" x14ac:dyDescent="0.25">
      <c r="B58" s="40" t="s">
        <v>15</v>
      </c>
      <c r="C58" s="41">
        <f>+SUM(C59:C71)</f>
        <v>1436669300</v>
      </c>
      <c r="D58" s="41">
        <f>+SUM(D59:D71)</f>
        <v>1427741938</v>
      </c>
      <c r="E58" s="41">
        <f>+SUM(E59:E71)</f>
        <v>102750359</v>
      </c>
      <c r="F58" s="42">
        <f t="shared" si="0"/>
        <v>7.1967038485914389E-2</v>
      </c>
    </row>
    <row r="59" spans="2:6" x14ac:dyDescent="0.25">
      <c r="B59" s="11" t="s">
        <v>27</v>
      </c>
      <c r="C59" s="26">
        <v>30049115</v>
      </c>
      <c r="D59" s="26">
        <v>27192267</v>
      </c>
      <c r="E59" s="26">
        <v>1144346.29</v>
      </c>
      <c r="F59" s="31">
        <f t="shared" si="0"/>
        <v>4.2083519185803817E-2</v>
      </c>
    </row>
    <row r="60" spans="2:6" x14ac:dyDescent="0.25">
      <c r="B60" s="13" t="s">
        <v>28</v>
      </c>
      <c r="C60" s="27">
        <v>0</v>
      </c>
      <c r="D60" s="27">
        <v>626780</v>
      </c>
      <c r="E60" s="27">
        <v>0</v>
      </c>
      <c r="F60" s="22" t="str">
        <f t="shared" si="0"/>
        <v>%</v>
      </c>
    </row>
    <row r="61" spans="2:6" x14ac:dyDescent="0.25">
      <c r="B61" s="13" t="s">
        <v>29</v>
      </c>
      <c r="C61" s="27">
        <v>0</v>
      </c>
      <c r="D61" s="27">
        <v>317944</v>
      </c>
      <c r="E61" s="27">
        <v>0</v>
      </c>
      <c r="F61" s="22" t="str">
        <f t="shared" si="0"/>
        <v>%</v>
      </c>
    </row>
    <row r="62" spans="2:6" x14ac:dyDescent="0.25">
      <c r="B62" s="13" t="s">
        <v>30</v>
      </c>
      <c r="C62" s="27">
        <v>0</v>
      </c>
      <c r="D62" s="27">
        <v>404709</v>
      </c>
      <c r="E62" s="27">
        <v>0</v>
      </c>
      <c r="F62" s="22" t="str">
        <f t="shared" si="0"/>
        <v>%</v>
      </c>
    </row>
    <row r="63" spans="2:6" x14ac:dyDescent="0.25">
      <c r="B63" s="13" t="s">
        <v>31</v>
      </c>
      <c r="C63" s="27">
        <v>121266000</v>
      </c>
      <c r="D63" s="27">
        <v>121983928</v>
      </c>
      <c r="E63" s="27">
        <v>0</v>
      </c>
      <c r="F63" s="22" t="str">
        <f t="shared" si="0"/>
        <v>%</v>
      </c>
    </row>
    <row r="64" spans="2:6" x14ac:dyDescent="0.25">
      <c r="B64" s="13" t="s">
        <v>32</v>
      </c>
      <c r="C64" s="27">
        <v>0</v>
      </c>
      <c r="D64" s="27">
        <v>88317</v>
      </c>
      <c r="E64" s="27">
        <v>0</v>
      </c>
      <c r="F64" s="22" t="str">
        <f t="shared" si="0"/>
        <v>%</v>
      </c>
    </row>
    <row r="65" spans="2:6" x14ac:dyDescent="0.25">
      <c r="B65" s="13" t="s">
        <v>33</v>
      </c>
      <c r="C65" s="27">
        <v>2568851</v>
      </c>
      <c r="D65" s="27">
        <v>2690326</v>
      </c>
      <c r="E65" s="27">
        <v>0</v>
      </c>
      <c r="F65" s="22" t="str">
        <f t="shared" si="0"/>
        <v>%</v>
      </c>
    </row>
    <row r="66" spans="2:6" x14ac:dyDescent="0.25">
      <c r="B66" s="13" t="s">
        <v>34</v>
      </c>
      <c r="C66" s="27">
        <v>0</v>
      </c>
      <c r="D66" s="27">
        <v>170985</v>
      </c>
      <c r="E66" s="27">
        <v>0</v>
      </c>
      <c r="F66" s="22" t="str">
        <f t="shared" si="0"/>
        <v>%</v>
      </c>
    </row>
    <row r="67" spans="2:6" x14ac:dyDescent="0.25">
      <c r="B67" s="13" t="s">
        <v>35</v>
      </c>
      <c r="C67" s="27">
        <v>0</v>
      </c>
      <c r="D67" s="27">
        <v>90832</v>
      </c>
      <c r="E67" s="27">
        <v>0</v>
      </c>
      <c r="F67" s="22" t="str">
        <f t="shared" si="0"/>
        <v>%</v>
      </c>
    </row>
    <row r="68" spans="2:6" x14ac:dyDescent="0.25">
      <c r="B68" s="13" t="s">
        <v>39</v>
      </c>
      <c r="C68" s="27">
        <v>360000</v>
      </c>
      <c r="D68" s="27">
        <v>690654</v>
      </c>
      <c r="E68" s="27">
        <v>0</v>
      </c>
      <c r="F68" s="22" t="str">
        <f t="shared" si="0"/>
        <v>%</v>
      </c>
    </row>
    <row r="69" spans="2:6" x14ac:dyDescent="0.25">
      <c r="B69" s="13" t="s">
        <v>38</v>
      </c>
      <c r="C69" s="27">
        <v>0</v>
      </c>
      <c r="D69" s="27">
        <v>13200</v>
      </c>
      <c r="E69" s="27">
        <v>0</v>
      </c>
      <c r="F69" s="22" t="str">
        <f t="shared" si="0"/>
        <v>%</v>
      </c>
    </row>
    <row r="70" spans="2:6" x14ac:dyDescent="0.25">
      <c r="B70" s="13" t="s">
        <v>36</v>
      </c>
      <c r="C70" s="27">
        <v>8435007</v>
      </c>
      <c r="D70" s="27">
        <v>9323249</v>
      </c>
      <c r="E70" s="27">
        <v>0</v>
      </c>
      <c r="F70" s="22" t="str">
        <f t="shared" si="0"/>
        <v>%</v>
      </c>
    </row>
    <row r="71" spans="2:6" x14ac:dyDescent="0.25">
      <c r="B71" s="13" t="s">
        <v>37</v>
      </c>
      <c r="C71" s="27">
        <v>1273990327</v>
      </c>
      <c r="D71" s="27">
        <v>1264148747</v>
      </c>
      <c r="E71" s="27">
        <v>101606012.70999999</v>
      </c>
      <c r="F71" s="22">
        <f t="shared" si="0"/>
        <v>8.0375045224009539E-2</v>
      </c>
    </row>
    <row r="72" spans="2:6" x14ac:dyDescent="0.25">
      <c r="B72" s="43" t="s">
        <v>3</v>
      </c>
      <c r="C72" s="44">
        <f>+C58+C48+C40+C26+C23+C9</f>
        <v>10778179170</v>
      </c>
      <c r="D72" s="44">
        <f>+D58+D48+D40+D26+D23+D9</f>
        <v>10687895193</v>
      </c>
      <c r="E72" s="44">
        <f>+E58+E48+E40+E26+E23+E9</f>
        <v>575774604.72000015</v>
      </c>
      <c r="F72" s="45">
        <f t="shared" si="0"/>
        <v>5.3871655206452783E-2</v>
      </c>
    </row>
    <row r="73" spans="2:6" x14ac:dyDescent="0.2">
      <c r="B73" s="34" t="s">
        <v>41</v>
      </c>
      <c r="C73" s="9"/>
      <c r="D73" s="9"/>
      <c r="E73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42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36" si="0">IF(D10=0,"%",E10/D10)</f>
        <v>%</v>
      </c>
    </row>
    <row r="11" spans="2:6" x14ac:dyDescent="0.25">
      <c r="B11" s="63" t="s">
        <v>36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37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+SUM(C17:C20)</f>
        <v>3103832</v>
      </c>
      <c r="D16" s="41">
        <f>+SUM(D17:D20)</f>
        <v>12908050</v>
      </c>
      <c r="E16" s="41">
        <f>+SUM(E17:E20)</f>
        <v>0</v>
      </c>
      <c r="F16" s="42">
        <f t="shared" si="0"/>
        <v>0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33</v>
      </c>
      <c r="C18" s="27">
        <v>100000</v>
      </c>
      <c r="D18" s="27">
        <v>100000</v>
      </c>
      <c r="E18" s="27">
        <v>0</v>
      </c>
      <c r="F18" s="32">
        <f t="shared" si="0"/>
        <v>0</v>
      </c>
    </row>
    <row r="19" spans="2:6" x14ac:dyDescent="0.25">
      <c r="B19" s="13" t="s">
        <v>36</v>
      </c>
      <c r="C19" s="27">
        <v>327959</v>
      </c>
      <c r="D19" s="27">
        <v>2489001</v>
      </c>
      <c r="E19" s="27">
        <v>0</v>
      </c>
      <c r="F19" s="32">
        <f t="shared" si="0"/>
        <v>0</v>
      </c>
    </row>
    <row r="20" spans="2:6" x14ac:dyDescent="0.25">
      <c r="B20" s="13" t="s">
        <v>37</v>
      </c>
      <c r="C20" s="27">
        <v>2675873</v>
      </c>
      <c r="D20" s="27">
        <v>10319049</v>
      </c>
      <c r="E20" s="27">
        <v>0</v>
      </c>
      <c r="F20" s="32">
        <f t="shared" si="0"/>
        <v>0</v>
      </c>
    </row>
    <row r="21" spans="2:6" hidden="1" x14ac:dyDescent="0.25">
      <c r="B21" s="40" t="s">
        <v>17</v>
      </c>
      <c r="C21" s="41">
        <f>+SUM(C22:C25)</f>
        <v>0</v>
      </c>
      <c r="D21" s="41">
        <f t="shared" ref="D21:E21" si="1">+SUM(D22:D25)</f>
        <v>0</v>
      </c>
      <c r="E21" s="41">
        <f t="shared" si="1"/>
        <v>0</v>
      </c>
      <c r="F21" s="42" t="str">
        <f t="shared" ref="F21:F25" si="2">IF(D21=0,"%",E21/D21)</f>
        <v>%</v>
      </c>
    </row>
    <row r="22" spans="2:6" hidden="1" x14ac:dyDescent="0.25">
      <c r="B22" s="13" t="s">
        <v>24</v>
      </c>
      <c r="C22" s="27">
        <v>0</v>
      </c>
      <c r="D22" s="27">
        <v>0</v>
      </c>
      <c r="E22" s="27">
        <v>0</v>
      </c>
      <c r="F22" s="32" t="str">
        <f t="shared" si="2"/>
        <v>%</v>
      </c>
    </row>
    <row r="23" spans="2:6" hidden="1" x14ac:dyDescent="0.25">
      <c r="B23" s="13" t="s">
        <v>25</v>
      </c>
      <c r="C23" s="27">
        <v>0</v>
      </c>
      <c r="D23" s="27">
        <v>0</v>
      </c>
      <c r="E23" s="27">
        <v>0</v>
      </c>
      <c r="F23" s="32" t="str">
        <f t="shared" si="2"/>
        <v>%</v>
      </c>
    </row>
    <row r="24" spans="2:6" hidden="1" x14ac:dyDescent="0.25">
      <c r="B24" s="13" t="s">
        <v>26</v>
      </c>
      <c r="C24" s="27">
        <v>0</v>
      </c>
      <c r="D24" s="27">
        <v>0</v>
      </c>
      <c r="E24" s="27">
        <v>0</v>
      </c>
      <c r="F24" s="32" t="str">
        <f t="shared" si="2"/>
        <v>%</v>
      </c>
    </row>
    <row r="25" spans="2:6" hidden="1" x14ac:dyDescent="0.25">
      <c r="B25" s="14"/>
      <c r="C25" s="28">
        <v>0</v>
      </c>
      <c r="D25" s="28">
        <v>0</v>
      </c>
      <c r="E25" s="28">
        <v>0</v>
      </c>
      <c r="F25" s="33" t="str">
        <f t="shared" si="2"/>
        <v>%</v>
      </c>
    </row>
    <row r="26" spans="2:6" x14ac:dyDescent="0.25">
      <c r="B26" s="40" t="s">
        <v>16</v>
      </c>
      <c r="C26" s="41">
        <f>+SUM(C27:C31)</f>
        <v>0</v>
      </c>
      <c r="D26" s="41">
        <f>+SUM(D27:D31)</f>
        <v>61690</v>
      </c>
      <c r="E26" s="41">
        <f>+SUM(E27:E31)</f>
        <v>0</v>
      </c>
      <c r="F26" s="42">
        <f t="shared" si="0"/>
        <v>0</v>
      </c>
    </row>
    <row r="27" spans="2:6" x14ac:dyDescent="0.25">
      <c r="B27" s="11" t="s">
        <v>36</v>
      </c>
      <c r="C27" s="26">
        <v>0</v>
      </c>
      <c r="D27" s="26">
        <v>61690</v>
      </c>
      <c r="E27" s="26">
        <v>0</v>
      </c>
      <c r="F27" s="32">
        <f t="shared" si="0"/>
        <v>0</v>
      </c>
    </row>
    <row r="28" spans="2:6" hidden="1" x14ac:dyDescent="0.25">
      <c r="B28" s="38"/>
      <c r="C28" s="39">
        <v>0</v>
      </c>
      <c r="D28" s="39">
        <v>0</v>
      </c>
      <c r="E28" s="39">
        <v>0</v>
      </c>
      <c r="F28" s="32" t="str">
        <f t="shared" si="0"/>
        <v>%</v>
      </c>
    </row>
    <row r="29" spans="2:6" hidden="1" x14ac:dyDescent="0.25">
      <c r="B29" s="38"/>
      <c r="C29" s="39">
        <v>0</v>
      </c>
      <c r="D29" s="39">
        <v>0</v>
      </c>
      <c r="E29" s="39">
        <v>0</v>
      </c>
      <c r="F29" s="32" t="str">
        <f t="shared" si="0"/>
        <v>%</v>
      </c>
    </row>
    <row r="30" spans="2:6" hidden="1" x14ac:dyDescent="0.25">
      <c r="B30" s="38"/>
      <c r="C30" s="39">
        <v>0</v>
      </c>
      <c r="D30" s="39">
        <v>0</v>
      </c>
      <c r="E30" s="39">
        <v>0</v>
      </c>
      <c r="F30" s="32" t="str">
        <f t="shared" si="0"/>
        <v>%</v>
      </c>
    </row>
    <row r="31" spans="2:6" hidden="1" x14ac:dyDescent="0.25">
      <c r="B31" s="38"/>
      <c r="C31" s="39">
        <v>0</v>
      </c>
      <c r="D31" s="39">
        <v>0</v>
      </c>
      <c r="E31" s="39">
        <v>0</v>
      </c>
      <c r="F31" s="32" t="str">
        <f t="shared" si="0"/>
        <v>%</v>
      </c>
    </row>
    <row r="32" spans="2:6" x14ac:dyDescent="0.25">
      <c r="B32" s="40" t="s">
        <v>15</v>
      </c>
      <c r="C32" s="41">
        <f>+SUM(C33:C35)</f>
        <v>0</v>
      </c>
      <c r="D32" s="41">
        <f>+SUM(D33:D35)</f>
        <v>410166</v>
      </c>
      <c r="E32" s="41">
        <f>+SUM(E33:E35)</f>
        <v>0</v>
      </c>
      <c r="F32" s="42">
        <f t="shared" si="0"/>
        <v>0</v>
      </c>
    </row>
    <row r="33" spans="2:6" x14ac:dyDescent="0.25">
      <c r="B33" s="13" t="s">
        <v>34</v>
      </c>
      <c r="C33" s="27">
        <v>0</v>
      </c>
      <c r="D33" s="27">
        <v>8840</v>
      </c>
      <c r="E33" s="27">
        <v>0</v>
      </c>
      <c r="F33" s="32">
        <f t="shared" si="0"/>
        <v>0</v>
      </c>
    </row>
    <row r="34" spans="2:6" x14ac:dyDescent="0.25">
      <c r="B34" s="13" t="s">
        <v>36</v>
      </c>
      <c r="C34" s="27">
        <v>0</v>
      </c>
      <c r="D34" s="27">
        <v>107663</v>
      </c>
      <c r="E34" s="27">
        <v>0</v>
      </c>
      <c r="F34" s="32">
        <f t="shared" si="0"/>
        <v>0</v>
      </c>
    </row>
    <row r="35" spans="2:6" x14ac:dyDescent="0.25">
      <c r="B35" s="13" t="s">
        <v>37</v>
      </c>
      <c r="C35" s="27">
        <v>0</v>
      </c>
      <c r="D35" s="27">
        <v>293663</v>
      </c>
      <c r="E35" s="27">
        <v>0</v>
      </c>
      <c r="F35" s="32">
        <f t="shared" si="0"/>
        <v>0</v>
      </c>
    </row>
    <row r="36" spans="2:6" x14ac:dyDescent="0.25">
      <c r="B36" s="43" t="s">
        <v>3</v>
      </c>
      <c r="C36" s="44">
        <f>+C32+C26+C21+C16+C14+C9</f>
        <v>3103832</v>
      </c>
      <c r="D36" s="44">
        <f>+D32+D26+D21+D16+D14+D9</f>
        <v>13379906</v>
      </c>
      <c r="E36" s="44">
        <f>+E32+E26+E21+E16+E14+E9</f>
        <v>0</v>
      </c>
      <c r="F36" s="45">
        <f t="shared" si="0"/>
        <v>0</v>
      </c>
    </row>
    <row r="37" spans="2:6" x14ac:dyDescent="0.25">
      <c r="B37" s="34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37"/>
  <sheetViews>
    <sheetView showGridLines="0" zoomScale="120" zoomScaleNormal="120" workbookViewId="0">
      <selection activeCell="B33" sqref="B33:E33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42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267976361</v>
      </c>
      <c r="D32" s="41">
        <f>SUM(D33:D35)</f>
        <v>267976361</v>
      </c>
      <c r="E32" s="41">
        <f>SUM(E33:E35)</f>
        <v>2768285.43</v>
      </c>
      <c r="F32" s="42">
        <f t="shared" ref="F32:F35" si="7">IF(E32=0,"%",E32/D32)</f>
        <v>1.0330334435730322E-2</v>
      </c>
    </row>
    <row r="33" spans="2:6" x14ac:dyDescent="0.25">
      <c r="B33" s="11" t="s">
        <v>37</v>
      </c>
      <c r="C33" s="26">
        <v>267976361</v>
      </c>
      <c r="D33" s="26">
        <v>267976361</v>
      </c>
      <c r="E33" s="26">
        <v>2768285.43</v>
      </c>
      <c r="F33" s="23">
        <f t="shared" si="7"/>
        <v>1.0330334435730322E-2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267976361</v>
      </c>
      <c r="D36" s="44">
        <f>+D9+D13+D15+D28+D30+D32</f>
        <v>267976361</v>
      </c>
      <c r="E36" s="44">
        <f>+E9+E13+E15+E28+E30+E32</f>
        <v>2768285.43</v>
      </c>
      <c r="F36" s="45">
        <f t="shared" ref="F36" si="8">IF(D36=0,"%",E36/D36)</f>
        <v>1.0330334435730322E-2</v>
      </c>
    </row>
    <row r="37" spans="2:6" x14ac:dyDescent="0.25">
      <c r="B37" s="34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5"/>
  <sheetViews>
    <sheetView showGridLines="0" zoomScale="120" zoomScaleNormal="120" workbookViewId="0">
      <selection activeCell="C17" sqref="C17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42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4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+SUM(C12:C22)</f>
        <v>0</v>
      </c>
      <c r="D11" s="41">
        <f>+SUM(D12:D22)</f>
        <v>431170112</v>
      </c>
      <c r="E11" s="41">
        <f>+SUM(E12:E22)</f>
        <v>0</v>
      </c>
      <c r="F11" s="42" t="str">
        <f t="shared" ref="F11:F12" si="2">IF(E11=0,"%",E11/D11)</f>
        <v>%</v>
      </c>
    </row>
    <row r="12" spans="2:6" x14ac:dyDescent="0.25">
      <c r="B12" s="25" t="s">
        <v>27</v>
      </c>
      <c r="C12" s="26">
        <v>0</v>
      </c>
      <c r="D12" s="26">
        <v>53523257</v>
      </c>
      <c r="E12" s="26">
        <v>0</v>
      </c>
      <c r="F12" s="23" t="str">
        <f t="shared" si="2"/>
        <v>%</v>
      </c>
    </row>
    <row r="13" spans="2:6" x14ac:dyDescent="0.25">
      <c r="B13" s="24" t="s">
        <v>28</v>
      </c>
      <c r="C13" s="27">
        <v>0</v>
      </c>
      <c r="D13" s="27">
        <v>5841528</v>
      </c>
      <c r="E13" s="27">
        <v>0</v>
      </c>
      <c r="F13" s="32" t="str">
        <f t="shared" si="1"/>
        <v>%</v>
      </c>
    </row>
    <row r="14" spans="2:6" x14ac:dyDescent="0.25">
      <c r="B14" s="24" t="s">
        <v>29</v>
      </c>
      <c r="C14" s="27">
        <v>0</v>
      </c>
      <c r="D14" s="27">
        <v>274761</v>
      </c>
      <c r="E14" s="27">
        <v>0</v>
      </c>
      <c r="F14" s="32" t="str">
        <f t="shared" si="1"/>
        <v>%</v>
      </c>
    </row>
    <row r="15" spans="2:6" x14ac:dyDescent="0.25">
      <c r="B15" s="24" t="s">
        <v>30</v>
      </c>
      <c r="C15" s="27">
        <v>0</v>
      </c>
      <c r="D15" s="27">
        <v>18162569</v>
      </c>
      <c r="E15" s="27">
        <v>0</v>
      </c>
      <c r="F15" s="32" t="str">
        <f t="shared" si="1"/>
        <v>%</v>
      </c>
    </row>
    <row r="16" spans="2:6" x14ac:dyDescent="0.25">
      <c r="B16" s="24" t="s">
        <v>31</v>
      </c>
      <c r="C16" s="27">
        <v>0</v>
      </c>
      <c r="D16" s="27">
        <v>49987253</v>
      </c>
      <c r="E16" s="27">
        <v>0</v>
      </c>
      <c r="F16" s="32" t="str">
        <f t="shared" si="1"/>
        <v>%</v>
      </c>
    </row>
    <row r="17" spans="2:6" x14ac:dyDescent="0.25">
      <c r="B17" s="24" t="s">
        <v>33</v>
      </c>
      <c r="C17" s="27">
        <v>0</v>
      </c>
      <c r="D17" s="27">
        <v>13032938</v>
      </c>
      <c r="E17" s="27">
        <v>0</v>
      </c>
      <c r="F17" s="32" t="str">
        <f t="shared" si="1"/>
        <v>%</v>
      </c>
    </row>
    <row r="18" spans="2:6" x14ac:dyDescent="0.25">
      <c r="B18" s="24" t="s">
        <v>34</v>
      </c>
      <c r="C18" s="27">
        <v>0</v>
      </c>
      <c r="D18" s="27">
        <v>747198</v>
      </c>
      <c r="E18" s="27">
        <v>0</v>
      </c>
      <c r="F18" s="32" t="str">
        <f t="shared" si="1"/>
        <v>%</v>
      </c>
    </row>
    <row r="19" spans="2:6" x14ac:dyDescent="0.25">
      <c r="B19" s="24" t="s">
        <v>35</v>
      </c>
      <c r="C19" s="27">
        <v>0</v>
      </c>
      <c r="D19" s="27">
        <v>6670787</v>
      </c>
      <c r="E19" s="27">
        <v>0</v>
      </c>
      <c r="F19" s="32" t="str">
        <f t="shared" si="1"/>
        <v>%</v>
      </c>
    </row>
    <row r="20" spans="2:6" x14ac:dyDescent="0.25">
      <c r="B20" s="24" t="s">
        <v>39</v>
      </c>
      <c r="C20" s="27">
        <v>0</v>
      </c>
      <c r="D20" s="27">
        <v>13228749</v>
      </c>
      <c r="E20" s="27">
        <v>0</v>
      </c>
      <c r="F20" s="32" t="str">
        <f t="shared" si="1"/>
        <v>%</v>
      </c>
    </row>
    <row r="21" spans="2:6" x14ac:dyDescent="0.25">
      <c r="B21" s="24" t="s">
        <v>36</v>
      </c>
      <c r="C21" s="27">
        <v>0</v>
      </c>
      <c r="D21" s="27">
        <v>15007</v>
      </c>
      <c r="E21" s="27">
        <v>0</v>
      </c>
      <c r="F21" s="32" t="str">
        <f t="shared" si="1"/>
        <v>%</v>
      </c>
    </row>
    <row r="22" spans="2:6" x14ac:dyDescent="0.25">
      <c r="B22" s="24" t="s">
        <v>37</v>
      </c>
      <c r="C22" s="27">
        <v>0</v>
      </c>
      <c r="D22" s="27">
        <v>269686065</v>
      </c>
      <c r="E22" s="27">
        <v>0</v>
      </c>
      <c r="F22" s="32" t="str">
        <f t="shared" si="1"/>
        <v>%</v>
      </c>
    </row>
    <row r="23" spans="2:6" x14ac:dyDescent="0.25">
      <c r="B23" s="40" t="s">
        <v>17</v>
      </c>
      <c r="C23" s="41">
        <f>SUM(C24:C25)</f>
        <v>0</v>
      </c>
      <c r="D23" s="41">
        <f t="shared" ref="D23:E23" si="3">SUM(D24:D25)</f>
        <v>0</v>
      </c>
      <c r="E23" s="41">
        <f t="shared" si="3"/>
        <v>0</v>
      </c>
      <c r="F23" s="42" t="str">
        <f t="shared" ref="F23:F24" si="4">IF(E23=0,"%",E23/D23)</f>
        <v>%</v>
      </c>
    </row>
    <row r="24" spans="2:6" x14ac:dyDescent="0.25">
      <c r="B24" s="24" t="s">
        <v>23</v>
      </c>
      <c r="C24" s="27">
        <v>0</v>
      </c>
      <c r="D24" s="27">
        <v>0</v>
      </c>
      <c r="E24" s="27">
        <v>0</v>
      </c>
      <c r="F24" s="32" t="str">
        <f t="shared" si="4"/>
        <v>%</v>
      </c>
    </row>
    <row r="25" spans="2:6" x14ac:dyDescent="0.25">
      <c r="B25" s="61" t="s">
        <v>26</v>
      </c>
      <c r="C25" s="62">
        <v>0</v>
      </c>
      <c r="D25" s="62">
        <v>0</v>
      </c>
      <c r="E25" s="62">
        <v>0</v>
      </c>
      <c r="F25" s="32" t="str">
        <f t="shared" si="1"/>
        <v>%</v>
      </c>
    </row>
    <row r="26" spans="2:6" x14ac:dyDescent="0.25">
      <c r="B26" s="40" t="s">
        <v>16</v>
      </c>
      <c r="C26" s="41">
        <f>+C27</f>
        <v>0</v>
      </c>
      <c r="D26" s="41">
        <f t="shared" ref="D26:E26" si="5">+D27</f>
        <v>0</v>
      </c>
      <c r="E26" s="41">
        <f t="shared" si="5"/>
        <v>0</v>
      </c>
      <c r="F26" s="42" t="str">
        <f t="shared" si="1"/>
        <v>%</v>
      </c>
    </row>
    <row r="27" spans="2:6" x14ac:dyDescent="0.25">
      <c r="B27" s="24" t="s">
        <v>37</v>
      </c>
      <c r="C27" s="27">
        <v>0</v>
      </c>
      <c r="D27" s="27">
        <v>0</v>
      </c>
      <c r="E27" s="27">
        <v>0</v>
      </c>
      <c r="F27" s="32" t="str">
        <f t="shared" si="1"/>
        <v>%</v>
      </c>
    </row>
    <row r="28" spans="2:6" x14ac:dyDescent="0.25">
      <c r="B28" s="40" t="s">
        <v>15</v>
      </c>
      <c r="C28" s="41">
        <f>+SUM(C29:C33)</f>
        <v>0</v>
      </c>
      <c r="D28" s="41">
        <f>+SUM(D29:D33)</f>
        <v>2696753</v>
      </c>
      <c r="E28" s="41">
        <f>+SUM(E29:E33)</f>
        <v>0</v>
      </c>
      <c r="F28" s="42" t="str">
        <f t="shared" si="1"/>
        <v>%</v>
      </c>
    </row>
    <row r="29" spans="2:6" x14ac:dyDescent="0.25">
      <c r="B29" s="24" t="s">
        <v>27</v>
      </c>
      <c r="C29" s="27">
        <v>0</v>
      </c>
      <c r="D29" s="27">
        <v>154950</v>
      </c>
      <c r="E29" s="27">
        <v>0</v>
      </c>
      <c r="F29" s="32" t="str">
        <f t="shared" si="1"/>
        <v>%</v>
      </c>
    </row>
    <row r="30" spans="2:6" x14ac:dyDescent="0.25">
      <c r="B30" s="24" t="s">
        <v>30</v>
      </c>
      <c r="C30" s="27">
        <v>0</v>
      </c>
      <c r="D30" s="27">
        <v>9000</v>
      </c>
      <c r="E30" s="27">
        <v>0</v>
      </c>
      <c r="F30" s="32" t="str">
        <f t="shared" si="1"/>
        <v>%</v>
      </c>
    </row>
    <row r="31" spans="2:6" x14ac:dyDescent="0.25">
      <c r="B31" s="24" t="s">
        <v>31</v>
      </c>
      <c r="C31" s="27">
        <v>0</v>
      </c>
      <c r="D31" s="27">
        <v>206100</v>
      </c>
      <c r="E31" s="27">
        <v>0</v>
      </c>
      <c r="F31" s="32" t="str">
        <f t="shared" si="1"/>
        <v>%</v>
      </c>
    </row>
    <row r="32" spans="2:6" x14ac:dyDescent="0.25">
      <c r="B32" s="24" t="s">
        <v>36</v>
      </c>
      <c r="C32" s="27">
        <v>0</v>
      </c>
      <c r="D32" s="27">
        <v>4684</v>
      </c>
      <c r="E32" s="27">
        <v>0</v>
      </c>
      <c r="F32" s="32" t="str">
        <f t="shared" si="1"/>
        <v>%</v>
      </c>
    </row>
    <row r="33" spans="2:6" x14ac:dyDescent="0.25">
      <c r="B33" s="24" t="s">
        <v>37</v>
      </c>
      <c r="C33" s="27">
        <v>0</v>
      </c>
      <c r="D33" s="27">
        <v>2322019</v>
      </c>
      <c r="E33" s="27">
        <v>0</v>
      </c>
      <c r="F33" s="32" t="str">
        <f t="shared" si="1"/>
        <v>%</v>
      </c>
    </row>
    <row r="34" spans="2:6" x14ac:dyDescent="0.25">
      <c r="B34" s="43" t="s">
        <v>3</v>
      </c>
      <c r="C34" s="44">
        <f>+C28+C26+C23+C11</f>
        <v>0</v>
      </c>
      <c r="D34" s="44">
        <f>+D28+D26+D23+D11</f>
        <v>433866865</v>
      </c>
      <c r="E34" s="44">
        <f>+E28+E26+E23+E11</f>
        <v>0</v>
      </c>
      <c r="F34" s="45" t="str">
        <f t="shared" si="1"/>
        <v>%</v>
      </c>
    </row>
    <row r="35" spans="2:6" x14ac:dyDescent="0.25">
      <c r="B35" s="34" t="s">
        <v>41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9"/>
  <sheetViews>
    <sheetView showGridLines="0" tabSelected="1" zoomScale="120" zoomScaleNormal="120" workbookViewId="0">
      <selection activeCell="B26" sqref="B26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42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21</v>
      </c>
      <c r="C9" s="41">
        <f>SUM(C10:C13)</f>
        <v>0</v>
      </c>
      <c r="D9" s="41">
        <f t="shared" ref="D9:E9" si="0">SUM(D10:D13)</f>
        <v>1814909</v>
      </c>
      <c r="E9" s="41">
        <f t="shared" si="0"/>
        <v>0</v>
      </c>
      <c r="F9" s="42" t="str">
        <f t="shared" ref="F9:F18" si="1">IF(E9=0,"%",E9/D9)</f>
        <v>%</v>
      </c>
    </row>
    <row r="10" spans="2:6" x14ac:dyDescent="0.25">
      <c r="B10" s="24" t="s">
        <v>27</v>
      </c>
      <c r="C10" s="27">
        <v>0</v>
      </c>
      <c r="D10" s="27">
        <v>1001601</v>
      </c>
      <c r="E10" s="27">
        <v>0</v>
      </c>
      <c r="F10" s="32" t="str">
        <f t="shared" si="1"/>
        <v>%</v>
      </c>
    </row>
    <row r="11" spans="2:6" x14ac:dyDescent="0.25">
      <c r="B11" s="66" t="s">
        <v>35</v>
      </c>
      <c r="C11" s="67">
        <v>0</v>
      </c>
      <c r="D11" s="67">
        <v>110123</v>
      </c>
      <c r="E11" s="67">
        <v>0</v>
      </c>
      <c r="F11" s="32" t="str">
        <f t="shared" si="1"/>
        <v>%</v>
      </c>
    </row>
    <row r="12" spans="2:6" x14ac:dyDescent="0.25">
      <c r="B12" s="66" t="s">
        <v>39</v>
      </c>
      <c r="C12" s="67">
        <v>0</v>
      </c>
      <c r="D12" s="67">
        <v>541693</v>
      </c>
      <c r="E12" s="67">
        <v>0</v>
      </c>
      <c r="F12" s="32" t="str">
        <f t="shared" si="1"/>
        <v>%</v>
      </c>
    </row>
    <row r="13" spans="2:6" x14ac:dyDescent="0.25">
      <c r="B13" s="50" t="s">
        <v>37</v>
      </c>
      <c r="C13" s="28">
        <v>0</v>
      </c>
      <c r="D13" s="28">
        <v>161492</v>
      </c>
      <c r="E13" s="28">
        <v>0</v>
      </c>
      <c r="F13" s="33" t="str">
        <f t="shared" si="1"/>
        <v>%</v>
      </c>
    </row>
    <row r="14" spans="2:6" x14ac:dyDescent="0.25">
      <c r="B14" s="40" t="s">
        <v>15</v>
      </c>
      <c r="C14" s="41">
        <f>SUM(C15:C17)</f>
        <v>0</v>
      </c>
      <c r="D14" s="41">
        <f>SUM(D15:D17)</f>
        <v>320953</v>
      </c>
      <c r="E14" s="41">
        <f>SUM(E15:E17)</f>
        <v>0</v>
      </c>
      <c r="F14" s="51" t="str">
        <f t="shared" si="1"/>
        <v>%</v>
      </c>
    </row>
    <row r="15" spans="2:6" x14ac:dyDescent="0.25">
      <c r="B15" s="24" t="s">
        <v>27</v>
      </c>
      <c r="C15" s="27">
        <v>0</v>
      </c>
      <c r="D15" s="27">
        <v>181769</v>
      </c>
      <c r="E15" s="27">
        <v>0</v>
      </c>
      <c r="F15" s="32" t="str">
        <f t="shared" si="1"/>
        <v>%</v>
      </c>
    </row>
    <row r="16" spans="2:6" x14ac:dyDescent="0.25">
      <c r="B16" s="66" t="s">
        <v>35</v>
      </c>
      <c r="C16" s="67">
        <v>0</v>
      </c>
      <c r="D16" s="67">
        <v>0</v>
      </c>
      <c r="E16" s="67">
        <v>0</v>
      </c>
      <c r="F16" s="32" t="str">
        <f t="shared" si="1"/>
        <v>%</v>
      </c>
    </row>
    <row r="17" spans="2:6" x14ac:dyDescent="0.25">
      <c r="B17" s="66" t="s">
        <v>39</v>
      </c>
      <c r="C17" s="67">
        <v>0</v>
      </c>
      <c r="D17" s="67">
        <v>139184</v>
      </c>
      <c r="E17" s="67">
        <v>0</v>
      </c>
      <c r="F17" s="32" t="str">
        <f t="shared" si="1"/>
        <v>%</v>
      </c>
    </row>
    <row r="18" spans="2:6" x14ac:dyDescent="0.25">
      <c r="B18" s="43" t="s">
        <v>3</v>
      </c>
      <c r="C18" s="44">
        <f>+C14+C9</f>
        <v>0</v>
      </c>
      <c r="D18" s="44">
        <f t="shared" ref="D18:E18" si="2">+D14+D9</f>
        <v>2135862</v>
      </c>
      <c r="E18" s="44">
        <f t="shared" si="2"/>
        <v>0</v>
      </c>
      <c r="F18" s="45" t="str">
        <f t="shared" si="1"/>
        <v>%</v>
      </c>
    </row>
    <row r="19" spans="2:6" x14ac:dyDescent="0.25">
      <c r="B19" s="34" t="s">
        <v>41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2025-04-02T16:31:07Z</dcterms:modified>
</cp:coreProperties>
</file>