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02. MES DE FEBRERO\"/>
    </mc:Choice>
  </mc:AlternateContent>
  <xr:revisionPtr revIDLastSave="0" documentId="13_ncr:1_{69A8AE80-FB4F-4275-911E-4E4D07B85F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DA FUENTE" sheetId="1" r:id="rId1"/>
    <sheet name="RO" sheetId="2" r:id="rId2"/>
    <sheet name="RDR" sheetId="3" r:id="rId3"/>
    <sheet name="ROOC" sheetId="4" state="hidden" r:id="rId4"/>
    <sheet name="ROCC" sheetId="8" r:id="rId5"/>
    <sheet name="DYT" sheetId="5" r:id="rId6"/>
    <sheet name="RD" sheetId="7" r:id="rId7"/>
  </sheets>
  <definedNames>
    <definedName name="_xlnm.Print_Area" localSheetId="2">RDR!$B$5:$F$37</definedName>
    <definedName name="_xlnm.Print_Area" localSheetId="1">RO!$B$5:$F$73</definedName>
    <definedName name="_xlnm.Print_Area" localSheetId="4">ROCC!$B$5:$F$37</definedName>
    <definedName name="_xlnm.Print_Area" localSheetId="3">ROOC!$B$2:$F$10</definedName>
    <definedName name="_xlnm.Print_Area" localSheetId="0">'TODA FUENTE'!$B$5:$F$73</definedName>
  </definedNames>
  <calcPr calcId="191029"/>
</workbook>
</file>

<file path=xl/calcChain.xml><?xml version="1.0" encoding="utf-8"?>
<calcChain xmlns="http://schemas.openxmlformats.org/spreadsheetml/2006/main">
  <c r="F17" i="7" l="1"/>
  <c r="F16" i="7"/>
  <c r="F11" i="7"/>
  <c r="C14" i="7"/>
  <c r="D14" i="7"/>
  <c r="E14" i="7"/>
  <c r="F53" i="2"/>
  <c r="C58" i="2"/>
  <c r="D58" i="2"/>
  <c r="E58" i="2"/>
  <c r="F45" i="2"/>
  <c r="C48" i="2"/>
  <c r="D48" i="2"/>
  <c r="E48" i="2"/>
  <c r="F52" i="1"/>
  <c r="C58" i="1"/>
  <c r="D58" i="1"/>
  <c r="E58" i="1"/>
  <c r="F44" i="1"/>
  <c r="C48" i="1"/>
  <c r="D48" i="1"/>
  <c r="E48" i="1"/>
  <c r="F10" i="7" l="1"/>
  <c r="F12" i="7"/>
  <c r="F13" i="7"/>
  <c r="F32" i="5"/>
  <c r="F66" i="2"/>
  <c r="F67" i="1"/>
  <c r="F33" i="5" l="1"/>
  <c r="F18" i="5"/>
  <c r="F24" i="2"/>
  <c r="F31" i="5" l="1"/>
  <c r="F30" i="5"/>
  <c r="F29" i="5"/>
  <c r="E28" i="5"/>
  <c r="D28" i="5"/>
  <c r="C28" i="5"/>
  <c r="F54" i="2"/>
  <c r="F54" i="1"/>
  <c r="F18" i="2" l="1"/>
  <c r="C23" i="2"/>
  <c r="D23" i="2"/>
  <c r="E23" i="2"/>
  <c r="F17" i="1"/>
  <c r="C23" i="1"/>
  <c r="D23" i="1"/>
  <c r="E23" i="1"/>
  <c r="F15" i="3" l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E9" i="8"/>
  <c r="D9" i="8"/>
  <c r="C9" i="8"/>
  <c r="F35" i="2"/>
  <c r="C40" i="2"/>
  <c r="D40" i="2"/>
  <c r="E40" i="2"/>
  <c r="F15" i="2"/>
  <c r="F21" i="1"/>
  <c r="E15" i="8" l="1"/>
  <c r="D15" i="8"/>
  <c r="C15" i="8"/>
  <c r="E32" i="8"/>
  <c r="D32" i="8"/>
  <c r="C32" i="8"/>
  <c r="F35" i="8"/>
  <c r="F34" i="8"/>
  <c r="C28" i="8"/>
  <c r="D28" i="8"/>
  <c r="E28" i="8"/>
  <c r="F28" i="8" s="1"/>
  <c r="F29" i="8"/>
  <c r="F25" i="1"/>
  <c r="F24" i="1"/>
  <c r="F35" i="3"/>
  <c r="F34" i="3"/>
  <c r="F33" i="3"/>
  <c r="F31" i="3"/>
  <c r="F30" i="3"/>
  <c r="F29" i="3"/>
  <c r="F28" i="3"/>
  <c r="E32" i="3"/>
  <c r="D32" i="3"/>
  <c r="F23" i="3"/>
  <c r="F46" i="1"/>
  <c r="F32" i="3" l="1"/>
  <c r="F16" i="5"/>
  <c r="C23" i="5"/>
  <c r="D23" i="5"/>
  <c r="E23" i="5"/>
  <c r="E30" i="8"/>
  <c r="D30" i="8"/>
  <c r="D36" i="8" s="1"/>
  <c r="C30" i="8"/>
  <c r="C36" i="8" s="1"/>
  <c r="F13" i="8" l="1"/>
  <c r="E36" i="8"/>
  <c r="F30" i="8"/>
  <c r="F25" i="5"/>
  <c r="F19" i="5"/>
  <c r="F27" i="3"/>
  <c r="F66" i="1"/>
  <c r="F38" i="1"/>
  <c r="F36" i="1"/>
  <c r="C40" i="1"/>
  <c r="D40" i="1"/>
  <c r="E40" i="1"/>
  <c r="F24" i="5" l="1"/>
  <c r="C26" i="1"/>
  <c r="D26" i="1"/>
  <c r="E26" i="1"/>
  <c r="F23" i="5" l="1"/>
  <c r="F33" i="8"/>
  <c r="F16" i="8"/>
  <c r="F65" i="2"/>
  <c r="F64" i="2"/>
  <c r="F63" i="2"/>
  <c r="F62" i="2"/>
  <c r="F69" i="1"/>
  <c r="F68" i="1"/>
  <c r="F32" i="8" l="1"/>
  <c r="F15" i="8"/>
  <c r="F36" i="8" l="1"/>
  <c r="F65" i="1"/>
  <c r="F17" i="5" l="1"/>
  <c r="F11" i="3" l="1"/>
  <c r="F46" i="2"/>
  <c r="F44" i="2"/>
  <c r="F43" i="2"/>
  <c r="F42" i="2"/>
  <c r="F30" i="2"/>
  <c r="F47" i="1"/>
  <c r="F45" i="1"/>
  <c r="F43" i="1"/>
  <c r="F33" i="1"/>
  <c r="F15" i="7" l="1"/>
  <c r="E26" i="5"/>
  <c r="D26" i="5"/>
  <c r="C26" i="5"/>
  <c r="C26" i="3"/>
  <c r="D26" i="3"/>
  <c r="E26" i="3"/>
  <c r="F14" i="7" l="1"/>
  <c r="F24" i="3"/>
  <c r="F27" i="5" l="1"/>
  <c r="F26" i="5"/>
  <c r="C26" i="2"/>
  <c r="D26" i="2"/>
  <c r="E26" i="2"/>
  <c r="E11" i="5" l="1"/>
  <c r="E34" i="5" s="1"/>
  <c r="D11" i="5"/>
  <c r="D34" i="5" s="1"/>
  <c r="C11" i="5"/>
  <c r="C34" i="5" s="1"/>
  <c r="E9" i="5"/>
  <c r="D9" i="5"/>
  <c r="C9" i="5"/>
  <c r="F57" i="1"/>
  <c r="F56" i="1"/>
  <c r="F55" i="1"/>
  <c r="F15" i="5" l="1"/>
  <c r="F14" i="5"/>
  <c r="F13" i="5"/>
  <c r="F12" i="5"/>
  <c r="F11" i="5"/>
  <c r="F25" i="3" l="1"/>
  <c r="E21" i="3"/>
  <c r="D21" i="3"/>
  <c r="C21" i="3"/>
  <c r="E9" i="7" l="1"/>
  <c r="E18" i="7" s="1"/>
  <c r="D9" i="7"/>
  <c r="D18" i="7" s="1"/>
  <c r="C9" i="7"/>
  <c r="C18" i="7" s="1"/>
  <c r="F22" i="3"/>
  <c r="F20" i="3"/>
  <c r="F19" i="3"/>
  <c r="F18" i="3"/>
  <c r="F17" i="3"/>
  <c r="F13" i="3"/>
  <c r="F12" i="3"/>
  <c r="F10" i="3"/>
  <c r="F52" i="2" l="1"/>
  <c r="F47" i="2"/>
  <c r="F41" i="2"/>
  <c r="F53" i="1"/>
  <c r="F42" i="1"/>
  <c r="F70" i="2" l="1"/>
  <c r="F64" i="1"/>
  <c r="F21" i="3" l="1"/>
  <c r="F26" i="3"/>
  <c r="F56" i="2" l="1"/>
  <c r="F55" i="2"/>
  <c r="F51" i="2"/>
  <c r="F51" i="1"/>
  <c r="F25" i="2" l="1"/>
  <c r="F41" i="1" l="1"/>
  <c r="F10" i="8" l="1"/>
  <c r="F22" i="5" l="1"/>
  <c r="F21" i="5"/>
  <c r="F20" i="5"/>
  <c r="F10" i="5"/>
  <c r="F71" i="2"/>
  <c r="F69" i="2"/>
  <c r="F68" i="2"/>
  <c r="F67" i="2"/>
  <c r="F61" i="2"/>
  <c r="F60" i="2"/>
  <c r="F59" i="2"/>
  <c r="F57" i="2"/>
  <c r="F50" i="2"/>
  <c r="F49" i="2"/>
  <c r="F39" i="2"/>
  <c r="F38" i="2"/>
  <c r="F37" i="2"/>
  <c r="F36" i="2"/>
  <c r="F34" i="2"/>
  <c r="F33" i="2"/>
  <c r="F32" i="2"/>
  <c r="F31" i="2"/>
  <c r="F29" i="2"/>
  <c r="F28" i="2"/>
  <c r="F27" i="2"/>
  <c r="F22" i="2"/>
  <c r="F21" i="2"/>
  <c r="F20" i="2"/>
  <c r="F19" i="2"/>
  <c r="F17" i="2"/>
  <c r="F16" i="2"/>
  <c r="F14" i="2"/>
  <c r="F13" i="2"/>
  <c r="F12" i="2"/>
  <c r="F11" i="2"/>
  <c r="F10" i="2"/>
  <c r="F71" i="1"/>
  <c r="F70" i="1"/>
  <c r="F63" i="1"/>
  <c r="F62" i="1"/>
  <c r="F61" i="1"/>
  <c r="F60" i="1"/>
  <c r="F59" i="1"/>
  <c r="F50" i="1"/>
  <c r="F49" i="1"/>
  <c r="F39" i="1"/>
  <c r="F37" i="1"/>
  <c r="F35" i="1"/>
  <c r="F34" i="1"/>
  <c r="F32" i="1"/>
  <c r="F31" i="1"/>
  <c r="F30" i="1"/>
  <c r="F29" i="1"/>
  <c r="F28" i="1"/>
  <c r="F27" i="1"/>
  <c r="F22" i="1"/>
  <c r="F20" i="1"/>
  <c r="F19" i="1"/>
  <c r="F18" i="1"/>
  <c r="F16" i="1"/>
  <c r="F15" i="1"/>
  <c r="F14" i="1"/>
  <c r="F13" i="1"/>
  <c r="F12" i="1"/>
  <c r="F11" i="1"/>
  <c r="F10" i="1"/>
  <c r="F58" i="1" l="1"/>
  <c r="F58" i="2"/>
  <c r="E9" i="3"/>
  <c r="D9" i="3"/>
  <c r="C9" i="3"/>
  <c r="F9" i="3" l="1"/>
  <c r="F9" i="5"/>
  <c r="F40" i="1"/>
  <c r="F23" i="1"/>
  <c r="F9" i="8"/>
  <c r="F28" i="5"/>
  <c r="F34" i="5"/>
  <c r="F40" i="2"/>
  <c r="E14" i="3"/>
  <c r="D14" i="3"/>
  <c r="C14" i="3"/>
  <c r="F14" i="3" l="1"/>
  <c r="F18" i="7" l="1"/>
  <c r="F9" i="7"/>
  <c r="E6" i="4"/>
  <c r="E9" i="4" s="1"/>
  <c r="D6" i="4"/>
  <c r="D9" i="4" s="1"/>
  <c r="C6" i="4"/>
  <c r="C9" i="4" s="1"/>
  <c r="C32" i="3"/>
  <c r="E16" i="3"/>
  <c r="D16" i="3"/>
  <c r="C16" i="3"/>
  <c r="E9" i="2"/>
  <c r="E72" i="2" s="1"/>
  <c r="D9" i="2"/>
  <c r="D72" i="2" s="1"/>
  <c r="C9" i="2"/>
  <c r="C72" i="2" s="1"/>
  <c r="E9" i="1"/>
  <c r="E72" i="1" s="1"/>
  <c r="D9" i="1"/>
  <c r="D72" i="1" s="1"/>
  <c r="C9" i="1"/>
  <c r="C72" i="1" s="1"/>
  <c r="E36" i="3" l="1"/>
  <c r="D36" i="3"/>
  <c r="F72" i="1"/>
  <c r="C36" i="3"/>
  <c r="F16" i="3"/>
  <c r="F26" i="2"/>
  <c r="F23" i="2"/>
  <c r="F26" i="1"/>
  <c r="F48" i="2"/>
  <c r="F48" i="1"/>
  <c r="F9" i="2"/>
  <c r="F9" i="1"/>
  <c r="F9" i="4"/>
  <c r="F8" i="4"/>
  <c r="F7" i="4"/>
  <c r="F6" i="4"/>
  <c r="F36" i="3" l="1"/>
  <c r="F72" i="2"/>
</calcChain>
</file>

<file path=xl/sharedStrings.xml><?xml version="1.0" encoding="utf-8"?>
<sst xmlns="http://schemas.openxmlformats.org/spreadsheetml/2006/main" count="253" uniqueCount="43">
  <si>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</si>
  <si>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</si>
  <si>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</si>
  <si>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</si>
  <si>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</si>
  <si>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</si>
  <si>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Enero</t>
  </si>
  <si>
    <t>DEVENGADO
AL 31.01.17</t>
  </si>
  <si>
    <t>EJECUCION DE LOS PROGRAMAS PRESUPUESTALES AL MES DE ENERO DEL AÑO FISCAL 2017 DEL PLIEGO 011 MINSA - ROOC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</si>
  <si>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</si>
  <si>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</si>
  <si>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</si>
  <si>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</si>
  <si>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</si>
  <si>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</si>
  <si>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</si>
  <si>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</si>
  <si>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</si>
  <si>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</si>
  <si>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</si>
  <si>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</si>
  <si>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</si>
  <si>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</si>
  <si>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0104  REDUCCION DE LA MORTALIDAD POR EMERGENCIAS Y URGENCIAS MEDICAS</t>
  </si>
  <si>
    <t>0016: TBC-VIH/SIDA</t>
  </si>
  <si>
    <t>0017: ENFERMEDADES METAXENICAS Y ZOONOSIS</t>
  </si>
  <si>
    <t>9002: ASIGNACIONES PRESUPUESTARIAS QUE NO RESULTAN EN PRODUCTOS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</si>
  <si>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</si>
  <si>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</si>
  <si>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</si>
  <si>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</si>
  <si>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</si>
  <si>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</si>
  <si>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</si>
  <si>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</si>
  <si>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</si>
  <si>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</si>
  <si>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</si>
  <si>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1002.PRODUCTOS ESPECIFICOS PARA REDUCCION DE LA VIOLENCIA CONTRA LA MUJER</t>
  </si>
  <si>
    <t>1001.PRODUCTOS ESPECIFICOS PARA DESARROLLO INFANTIL TEMPRANO</t>
  </si>
  <si>
    <t>EJECUCION DE LOS PROGRAMAS PRESUPUESTALES AL MES DE FEBRERO
DEL AÑO FISCAL 2025 DEL PLIEGO 011 MINSA - TODA FUENTE</t>
  </si>
  <si>
    <t>DEVENGADO
AL 28.02.25</t>
  </si>
  <si>
    <t>Fuente: SIAF, Consulta Amigable y Base de Datos 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</si>
</sst>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165" fontId="0" fillId="0" borderId="4" xfId="1" applyNumberFormat="1" applyFont="1" applyBorder="1"/>
    <xf numFmtId="165" fontId="0" fillId="0" borderId="6" xfId="1" applyNumberFormat="1" applyFont="1" applyBorder="1"/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4" borderId="1" xfId="2" applyNumberFormat="1" applyFont="1" applyFill="1" applyBorder="1" applyAlignment="1">
      <alignment horizontal="left" vertical="center"/>
    </xf>
    <xf numFmtId="164" fontId="3" fillId="4" borderId="1" xfId="2" applyNumberFormat="1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right" vertical="center"/>
    </xf>
    <xf numFmtId="3" fontId="3" fillId="5" borderId="2" xfId="2" applyNumberFormat="1" applyFont="1" applyFill="1" applyBorder="1" applyAlignment="1">
      <alignment horizontal="center" vertical="center"/>
    </xf>
    <xf numFmtId="164" fontId="3" fillId="5" borderId="1" xfId="2" applyNumberFormat="1" applyFont="1" applyFill="1" applyBorder="1" applyAlignment="1">
      <alignment vertical="center"/>
    </xf>
    <xf numFmtId="165" fontId="3" fillId="5" borderId="1" xfId="1" applyNumberFormat="1" applyFont="1" applyFill="1" applyBorder="1" applyAlignment="1">
      <alignment horizontal="right" vertical="center"/>
    </xf>
    <xf numFmtId="3" fontId="3" fillId="5" borderId="1" xfId="2" applyNumberFormat="1" applyFont="1" applyFill="1" applyBorder="1" applyAlignment="1">
      <alignment horizontal="center" vertical="center"/>
    </xf>
    <xf numFmtId="3" fontId="3" fillId="5" borderId="3" xfId="2" applyNumberFormat="1" applyFont="1" applyFill="1" applyBorder="1" applyAlignment="1">
      <alignment horizontal="center" vertical="center"/>
    </xf>
    <xf numFmtId="3" fontId="3" fillId="5" borderId="1" xfId="2" applyNumberFormat="1" applyFont="1" applyFill="1" applyBorder="1" applyAlignment="1">
      <alignment horizontal="center" vertical="center" wrapText="1"/>
    </xf>
    <xf numFmtId="3" fontId="3" fillId="5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4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76"/>
  <sheetViews>
    <sheetView showGridLines="0" tabSelected="1" zoomScale="120" zoomScaleNormal="120" workbookViewId="0">
      <selection activeCell="D60" sqref="D60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4" width="15.28515625" style="1" bestFit="1" customWidth="1"/>
    <col min="5" max="5" width="15.7109375" style="1" customWidth="1"/>
    <col min="6" max="6" width="12.28515625" style="52" customWidth="1"/>
    <col min="7" max="16384" width="11.42578125" style="1"/>
  </cols>
  <sheetData>
    <row r="5" spans="2:6" ht="51.75" customHeight="1" x14ac:dyDescent="0.25">
      <c r="B5" s="68" t="s">
        <v>40</v>
      </c>
      <c r="C5" s="68"/>
      <c r="D5" s="68"/>
      <c r="E5" s="68"/>
      <c r="F5" s="68"/>
    </row>
    <row r="7" spans="2:6" x14ac:dyDescent="0.25">
      <c r="F7" s="60" t="s">
        <v>22</v>
      </c>
    </row>
    <row r="8" spans="2:6" ht="38.25" x14ac:dyDescent="0.25">
      <c r="B8" s="46" t="s">
        <v>4</v>
      </c>
      <c r="C8" s="47" t="s">
        <v>1</v>
      </c>
      <c r="D8" s="47" t="s">
        <v>2</v>
      </c>
      <c r="E8" s="48" t="s">
        <v>41</v>
      </c>
      <c r="F8" s="49" t="s">
        <v>5</v>
      </c>
    </row>
    <row r="9" spans="2:6" x14ac:dyDescent="0.25">
      <c r="B9" s="40" t="s">
        <v>14</v>
      </c>
      <c r="C9" s="41">
        <f>SUM(C10:C22)</f>
        <v>5273254927</v>
      </c>
      <c r="D9" s="41">
        <f>SUM(D10:D22)</f>
        <v>5281237998</v>
      </c>
      <c r="E9" s="41">
        <f>SUM(E10:E22)</f>
        <v>784196216.23000121</v>
      </c>
      <c r="F9" s="53">
        <f t="shared" ref="F9:F72" si="0">IF(E9=0,"%",E9/D9)</f>
        <v>0.14848719495826085</v>
      </c>
    </row>
    <row r="10" spans="2:6" x14ac:dyDescent="0.25">
      <c r="B10" s="16" t="s">
        <v>27</v>
      </c>
      <c r="C10" s="29">
        <v>353722476</v>
      </c>
      <c r="D10" s="29">
        <v>355633252</v>
      </c>
      <c r="E10" s="29">
        <v>61678065.610000022</v>
      </c>
      <c r="F10" s="54">
        <f t="shared" si="0"/>
        <v>0.17343166102476834</v>
      </c>
    </row>
    <row r="11" spans="2:6" x14ac:dyDescent="0.25">
      <c r="B11" s="17" t="s">
        <v>28</v>
      </c>
      <c r="C11" s="30">
        <v>88057404</v>
      </c>
      <c r="D11" s="30">
        <v>89017859</v>
      </c>
      <c r="E11" s="30">
        <v>14830228.490000002</v>
      </c>
      <c r="F11" s="55">
        <f t="shared" si="0"/>
        <v>0.16659835067477866</v>
      </c>
    </row>
    <row r="12" spans="2:6" x14ac:dyDescent="0.25">
      <c r="B12" s="17" t="s">
        <v>29</v>
      </c>
      <c r="C12" s="30">
        <v>28764091</v>
      </c>
      <c r="D12" s="30">
        <v>29016961</v>
      </c>
      <c r="E12" s="30">
        <v>4379366.7900000019</v>
      </c>
      <c r="F12" s="55">
        <f t="shared" si="0"/>
        <v>0.1509243779870677</v>
      </c>
    </row>
    <row r="13" spans="2:6" x14ac:dyDescent="0.25">
      <c r="B13" s="17" t="s">
        <v>30</v>
      </c>
      <c r="C13" s="30">
        <v>156264222</v>
      </c>
      <c r="D13" s="30">
        <v>156895783</v>
      </c>
      <c r="E13" s="30">
        <v>25490273.280000016</v>
      </c>
      <c r="F13" s="55">
        <f t="shared" si="0"/>
        <v>0.1624662740616809</v>
      </c>
    </row>
    <row r="14" spans="2:6" x14ac:dyDescent="0.25">
      <c r="B14" s="17" t="s">
        <v>31</v>
      </c>
      <c r="C14" s="30">
        <v>82796697</v>
      </c>
      <c r="D14" s="30">
        <v>83504345</v>
      </c>
      <c r="E14" s="30">
        <v>13950110.030000007</v>
      </c>
      <c r="F14" s="55">
        <f t="shared" si="0"/>
        <v>0.1670584929442894</v>
      </c>
    </row>
    <row r="15" spans="2:6" x14ac:dyDescent="0.25">
      <c r="B15" s="17" t="s">
        <v>32</v>
      </c>
      <c r="C15" s="30">
        <v>12618371</v>
      </c>
      <c r="D15" s="30">
        <v>12749771</v>
      </c>
      <c r="E15" s="30">
        <v>2042626.56</v>
      </c>
      <c r="F15" s="55">
        <f t="shared" si="0"/>
        <v>0.1602088821830604</v>
      </c>
    </row>
    <row r="16" spans="2:6" x14ac:dyDescent="0.25">
      <c r="B16" s="17" t="s">
        <v>33</v>
      </c>
      <c r="C16" s="30">
        <v>412072643</v>
      </c>
      <c r="D16" s="30">
        <v>417659445</v>
      </c>
      <c r="E16" s="30">
        <v>75508169.359999999</v>
      </c>
      <c r="F16" s="55">
        <f t="shared" si="0"/>
        <v>0.18078884666429607</v>
      </c>
    </row>
    <row r="17" spans="2:6" x14ac:dyDescent="0.25">
      <c r="B17" s="17" t="s">
        <v>34</v>
      </c>
      <c r="C17" s="30">
        <v>75166502</v>
      </c>
      <c r="D17" s="30">
        <v>75529383</v>
      </c>
      <c r="E17" s="30">
        <v>12047071.970000006</v>
      </c>
      <c r="F17" s="55">
        <f t="shared" si="0"/>
        <v>0.15950179243487275</v>
      </c>
    </row>
    <row r="18" spans="2:6" x14ac:dyDescent="0.25">
      <c r="B18" s="17" t="s">
        <v>35</v>
      </c>
      <c r="C18" s="30">
        <v>124059353</v>
      </c>
      <c r="D18" s="30">
        <v>124631404</v>
      </c>
      <c r="E18" s="30">
        <v>19080740.339999989</v>
      </c>
      <c r="F18" s="55">
        <f t="shared" si="0"/>
        <v>0.15309737134951948</v>
      </c>
    </row>
    <row r="19" spans="2:6" x14ac:dyDescent="0.25">
      <c r="B19" s="17" t="s">
        <v>39</v>
      </c>
      <c r="C19" s="30">
        <v>196969140</v>
      </c>
      <c r="D19" s="30">
        <v>197718699</v>
      </c>
      <c r="E19" s="30">
        <v>32573291.809999995</v>
      </c>
      <c r="F19" s="55">
        <f t="shared" si="0"/>
        <v>0.16474563091273423</v>
      </c>
    </row>
    <row r="20" spans="2:6" x14ac:dyDescent="0.25">
      <c r="B20" s="17" t="s">
        <v>38</v>
      </c>
      <c r="C20" s="30">
        <v>23869815</v>
      </c>
      <c r="D20" s="30">
        <v>23891870</v>
      </c>
      <c r="E20" s="30">
        <v>3913445.0399999996</v>
      </c>
      <c r="F20" s="55">
        <f t="shared" si="0"/>
        <v>0.16379818909110086</v>
      </c>
    </row>
    <row r="21" spans="2:6" x14ac:dyDescent="0.25">
      <c r="B21" s="17" t="s">
        <v>36</v>
      </c>
      <c r="C21" s="30">
        <v>1972729486</v>
      </c>
      <c r="D21" s="30">
        <v>1975088202</v>
      </c>
      <c r="E21" s="30">
        <v>259277271.67000079</v>
      </c>
      <c r="F21" s="55">
        <f t="shared" si="0"/>
        <v>0.13127376863851106</v>
      </c>
    </row>
    <row r="22" spans="2:6" x14ac:dyDescent="0.25">
      <c r="B22" s="17" t="s">
        <v>37</v>
      </c>
      <c r="C22" s="30">
        <v>1746164727</v>
      </c>
      <c r="D22" s="30">
        <v>1739901024</v>
      </c>
      <c r="E22" s="30">
        <v>259425555.28000036</v>
      </c>
      <c r="F22" s="55">
        <f t="shared" si="0"/>
        <v>0.14910362813833275</v>
      </c>
    </row>
    <row r="23" spans="2:6" x14ac:dyDescent="0.25">
      <c r="B23" s="40" t="s">
        <v>13</v>
      </c>
      <c r="C23" s="41">
        <f>SUM(C24:C25)</f>
        <v>148249515</v>
      </c>
      <c r="D23" s="41">
        <f>SUM(D24:D25)</f>
        <v>151233847</v>
      </c>
      <c r="E23" s="41">
        <f>SUM(E24:E25)</f>
        <v>26619301.840000004</v>
      </c>
      <c r="F23" s="53">
        <f t="shared" si="0"/>
        <v>0.17601418179886677</v>
      </c>
    </row>
    <row r="24" spans="2:6" x14ac:dyDescent="0.25">
      <c r="B24" s="17" t="s">
        <v>36</v>
      </c>
      <c r="C24" s="30">
        <v>3919587</v>
      </c>
      <c r="D24" s="30">
        <v>3570240</v>
      </c>
      <c r="E24" s="30">
        <v>620437.49</v>
      </c>
      <c r="F24" s="55">
        <f t="shared" si="0"/>
        <v>0.17378033129425471</v>
      </c>
    </row>
    <row r="25" spans="2:6" x14ac:dyDescent="0.25">
      <c r="B25" s="17" t="s">
        <v>37</v>
      </c>
      <c r="C25" s="30">
        <v>144329928</v>
      </c>
      <c r="D25" s="30">
        <v>147663607</v>
      </c>
      <c r="E25" s="30">
        <v>25998864.350000005</v>
      </c>
      <c r="F25" s="55">
        <f t="shared" si="0"/>
        <v>0.17606819227976739</v>
      </c>
    </row>
    <row r="26" spans="2:6" x14ac:dyDescent="0.25">
      <c r="B26" s="40" t="s">
        <v>12</v>
      </c>
      <c r="C26" s="41">
        <f>SUM(C27:C39)</f>
        <v>3025452805</v>
      </c>
      <c r="D26" s="41">
        <f>SUM(D27:D39)</f>
        <v>3417301729</v>
      </c>
      <c r="E26" s="41">
        <f>SUM(E27:E39)</f>
        <v>253488353.0999999</v>
      </c>
      <c r="F26" s="53">
        <f t="shared" si="0"/>
        <v>7.4177925510305415E-2</v>
      </c>
    </row>
    <row r="27" spans="2:6" x14ac:dyDescent="0.25">
      <c r="B27" s="16" t="s">
        <v>27</v>
      </c>
      <c r="C27" s="29">
        <v>65769790</v>
      </c>
      <c r="D27" s="29">
        <v>120958444</v>
      </c>
      <c r="E27" s="29">
        <v>9736835.8099999987</v>
      </c>
      <c r="F27" s="54">
        <f t="shared" si="0"/>
        <v>8.0497363292801605E-2</v>
      </c>
    </row>
    <row r="28" spans="2:6" x14ac:dyDescent="0.25">
      <c r="B28" s="17" t="s">
        <v>28</v>
      </c>
      <c r="C28" s="30">
        <v>170740648</v>
      </c>
      <c r="D28" s="30">
        <v>168058692</v>
      </c>
      <c r="E28" s="30">
        <v>5080276.55</v>
      </c>
      <c r="F28" s="55">
        <f t="shared" si="0"/>
        <v>3.0229180588886174E-2</v>
      </c>
    </row>
    <row r="29" spans="2:6" x14ac:dyDescent="0.25">
      <c r="B29" s="17" t="s">
        <v>29</v>
      </c>
      <c r="C29" s="30">
        <v>47447414</v>
      </c>
      <c r="D29" s="30">
        <v>83330587</v>
      </c>
      <c r="E29" s="30">
        <v>549991.86999999988</v>
      </c>
      <c r="F29" s="55">
        <f t="shared" si="0"/>
        <v>6.6001199535531876E-3</v>
      </c>
    </row>
    <row r="30" spans="2:6" x14ac:dyDescent="0.25">
      <c r="B30" s="17" t="s">
        <v>30</v>
      </c>
      <c r="C30" s="30">
        <v>23666294</v>
      </c>
      <c r="D30" s="30">
        <v>40563401</v>
      </c>
      <c r="E30" s="30">
        <v>2135688.8300000005</v>
      </c>
      <c r="F30" s="55">
        <f t="shared" si="0"/>
        <v>5.265063523642903E-2</v>
      </c>
    </row>
    <row r="31" spans="2:6" x14ac:dyDescent="0.25">
      <c r="B31" s="17" t="s">
        <v>31</v>
      </c>
      <c r="C31" s="30">
        <v>374004594</v>
      </c>
      <c r="D31" s="30">
        <v>426455526</v>
      </c>
      <c r="E31" s="30">
        <v>19763091.330000002</v>
      </c>
      <c r="F31" s="55">
        <f t="shared" si="0"/>
        <v>4.6342678486009349E-2</v>
      </c>
    </row>
    <row r="32" spans="2:6" x14ac:dyDescent="0.25">
      <c r="B32" s="17" t="s">
        <v>32</v>
      </c>
      <c r="C32" s="30">
        <v>11767467</v>
      </c>
      <c r="D32" s="30">
        <v>12384862</v>
      </c>
      <c r="E32" s="30">
        <v>838618.65999999992</v>
      </c>
      <c r="F32" s="55">
        <f t="shared" si="0"/>
        <v>6.7713201810403689E-2</v>
      </c>
    </row>
    <row r="33" spans="2:6" x14ac:dyDescent="0.25">
      <c r="B33" s="17" t="s">
        <v>33</v>
      </c>
      <c r="C33" s="30">
        <v>18230103</v>
      </c>
      <c r="D33" s="30">
        <v>36345971</v>
      </c>
      <c r="E33" s="30">
        <v>4833001.2799999993</v>
      </c>
      <c r="F33" s="55">
        <f t="shared" si="0"/>
        <v>0.13297213272964972</v>
      </c>
    </row>
    <row r="34" spans="2:6" x14ac:dyDescent="0.25">
      <c r="B34" s="17" t="s">
        <v>34</v>
      </c>
      <c r="C34" s="30">
        <v>7697987</v>
      </c>
      <c r="D34" s="30">
        <v>8120636</v>
      </c>
      <c r="E34" s="30">
        <v>1628293.7799999998</v>
      </c>
      <c r="F34" s="55">
        <f t="shared" si="0"/>
        <v>0.20051308542828417</v>
      </c>
    </row>
    <row r="35" spans="2:6" x14ac:dyDescent="0.25">
      <c r="B35" s="17" t="s">
        <v>35</v>
      </c>
      <c r="C35" s="30">
        <v>41127841</v>
      </c>
      <c r="D35" s="30">
        <v>50096689</v>
      </c>
      <c r="E35" s="30">
        <v>2921305.96</v>
      </c>
      <c r="F35" s="55">
        <f t="shared" si="0"/>
        <v>5.8313354002297438E-2</v>
      </c>
    </row>
    <row r="36" spans="2:6" x14ac:dyDescent="0.25">
      <c r="B36" s="17" t="s">
        <v>39</v>
      </c>
      <c r="C36" s="30">
        <v>99233980</v>
      </c>
      <c r="D36" s="30">
        <v>113816611</v>
      </c>
      <c r="E36" s="30">
        <v>1893327.34</v>
      </c>
      <c r="F36" s="55">
        <f t="shared" si="0"/>
        <v>1.6634894707943819E-2</v>
      </c>
    </row>
    <row r="37" spans="2:6" x14ac:dyDescent="0.25">
      <c r="B37" s="17" t="s">
        <v>38</v>
      </c>
      <c r="C37" s="30">
        <v>112619</v>
      </c>
      <c r="D37" s="30">
        <v>127919</v>
      </c>
      <c r="E37" s="30">
        <v>12000</v>
      </c>
      <c r="F37" s="55">
        <f t="shared" si="0"/>
        <v>9.3809363737990453E-2</v>
      </c>
    </row>
    <row r="38" spans="2:6" x14ac:dyDescent="0.25">
      <c r="B38" s="17" t="s">
        <v>36</v>
      </c>
      <c r="C38" s="30">
        <v>506468424</v>
      </c>
      <c r="D38" s="30">
        <v>479814740</v>
      </c>
      <c r="E38" s="30">
        <v>71337302.239999965</v>
      </c>
      <c r="F38" s="55">
        <f t="shared" si="0"/>
        <v>0.14867676270220453</v>
      </c>
    </row>
    <row r="39" spans="2:6" x14ac:dyDescent="0.25">
      <c r="B39" s="17" t="s">
        <v>37</v>
      </c>
      <c r="C39" s="30">
        <v>1659185644</v>
      </c>
      <c r="D39" s="30">
        <v>1877227651</v>
      </c>
      <c r="E39" s="30">
        <v>132758619.44999994</v>
      </c>
      <c r="F39" s="55">
        <f t="shared" si="0"/>
        <v>7.0720575301178507E-2</v>
      </c>
    </row>
    <row r="40" spans="2:6" x14ac:dyDescent="0.25">
      <c r="B40" s="40" t="s">
        <v>11</v>
      </c>
      <c r="C40" s="41">
        <f>SUM(C41:C47)</f>
        <v>764270538</v>
      </c>
      <c r="D40" s="41">
        <f>SUM(D41:D47)</f>
        <v>728226063</v>
      </c>
      <c r="E40" s="41">
        <f>SUM(E41:E47)</f>
        <v>11916893.279999999</v>
      </c>
      <c r="F40" s="53">
        <f t="shared" si="0"/>
        <v>1.6364277365887137E-2</v>
      </c>
    </row>
    <row r="41" spans="2:6" x14ac:dyDescent="0.25">
      <c r="B41" s="17" t="s">
        <v>27</v>
      </c>
      <c r="C41" s="30">
        <v>56868201</v>
      </c>
      <c r="D41" s="30">
        <v>56938434</v>
      </c>
      <c r="E41" s="30">
        <v>3724190.78</v>
      </c>
      <c r="F41" s="55">
        <f t="shared" si="0"/>
        <v>6.5407327149180114E-2</v>
      </c>
    </row>
    <row r="42" spans="2:6" x14ac:dyDescent="0.25">
      <c r="B42" s="17" t="s">
        <v>28</v>
      </c>
      <c r="C42" s="30">
        <v>22519658</v>
      </c>
      <c r="D42" s="30">
        <v>30493784</v>
      </c>
      <c r="E42" s="30">
        <v>8192702.4999999991</v>
      </c>
      <c r="F42" s="55">
        <f t="shared" ref="F42:F47" si="1">IF(E42=0,"%",E42/D42)</f>
        <v>0.26866795213083422</v>
      </c>
    </row>
    <row r="43" spans="2:6" x14ac:dyDescent="0.25">
      <c r="B43" s="17" t="s">
        <v>29</v>
      </c>
      <c r="C43" s="30">
        <v>14275734</v>
      </c>
      <c r="D43" s="30">
        <v>14889935</v>
      </c>
      <c r="E43" s="30">
        <v>0</v>
      </c>
      <c r="F43" s="55" t="str">
        <f t="shared" si="1"/>
        <v>%</v>
      </c>
    </row>
    <row r="44" spans="2:6" x14ac:dyDescent="0.25">
      <c r="B44" s="17" t="s">
        <v>31</v>
      </c>
      <c r="C44" s="30">
        <v>45000000</v>
      </c>
      <c r="D44" s="30">
        <v>45000000</v>
      </c>
      <c r="E44" s="30">
        <v>0</v>
      </c>
      <c r="F44" s="55" t="str">
        <f t="shared" si="1"/>
        <v>%</v>
      </c>
    </row>
    <row r="45" spans="2:6" x14ac:dyDescent="0.25">
      <c r="B45" s="17" t="s">
        <v>39</v>
      </c>
      <c r="C45" s="30">
        <v>198959866</v>
      </c>
      <c r="D45" s="30">
        <v>198959866</v>
      </c>
      <c r="E45" s="30">
        <v>0</v>
      </c>
      <c r="F45" s="55" t="str">
        <f t="shared" si="1"/>
        <v>%</v>
      </c>
    </row>
    <row r="46" spans="2:6" x14ac:dyDescent="0.25">
      <c r="B46" s="17" t="s">
        <v>36</v>
      </c>
      <c r="C46" s="30">
        <v>16248985</v>
      </c>
      <c r="D46" s="30">
        <v>16248985</v>
      </c>
      <c r="E46" s="30">
        <v>0</v>
      </c>
      <c r="F46" s="55" t="str">
        <f>IF(E46=0,"%",E46/D46)</f>
        <v>%</v>
      </c>
    </row>
    <row r="47" spans="2:6" x14ac:dyDescent="0.25">
      <c r="B47" s="17" t="s">
        <v>37</v>
      </c>
      <c r="C47" s="30">
        <v>410398094</v>
      </c>
      <c r="D47" s="30">
        <v>365695059</v>
      </c>
      <c r="E47" s="30">
        <v>0</v>
      </c>
      <c r="F47" s="55" t="str">
        <f t="shared" si="1"/>
        <v>%</v>
      </c>
    </row>
    <row r="48" spans="2:6" x14ac:dyDescent="0.25">
      <c r="B48" s="40" t="s">
        <v>10</v>
      </c>
      <c r="C48" s="41">
        <f>+SUM(C49:C57)</f>
        <v>133385917</v>
      </c>
      <c r="D48" s="41">
        <f>+SUM(D49:D57)</f>
        <v>128108379</v>
      </c>
      <c r="E48" s="41">
        <f>+SUM(E49:E57)</f>
        <v>7352637.8599999994</v>
      </c>
      <c r="F48" s="53">
        <f t="shared" si="0"/>
        <v>5.739388724917048E-2</v>
      </c>
    </row>
    <row r="49" spans="2:6" x14ac:dyDescent="0.25">
      <c r="B49" s="16" t="s">
        <v>27</v>
      </c>
      <c r="C49" s="29">
        <v>11236390</v>
      </c>
      <c r="D49" s="29">
        <v>11781390</v>
      </c>
      <c r="E49" s="29">
        <v>509968</v>
      </c>
      <c r="F49" s="54">
        <f t="shared" si="0"/>
        <v>4.3285894109268939E-2</v>
      </c>
    </row>
    <row r="50" spans="2:6" x14ac:dyDescent="0.25">
      <c r="B50" s="17" t="s">
        <v>28</v>
      </c>
      <c r="C50" s="30">
        <v>4450790</v>
      </c>
      <c r="D50" s="30">
        <v>4999437</v>
      </c>
      <c r="E50" s="30">
        <v>861113</v>
      </c>
      <c r="F50" s="55">
        <f t="shared" si="0"/>
        <v>0.17224199444857491</v>
      </c>
    </row>
    <row r="51" spans="2:6" x14ac:dyDescent="0.25">
      <c r="B51" s="17" t="s">
        <v>29</v>
      </c>
      <c r="C51" s="30">
        <v>3083384</v>
      </c>
      <c r="D51" s="30">
        <v>3083384</v>
      </c>
      <c r="E51" s="30">
        <v>0</v>
      </c>
      <c r="F51" s="55" t="str">
        <f t="shared" si="0"/>
        <v>%</v>
      </c>
    </row>
    <row r="52" spans="2:6" x14ac:dyDescent="0.25">
      <c r="B52" s="17" t="s">
        <v>30</v>
      </c>
      <c r="C52" s="30">
        <v>100880</v>
      </c>
      <c r="D52" s="30">
        <v>100880</v>
      </c>
      <c r="E52" s="30">
        <v>0</v>
      </c>
      <c r="F52" s="55" t="str">
        <f t="shared" si="0"/>
        <v>%</v>
      </c>
    </row>
    <row r="53" spans="2:6" x14ac:dyDescent="0.25">
      <c r="B53" s="17" t="s">
        <v>31</v>
      </c>
      <c r="C53" s="30">
        <v>284535</v>
      </c>
      <c r="D53" s="30">
        <v>49796</v>
      </c>
      <c r="E53" s="30">
        <v>0</v>
      </c>
      <c r="F53" s="55" t="str">
        <f t="shared" ref="F53" si="2">IF(E53=0,"%",E53/D53)</f>
        <v>%</v>
      </c>
    </row>
    <row r="54" spans="2:6" x14ac:dyDescent="0.25">
      <c r="B54" s="17" t="s">
        <v>35</v>
      </c>
      <c r="C54" s="30">
        <v>121297</v>
      </c>
      <c r="D54" s="30">
        <v>121297</v>
      </c>
      <c r="E54" s="30">
        <v>0</v>
      </c>
      <c r="F54" s="55" t="str">
        <f t="shared" si="0"/>
        <v>%</v>
      </c>
    </row>
    <row r="55" spans="2:6" x14ac:dyDescent="0.25">
      <c r="B55" s="17" t="s">
        <v>39</v>
      </c>
      <c r="C55" s="30">
        <v>21128</v>
      </c>
      <c r="D55" s="30">
        <v>1321128</v>
      </c>
      <c r="E55" s="30">
        <v>3604</v>
      </c>
      <c r="F55" s="55">
        <f t="shared" si="0"/>
        <v>2.7279718543547636E-3</v>
      </c>
    </row>
    <row r="56" spans="2:6" x14ac:dyDescent="0.25">
      <c r="B56" s="17" t="s">
        <v>36</v>
      </c>
      <c r="C56" s="30">
        <v>22987729</v>
      </c>
      <c r="D56" s="30">
        <v>10241445</v>
      </c>
      <c r="E56" s="30">
        <v>1967167.7599999998</v>
      </c>
      <c r="F56" s="55">
        <f t="shared" si="0"/>
        <v>0.19207912164738469</v>
      </c>
    </row>
    <row r="57" spans="2:6" x14ac:dyDescent="0.25">
      <c r="B57" s="17" t="s">
        <v>37</v>
      </c>
      <c r="C57" s="30">
        <v>91099784</v>
      </c>
      <c r="D57" s="30">
        <v>96409622</v>
      </c>
      <c r="E57" s="30">
        <v>4010785.1</v>
      </c>
      <c r="F57" s="55">
        <f t="shared" si="0"/>
        <v>4.1601502182012501E-2</v>
      </c>
    </row>
    <row r="58" spans="2:6" x14ac:dyDescent="0.25">
      <c r="B58" s="40" t="s">
        <v>9</v>
      </c>
      <c r="C58" s="41">
        <f>SUM(C59:C71)</f>
        <v>1704645661</v>
      </c>
      <c r="D58" s="41">
        <f>SUM(D59:D71)</f>
        <v>1699146171</v>
      </c>
      <c r="E58" s="41">
        <f>SUM(E59:E71)</f>
        <v>224703033.39000002</v>
      </c>
      <c r="F58" s="53">
        <f t="shared" si="0"/>
        <v>0.13224467513454438</v>
      </c>
    </row>
    <row r="59" spans="2:6" x14ac:dyDescent="0.25">
      <c r="B59" s="16" t="s">
        <v>27</v>
      </c>
      <c r="C59" s="29">
        <v>30049115</v>
      </c>
      <c r="D59" s="29">
        <v>27528986</v>
      </c>
      <c r="E59" s="29">
        <v>2507510.7999999998</v>
      </c>
      <c r="F59" s="54">
        <f t="shared" si="0"/>
        <v>9.1086202739178251E-2</v>
      </c>
    </row>
    <row r="60" spans="2:6" x14ac:dyDescent="0.25">
      <c r="B60" s="17" t="s">
        <v>28</v>
      </c>
      <c r="C60" s="30">
        <v>0</v>
      </c>
      <c r="D60" s="30">
        <v>626780</v>
      </c>
      <c r="E60" s="30">
        <v>220</v>
      </c>
      <c r="F60" s="55">
        <f t="shared" si="0"/>
        <v>3.5100035100035098E-4</v>
      </c>
    </row>
    <row r="61" spans="2:6" x14ac:dyDescent="0.25">
      <c r="B61" s="17" t="s">
        <v>29</v>
      </c>
      <c r="C61" s="30">
        <v>0</v>
      </c>
      <c r="D61" s="30">
        <v>317944</v>
      </c>
      <c r="E61" s="30">
        <v>0</v>
      </c>
      <c r="F61" s="55" t="str">
        <f t="shared" si="0"/>
        <v>%</v>
      </c>
    </row>
    <row r="62" spans="2:6" x14ac:dyDescent="0.25">
      <c r="B62" s="17" t="s">
        <v>30</v>
      </c>
      <c r="C62" s="30">
        <v>0</v>
      </c>
      <c r="D62" s="30">
        <v>413709</v>
      </c>
      <c r="E62" s="30">
        <v>705</v>
      </c>
      <c r="F62" s="55">
        <f t="shared" si="0"/>
        <v>1.7040963575846791E-3</v>
      </c>
    </row>
    <row r="63" spans="2:6" x14ac:dyDescent="0.25">
      <c r="B63" s="17" t="s">
        <v>31</v>
      </c>
      <c r="C63" s="30">
        <v>121266000</v>
      </c>
      <c r="D63" s="30">
        <v>122190028</v>
      </c>
      <c r="E63" s="30">
        <v>0</v>
      </c>
      <c r="F63" s="55" t="str">
        <f t="shared" si="0"/>
        <v>%</v>
      </c>
    </row>
    <row r="64" spans="2:6" x14ac:dyDescent="0.25">
      <c r="B64" s="17" t="s">
        <v>32</v>
      </c>
      <c r="C64" s="30">
        <v>0</v>
      </c>
      <c r="D64" s="30">
        <v>88317</v>
      </c>
      <c r="E64" s="30">
        <v>0</v>
      </c>
      <c r="F64" s="55" t="str">
        <f t="shared" si="0"/>
        <v>%</v>
      </c>
    </row>
    <row r="65" spans="2:6" x14ac:dyDescent="0.25">
      <c r="B65" s="17" t="s">
        <v>33</v>
      </c>
      <c r="C65" s="30">
        <v>2568851</v>
      </c>
      <c r="D65" s="30">
        <v>2690326</v>
      </c>
      <c r="E65" s="30">
        <v>0</v>
      </c>
      <c r="F65" s="55" t="str">
        <f t="shared" si="0"/>
        <v>%</v>
      </c>
    </row>
    <row r="66" spans="2:6" x14ac:dyDescent="0.25">
      <c r="B66" s="17" t="s">
        <v>34</v>
      </c>
      <c r="C66" s="30">
        <v>0</v>
      </c>
      <c r="D66" s="30">
        <v>179825</v>
      </c>
      <c r="E66" s="30">
        <v>0</v>
      </c>
      <c r="F66" s="55" t="str">
        <f t="shared" si="0"/>
        <v>%</v>
      </c>
    </row>
    <row r="67" spans="2:6" x14ac:dyDescent="0.25">
      <c r="B67" s="17" t="s">
        <v>35</v>
      </c>
      <c r="C67" s="30">
        <v>0</v>
      </c>
      <c r="D67" s="30">
        <v>90832</v>
      </c>
      <c r="E67" s="30">
        <v>0</v>
      </c>
      <c r="F67" s="55" t="str">
        <f t="shared" si="0"/>
        <v>%</v>
      </c>
    </row>
    <row r="68" spans="2:6" x14ac:dyDescent="0.25">
      <c r="B68" s="17" t="s">
        <v>39</v>
      </c>
      <c r="C68" s="30">
        <v>360000</v>
      </c>
      <c r="D68" s="30">
        <v>829838</v>
      </c>
      <c r="E68" s="30">
        <v>0</v>
      </c>
      <c r="F68" s="55" t="str">
        <f t="shared" si="0"/>
        <v>%</v>
      </c>
    </row>
    <row r="69" spans="2:6" x14ac:dyDescent="0.25">
      <c r="B69" s="17" t="s">
        <v>38</v>
      </c>
      <c r="C69" s="30">
        <v>0</v>
      </c>
      <c r="D69" s="30">
        <v>13200</v>
      </c>
      <c r="E69" s="30">
        <v>0</v>
      </c>
      <c r="F69" s="55" t="str">
        <f t="shared" si="0"/>
        <v>%</v>
      </c>
    </row>
    <row r="70" spans="2:6" x14ac:dyDescent="0.25">
      <c r="B70" s="17" t="s">
        <v>36</v>
      </c>
      <c r="C70" s="30">
        <v>8435007</v>
      </c>
      <c r="D70" s="30">
        <v>9435596</v>
      </c>
      <c r="E70" s="30">
        <v>4330482.6500000013</v>
      </c>
      <c r="F70" s="55">
        <f t="shared" si="0"/>
        <v>0.45895168148360754</v>
      </c>
    </row>
    <row r="71" spans="2:6" x14ac:dyDescent="0.25">
      <c r="B71" s="17" t="s">
        <v>37</v>
      </c>
      <c r="C71" s="30">
        <v>1541966688</v>
      </c>
      <c r="D71" s="30">
        <v>1534740790</v>
      </c>
      <c r="E71" s="30">
        <v>217864114.94000003</v>
      </c>
      <c r="F71" s="55">
        <f t="shared" si="0"/>
        <v>0.14195499094019651</v>
      </c>
    </row>
    <row r="72" spans="2:6" x14ac:dyDescent="0.25">
      <c r="B72" s="43" t="s">
        <v>3</v>
      </c>
      <c r="C72" s="44">
        <f>+C58+C48+C40+C26+C23+C9</f>
        <v>11049259363</v>
      </c>
      <c r="D72" s="44">
        <f>+D58+D48+D40+D26+D23+D9</f>
        <v>11405254187</v>
      </c>
      <c r="E72" s="44">
        <f>+E58+E48+E40+E26+E23+E9</f>
        <v>1308276435.7000012</v>
      </c>
      <c r="F72" s="56">
        <f t="shared" si="0"/>
        <v>0.11470822256563191</v>
      </c>
    </row>
    <row r="73" spans="2:6" x14ac:dyDescent="0.2">
      <c r="B73" s="34" t="s">
        <v>42</v>
      </c>
      <c r="C73" s="20"/>
      <c r="D73" s="20"/>
      <c r="E73" s="20"/>
    </row>
    <row r="74" spans="2:6" x14ac:dyDescent="0.25">
      <c r="C74" s="20"/>
      <c r="D74" s="20"/>
      <c r="E74" s="20"/>
      <c r="F74" s="57"/>
    </row>
    <row r="75" spans="2:6" x14ac:dyDescent="0.25">
      <c r="C75" s="20"/>
      <c r="D75" s="20"/>
      <c r="E75" s="20"/>
    </row>
    <row r="76" spans="2:6" x14ac:dyDescent="0.25">
      <c r="D76" s="20"/>
      <c r="E76" s="20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73"/>
  <sheetViews>
    <sheetView showGridLines="0" zoomScale="115" zoomScaleNormal="115" workbookViewId="0">
      <selection activeCell="B59" sqref="B59:E71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68" t="s">
        <v>40</v>
      </c>
      <c r="C5" s="68"/>
      <c r="D5" s="68"/>
      <c r="E5" s="68"/>
      <c r="F5" s="68"/>
    </row>
    <row r="7" spans="2:6" x14ac:dyDescent="0.25">
      <c r="E7" s="59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41</v>
      </c>
      <c r="F8" s="48" t="s">
        <v>5</v>
      </c>
    </row>
    <row r="9" spans="2:6" x14ac:dyDescent="0.25">
      <c r="B9" s="40" t="s">
        <v>20</v>
      </c>
      <c r="C9" s="41">
        <f>SUM(C10:C22)</f>
        <v>5273254927</v>
      </c>
      <c r="D9" s="41">
        <f>SUM(D10:D22)</f>
        <v>5281237998</v>
      </c>
      <c r="E9" s="41">
        <f>SUM(E10:E22)</f>
        <v>784196216.23000109</v>
      </c>
      <c r="F9" s="42">
        <f t="shared" ref="F9:F72" si="0">IF(E9=0,"%",E9/D9)</f>
        <v>0.14848719495826082</v>
      </c>
    </row>
    <row r="10" spans="2:6" x14ac:dyDescent="0.25">
      <c r="B10" s="11" t="s">
        <v>27</v>
      </c>
      <c r="C10" s="26">
        <v>353722476</v>
      </c>
      <c r="D10" s="26">
        <v>355633252</v>
      </c>
      <c r="E10" s="26">
        <v>61678065.610000007</v>
      </c>
      <c r="F10" s="31">
        <f t="shared" si="0"/>
        <v>0.17343166102476831</v>
      </c>
    </row>
    <row r="11" spans="2:6" x14ac:dyDescent="0.25">
      <c r="B11" s="13" t="s">
        <v>28</v>
      </c>
      <c r="C11" s="27">
        <v>88057404</v>
      </c>
      <c r="D11" s="27">
        <v>89017859</v>
      </c>
      <c r="E11" s="27">
        <v>14830228.49</v>
      </c>
      <c r="F11" s="22">
        <f t="shared" si="0"/>
        <v>0.16659835067477866</v>
      </c>
    </row>
    <row r="12" spans="2:6" x14ac:dyDescent="0.25">
      <c r="B12" s="13" t="s">
        <v>29</v>
      </c>
      <c r="C12" s="27">
        <v>28764091</v>
      </c>
      <c r="D12" s="27">
        <v>29016961</v>
      </c>
      <c r="E12" s="27">
        <v>4379366.790000001</v>
      </c>
      <c r="F12" s="22">
        <f t="shared" si="0"/>
        <v>0.15092437798706768</v>
      </c>
    </row>
    <row r="13" spans="2:6" x14ac:dyDescent="0.25">
      <c r="B13" s="13" t="s">
        <v>30</v>
      </c>
      <c r="C13" s="27">
        <v>156264222</v>
      </c>
      <c r="D13" s="27">
        <v>156895783</v>
      </c>
      <c r="E13" s="27">
        <v>25490273.280000009</v>
      </c>
      <c r="F13" s="22">
        <f t="shared" si="0"/>
        <v>0.16246627406168085</v>
      </c>
    </row>
    <row r="14" spans="2:6" x14ac:dyDescent="0.25">
      <c r="B14" s="13" t="s">
        <v>31</v>
      </c>
      <c r="C14" s="27">
        <v>82796697</v>
      </c>
      <c r="D14" s="27">
        <v>83504345</v>
      </c>
      <c r="E14" s="27">
        <v>13950110.030000003</v>
      </c>
      <c r="F14" s="22">
        <f t="shared" si="0"/>
        <v>0.16705849294428934</v>
      </c>
    </row>
    <row r="15" spans="2:6" x14ac:dyDescent="0.25">
      <c r="B15" s="13" t="s">
        <v>32</v>
      </c>
      <c r="C15" s="27">
        <v>12618371</v>
      </c>
      <c r="D15" s="27">
        <v>12749771</v>
      </c>
      <c r="E15" s="27">
        <v>2042626.56</v>
      </c>
      <c r="F15" s="22">
        <f t="shared" si="0"/>
        <v>0.1602088821830604</v>
      </c>
    </row>
    <row r="16" spans="2:6" x14ac:dyDescent="0.25">
      <c r="B16" s="13" t="s">
        <v>33</v>
      </c>
      <c r="C16" s="27">
        <v>412072643</v>
      </c>
      <c r="D16" s="27">
        <v>417659445</v>
      </c>
      <c r="E16" s="27">
        <v>75508169.359999985</v>
      </c>
      <c r="F16" s="22">
        <f t="shared" si="0"/>
        <v>0.18078884666429604</v>
      </c>
    </row>
    <row r="17" spans="2:6" x14ac:dyDescent="0.25">
      <c r="B17" s="13" t="s">
        <v>34</v>
      </c>
      <c r="C17" s="27">
        <v>75166502</v>
      </c>
      <c r="D17" s="27">
        <v>75529383</v>
      </c>
      <c r="E17" s="27">
        <v>12047071.970000001</v>
      </c>
      <c r="F17" s="22">
        <f t="shared" si="0"/>
        <v>0.15950179243487267</v>
      </c>
    </row>
    <row r="18" spans="2:6" x14ac:dyDescent="0.25">
      <c r="B18" s="13" t="s">
        <v>35</v>
      </c>
      <c r="C18" s="27">
        <v>124059353</v>
      </c>
      <c r="D18" s="27">
        <v>124631404</v>
      </c>
      <c r="E18" s="27">
        <v>19080740.339999977</v>
      </c>
      <c r="F18" s="22">
        <f t="shared" si="0"/>
        <v>0.1530973713495194</v>
      </c>
    </row>
    <row r="19" spans="2:6" x14ac:dyDescent="0.25">
      <c r="B19" s="13" t="s">
        <v>39</v>
      </c>
      <c r="C19" s="27">
        <v>196969140</v>
      </c>
      <c r="D19" s="27">
        <v>197718699</v>
      </c>
      <c r="E19" s="27">
        <v>32573291.809999987</v>
      </c>
      <c r="F19" s="22">
        <f t="shared" si="0"/>
        <v>0.1647456309127342</v>
      </c>
    </row>
    <row r="20" spans="2:6" x14ac:dyDescent="0.25">
      <c r="B20" s="13" t="s">
        <v>38</v>
      </c>
      <c r="C20" s="27">
        <v>23869815</v>
      </c>
      <c r="D20" s="27">
        <v>23891870</v>
      </c>
      <c r="E20" s="27">
        <v>3913445.0399999996</v>
      </c>
      <c r="F20" s="22">
        <f t="shared" si="0"/>
        <v>0.16379818909110086</v>
      </c>
    </row>
    <row r="21" spans="2:6" x14ac:dyDescent="0.25">
      <c r="B21" s="13" t="s">
        <v>36</v>
      </c>
      <c r="C21" s="27">
        <v>1972729486</v>
      </c>
      <c r="D21" s="27">
        <v>1975088202</v>
      </c>
      <c r="E21" s="27">
        <v>259277271.67000079</v>
      </c>
      <c r="F21" s="22">
        <f t="shared" si="0"/>
        <v>0.13127376863851106</v>
      </c>
    </row>
    <row r="22" spans="2:6" x14ac:dyDescent="0.25">
      <c r="B22" s="13" t="s">
        <v>37</v>
      </c>
      <c r="C22" s="27">
        <v>1746164727</v>
      </c>
      <c r="D22" s="27">
        <v>1739901024</v>
      </c>
      <c r="E22" s="27">
        <v>259425555.28000036</v>
      </c>
      <c r="F22" s="22">
        <f t="shared" si="0"/>
        <v>0.14910362813833275</v>
      </c>
    </row>
    <row r="23" spans="2:6" x14ac:dyDescent="0.25">
      <c r="B23" s="40" t="s">
        <v>19</v>
      </c>
      <c r="C23" s="41">
        <f>SUM(C24:C25)</f>
        <v>148249515</v>
      </c>
      <c r="D23" s="41">
        <f>SUM(D24:D25)</f>
        <v>151233847</v>
      </c>
      <c r="E23" s="41">
        <f>SUM(E24:E25)</f>
        <v>26619301.840000004</v>
      </c>
      <c r="F23" s="42">
        <f t="shared" si="0"/>
        <v>0.17601418179886677</v>
      </c>
    </row>
    <row r="24" spans="2:6" x14ac:dyDescent="0.25">
      <c r="B24" s="13" t="s">
        <v>36</v>
      </c>
      <c r="C24" s="27">
        <v>3919587</v>
      </c>
      <c r="D24" s="27">
        <v>3570240</v>
      </c>
      <c r="E24" s="27">
        <v>620437.49</v>
      </c>
      <c r="F24" s="22">
        <f t="shared" si="0"/>
        <v>0.17378033129425471</v>
      </c>
    </row>
    <row r="25" spans="2:6" x14ac:dyDescent="0.25">
      <c r="B25" s="13" t="s">
        <v>37</v>
      </c>
      <c r="C25" s="27">
        <v>144329928</v>
      </c>
      <c r="D25" s="27">
        <v>147663607</v>
      </c>
      <c r="E25" s="27">
        <v>25998864.350000005</v>
      </c>
      <c r="F25" s="22">
        <f t="shared" si="0"/>
        <v>0.17606819227976739</v>
      </c>
    </row>
    <row r="26" spans="2:6" x14ac:dyDescent="0.25">
      <c r="B26" s="40" t="s">
        <v>18</v>
      </c>
      <c r="C26" s="41">
        <f>SUM(C27:C39)</f>
        <v>3022348973</v>
      </c>
      <c r="D26" s="41">
        <f>SUM(D27:D39)</f>
        <v>2971408658</v>
      </c>
      <c r="E26" s="41">
        <f>SUM(E27:E39)</f>
        <v>236244728.93999997</v>
      </c>
      <c r="F26" s="42">
        <f t="shared" si="0"/>
        <v>7.9505970444002108E-2</v>
      </c>
    </row>
    <row r="27" spans="2:6" x14ac:dyDescent="0.25">
      <c r="B27" s="35" t="s">
        <v>27</v>
      </c>
      <c r="C27" s="12">
        <v>65769790</v>
      </c>
      <c r="D27" s="12">
        <v>66433586</v>
      </c>
      <c r="E27" s="12">
        <v>8141425.0599999996</v>
      </c>
      <c r="F27" s="31">
        <f t="shared" si="0"/>
        <v>0.12254983586163781</v>
      </c>
    </row>
    <row r="28" spans="2:6" x14ac:dyDescent="0.25">
      <c r="B28" s="36" t="s">
        <v>28</v>
      </c>
      <c r="C28" s="37">
        <v>170740648</v>
      </c>
      <c r="D28" s="37">
        <v>162217164</v>
      </c>
      <c r="E28" s="37">
        <v>4934122.55</v>
      </c>
      <c r="F28" s="22">
        <f t="shared" si="0"/>
        <v>3.0416772358318384E-2</v>
      </c>
    </row>
    <row r="29" spans="2:6" x14ac:dyDescent="0.25">
      <c r="B29" s="36" t="s">
        <v>29</v>
      </c>
      <c r="C29" s="37">
        <v>47447414</v>
      </c>
      <c r="D29" s="37">
        <v>83055826</v>
      </c>
      <c r="E29" s="37">
        <v>538491.86999999988</v>
      </c>
      <c r="F29" s="22">
        <f t="shared" si="0"/>
        <v>6.4834930423785068E-3</v>
      </c>
    </row>
    <row r="30" spans="2:6" x14ac:dyDescent="0.25">
      <c r="B30" s="36" t="s">
        <v>30</v>
      </c>
      <c r="C30" s="37">
        <v>23666294</v>
      </c>
      <c r="D30" s="37">
        <v>22400832</v>
      </c>
      <c r="E30" s="37">
        <v>1764963.5</v>
      </c>
      <c r="F30" s="22">
        <f t="shared" si="0"/>
        <v>7.8790086903914994E-2</v>
      </c>
    </row>
    <row r="31" spans="2:6" x14ac:dyDescent="0.25">
      <c r="B31" s="36" t="s">
        <v>31</v>
      </c>
      <c r="C31" s="37">
        <v>374004594</v>
      </c>
      <c r="D31" s="37">
        <v>376468273</v>
      </c>
      <c r="E31" s="37">
        <v>19210678.330000002</v>
      </c>
      <c r="F31" s="22">
        <f t="shared" si="0"/>
        <v>5.1028678132459787E-2</v>
      </c>
    </row>
    <row r="32" spans="2:6" x14ac:dyDescent="0.25">
      <c r="B32" s="36" t="s">
        <v>32</v>
      </c>
      <c r="C32" s="37">
        <v>11767467</v>
      </c>
      <c r="D32" s="37">
        <v>12384862</v>
      </c>
      <c r="E32" s="37">
        <v>838618.65999999992</v>
      </c>
      <c r="F32" s="22">
        <f t="shared" si="0"/>
        <v>6.7713201810403689E-2</v>
      </c>
    </row>
    <row r="33" spans="2:6" x14ac:dyDescent="0.25">
      <c r="B33" s="36" t="s">
        <v>33</v>
      </c>
      <c r="C33" s="37">
        <v>18130103</v>
      </c>
      <c r="D33" s="37">
        <v>23213033</v>
      </c>
      <c r="E33" s="37">
        <v>4423512.2799999993</v>
      </c>
      <c r="F33" s="22">
        <f t="shared" si="0"/>
        <v>0.1905615815046659</v>
      </c>
    </row>
    <row r="34" spans="2:6" x14ac:dyDescent="0.25">
      <c r="B34" s="36" t="s">
        <v>34</v>
      </c>
      <c r="C34" s="37">
        <v>7697987</v>
      </c>
      <c r="D34" s="37">
        <v>7373438</v>
      </c>
      <c r="E34" s="37">
        <v>1628293.7799999998</v>
      </c>
      <c r="F34" s="22">
        <f t="shared" si="0"/>
        <v>0.22083236883527058</v>
      </c>
    </row>
    <row r="35" spans="2:6" x14ac:dyDescent="0.25">
      <c r="B35" s="36" t="s">
        <v>35</v>
      </c>
      <c r="C35" s="37">
        <v>41127841</v>
      </c>
      <c r="D35" s="37">
        <v>43315779</v>
      </c>
      <c r="E35" s="37">
        <v>2847999.56</v>
      </c>
      <c r="F35" s="22">
        <f t="shared" si="0"/>
        <v>6.5749701973500232E-2</v>
      </c>
    </row>
    <row r="36" spans="2:6" x14ac:dyDescent="0.25">
      <c r="B36" s="36" t="s">
        <v>39</v>
      </c>
      <c r="C36" s="37">
        <v>99233980</v>
      </c>
      <c r="D36" s="37">
        <v>100046169</v>
      </c>
      <c r="E36" s="37">
        <v>1436079.37</v>
      </c>
      <c r="F36" s="22">
        <f t="shared" si="0"/>
        <v>1.435416652485714E-2</v>
      </c>
    </row>
    <row r="37" spans="2:6" x14ac:dyDescent="0.25">
      <c r="B37" s="36" t="s">
        <v>38</v>
      </c>
      <c r="C37" s="37">
        <v>112619</v>
      </c>
      <c r="D37" s="37">
        <v>127919</v>
      </c>
      <c r="E37" s="37">
        <v>12000</v>
      </c>
      <c r="F37" s="22">
        <f t="shared" si="0"/>
        <v>9.3809363737990453E-2</v>
      </c>
    </row>
    <row r="38" spans="2:6" x14ac:dyDescent="0.25">
      <c r="B38" s="36" t="s">
        <v>36</v>
      </c>
      <c r="C38" s="37">
        <v>506140465</v>
      </c>
      <c r="D38" s="37">
        <v>477310732</v>
      </c>
      <c r="E38" s="37">
        <v>71332125.74000001</v>
      </c>
      <c r="F38" s="22">
        <f t="shared" si="0"/>
        <v>0.14944588704533887</v>
      </c>
    </row>
    <row r="39" spans="2:6" x14ac:dyDescent="0.25">
      <c r="B39" s="36" t="s">
        <v>37</v>
      </c>
      <c r="C39" s="37">
        <v>1656509771</v>
      </c>
      <c r="D39" s="37">
        <v>1597061045</v>
      </c>
      <c r="E39" s="37">
        <v>119136418.23999995</v>
      </c>
      <c r="F39" s="22">
        <f t="shared" si="0"/>
        <v>7.4597285190185048E-2</v>
      </c>
    </row>
    <row r="40" spans="2:6" x14ac:dyDescent="0.25">
      <c r="B40" s="40" t="s">
        <v>17</v>
      </c>
      <c r="C40" s="41">
        <f>SUM(C41:C47)</f>
        <v>764270538</v>
      </c>
      <c r="D40" s="41">
        <f>SUM(D41:D47)</f>
        <v>728226063</v>
      </c>
      <c r="E40" s="41">
        <f>SUM(E41:E47)</f>
        <v>11916893.279999999</v>
      </c>
      <c r="F40" s="42">
        <f t="shared" si="0"/>
        <v>1.6364277365887137E-2</v>
      </c>
    </row>
    <row r="41" spans="2:6" x14ac:dyDescent="0.25">
      <c r="B41" s="13" t="s">
        <v>27</v>
      </c>
      <c r="C41" s="27">
        <v>56868201</v>
      </c>
      <c r="D41" s="27">
        <v>56938434</v>
      </c>
      <c r="E41" s="27">
        <v>3724190.78</v>
      </c>
      <c r="F41" s="22">
        <f t="shared" si="0"/>
        <v>6.5407327149180114E-2</v>
      </c>
    </row>
    <row r="42" spans="2:6" x14ac:dyDescent="0.25">
      <c r="B42" s="13" t="s">
        <v>28</v>
      </c>
      <c r="C42" s="27">
        <v>22519658</v>
      </c>
      <c r="D42" s="27">
        <v>30493784</v>
      </c>
      <c r="E42" s="27">
        <v>8192702.4999999991</v>
      </c>
      <c r="F42" s="22">
        <f t="shared" si="0"/>
        <v>0.26866795213083422</v>
      </c>
    </row>
    <row r="43" spans="2:6" x14ac:dyDescent="0.25">
      <c r="B43" s="13" t="s">
        <v>29</v>
      </c>
      <c r="C43" s="27">
        <v>14275734</v>
      </c>
      <c r="D43" s="27">
        <v>14889935</v>
      </c>
      <c r="E43" s="27">
        <v>0</v>
      </c>
      <c r="F43" s="22" t="str">
        <f t="shared" si="0"/>
        <v>%</v>
      </c>
    </row>
    <row r="44" spans="2:6" x14ac:dyDescent="0.25">
      <c r="B44" s="13" t="s">
        <v>31</v>
      </c>
      <c r="C44" s="27">
        <v>45000000</v>
      </c>
      <c r="D44" s="27">
        <v>45000000</v>
      </c>
      <c r="E44" s="27">
        <v>0</v>
      </c>
      <c r="F44" s="22" t="str">
        <f t="shared" si="0"/>
        <v>%</v>
      </c>
    </row>
    <row r="45" spans="2:6" x14ac:dyDescent="0.25">
      <c r="B45" s="13" t="s">
        <v>39</v>
      </c>
      <c r="C45" s="27">
        <v>198959866</v>
      </c>
      <c r="D45" s="27">
        <v>198959866</v>
      </c>
      <c r="E45" s="27">
        <v>0</v>
      </c>
      <c r="F45" s="22" t="str">
        <f t="shared" si="0"/>
        <v>%</v>
      </c>
    </row>
    <row r="46" spans="2:6" x14ac:dyDescent="0.25">
      <c r="B46" s="13" t="s">
        <v>36</v>
      </c>
      <c r="C46" s="27">
        <v>16248985</v>
      </c>
      <c r="D46" s="27">
        <v>16248985</v>
      </c>
      <c r="E46" s="27">
        <v>0</v>
      </c>
      <c r="F46" s="22" t="str">
        <f t="shared" si="0"/>
        <v>%</v>
      </c>
    </row>
    <row r="47" spans="2:6" x14ac:dyDescent="0.25">
      <c r="B47" s="13" t="s">
        <v>37</v>
      </c>
      <c r="C47" s="27">
        <v>410398094</v>
      </c>
      <c r="D47" s="27">
        <v>365695059</v>
      </c>
      <c r="E47" s="27">
        <v>0</v>
      </c>
      <c r="F47" s="22" t="str">
        <f t="shared" si="0"/>
        <v>%</v>
      </c>
    </row>
    <row r="48" spans="2:6" x14ac:dyDescent="0.25">
      <c r="B48" s="40" t="s">
        <v>16</v>
      </c>
      <c r="C48" s="41">
        <f>+SUM(C49:C57)</f>
        <v>133385917</v>
      </c>
      <c r="D48" s="41">
        <f>+SUM(D49:D57)</f>
        <v>128046689</v>
      </c>
      <c r="E48" s="41">
        <f>+SUM(E49:E57)</f>
        <v>7352637.8599999994</v>
      </c>
      <c r="F48" s="42">
        <f t="shared" si="0"/>
        <v>5.7421538326539623E-2</v>
      </c>
    </row>
    <row r="49" spans="2:6" x14ac:dyDescent="0.25">
      <c r="B49" s="11" t="s">
        <v>27</v>
      </c>
      <c r="C49" s="26">
        <v>11236390</v>
      </c>
      <c r="D49" s="26">
        <v>11781390</v>
      </c>
      <c r="E49" s="26">
        <v>509968</v>
      </c>
      <c r="F49" s="31">
        <f t="shared" si="0"/>
        <v>4.3285894109268939E-2</v>
      </c>
    </row>
    <row r="50" spans="2:6" x14ac:dyDescent="0.25">
      <c r="B50" s="13" t="s">
        <v>28</v>
      </c>
      <c r="C50" s="27">
        <v>4450790</v>
      </c>
      <c r="D50" s="27">
        <v>4999437</v>
      </c>
      <c r="E50" s="27">
        <v>861113</v>
      </c>
      <c r="F50" s="22">
        <f t="shared" si="0"/>
        <v>0.17224199444857491</v>
      </c>
    </row>
    <row r="51" spans="2:6" x14ac:dyDescent="0.25">
      <c r="B51" s="13" t="s">
        <v>29</v>
      </c>
      <c r="C51" s="27">
        <v>3083384</v>
      </c>
      <c r="D51" s="27">
        <v>3083384</v>
      </c>
      <c r="E51" s="27">
        <v>0</v>
      </c>
      <c r="F51" s="22" t="str">
        <f t="shared" si="0"/>
        <v>%</v>
      </c>
    </row>
    <row r="52" spans="2:6" x14ac:dyDescent="0.25">
      <c r="B52" s="13" t="s">
        <v>30</v>
      </c>
      <c r="C52" s="27">
        <v>100880</v>
      </c>
      <c r="D52" s="27">
        <v>100880</v>
      </c>
      <c r="E52" s="27">
        <v>0</v>
      </c>
      <c r="F52" s="22" t="str">
        <f t="shared" ref="F52:F54" si="1">IF(E52=0,"%",E52/D52)</f>
        <v>%</v>
      </c>
    </row>
    <row r="53" spans="2:6" x14ac:dyDescent="0.25">
      <c r="B53" s="13" t="s">
        <v>31</v>
      </c>
      <c r="C53" s="27">
        <v>284535</v>
      </c>
      <c r="D53" s="27">
        <v>49796</v>
      </c>
      <c r="E53" s="27">
        <v>0</v>
      </c>
      <c r="F53" s="22" t="str">
        <f t="shared" si="1"/>
        <v>%</v>
      </c>
    </row>
    <row r="54" spans="2:6" x14ac:dyDescent="0.25">
      <c r="B54" s="13" t="s">
        <v>35</v>
      </c>
      <c r="C54" s="27">
        <v>121297</v>
      </c>
      <c r="D54" s="27">
        <v>121297</v>
      </c>
      <c r="E54" s="27">
        <v>0</v>
      </c>
      <c r="F54" s="22" t="str">
        <f t="shared" si="1"/>
        <v>%</v>
      </c>
    </row>
    <row r="55" spans="2:6" x14ac:dyDescent="0.25">
      <c r="B55" s="13" t="s">
        <v>39</v>
      </c>
      <c r="C55" s="27">
        <v>21128</v>
      </c>
      <c r="D55" s="27">
        <v>1321128</v>
      </c>
      <c r="E55" s="27">
        <v>3604</v>
      </c>
      <c r="F55" s="22">
        <f t="shared" si="0"/>
        <v>2.7279718543547636E-3</v>
      </c>
    </row>
    <row r="56" spans="2:6" x14ac:dyDescent="0.25">
      <c r="B56" s="13" t="s">
        <v>36</v>
      </c>
      <c r="C56" s="27">
        <v>22987729</v>
      </c>
      <c r="D56" s="27">
        <v>10179755</v>
      </c>
      <c r="E56" s="27">
        <v>1967167.7599999998</v>
      </c>
      <c r="F56" s="22">
        <f t="shared" si="0"/>
        <v>0.19324313404399221</v>
      </c>
    </row>
    <row r="57" spans="2:6" x14ac:dyDescent="0.25">
      <c r="B57" s="13" t="s">
        <v>37</v>
      </c>
      <c r="C57" s="27">
        <v>91099784</v>
      </c>
      <c r="D57" s="27">
        <v>96409622</v>
      </c>
      <c r="E57" s="27">
        <v>4010785.1</v>
      </c>
      <c r="F57" s="22">
        <f t="shared" si="0"/>
        <v>4.1601502182012501E-2</v>
      </c>
    </row>
    <row r="58" spans="2:6" x14ac:dyDescent="0.25">
      <c r="B58" s="40" t="s">
        <v>15</v>
      </c>
      <c r="C58" s="41">
        <f>+SUM(C59:C71)</f>
        <v>1436669300</v>
      </c>
      <c r="D58" s="41">
        <f>+SUM(D59:D71)</f>
        <v>1427741938</v>
      </c>
      <c r="E58" s="41">
        <f>+SUM(E59:E71)</f>
        <v>218814168.59999999</v>
      </c>
      <c r="F58" s="42">
        <f t="shared" si="0"/>
        <v>0.15325890679272042</v>
      </c>
    </row>
    <row r="59" spans="2:6" x14ac:dyDescent="0.25">
      <c r="B59" s="11" t="s">
        <v>27</v>
      </c>
      <c r="C59" s="26">
        <v>30049115</v>
      </c>
      <c r="D59" s="26">
        <v>27192267</v>
      </c>
      <c r="E59" s="26">
        <v>2507510.7999999998</v>
      </c>
      <c r="F59" s="31">
        <f t="shared" si="0"/>
        <v>9.2214113666948025E-2</v>
      </c>
    </row>
    <row r="60" spans="2:6" x14ac:dyDescent="0.25">
      <c r="B60" s="13" t="s">
        <v>28</v>
      </c>
      <c r="C60" s="27">
        <v>0</v>
      </c>
      <c r="D60" s="27">
        <v>626780</v>
      </c>
      <c r="E60" s="27">
        <v>220</v>
      </c>
      <c r="F60" s="22">
        <f t="shared" si="0"/>
        <v>3.5100035100035098E-4</v>
      </c>
    </row>
    <row r="61" spans="2:6" x14ac:dyDescent="0.25">
      <c r="B61" s="13" t="s">
        <v>29</v>
      </c>
      <c r="C61" s="27">
        <v>0</v>
      </c>
      <c r="D61" s="27">
        <v>317944</v>
      </c>
      <c r="E61" s="27">
        <v>0</v>
      </c>
      <c r="F61" s="22" t="str">
        <f t="shared" si="0"/>
        <v>%</v>
      </c>
    </row>
    <row r="62" spans="2:6" x14ac:dyDescent="0.25">
      <c r="B62" s="13" t="s">
        <v>30</v>
      </c>
      <c r="C62" s="27">
        <v>0</v>
      </c>
      <c r="D62" s="27">
        <v>404709</v>
      </c>
      <c r="E62" s="27">
        <v>705</v>
      </c>
      <c r="F62" s="22">
        <f t="shared" si="0"/>
        <v>1.7419923945353327E-3</v>
      </c>
    </row>
    <row r="63" spans="2:6" x14ac:dyDescent="0.25">
      <c r="B63" s="13" t="s">
        <v>31</v>
      </c>
      <c r="C63" s="27">
        <v>121266000</v>
      </c>
      <c r="D63" s="27">
        <v>121983928</v>
      </c>
      <c r="E63" s="27">
        <v>0</v>
      </c>
      <c r="F63" s="22" t="str">
        <f t="shared" si="0"/>
        <v>%</v>
      </c>
    </row>
    <row r="64" spans="2:6" x14ac:dyDescent="0.25">
      <c r="B64" s="13" t="s">
        <v>32</v>
      </c>
      <c r="C64" s="27">
        <v>0</v>
      </c>
      <c r="D64" s="27">
        <v>88317</v>
      </c>
      <c r="E64" s="27">
        <v>0</v>
      </c>
      <c r="F64" s="22" t="str">
        <f t="shared" si="0"/>
        <v>%</v>
      </c>
    </row>
    <row r="65" spans="2:6" x14ac:dyDescent="0.25">
      <c r="B65" s="13" t="s">
        <v>33</v>
      </c>
      <c r="C65" s="27">
        <v>2568851</v>
      </c>
      <c r="D65" s="27">
        <v>2690326</v>
      </c>
      <c r="E65" s="27">
        <v>0</v>
      </c>
      <c r="F65" s="22" t="str">
        <f t="shared" si="0"/>
        <v>%</v>
      </c>
    </row>
    <row r="66" spans="2:6" x14ac:dyDescent="0.25">
      <c r="B66" s="13" t="s">
        <v>34</v>
      </c>
      <c r="C66" s="27">
        <v>0</v>
      </c>
      <c r="D66" s="27">
        <v>170985</v>
      </c>
      <c r="E66" s="27">
        <v>0</v>
      </c>
      <c r="F66" s="22" t="str">
        <f t="shared" si="0"/>
        <v>%</v>
      </c>
    </row>
    <row r="67" spans="2:6" x14ac:dyDescent="0.25">
      <c r="B67" s="13" t="s">
        <v>35</v>
      </c>
      <c r="C67" s="27">
        <v>0</v>
      </c>
      <c r="D67" s="27">
        <v>90832</v>
      </c>
      <c r="E67" s="27">
        <v>0</v>
      </c>
      <c r="F67" s="22" t="str">
        <f t="shared" si="0"/>
        <v>%</v>
      </c>
    </row>
    <row r="68" spans="2:6" x14ac:dyDescent="0.25">
      <c r="B68" s="13" t="s">
        <v>39</v>
      </c>
      <c r="C68" s="27">
        <v>360000</v>
      </c>
      <c r="D68" s="27">
        <v>690654</v>
      </c>
      <c r="E68" s="27">
        <v>0</v>
      </c>
      <c r="F68" s="22" t="str">
        <f t="shared" si="0"/>
        <v>%</v>
      </c>
    </row>
    <row r="69" spans="2:6" x14ac:dyDescent="0.25">
      <c r="B69" s="13" t="s">
        <v>38</v>
      </c>
      <c r="C69" s="27">
        <v>0</v>
      </c>
      <c r="D69" s="27">
        <v>13200</v>
      </c>
      <c r="E69" s="27">
        <v>0</v>
      </c>
      <c r="F69" s="22" t="str">
        <f t="shared" si="0"/>
        <v>%</v>
      </c>
    </row>
    <row r="70" spans="2:6" x14ac:dyDescent="0.25">
      <c r="B70" s="13" t="s">
        <v>36</v>
      </c>
      <c r="C70" s="27">
        <v>8435007</v>
      </c>
      <c r="D70" s="27">
        <v>9323249</v>
      </c>
      <c r="E70" s="27">
        <v>4330482.6500000013</v>
      </c>
      <c r="F70" s="22">
        <f t="shared" si="0"/>
        <v>0.46448214029250978</v>
      </c>
    </row>
    <row r="71" spans="2:6" x14ac:dyDescent="0.25">
      <c r="B71" s="13" t="s">
        <v>37</v>
      </c>
      <c r="C71" s="27">
        <v>1273990327</v>
      </c>
      <c r="D71" s="27">
        <v>1264148747</v>
      </c>
      <c r="E71" s="27">
        <v>211975250.15000001</v>
      </c>
      <c r="F71" s="22">
        <f t="shared" si="0"/>
        <v>0.16768220563683398</v>
      </c>
    </row>
    <row r="72" spans="2:6" x14ac:dyDescent="0.25">
      <c r="B72" s="43" t="s">
        <v>3</v>
      </c>
      <c r="C72" s="44">
        <f>+C58+C48+C40+C26+C23+C9</f>
        <v>10778179170</v>
      </c>
      <c r="D72" s="44">
        <f>+D58+D48+D40+D26+D23+D9</f>
        <v>10687895193</v>
      </c>
      <c r="E72" s="44">
        <f>+E58+E48+E40+E26+E23+E9</f>
        <v>1285143946.750001</v>
      </c>
      <c r="F72" s="45">
        <f t="shared" si="0"/>
        <v>0.12024294059242849</v>
      </c>
    </row>
    <row r="73" spans="2:6" x14ac:dyDescent="0.2">
      <c r="B73" s="34" t="s">
        <v>42</v>
      </c>
      <c r="C73" s="9"/>
      <c r="D73" s="9"/>
      <c r="E73" s="9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F37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68" t="s">
        <v>40</v>
      </c>
      <c r="C5" s="68"/>
      <c r="D5" s="68"/>
      <c r="E5" s="68"/>
      <c r="F5" s="68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41</v>
      </c>
      <c r="F8" s="48" t="s">
        <v>5</v>
      </c>
    </row>
    <row r="9" spans="2:6" x14ac:dyDescent="0.25">
      <c r="B9" s="40" t="s">
        <v>20</v>
      </c>
      <c r="C9" s="41">
        <f>SUM(C10:C13)</f>
        <v>0</v>
      </c>
      <c r="D9" s="41">
        <f>SUM(D10:D13)</f>
        <v>0</v>
      </c>
      <c r="E9" s="41">
        <f>SUM(E10:E13)</f>
        <v>0</v>
      </c>
      <c r="F9" s="42" t="str">
        <f>IF(D9=0,"%",E9/D9)</f>
        <v>%</v>
      </c>
    </row>
    <row r="10" spans="2:6" x14ac:dyDescent="0.25">
      <c r="B10" s="11" t="s">
        <v>33</v>
      </c>
      <c r="C10" s="26">
        <v>0</v>
      </c>
      <c r="D10" s="26">
        <v>0</v>
      </c>
      <c r="E10" s="26">
        <v>0</v>
      </c>
      <c r="F10" s="32" t="str">
        <f t="shared" ref="F10:F36" si="0">IF(D10=0,"%",E10/D10)</f>
        <v>%</v>
      </c>
    </row>
    <row r="11" spans="2:6" x14ac:dyDescent="0.25">
      <c r="B11" s="63" t="s">
        <v>36</v>
      </c>
      <c r="C11" s="64">
        <v>0</v>
      </c>
      <c r="D11" s="64">
        <v>0</v>
      </c>
      <c r="E11" s="64">
        <v>0</v>
      </c>
      <c r="F11" s="32" t="str">
        <f t="shared" si="0"/>
        <v>%</v>
      </c>
    </row>
    <row r="12" spans="2:6" x14ac:dyDescent="0.25">
      <c r="B12" s="63" t="s">
        <v>37</v>
      </c>
      <c r="C12" s="64">
        <v>0</v>
      </c>
      <c r="D12" s="64">
        <v>0</v>
      </c>
      <c r="E12" s="64">
        <v>0</v>
      </c>
      <c r="F12" s="32" t="str">
        <f t="shared" si="0"/>
        <v>%</v>
      </c>
    </row>
    <row r="13" spans="2:6" hidden="1" x14ac:dyDescent="0.25">
      <c r="B13" s="13"/>
      <c r="C13" s="27">
        <v>0</v>
      </c>
      <c r="D13" s="27">
        <v>0</v>
      </c>
      <c r="E13" s="27">
        <v>0</v>
      </c>
      <c r="F13" s="32" t="str">
        <f t="shared" si="0"/>
        <v>%</v>
      </c>
    </row>
    <row r="14" spans="2:6" x14ac:dyDescent="0.25">
      <c r="B14" s="40" t="s">
        <v>19</v>
      </c>
      <c r="C14" s="41">
        <f>SUM(C15:C15)</f>
        <v>0</v>
      </c>
      <c r="D14" s="41">
        <f>SUM(D15:D15)</f>
        <v>0</v>
      </c>
      <c r="E14" s="41">
        <f>SUM(E15:E15)</f>
        <v>0</v>
      </c>
      <c r="F14" s="42" t="str">
        <f t="shared" si="0"/>
        <v>%</v>
      </c>
    </row>
    <row r="15" spans="2:6" x14ac:dyDescent="0.25">
      <c r="B15" s="21" t="s">
        <v>36</v>
      </c>
      <c r="C15" s="26">
        <v>0</v>
      </c>
      <c r="D15" s="26">
        <v>0</v>
      </c>
      <c r="E15" s="26">
        <v>0</v>
      </c>
      <c r="F15" s="23" t="str">
        <f t="shared" si="0"/>
        <v>%</v>
      </c>
    </row>
    <row r="16" spans="2:6" x14ac:dyDescent="0.25">
      <c r="B16" s="40" t="s">
        <v>18</v>
      </c>
      <c r="C16" s="41">
        <f>+SUM(C17:C20)</f>
        <v>3103832</v>
      </c>
      <c r="D16" s="41">
        <f>+SUM(D17:D20)</f>
        <v>12908050</v>
      </c>
      <c r="E16" s="41">
        <f>+SUM(E17:E20)</f>
        <v>8476.57</v>
      </c>
      <c r="F16" s="42">
        <f t="shared" si="0"/>
        <v>6.5668865552891414E-4</v>
      </c>
    </row>
    <row r="17" spans="2:6" x14ac:dyDescent="0.25">
      <c r="B17" s="11" t="s">
        <v>27</v>
      </c>
      <c r="C17" s="26">
        <v>0</v>
      </c>
      <c r="D17" s="26">
        <v>0</v>
      </c>
      <c r="E17" s="26">
        <v>0</v>
      </c>
      <c r="F17" s="23" t="str">
        <f t="shared" si="0"/>
        <v>%</v>
      </c>
    </row>
    <row r="18" spans="2:6" x14ac:dyDescent="0.25">
      <c r="B18" s="13" t="s">
        <v>33</v>
      </c>
      <c r="C18" s="27">
        <v>100000</v>
      </c>
      <c r="D18" s="27">
        <v>100000</v>
      </c>
      <c r="E18" s="27">
        <v>0</v>
      </c>
      <c r="F18" s="32">
        <f t="shared" si="0"/>
        <v>0</v>
      </c>
    </row>
    <row r="19" spans="2:6" x14ac:dyDescent="0.25">
      <c r="B19" s="13" t="s">
        <v>36</v>
      </c>
      <c r="C19" s="27">
        <v>327959</v>
      </c>
      <c r="D19" s="27">
        <v>2489001</v>
      </c>
      <c r="E19" s="27">
        <v>5176.5</v>
      </c>
      <c r="F19" s="32">
        <f t="shared" si="0"/>
        <v>2.0797500684009368E-3</v>
      </c>
    </row>
    <row r="20" spans="2:6" x14ac:dyDescent="0.25">
      <c r="B20" s="13" t="s">
        <v>37</v>
      </c>
      <c r="C20" s="27">
        <v>2675873</v>
      </c>
      <c r="D20" s="27">
        <v>10319049</v>
      </c>
      <c r="E20" s="27">
        <v>3300.07</v>
      </c>
      <c r="F20" s="32">
        <f t="shared" si="0"/>
        <v>3.1980369508856875E-4</v>
      </c>
    </row>
    <row r="21" spans="2:6" hidden="1" x14ac:dyDescent="0.25">
      <c r="B21" s="40" t="s">
        <v>17</v>
      </c>
      <c r="C21" s="41">
        <f>+SUM(C22:C25)</f>
        <v>0</v>
      </c>
      <c r="D21" s="41">
        <f t="shared" ref="D21:E21" si="1">+SUM(D22:D25)</f>
        <v>0</v>
      </c>
      <c r="E21" s="41">
        <f t="shared" si="1"/>
        <v>0</v>
      </c>
      <c r="F21" s="42" t="str">
        <f t="shared" ref="F21:F25" si="2">IF(D21=0,"%",E21/D21)</f>
        <v>%</v>
      </c>
    </row>
    <row r="22" spans="2:6" hidden="1" x14ac:dyDescent="0.25">
      <c r="B22" s="13" t="s">
        <v>24</v>
      </c>
      <c r="C22" s="27">
        <v>0</v>
      </c>
      <c r="D22" s="27">
        <v>0</v>
      </c>
      <c r="E22" s="27">
        <v>0</v>
      </c>
      <c r="F22" s="32" t="str">
        <f t="shared" si="2"/>
        <v>%</v>
      </c>
    </row>
    <row r="23" spans="2:6" hidden="1" x14ac:dyDescent="0.25">
      <c r="B23" s="13" t="s">
        <v>25</v>
      </c>
      <c r="C23" s="27">
        <v>0</v>
      </c>
      <c r="D23" s="27">
        <v>0</v>
      </c>
      <c r="E23" s="27">
        <v>0</v>
      </c>
      <c r="F23" s="32" t="str">
        <f t="shared" si="2"/>
        <v>%</v>
      </c>
    </row>
    <row r="24" spans="2:6" hidden="1" x14ac:dyDescent="0.25">
      <c r="B24" s="13" t="s">
        <v>26</v>
      </c>
      <c r="C24" s="27">
        <v>0</v>
      </c>
      <c r="D24" s="27">
        <v>0</v>
      </c>
      <c r="E24" s="27">
        <v>0</v>
      </c>
      <c r="F24" s="32" t="str">
        <f t="shared" si="2"/>
        <v>%</v>
      </c>
    </row>
    <row r="25" spans="2:6" hidden="1" x14ac:dyDescent="0.25">
      <c r="B25" s="14"/>
      <c r="C25" s="28">
        <v>0</v>
      </c>
      <c r="D25" s="28">
        <v>0</v>
      </c>
      <c r="E25" s="28">
        <v>0</v>
      </c>
      <c r="F25" s="33" t="str">
        <f t="shared" si="2"/>
        <v>%</v>
      </c>
    </row>
    <row r="26" spans="2:6" x14ac:dyDescent="0.25">
      <c r="B26" s="40" t="s">
        <v>16</v>
      </c>
      <c r="C26" s="41">
        <f>+SUM(C27:C31)</f>
        <v>0</v>
      </c>
      <c r="D26" s="41">
        <f>+SUM(D27:D31)</f>
        <v>61690</v>
      </c>
      <c r="E26" s="41">
        <f>+SUM(E27:E31)</f>
        <v>0</v>
      </c>
      <c r="F26" s="42">
        <f t="shared" si="0"/>
        <v>0</v>
      </c>
    </row>
    <row r="27" spans="2:6" x14ac:dyDescent="0.25">
      <c r="B27" s="11" t="s">
        <v>36</v>
      </c>
      <c r="C27" s="26">
        <v>0</v>
      </c>
      <c r="D27" s="26">
        <v>61690</v>
      </c>
      <c r="E27" s="26">
        <v>0</v>
      </c>
      <c r="F27" s="32">
        <f t="shared" si="0"/>
        <v>0</v>
      </c>
    </row>
    <row r="28" spans="2:6" hidden="1" x14ac:dyDescent="0.25">
      <c r="B28" s="38"/>
      <c r="C28" s="39">
        <v>0</v>
      </c>
      <c r="D28" s="39">
        <v>0</v>
      </c>
      <c r="E28" s="39">
        <v>0</v>
      </c>
      <c r="F28" s="32" t="str">
        <f t="shared" si="0"/>
        <v>%</v>
      </c>
    </row>
    <row r="29" spans="2:6" hidden="1" x14ac:dyDescent="0.25">
      <c r="B29" s="38"/>
      <c r="C29" s="39">
        <v>0</v>
      </c>
      <c r="D29" s="39">
        <v>0</v>
      </c>
      <c r="E29" s="39">
        <v>0</v>
      </c>
      <c r="F29" s="32" t="str">
        <f t="shared" si="0"/>
        <v>%</v>
      </c>
    </row>
    <row r="30" spans="2:6" hidden="1" x14ac:dyDescent="0.25">
      <c r="B30" s="38"/>
      <c r="C30" s="39">
        <v>0</v>
      </c>
      <c r="D30" s="39">
        <v>0</v>
      </c>
      <c r="E30" s="39">
        <v>0</v>
      </c>
      <c r="F30" s="32" t="str">
        <f t="shared" si="0"/>
        <v>%</v>
      </c>
    </row>
    <row r="31" spans="2:6" hidden="1" x14ac:dyDescent="0.25">
      <c r="B31" s="38"/>
      <c r="C31" s="39">
        <v>0</v>
      </c>
      <c r="D31" s="39">
        <v>0</v>
      </c>
      <c r="E31" s="39">
        <v>0</v>
      </c>
      <c r="F31" s="32" t="str">
        <f t="shared" si="0"/>
        <v>%</v>
      </c>
    </row>
    <row r="32" spans="2:6" x14ac:dyDescent="0.25">
      <c r="B32" s="40" t="s">
        <v>15</v>
      </c>
      <c r="C32" s="41">
        <f>+SUM(C33:C35)</f>
        <v>0</v>
      </c>
      <c r="D32" s="41">
        <f>+SUM(D33:D35)</f>
        <v>410166</v>
      </c>
      <c r="E32" s="41">
        <f>+SUM(E33:E35)</f>
        <v>0</v>
      </c>
      <c r="F32" s="42">
        <f t="shared" si="0"/>
        <v>0</v>
      </c>
    </row>
    <row r="33" spans="2:6" x14ac:dyDescent="0.25">
      <c r="B33" s="13" t="s">
        <v>34</v>
      </c>
      <c r="C33" s="27">
        <v>0</v>
      </c>
      <c r="D33" s="27">
        <v>8840</v>
      </c>
      <c r="E33" s="27">
        <v>0</v>
      </c>
      <c r="F33" s="32">
        <f t="shared" si="0"/>
        <v>0</v>
      </c>
    </row>
    <row r="34" spans="2:6" x14ac:dyDescent="0.25">
      <c r="B34" s="13" t="s">
        <v>36</v>
      </c>
      <c r="C34" s="27">
        <v>0</v>
      </c>
      <c r="D34" s="27">
        <v>107663</v>
      </c>
      <c r="E34" s="27">
        <v>0</v>
      </c>
      <c r="F34" s="32">
        <f t="shared" si="0"/>
        <v>0</v>
      </c>
    </row>
    <row r="35" spans="2:6" x14ac:dyDescent="0.25">
      <c r="B35" s="13" t="s">
        <v>37</v>
      </c>
      <c r="C35" s="27">
        <v>0</v>
      </c>
      <c r="D35" s="27">
        <v>293663</v>
      </c>
      <c r="E35" s="27">
        <v>0</v>
      </c>
      <c r="F35" s="32">
        <f t="shared" si="0"/>
        <v>0</v>
      </c>
    </row>
    <row r="36" spans="2:6" x14ac:dyDescent="0.25">
      <c r="B36" s="43" t="s">
        <v>3</v>
      </c>
      <c r="C36" s="44">
        <f>+C32+C26+C21+C16+C14+C9</f>
        <v>3103832</v>
      </c>
      <c r="D36" s="44">
        <f>+D32+D26+D21+D16+D14+D9</f>
        <v>13379906</v>
      </c>
      <c r="E36" s="44">
        <f>+E32+E26+E21+E16+E14+E9</f>
        <v>8476.57</v>
      </c>
      <c r="F36" s="45">
        <f t="shared" si="0"/>
        <v>6.3352986186898468E-4</v>
      </c>
    </row>
    <row r="37" spans="2:6" x14ac:dyDescent="0.25">
      <c r="B37" s="34" t="s">
        <v>42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0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68.140625" customWidth="1"/>
    <col min="5" max="5" width="12.42578125" customWidth="1"/>
  </cols>
  <sheetData>
    <row r="2" spans="2:6" ht="70.5" customHeight="1" x14ac:dyDescent="0.25">
      <c r="B2" s="68" t="s">
        <v>8</v>
      </c>
      <c r="C2" s="68"/>
      <c r="D2" s="68"/>
      <c r="E2" s="68"/>
      <c r="F2" s="68"/>
    </row>
    <row r="5" spans="2:6" ht="38.25" x14ac:dyDescent="0.25">
      <c r="B5" s="8" t="s">
        <v>4</v>
      </c>
      <c r="C5" s="8" t="s">
        <v>1</v>
      </c>
      <c r="D5" s="8" t="s">
        <v>2</v>
      </c>
      <c r="E5" s="10" t="s">
        <v>7</v>
      </c>
      <c r="F5" s="10" t="s">
        <v>5</v>
      </c>
    </row>
    <row r="6" spans="2:6" x14ac:dyDescent="0.25">
      <c r="B6" s="2" t="s">
        <v>0</v>
      </c>
      <c r="C6" s="3">
        <f>+SUM(C7:C8)</f>
        <v>0</v>
      </c>
      <c r="D6" s="3">
        <f t="shared" ref="D6:E6" si="0">+SUM(D7:D8)</f>
        <v>0</v>
      </c>
      <c r="E6" s="3">
        <f t="shared" si="0"/>
        <v>0</v>
      </c>
      <c r="F6" s="6" t="e">
        <f>E6/D6</f>
        <v>#DIV/0!</v>
      </c>
    </row>
    <row r="7" spans="2:6" x14ac:dyDescent="0.25">
      <c r="B7" s="21"/>
      <c r="C7" s="12"/>
      <c r="D7" s="12"/>
      <c r="E7" s="12"/>
      <c r="F7" s="18" t="e">
        <f>E7/D7</f>
        <v>#DIV/0!</v>
      </c>
    </row>
    <row r="8" spans="2:6" x14ac:dyDescent="0.25">
      <c r="B8" s="14"/>
      <c r="C8" s="15"/>
      <c r="D8" s="15"/>
      <c r="E8" s="15"/>
      <c r="F8" s="19" t="e">
        <f>E8/D8</f>
        <v>#DIV/0!</v>
      </c>
    </row>
    <row r="9" spans="2:6" x14ac:dyDescent="0.25">
      <c r="B9" s="4" t="s">
        <v>3</v>
      </c>
      <c r="C9" s="5">
        <f>+C6</f>
        <v>0</v>
      </c>
      <c r="D9" s="5">
        <f t="shared" ref="D9:E9" si="1">+D6</f>
        <v>0</v>
      </c>
      <c r="E9" s="5">
        <f t="shared" si="1"/>
        <v>0</v>
      </c>
      <c r="F9" s="7" t="e">
        <f>E9/D9</f>
        <v>#DIV/0!</v>
      </c>
    </row>
    <row r="10" spans="2:6" x14ac:dyDescent="0.25">
      <c r="B10" s="1" t="s">
        <v>6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F37"/>
  <sheetViews>
    <sheetView showGridLines="0" zoomScale="120" zoomScaleNormal="120" workbookViewId="0">
      <selection activeCell="C33" sqref="C33:E33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68" t="s">
        <v>40</v>
      </c>
      <c r="C5" s="68"/>
      <c r="D5" s="68"/>
      <c r="E5" s="68"/>
      <c r="F5" s="68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41</v>
      </c>
      <c r="F8" s="48" t="s">
        <v>5</v>
      </c>
    </row>
    <row r="9" spans="2:6" x14ac:dyDescent="0.25">
      <c r="B9" s="40" t="s">
        <v>20</v>
      </c>
      <c r="C9" s="41">
        <f>SUM(C10:C12)</f>
        <v>0</v>
      </c>
      <c r="D9" s="41">
        <f t="shared" ref="D9:E9" si="0">SUM(D10:D12)</f>
        <v>0</v>
      </c>
      <c r="E9" s="41">
        <f t="shared" si="0"/>
        <v>0</v>
      </c>
      <c r="F9" s="42" t="str">
        <f t="shared" ref="F9:F14" si="1">IF(E9=0,"%",E9/D9)</f>
        <v>%</v>
      </c>
    </row>
    <row r="10" spans="2:6" x14ac:dyDescent="0.25">
      <c r="B10" s="11" t="s">
        <v>37</v>
      </c>
      <c r="C10" s="26">
        <v>0</v>
      </c>
      <c r="D10" s="26">
        <v>0</v>
      </c>
      <c r="E10" s="26">
        <v>0</v>
      </c>
      <c r="F10" s="23" t="str">
        <f t="shared" si="1"/>
        <v>%</v>
      </c>
    </row>
    <row r="11" spans="2:6" hidden="1" x14ac:dyDescent="0.25">
      <c r="B11" s="63"/>
      <c r="C11" s="64"/>
      <c r="D11" s="64"/>
      <c r="E11" s="64"/>
      <c r="F11" s="23" t="str">
        <f t="shared" si="1"/>
        <v>%</v>
      </c>
    </row>
    <row r="12" spans="2:6" hidden="1" x14ac:dyDescent="0.25">
      <c r="B12" s="63"/>
      <c r="C12" s="64"/>
      <c r="D12" s="64"/>
      <c r="E12" s="64"/>
      <c r="F12" s="23" t="str">
        <f t="shared" si="1"/>
        <v>%</v>
      </c>
    </row>
    <row r="13" spans="2:6" s="1" customFormat="1" hidden="1" x14ac:dyDescent="0.25">
      <c r="B13" s="40" t="s">
        <v>19</v>
      </c>
      <c r="C13" s="41">
        <f>+C14</f>
        <v>0</v>
      </c>
      <c r="D13" s="41">
        <f t="shared" ref="D13:E13" si="2">+D14</f>
        <v>0</v>
      </c>
      <c r="E13" s="41">
        <f t="shared" si="2"/>
        <v>0</v>
      </c>
      <c r="F13" s="42" t="str">
        <f t="shared" si="1"/>
        <v>%</v>
      </c>
    </row>
    <row r="14" spans="2:6" s="1" customFormat="1" hidden="1" x14ac:dyDescent="0.25">
      <c r="B14" s="13"/>
      <c r="C14" s="27"/>
      <c r="D14" s="27"/>
      <c r="E14" s="27"/>
      <c r="F14" s="22" t="str">
        <f t="shared" si="1"/>
        <v>%</v>
      </c>
    </row>
    <row r="15" spans="2:6" x14ac:dyDescent="0.25">
      <c r="B15" s="40" t="s">
        <v>18</v>
      </c>
      <c r="C15" s="41">
        <f>SUM(C16:C27)</f>
        <v>0</v>
      </c>
      <c r="D15" s="41">
        <f>SUM(D16:D27)</f>
        <v>0</v>
      </c>
      <c r="E15" s="41">
        <f>SUM(E16:E27)</f>
        <v>0</v>
      </c>
      <c r="F15" s="42" t="str">
        <f t="shared" ref="F15:F27" si="3">IF(E15=0,"%",E15/D15)</f>
        <v>%</v>
      </c>
    </row>
    <row r="16" spans="2:6" x14ac:dyDescent="0.25">
      <c r="B16" s="11" t="s">
        <v>37</v>
      </c>
      <c r="C16" s="26">
        <v>0</v>
      </c>
      <c r="D16" s="26">
        <v>0</v>
      </c>
      <c r="E16" s="26">
        <v>0</v>
      </c>
      <c r="F16" s="23" t="str">
        <f t="shared" si="3"/>
        <v>%</v>
      </c>
    </row>
    <row r="17" spans="2:6" hidden="1" x14ac:dyDescent="0.25">
      <c r="B17" s="63"/>
      <c r="C17" s="64"/>
      <c r="D17" s="64"/>
      <c r="E17" s="64"/>
      <c r="F17" s="23" t="str">
        <f t="shared" si="3"/>
        <v>%</v>
      </c>
    </row>
    <row r="18" spans="2:6" hidden="1" x14ac:dyDescent="0.25">
      <c r="B18" s="63"/>
      <c r="C18" s="64"/>
      <c r="D18" s="64"/>
      <c r="E18" s="64"/>
      <c r="F18" s="23" t="str">
        <f t="shared" si="3"/>
        <v>%</v>
      </c>
    </row>
    <row r="19" spans="2:6" hidden="1" x14ac:dyDescent="0.25">
      <c r="B19" s="63"/>
      <c r="C19" s="64"/>
      <c r="D19" s="64"/>
      <c r="E19" s="64"/>
      <c r="F19" s="23" t="str">
        <f t="shared" si="3"/>
        <v>%</v>
      </c>
    </row>
    <row r="20" spans="2:6" hidden="1" x14ac:dyDescent="0.25">
      <c r="B20" s="63"/>
      <c r="C20" s="64"/>
      <c r="D20" s="64"/>
      <c r="E20" s="64"/>
      <c r="F20" s="23" t="str">
        <f t="shared" si="3"/>
        <v>%</v>
      </c>
    </row>
    <row r="21" spans="2:6" hidden="1" x14ac:dyDescent="0.25">
      <c r="B21" s="63"/>
      <c r="C21" s="64"/>
      <c r="D21" s="64"/>
      <c r="E21" s="64"/>
      <c r="F21" s="23" t="str">
        <f t="shared" si="3"/>
        <v>%</v>
      </c>
    </row>
    <row r="22" spans="2:6" hidden="1" x14ac:dyDescent="0.25">
      <c r="B22" s="63"/>
      <c r="C22" s="64"/>
      <c r="D22" s="64"/>
      <c r="E22" s="64"/>
      <c r="F22" s="23" t="str">
        <f t="shared" si="3"/>
        <v>%</v>
      </c>
    </row>
    <row r="23" spans="2:6" hidden="1" x14ac:dyDescent="0.25">
      <c r="B23" s="63"/>
      <c r="C23" s="64"/>
      <c r="D23" s="64"/>
      <c r="E23" s="64"/>
      <c r="F23" s="23" t="str">
        <f t="shared" si="3"/>
        <v>%</v>
      </c>
    </row>
    <row r="24" spans="2:6" hidden="1" x14ac:dyDescent="0.25">
      <c r="B24" s="63"/>
      <c r="C24" s="64"/>
      <c r="D24" s="64"/>
      <c r="E24" s="64"/>
      <c r="F24" s="23" t="str">
        <f t="shared" si="3"/>
        <v>%</v>
      </c>
    </row>
    <row r="25" spans="2:6" hidden="1" x14ac:dyDescent="0.25">
      <c r="B25" s="63"/>
      <c r="C25" s="64"/>
      <c r="D25" s="64"/>
      <c r="E25" s="64"/>
      <c r="F25" s="23" t="str">
        <f t="shared" si="3"/>
        <v>%</v>
      </c>
    </row>
    <row r="26" spans="2:6" hidden="1" x14ac:dyDescent="0.25">
      <c r="B26" s="63"/>
      <c r="C26" s="64"/>
      <c r="D26" s="64"/>
      <c r="E26" s="64"/>
      <c r="F26" s="23" t="str">
        <f t="shared" si="3"/>
        <v>%</v>
      </c>
    </row>
    <row r="27" spans="2:6" hidden="1" x14ac:dyDescent="0.25">
      <c r="B27" s="63"/>
      <c r="C27" s="64"/>
      <c r="D27" s="64"/>
      <c r="E27" s="64"/>
      <c r="F27" s="23" t="str">
        <f t="shared" si="3"/>
        <v>%</v>
      </c>
    </row>
    <row r="28" spans="2:6" hidden="1" x14ac:dyDescent="0.25">
      <c r="B28" s="40" t="s">
        <v>17</v>
      </c>
      <c r="C28" s="41">
        <f>++C29</f>
        <v>0</v>
      </c>
      <c r="D28" s="41">
        <f t="shared" ref="D28:E30" si="4">++D29</f>
        <v>0</v>
      </c>
      <c r="E28" s="41">
        <f t="shared" si="4"/>
        <v>0</v>
      </c>
      <c r="F28" s="42" t="str">
        <f t="shared" ref="F28:F29" si="5">IF(E28=0,"%",E28/D28)</f>
        <v>%</v>
      </c>
    </row>
    <row r="29" spans="2:6" hidden="1" x14ac:dyDescent="0.25">
      <c r="B29" s="11"/>
      <c r="C29" s="26">
        <v>0</v>
      </c>
      <c r="D29" s="26">
        <v>0</v>
      </c>
      <c r="E29" s="26">
        <v>0</v>
      </c>
      <c r="F29" s="23" t="str">
        <f t="shared" si="5"/>
        <v>%</v>
      </c>
    </row>
    <row r="30" spans="2:6" x14ac:dyDescent="0.25">
      <c r="B30" s="40" t="s">
        <v>16</v>
      </c>
      <c r="C30" s="41">
        <f>++C31</f>
        <v>0</v>
      </c>
      <c r="D30" s="41">
        <f t="shared" si="4"/>
        <v>0</v>
      </c>
      <c r="E30" s="41">
        <f t="shared" si="4"/>
        <v>0</v>
      </c>
      <c r="F30" s="42" t="str">
        <f t="shared" ref="F30:F31" si="6">IF(E30=0,"%",E30/D30)</f>
        <v>%</v>
      </c>
    </row>
    <row r="31" spans="2:6" x14ac:dyDescent="0.25">
      <c r="B31" s="11" t="s">
        <v>37</v>
      </c>
      <c r="C31" s="26">
        <v>0</v>
      </c>
      <c r="D31" s="26">
        <v>0</v>
      </c>
      <c r="E31" s="26">
        <v>0</v>
      </c>
      <c r="F31" s="23" t="str">
        <f t="shared" si="6"/>
        <v>%</v>
      </c>
    </row>
    <row r="32" spans="2:6" x14ac:dyDescent="0.25">
      <c r="B32" s="40" t="s">
        <v>15</v>
      </c>
      <c r="C32" s="41">
        <f>SUM(C33:C35)</f>
        <v>267976361</v>
      </c>
      <c r="D32" s="41">
        <f>SUM(D33:D35)</f>
        <v>267976361</v>
      </c>
      <c r="E32" s="41">
        <f>SUM(E33:E35)</f>
        <v>5887014.79</v>
      </c>
      <c r="F32" s="42">
        <f t="shared" ref="F32:F35" si="7">IF(E32=0,"%",E32/D32)</f>
        <v>2.1968410825610098E-2</v>
      </c>
    </row>
    <row r="33" spans="2:6" x14ac:dyDescent="0.25">
      <c r="B33" s="11" t="s">
        <v>37</v>
      </c>
      <c r="C33" s="26">
        <v>267976361</v>
      </c>
      <c r="D33" s="26">
        <v>267976361</v>
      </c>
      <c r="E33" s="26">
        <v>5887014.79</v>
      </c>
      <c r="F33" s="23">
        <f t="shared" si="7"/>
        <v>2.1968410825610098E-2</v>
      </c>
    </row>
    <row r="34" spans="2:6" hidden="1" x14ac:dyDescent="0.25">
      <c r="B34" s="65"/>
      <c r="C34" s="64"/>
      <c r="D34" s="64"/>
      <c r="E34" s="64"/>
      <c r="F34" s="23" t="str">
        <f t="shared" si="7"/>
        <v>%</v>
      </c>
    </row>
    <row r="35" spans="2:6" hidden="1" x14ac:dyDescent="0.25">
      <c r="B35" s="65"/>
      <c r="C35" s="64"/>
      <c r="D35" s="64"/>
      <c r="E35" s="64"/>
      <c r="F35" s="23" t="str">
        <f t="shared" si="7"/>
        <v>%</v>
      </c>
    </row>
    <row r="36" spans="2:6" x14ac:dyDescent="0.25">
      <c r="B36" s="43" t="s">
        <v>3</v>
      </c>
      <c r="C36" s="44">
        <f>+C9+C13+C15+C28+C30+C32</f>
        <v>267976361</v>
      </c>
      <c r="D36" s="44">
        <f>+D9+D13+D15+D28+D30+D32</f>
        <v>267976361</v>
      </c>
      <c r="E36" s="44">
        <f>+E9+E13+E15+E28+E30+E32</f>
        <v>5887014.79</v>
      </c>
      <c r="F36" s="45">
        <f t="shared" ref="F36" si="8">IF(D36=0,"%",E36/D36)</f>
        <v>2.1968410825610098E-2</v>
      </c>
    </row>
    <row r="37" spans="2:6" x14ac:dyDescent="0.25">
      <c r="B37" s="34" t="s">
        <v>42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35"/>
  <sheetViews>
    <sheetView showGridLines="0" zoomScale="120" zoomScaleNormal="120" workbookViewId="0">
      <selection activeCell="C31" sqref="C31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68" t="s">
        <v>40</v>
      </c>
      <c r="C5" s="68"/>
      <c r="D5" s="68"/>
      <c r="E5" s="68"/>
      <c r="F5" s="68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41</v>
      </c>
      <c r="F8" s="48" t="s">
        <v>5</v>
      </c>
    </row>
    <row r="9" spans="2:6" x14ac:dyDescent="0.25">
      <c r="B9" s="40" t="s">
        <v>20</v>
      </c>
      <c r="C9" s="41">
        <f>+C10</f>
        <v>0</v>
      </c>
      <c r="D9" s="41">
        <f t="shared" ref="D9:E9" si="0">+D10</f>
        <v>0</v>
      </c>
      <c r="E9" s="41">
        <f t="shared" si="0"/>
        <v>0</v>
      </c>
      <c r="F9" s="42" t="str">
        <f t="shared" ref="F9:F34" si="1">IF(E9=0,"%",E9/D9)</f>
        <v>%</v>
      </c>
    </row>
    <row r="10" spans="2:6" x14ac:dyDescent="0.25">
      <c r="B10" s="25" t="s">
        <v>37</v>
      </c>
      <c r="C10" s="26">
        <v>0</v>
      </c>
      <c r="D10" s="26">
        <v>0</v>
      </c>
      <c r="E10" s="26">
        <v>0</v>
      </c>
      <c r="F10" s="23" t="str">
        <f t="shared" si="1"/>
        <v>%</v>
      </c>
    </row>
    <row r="11" spans="2:6" x14ac:dyDescent="0.25">
      <c r="B11" s="40" t="s">
        <v>18</v>
      </c>
      <c r="C11" s="41">
        <f>+SUM(C12:C22)</f>
        <v>0</v>
      </c>
      <c r="D11" s="41">
        <f>+SUM(D12:D22)</f>
        <v>431170112</v>
      </c>
      <c r="E11" s="41">
        <f>+SUM(E12:E22)</f>
        <v>17235147.590000004</v>
      </c>
      <c r="F11" s="42">
        <f t="shared" ref="F11:F12" si="2">IF(E11=0,"%",E11/D11)</f>
        <v>3.9972964522179133E-2</v>
      </c>
    </row>
    <row r="12" spans="2:6" x14ac:dyDescent="0.25">
      <c r="B12" s="25" t="s">
        <v>27</v>
      </c>
      <c r="C12" s="26">
        <v>0</v>
      </c>
      <c r="D12" s="26">
        <v>53523257</v>
      </c>
      <c r="E12" s="26">
        <v>1595410.75</v>
      </c>
      <c r="F12" s="23">
        <f t="shared" si="2"/>
        <v>2.9807803923442101E-2</v>
      </c>
    </row>
    <row r="13" spans="2:6" x14ac:dyDescent="0.25">
      <c r="B13" s="24" t="s">
        <v>28</v>
      </c>
      <c r="C13" s="27">
        <v>0</v>
      </c>
      <c r="D13" s="27">
        <v>5841528</v>
      </c>
      <c r="E13" s="27">
        <v>146154</v>
      </c>
      <c r="F13" s="32">
        <f t="shared" si="1"/>
        <v>2.5019823580405675E-2</v>
      </c>
    </row>
    <row r="14" spans="2:6" x14ac:dyDescent="0.25">
      <c r="B14" s="24" t="s">
        <v>29</v>
      </c>
      <c r="C14" s="27">
        <v>0</v>
      </c>
      <c r="D14" s="27">
        <v>274761</v>
      </c>
      <c r="E14" s="27">
        <v>11500</v>
      </c>
      <c r="F14" s="32">
        <f t="shared" si="1"/>
        <v>4.1854557233377374E-2</v>
      </c>
    </row>
    <row r="15" spans="2:6" x14ac:dyDescent="0.25">
      <c r="B15" s="24" t="s">
        <v>30</v>
      </c>
      <c r="C15" s="27">
        <v>0</v>
      </c>
      <c r="D15" s="27">
        <v>18162569</v>
      </c>
      <c r="E15" s="27">
        <v>370725.33</v>
      </c>
      <c r="F15" s="32">
        <f t="shared" si="1"/>
        <v>2.0411502910188534E-2</v>
      </c>
    </row>
    <row r="16" spans="2:6" x14ac:dyDescent="0.25">
      <c r="B16" s="24" t="s">
        <v>31</v>
      </c>
      <c r="C16" s="27">
        <v>0</v>
      </c>
      <c r="D16" s="27">
        <v>49987253</v>
      </c>
      <c r="E16" s="27">
        <v>552413</v>
      </c>
      <c r="F16" s="32">
        <f t="shared" si="1"/>
        <v>1.1051077361662583E-2</v>
      </c>
    </row>
    <row r="17" spans="2:6" x14ac:dyDescent="0.25">
      <c r="B17" s="24" t="s">
        <v>33</v>
      </c>
      <c r="C17" s="27">
        <v>0</v>
      </c>
      <c r="D17" s="27">
        <v>13032938</v>
      </c>
      <c r="E17" s="27">
        <v>409489</v>
      </c>
      <c r="F17" s="32">
        <f t="shared" si="1"/>
        <v>3.1419546383171626E-2</v>
      </c>
    </row>
    <row r="18" spans="2:6" x14ac:dyDescent="0.25">
      <c r="B18" s="24" t="s">
        <v>34</v>
      </c>
      <c r="C18" s="27">
        <v>0</v>
      </c>
      <c r="D18" s="27">
        <v>747198</v>
      </c>
      <c r="E18" s="27">
        <v>0</v>
      </c>
      <c r="F18" s="32" t="str">
        <f t="shared" si="1"/>
        <v>%</v>
      </c>
    </row>
    <row r="19" spans="2:6" x14ac:dyDescent="0.25">
      <c r="B19" s="24" t="s">
        <v>35</v>
      </c>
      <c r="C19" s="27">
        <v>0</v>
      </c>
      <c r="D19" s="27">
        <v>6670787</v>
      </c>
      <c r="E19" s="27">
        <v>73306.399999999994</v>
      </c>
      <c r="F19" s="32">
        <f t="shared" si="1"/>
        <v>1.0989168144628211E-2</v>
      </c>
    </row>
    <row r="20" spans="2:6" x14ac:dyDescent="0.25">
      <c r="B20" s="24" t="s">
        <v>39</v>
      </c>
      <c r="C20" s="27">
        <v>0</v>
      </c>
      <c r="D20" s="27">
        <v>13228749</v>
      </c>
      <c r="E20" s="27">
        <v>457247.97</v>
      </c>
      <c r="F20" s="32">
        <f t="shared" si="1"/>
        <v>3.4564717344020966E-2</v>
      </c>
    </row>
    <row r="21" spans="2:6" x14ac:dyDescent="0.25">
      <c r="B21" s="24" t="s">
        <v>36</v>
      </c>
      <c r="C21" s="27">
        <v>0</v>
      </c>
      <c r="D21" s="27">
        <v>15007</v>
      </c>
      <c r="E21" s="27">
        <v>0</v>
      </c>
      <c r="F21" s="32" t="str">
        <f t="shared" si="1"/>
        <v>%</v>
      </c>
    </row>
    <row r="22" spans="2:6" x14ac:dyDescent="0.25">
      <c r="B22" s="24" t="s">
        <v>37</v>
      </c>
      <c r="C22" s="27">
        <v>0</v>
      </c>
      <c r="D22" s="27">
        <v>269686065</v>
      </c>
      <c r="E22" s="27">
        <v>13618901.140000002</v>
      </c>
      <c r="F22" s="32">
        <f t="shared" si="1"/>
        <v>5.0499091007909523E-2</v>
      </c>
    </row>
    <row r="23" spans="2:6" x14ac:dyDescent="0.25">
      <c r="B23" s="40" t="s">
        <v>17</v>
      </c>
      <c r="C23" s="41">
        <f>SUM(C24:C25)</f>
        <v>0</v>
      </c>
      <c r="D23" s="41">
        <f t="shared" ref="D23:E23" si="3">SUM(D24:D25)</f>
        <v>0</v>
      </c>
      <c r="E23" s="41">
        <f t="shared" si="3"/>
        <v>0</v>
      </c>
      <c r="F23" s="42" t="str">
        <f t="shared" ref="F23:F24" si="4">IF(E23=0,"%",E23/D23)</f>
        <v>%</v>
      </c>
    </row>
    <row r="24" spans="2:6" x14ac:dyDescent="0.25">
      <c r="B24" s="24" t="s">
        <v>23</v>
      </c>
      <c r="C24" s="27">
        <v>0</v>
      </c>
      <c r="D24" s="27">
        <v>0</v>
      </c>
      <c r="E24" s="27">
        <v>0</v>
      </c>
      <c r="F24" s="32" t="str">
        <f t="shared" si="4"/>
        <v>%</v>
      </c>
    </row>
    <row r="25" spans="2:6" x14ac:dyDescent="0.25">
      <c r="B25" s="61" t="s">
        <v>26</v>
      </c>
      <c r="C25" s="62">
        <v>0</v>
      </c>
      <c r="D25" s="62">
        <v>0</v>
      </c>
      <c r="E25" s="62">
        <v>0</v>
      </c>
      <c r="F25" s="32" t="str">
        <f t="shared" si="1"/>
        <v>%</v>
      </c>
    </row>
    <row r="26" spans="2:6" x14ac:dyDescent="0.25">
      <c r="B26" s="40" t="s">
        <v>16</v>
      </c>
      <c r="C26" s="41">
        <f>+C27</f>
        <v>0</v>
      </c>
      <c r="D26" s="41">
        <f t="shared" ref="D26:E26" si="5">+D27</f>
        <v>0</v>
      </c>
      <c r="E26" s="41">
        <f t="shared" si="5"/>
        <v>0</v>
      </c>
      <c r="F26" s="42" t="str">
        <f t="shared" si="1"/>
        <v>%</v>
      </c>
    </row>
    <row r="27" spans="2:6" x14ac:dyDescent="0.25">
      <c r="B27" s="24" t="s">
        <v>37</v>
      </c>
      <c r="C27" s="27">
        <v>0</v>
      </c>
      <c r="D27" s="27">
        <v>0</v>
      </c>
      <c r="E27" s="27">
        <v>0</v>
      </c>
      <c r="F27" s="32" t="str">
        <f t="shared" si="1"/>
        <v>%</v>
      </c>
    </row>
    <row r="28" spans="2:6" x14ac:dyDescent="0.25">
      <c r="B28" s="40" t="s">
        <v>15</v>
      </c>
      <c r="C28" s="41">
        <f>+SUM(C29:C33)</f>
        <v>0</v>
      </c>
      <c r="D28" s="41">
        <f>+SUM(D29:D33)</f>
        <v>2696753</v>
      </c>
      <c r="E28" s="41">
        <f>+SUM(E29:E33)</f>
        <v>1850</v>
      </c>
      <c r="F28" s="42">
        <f t="shared" si="1"/>
        <v>6.8601017594121518E-4</v>
      </c>
    </row>
    <row r="29" spans="2:6" x14ac:dyDescent="0.25">
      <c r="B29" s="24" t="s">
        <v>27</v>
      </c>
      <c r="C29" s="27">
        <v>0</v>
      </c>
      <c r="D29" s="27">
        <v>154950</v>
      </c>
      <c r="E29" s="27">
        <v>0</v>
      </c>
      <c r="F29" s="32" t="str">
        <f t="shared" si="1"/>
        <v>%</v>
      </c>
    </row>
    <row r="30" spans="2:6" x14ac:dyDescent="0.25">
      <c r="B30" s="24" t="s">
        <v>30</v>
      </c>
      <c r="C30" s="27">
        <v>0</v>
      </c>
      <c r="D30" s="27">
        <v>9000</v>
      </c>
      <c r="E30" s="27">
        <v>0</v>
      </c>
      <c r="F30" s="32" t="str">
        <f t="shared" si="1"/>
        <v>%</v>
      </c>
    </row>
    <row r="31" spans="2:6" x14ac:dyDescent="0.25">
      <c r="B31" s="24" t="s">
        <v>31</v>
      </c>
      <c r="C31" s="27">
        <v>0</v>
      </c>
      <c r="D31" s="27">
        <v>206100</v>
      </c>
      <c r="E31" s="27">
        <v>0</v>
      </c>
      <c r="F31" s="32" t="str">
        <f t="shared" si="1"/>
        <v>%</v>
      </c>
    </row>
    <row r="32" spans="2:6" x14ac:dyDescent="0.25">
      <c r="B32" s="24" t="s">
        <v>36</v>
      </c>
      <c r="C32" s="27">
        <v>0</v>
      </c>
      <c r="D32" s="27">
        <v>4684</v>
      </c>
      <c r="E32" s="27">
        <v>0</v>
      </c>
      <c r="F32" s="32" t="str">
        <f t="shared" si="1"/>
        <v>%</v>
      </c>
    </row>
    <row r="33" spans="2:6" x14ac:dyDescent="0.25">
      <c r="B33" s="24" t="s">
        <v>37</v>
      </c>
      <c r="C33" s="27">
        <v>0</v>
      </c>
      <c r="D33" s="27">
        <v>2322019</v>
      </c>
      <c r="E33" s="27">
        <v>1850</v>
      </c>
      <c r="F33" s="32">
        <f t="shared" si="1"/>
        <v>7.9672044027202186E-4</v>
      </c>
    </row>
    <row r="34" spans="2:6" x14ac:dyDescent="0.25">
      <c r="B34" s="43" t="s">
        <v>3</v>
      </c>
      <c r="C34" s="44">
        <f>+C28+C26+C23+C11</f>
        <v>0</v>
      </c>
      <c r="D34" s="44">
        <f>+D28+D26+D23+D11</f>
        <v>433866865</v>
      </c>
      <c r="E34" s="44">
        <f>+E28+E26+E23+E11</f>
        <v>17236997.590000004</v>
      </c>
      <c r="F34" s="45">
        <f t="shared" si="1"/>
        <v>3.972877161292325E-2</v>
      </c>
    </row>
    <row r="35" spans="2:6" x14ac:dyDescent="0.25">
      <c r="B35" s="34" t="s">
        <v>42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F19"/>
  <sheetViews>
    <sheetView showGridLines="0" zoomScale="120" zoomScaleNormal="120" workbookViewId="0">
      <selection activeCell="D25" sqref="D25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69" t="s">
        <v>40</v>
      </c>
      <c r="C5" s="69"/>
      <c r="D5" s="69"/>
      <c r="E5" s="69"/>
      <c r="F5" s="69"/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41</v>
      </c>
      <c r="F8" s="48" t="s">
        <v>5</v>
      </c>
    </row>
    <row r="9" spans="2:6" x14ac:dyDescent="0.25">
      <c r="B9" s="40" t="s">
        <v>21</v>
      </c>
      <c r="C9" s="41">
        <f>SUM(C10:C13)</f>
        <v>0</v>
      </c>
      <c r="D9" s="41">
        <f t="shared" ref="D9:E9" si="0">SUM(D10:D13)</f>
        <v>1814909</v>
      </c>
      <c r="E9" s="41">
        <f t="shared" si="0"/>
        <v>0</v>
      </c>
      <c r="F9" s="42" t="str">
        <f t="shared" ref="F9:F18" si="1">IF(E9=0,"%",E9/D9)</f>
        <v>%</v>
      </c>
    </row>
    <row r="10" spans="2:6" x14ac:dyDescent="0.25">
      <c r="B10" s="24" t="s">
        <v>27</v>
      </c>
      <c r="C10" s="27">
        <v>0</v>
      </c>
      <c r="D10" s="27">
        <v>1001601</v>
      </c>
      <c r="E10" s="27">
        <v>0</v>
      </c>
      <c r="F10" s="32" t="str">
        <f t="shared" si="1"/>
        <v>%</v>
      </c>
    </row>
    <row r="11" spans="2:6" x14ac:dyDescent="0.25">
      <c r="B11" s="66" t="s">
        <v>35</v>
      </c>
      <c r="C11" s="67">
        <v>0</v>
      </c>
      <c r="D11" s="67">
        <v>110123</v>
      </c>
      <c r="E11" s="67">
        <v>0</v>
      </c>
      <c r="F11" s="32" t="str">
        <f t="shared" si="1"/>
        <v>%</v>
      </c>
    </row>
    <row r="12" spans="2:6" x14ac:dyDescent="0.25">
      <c r="B12" s="66" t="s">
        <v>39</v>
      </c>
      <c r="C12" s="67">
        <v>0</v>
      </c>
      <c r="D12" s="67">
        <v>541693</v>
      </c>
      <c r="E12" s="67">
        <v>0</v>
      </c>
      <c r="F12" s="32" t="str">
        <f t="shared" si="1"/>
        <v>%</v>
      </c>
    </row>
    <row r="13" spans="2:6" x14ac:dyDescent="0.25">
      <c r="B13" s="50" t="s">
        <v>37</v>
      </c>
      <c r="C13" s="28">
        <v>0</v>
      </c>
      <c r="D13" s="28">
        <v>161492</v>
      </c>
      <c r="E13" s="28">
        <v>0</v>
      </c>
      <c r="F13" s="33" t="str">
        <f t="shared" si="1"/>
        <v>%</v>
      </c>
    </row>
    <row r="14" spans="2:6" x14ac:dyDescent="0.25">
      <c r="B14" s="40" t="s">
        <v>15</v>
      </c>
      <c r="C14" s="41">
        <f>SUM(C15:C17)</f>
        <v>0</v>
      </c>
      <c r="D14" s="41">
        <f>SUM(D15:D17)</f>
        <v>320953</v>
      </c>
      <c r="E14" s="41">
        <f>SUM(E15:E17)</f>
        <v>0</v>
      </c>
      <c r="F14" s="51" t="str">
        <f t="shared" si="1"/>
        <v>%</v>
      </c>
    </row>
    <row r="15" spans="2:6" x14ac:dyDescent="0.25">
      <c r="B15" s="24" t="s">
        <v>27</v>
      </c>
      <c r="C15" s="27">
        <v>0</v>
      </c>
      <c r="D15" s="27">
        <v>181769</v>
      </c>
      <c r="E15" s="27">
        <v>0</v>
      </c>
      <c r="F15" s="32" t="str">
        <f t="shared" si="1"/>
        <v>%</v>
      </c>
    </row>
    <row r="16" spans="2:6" x14ac:dyDescent="0.25">
      <c r="B16" s="66" t="s">
        <v>35</v>
      </c>
      <c r="C16" s="67">
        <v>0</v>
      </c>
      <c r="D16" s="67">
        <v>0</v>
      </c>
      <c r="E16" s="67">
        <v>0</v>
      </c>
      <c r="F16" s="32" t="str">
        <f t="shared" si="1"/>
        <v>%</v>
      </c>
    </row>
    <row r="17" spans="2:6" x14ac:dyDescent="0.25">
      <c r="B17" s="66" t="s">
        <v>39</v>
      </c>
      <c r="C17" s="67">
        <v>0</v>
      </c>
      <c r="D17" s="67">
        <v>139184</v>
      </c>
      <c r="E17" s="67">
        <v>0</v>
      </c>
      <c r="F17" s="32" t="str">
        <f t="shared" si="1"/>
        <v>%</v>
      </c>
    </row>
    <row r="18" spans="2:6" x14ac:dyDescent="0.25">
      <c r="B18" s="43" t="s">
        <v>3</v>
      </c>
      <c r="C18" s="44">
        <f>+C14+C9</f>
        <v>0</v>
      </c>
      <c r="D18" s="44">
        <f t="shared" ref="D18:E18" si="2">+D14+D9</f>
        <v>2135862</v>
      </c>
      <c r="E18" s="44">
        <f t="shared" si="2"/>
        <v>0</v>
      </c>
      <c r="F18" s="45" t="str">
        <f t="shared" si="1"/>
        <v>%</v>
      </c>
    </row>
    <row r="19" spans="2:6" x14ac:dyDescent="0.25">
      <c r="B19" s="34" t="s">
        <v>42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TODA FUENTE</vt:lpstr>
      <vt:lpstr>RO</vt:lpstr>
      <vt:lpstr>RDR</vt:lpstr>
      <vt:lpstr>ROOC</vt:lpstr>
      <vt:lpstr>ROCC</vt:lpstr>
      <vt:lpstr>DYT</vt:lpstr>
      <vt:lpstr>RD</vt:lpstr>
      <vt:lpstr>RDR!Área_de_impresión</vt:lpstr>
      <vt:lpstr>RO!Área_de_impresión</vt:lpstr>
      <vt:lpstr>ROCC!Área_de_impresión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2025-04-02T16:56:34Z</dcterms:modified>
</cp:coreProperties>
</file>