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3. MES DE MARZO\"/>
    </mc:Choice>
  </mc:AlternateContent>
  <xr:revisionPtr revIDLastSave="0" documentId="13_ncr:1_{6FB33A67-DDCF-4FB2-8C28-431EB12CC8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RDR!$B$5:$F$37</definedName>
    <definedName name="_xlnm.Print_Area" localSheetId="1">RO!$B$5:$F$73</definedName>
    <definedName name="_xlnm.Print_Area" localSheetId="4">ROCC!$B$5:$F$37</definedName>
    <definedName name="_xlnm.Print_Area" localSheetId="3">ROOC!$B$2:$F$10</definedName>
    <definedName name="_xlnm.Print_Area" localSheetId="0">'TODA FUENTE'!$B$5:$F$73</definedName>
  </definedNames>
  <calcPr calcId="191029"/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3" i="2"/>
  <c r="C58" i="2"/>
  <c r="D58" i="2"/>
  <c r="E58" i="2"/>
  <c r="F45" i="2"/>
  <c r="C48" i="2"/>
  <c r="D48" i="2"/>
  <c r="E48" i="2"/>
  <c r="F52" i="1"/>
  <c r="C58" i="1"/>
  <c r="D58" i="1"/>
  <c r="E58" i="1"/>
  <c r="F44" i="1"/>
  <c r="C48" i="1"/>
  <c r="D48" i="1"/>
  <c r="E48" i="1"/>
  <c r="F10" i="7" l="1"/>
  <c r="F12" i="7"/>
  <c r="F13" i="7"/>
  <c r="F32" i="5"/>
  <c r="F66" i="2"/>
  <c r="F67" i="1"/>
  <c r="F33" i="5" l="1"/>
  <c r="F18" i="5"/>
  <c r="F24" i="2"/>
  <c r="F31" i="5" l="1"/>
  <c r="F30" i="5"/>
  <c r="F29" i="5"/>
  <c r="E28" i="5"/>
  <c r="D28" i="5"/>
  <c r="C28" i="5"/>
  <c r="F54" i="2"/>
  <c r="F54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5" i="2"/>
  <c r="C40" i="2"/>
  <c r="D40" i="2"/>
  <c r="E40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5" i="1"/>
  <c r="F24" i="1"/>
  <c r="F35" i="3"/>
  <c r="F34" i="3"/>
  <c r="F33" i="3"/>
  <c r="F31" i="3"/>
  <c r="F30" i="3"/>
  <c r="F29" i="3"/>
  <c r="F28" i="3"/>
  <c r="E32" i="3"/>
  <c r="D32" i="3"/>
  <c r="F23" i="3"/>
  <c r="F46" i="1"/>
  <c r="F32" i="3" l="1"/>
  <c r="F16" i="5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27" i="3"/>
  <c r="F66" i="1"/>
  <c r="F38" i="1"/>
  <c r="F36" i="1"/>
  <c r="C40" i="1"/>
  <c r="D40" i="1"/>
  <c r="E40" i="1"/>
  <c r="F24" i="5" l="1"/>
  <c r="C26" i="1"/>
  <c r="D26" i="1"/>
  <c r="E26" i="1"/>
  <c r="F23" i="5" l="1"/>
  <c r="F33" i="8"/>
  <c r="F16" i="8"/>
  <c r="F65" i="2"/>
  <c r="F64" i="2"/>
  <c r="F63" i="2"/>
  <c r="F62" i="2"/>
  <c r="F69" i="1"/>
  <c r="F68" i="1"/>
  <c r="F32" i="8" l="1"/>
  <c r="F15" i="8"/>
  <c r="F36" i="8" l="1"/>
  <c r="F65" i="1"/>
  <c r="F17" i="5" l="1"/>
  <c r="F11" i="3" l="1"/>
  <c r="F46" i="2"/>
  <c r="F44" i="2"/>
  <c r="F43" i="2"/>
  <c r="F42" i="2"/>
  <c r="F30" i="2"/>
  <c r="F47" i="1"/>
  <c r="F45" i="1"/>
  <c r="F43" i="1"/>
  <c r="F33" i="1"/>
  <c r="F15" i="7" l="1"/>
  <c r="E26" i="5"/>
  <c r="D26" i="5"/>
  <c r="C26" i="5"/>
  <c r="C26" i="3"/>
  <c r="D26" i="3"/>
  <c r="E26" i="3"/>
  <c r="F14" i="7" l="1"/>
  <c r="F24" i="3"/>
  <c r="F27" i="5" l="1"/>
  <c r="F26" i="5"/>
  <c r="C26" i="2"/>
  <c r="D26" i="2"/>
  <c r="E26" i="2"/>
  <c r="E11" i="5" l="1"/>
  <c r="E34" i="5" s="1"/>
  <c r="D11" i="5"/>
  <c r="D34" i="5" s="1"/>
  <c r="C11" i="5"/>
  <c r="C34" i="5" s="1"/>
  <c r="E9" i="5"/>
  <c r="D9" i="5"/>
  <c r="C9" i="5"/>
  <c r="F57" i="1"/>
  <c r="F56" i="1"/>
  <c r="F55" i="1"/>
  <c r="F15" i="5" l="1"/>
  <c r="F14" i="5"/>
  <c r="F13" i="5"/>
  <c r="F12" i="5"/>
  <c r="F11" i="5"/>
  <c r="F25" i="3" l="1"/>
  <c r="E21" i="3"/>
  <c r="D21" i="3"/>
  <c r="C21" i="3"/>
  <c r="E9" i="7" l="1"/>
  <c r="E18" i="7" s="1"/>
  <c r="D9" i="7"/>
  <c r="D18" i="7" s="1"/>
  <c r="C9" i="7"/>
  <c r="C18" i="7" s="1"/>
  <c r="F22" i="3"/>
  <c r="F20" i="3"/>
  <c r="F19" i="3"/>
  <c r="F18" i="3"/>
  <c r="F17" i="3"/>
  <c r="F13" i="3"/>
  <c r="F12" i="3"/>
  <c r="F10" i="3"/>
  <c r="F52" i="2" l="1"/>
  <c r="F47" i="2"/>
  <c r="F41" i="2"/>
  <c r="F53" i="1"/>
  <c r="F42" i="1"/>
  <c r="F70" i="2" l="1"/>
  <c r="F64" i="1"/>
  <c r="F21" i="3" l="1"/>
  <c r="F26" i="3"/>
  <c r="F56" i="2" l="1"/>
  <c r="F55" i="2"/>
  <c r="F51" i="2"/>
  <c r="F51" i="1"/>
  <c r="F25" i="2" l="1"/>
  <c r="F41" i="1" l="1"/>
  <c r="F10" i="8" l="1"/>
  <c r="F22" i="5" l="1"/>
  <c r="F21" i="5"/>
  <c r="F20" i="5"/>
  <c r="F10" i="5"/>
  <c r="F71" i="2"/>
  <c r="F69" i="2"/>
  <c r="F68" i="2"/>
  <c r="F67" i="2"/>
  <c r="F61" i="2"/>
  <c r="F60" i="2"/>
  <c r="F59" i="2"/>
  <c r="F57" i="2"/>
  <c r="F50" i="2"/>
  <c r="F49" i="2"/>
  <c r="F39" i="2"/>
  <c r="F38" i="2"/>
  <c r="F37" i="2"/>
  <c r="F36" i="2"/>
  <c r="F34" i="2"/>
  <c r="F33" i="2"/>
  <c r="F32" i="2"/>
  <c r="F31" i="2"/>
  <c r="F29" i="2"/>
  <c r="F28" i="2"/>
  <c r="F27" i="2"/>
  <c r="F22" i="2"/>
  <c r="F21" i="2"/>
  <c r="F20" i="2"/>
  <c r="F19" i="2"/>
  <c r="F17" i="2"/>
  <c r="F16" i="2"/>
  <c r="F14" i="2"/>
  <c r="F13" i="2"/>
  <c r="F12" i="2"/>
  <c r="F11" i="2"/>
  <c r="F10" i="2"/>
  <c r="F71" i="1"/>
  <c r="F70" i="1"/>
  <c r="F63" i="1"/>
  <c r="F62" i="1"/>
  <c r="F61" i="1"/>
  <c r="F60" i="1"/>
  <c r="F59" i="1"/>
  <c r="F50" i="1"/>
  <c r="F49" i="1"/>
  <c r="F39" i="1"/>
  <c r="F37" i="1"/>
  <c r="F35" i="1"/>
  <c r="F34" i="1"/>
  <c r="F32" i="1"/>
  <c r="F31" i="1"/>
  <c r="F30" i="1"/>
  <c r="F29" i="1"/>
  <c r="F28" i="1"/>
  <c r="F27" i="1"/>
  <c r="F22" i="1"/>
  <c r="F20" i="1"/>
  <c r="F19" i="1"/>
  <c r="F18" i="1"/>
  <c r="F16" i="1"/>
  <c r="F15" i="1"/>
  <c r="F14" i="1"/>
  <c r="F13" i="1"/>
  <c r="F12" i="1"/>
  <c r="F11" i="1"/>
  <c r="F10" i="1"/>
  <c r="F58" i="1" l="1"/>
  <c r="F58" i="2"/>
  <c r="E9" i="3"/>
  <c r="D9" i="3"/>
  <c r="C9" i="3"/>
  <c r="F9" i="3" l="1"/>
  <c r="F9" i="5"/>
  <c r="F40" i="1"/>
  <c r="F23" i="1"/>
  <c r="F9" i="8"/>
  <c r="F28" i="5"/>
  <c r="F34" i="5"/>
  <c r="F40" i="2"/>
  <c r="E14" i="3"/>
  <c r="D14" i="3"/>
  <c r="C14" i="3"/>
  <c r="F14" i="3" l="1"/>
  <c r="F18" i="7" l="1"/>
  <c r="F9" i="7"/>
  <c r="E6" i="4"/>
  <c r="E9" i="4" s="1"/>
  <c r="D6" i="4"/>
  <c r="D9" i="4" s="1"/>
  <c r="C6" i="4"/>
  <c r="C9" i="4" s="1"/>
  <c r="C32" i="3"/>
  <c r="E16" i="3"/>
  <c r="D16" i="3"/>
  <c r="C16" i="3"/>
  <c r="E9" i="2"/>
  <c r="E72" i="2" s="1"/>
  <c r="D9" i="2"/>
  <c r="D72" i="2" s="1"/>
  <c r="C9" i="2"/>
  <c r="C72" i="2" s="1"/>
  <c r="E9" i="1"/>
  <c r="E72" i="1" s="1"/>
  <c r="D9" i="1"/>
  <c r="D72" i="1" s="1"/>
  <c r="C9" i="1"/>
  <c r="C72" i="1" s="1"/>
  <c r="E36" i="3" l="1"/>
  <c r="D36" i="3"/>
  <c r="F72" i="1"/>
  <c r="C36" i="3"/>
  <c r="F16" i="3"/>
  <c r="F26" i="2"/>
  <c r="F23" i="2"/>
  <c r="F26" i="1"/>
  <c r="F48" i="2"/>
  <c r="F48" i="1"/>
  <c r="F9" i="2"/>
  <c r="F9" i="1"/>
  <c r="F9" i="4"/>
  <c r="F8" i="4"/>
  <c r="F7" i="4"/>
  <c r="F6" i="4"/>
  <c r="F36" i="3" l="1"/>
  <c r="F72" i="2"/>
</calcChain>
</file>

<file path=xl/sharedStrings.xml><?xml version="1.0" encoding="utf-8"?>
<sst xmlns="http://schemas.openxmlformats.org/spreadsheetml/2006/main" count="253" uniqueCount="43">
  <si>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</si>
  <si>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</si>
  <si>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</si>
  <si>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</si>
  <si>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</si>
  <si>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</si>
  <si>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</si>
  <si>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</si>
  <si>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</si>
  <si>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</si>
  <si>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</si>
  <si>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</si>
  <si>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</si>
  <si>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</si>
  <si>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</si>
  <si>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</si>
  <si>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</si>
  <si>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</si>
  <si>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</si>
  <si>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</si>
  <si>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</si>
  <si>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</si>
  <si>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</si>
  <si>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</si>
  <si>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</si>
  <si>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</si>
  <si>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</si>
  <si>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</si>
  <si>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</si>
  <si>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</si>
  <si>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</si>
  <si>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</si>
  <si>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</si>
  <si>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</si>
  <si>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</si>
  <si>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</si>
  <si>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</si>
  <si>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</si>
  <si>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</si>
  <si>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</si>
  <si>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MARZO
DEL AÑO FISCAL 2025 DEL PLIEGO 011 MINSA - TODA FUENTE</t>
  </si>
  <si>
    <t>DEVENGADO
AL 31.03.25</t>
  </si>
  <si>
    <t>Fuente: SIAF, Consulta Amigable y Base de Datos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</si>
</sst>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76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40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SUM(C10:C22)</f>
        <v>5273254927</v>
      </c>
      <c r="D9" s="41">
        <f>SUM(D10:D22)</f>
        <v>5281237998</v>
      </c>
      <c r="E9" s="41">
        <f>SUM(E10:E22)</f>
        <v>1165298034.9100003</v>
      </c>
      <c r="F9" s="53">
        <f t="shared" ref="F9:F72" si="0">IF(E9=0,"%",E9/D9)</f>
        <v>0.22064865006108372</v>
      </c>
    </row>
    <row r="10" spans="2:6" x14ac:dyDescent="0.25">
      <c r="B10" s="16" t="s">
        <v>27</v>
      </c>
      <c r="C10" s="29">
        <v>353722476</v>
      </c>
      <c r="D10" s="29">
        <v>355633252</v>
      </c>
      <c r="E10" s="29">
        <v>92953593.479999959</v>
      </c>
      <c r="F10" s="54">
        <f t="shared" si="0"/>
        <v>0.26137486570012852</v>
      </c>
    </row>
    <row r="11" spans="2:6" x14ac:dyDescent="0.25">
      <c r="B11" s="17" t="s">
        <v>28</v>
      </c>
      <c r="C11" s="30">
        <v>88057404</v>
      </c>
      <c r="D11" s="30">
        <v>89017859</v>
      </c>
      <c r="E11" s="30">
        <v>22508964.79999999</v>
      </c>
      <c r="F11" s="55">
        <f t="shared" si="0"/>
        <v>0.25285897743283164</v>
      </c>
    </row>
    <row r="12" spans="2:6" x14ac:dyDescent="0.25">
      <c r="B12" s="17" t="s">
        <v>29</v>
      </c>
      <c r="C12" s="30">
        <v>28764091</v>
      </c>
      <c r="D12" s="30">
        <v>29016961</v>
      </c>
      <c r="E12" s="30">
        <v>6704139.2299999995</v>
      </c>
      <c r="F12" s="55">
        <f t="shared" si="0"/>
        <v>0.23104208707452167</v>
      </c>
    </row>
    <row r="13" spans="2:6" x14ac:dyDescent="0.25">
      <c r="B13" s="17" t="s">
        <v>30</v>
      </c>
      <c r="C13" s="30">
        <v>156264222</v>
      </c>
      <c r="D13" s="30">
        <v>156895783</v>
      </c>
      <c r="E13" s="30">
        <v>38401515.349999979</v>
      </c>
      <c r="F13" s="55">
        <f t="shared" si="0"/>
        <v>0.24475811022913202</v>
      </c>
    </row>
    <row r="14" spans="2:6" x14ac:dyDescent="0.25">
      <c r="B14" s="17" t="s">
        <v>31</v>
      </c>
      <c r="C14" s="30">
        <v>82796697</v>
      </c>
      <c r="D14" s="30">
        <v>83504345</v>
      </c>
      <c r="E14" s="30">
        <v>20597891.939999979</v>
      </c>
      <c r="F14" s="55">
        <f t="shared" si="0"/>
        <v>0.24666850497420198</v>
      </c>
    </row>
    <row r="15" spans="2:6" x14ac:dyDescent="0.25">
      <c r="B15" s="17" t="s">
        <v>32</v>
      </c>
      <c r="C15" s="30">
        <v>12618371</v>
      </c>
      <c r="D15" s="30">
        <v>12749771</v>
      </c>
      <c r="E15" s="30">
        <v>3049264.8000000007</v>
      </c>
      <c r="F15" s="55">
        <f t="shared" si="0"/>
        <v>0.23916231907224064</v>
      </c>
    </row>
    <row r="16" spans="2:6" x14ac:dyDescent="0.25">
      <c r="B16" s="17" t="s">
        <v>33</v>
      </c>
      <c r="C16" s="30">
        <v>412072643</v>
      </c>
      <c r="D16" s="30">
        <v>417659445</v>
      </c>
      <c r="E16" s="30">
        <v>113013015.21000007</v>
      </c>
      <c r="F16" s="55">
        <f t="shared" si="0"/>
        <v>0.27058651866474626</v>
      </c>
    </row>
    <row r="17" spans="2:6" x14ac:dyDescent="0.25">
      <c r="B17" s="17" t="s">
        <v>34</v>
      </c>
      <c r="C17" s="30">
        <v>75166502</v>
      </c>
      <c r="D17" s="30">
        <v>75529383</v>
      </c>
      <c r="E17" s="30">
        <v>18064973.749999989</v>
      </c>
      <c r="F17" s="55">
        <f t="shared" si="0"/>
        <v>0.23917809245178118</v>
      </c>
    </row>
    <row r="18" spans="2:6" x14ac:dyDescent="0.25">
      <c r="B18" s="17" t="s">
        <v>35</v>
      </c>
      <c r="C18" s="30">
        <v>124059353</v>
      </c>
      <c r="D18" s="30">
        <v>124631404</v>
      </c>
      <c r="E18" s="30">
        <v>28804740.440000013</v>
      </c>
      <c r="F18" s="55">
        <f t="shared" si="0"/>
        <v>0.23111944113218857</v>
      </c>
    </row>
    <row r="19" spans="2:6" x14ac:dyDescent="0.25">
      <c r="B19" s="17" t="s">
        <v>39</v>
      </c>
      <c r="C19" s="30">
        <v>196969140</v>
      </c>
      <c r="D19" s="30">
        <v>197718699</v>
      </c>
      <c r="E19" s="30">
        <v>48830904.049999975</v>
      </c>
      <c r="F19" s="55">
        <f t="shared" si="0"/>
        <v>0.24697160307533672</v>
      </c>
    </row>
    <row r="20" spans="2:6" x14ac:dyDescent="0.25">
      <c r="B20" s="17" t="s">
        <v>38</v>
      </c>
      <c r="C20" s="30">
        <v>23869815</v>
      </c>
      <c r="D20" s="30">
        <v>23891870</v>
      </c>
      <c r="E20" s="30">
        <v>5773084.3499999996</v>
      </c>
      <c r="F20" s="55">
        <f t="shared" si="0"/>
        <v>0.24163384239073793</v>
      </c>
    </row>
    <row r="21" spans="2:6" x14ac:dyDescent="0.25">
      <c r="B21" s="17" t="s">
        <v>36</v>
      </c>
      <c r="C21" s="30">
        <v>1972729486</v>
      </c>
      <c r="D21" s="30">
        <v>1975088202</v>
      </c>
      <c r="E21" s="30">
        <v>377257317.31999981</v>
      </c>
      <c r="F21" s="55">
        <f t="shared" si="0"/>
        <v>0.19100783293525025</v>
      </c>
    </row>
    <row r="22" spans="2:6" x14ac:dyDescent="0.25">
      <c r="B22" s="17" t="s">
        <v>37</v>
      </c>
      <c r="C22" s="30">
        <v>1746164727</v>
      </c>
      <c r="D22" s="30">
        <v>1739901024</v>
      </c>
      <c r="E22" s="30">
        <v>389338630.19000053</v>
      </c>
      <c r="F22" s="55">
        <f t="shared" si="0"/>
        <v>0.22377056212940105</v>
      </c>
    </row>
    <row r="23" spans="2:6" x14ac:dyDescent="0.25">
      <c r="B23" s="40" t="s">
        <v>13</v>
      </c>
      <c r="C23" s="41">
        <f>SUM(C24:C25)</f>
        <v>148249515</v>
      </c>
      <c r="D23" s="41">
        <f>SUM(D24:D25)</f>
        <v>151233847</v>
      </c>
      <c r="E23" s="41">
        <f>SUM(E24:E25)</f>
        <v>38950696.170000009</v>
      </c>
      <c r="F23" s="53">
        <f t="shared" si="0"/>
        <v>0.25755276971827618</v>
      </c>
    </row>
    <row r="24" spans="2:6" x14ac:dyDescent="0.25">
      <c r="B24" s="17" t="s">
        <v>36</v>
      </c>
      <c r="C24" s="30">
        <v>3919587</v>
      </c>
      <c r="D24" s="30">
        <v>3570240</v>
      </c>
      <c r="E24" s="30">
        <v>929990.43</v>
      </c>
      <c r="F24" s="55">
        <f t="shared" si="0"/>
        <v>0.26048400947835443</v>
      </c>
    </row>
    <row r="25" spans="2:6" x14ac:dyDescent="0.25">
      <c r="B25" s="17" t="s">
        <v>37</v>
      </c>
      <c r="C25" s="30">
        <v>144329928</v>
      </c>
      <c r="D25" s="30">
        <v>147663607</v>
      </c>
      <c r="E25" s="30">
        <v>38020705.74000001</v>
      </c>
      <c r="F25" s="55">
        <f t="shared" si="0"/>
        <v>0.25748189762153112</v>
      </c>
    </row>
    <row r="26" spans="2:6" x14ac:dyDescent="0.25">
      <c r="B26" s="40" t="s">
        <v>12</v>
      </c>
      <c r="C26" s="41">
        <f>SUM(C27:C39)</f>
        <v>3025452805</v>
      </c>
      <c r="D26" s="41">
        <f>SUM(D27:D39)</f>
        <v>3417301729</v>
      </c>
      <c r="E26" s="41">
        <f>SUM(E27:E39)</f>
        <v>612509030.78000021</v>
      </c>
      <c r="F26" s="53">
        <f t="shared" si="0"/>
        <v>0.17923762060051918</v>
      </c>
    </row>
    <row r="27" spans="2:6" x14ac:dyDescent="0.25">
      <c r="B27" s="16" t="s">
        <v>27</v>
      </c>
      <c r="C27" s="29">
        <v>65769790</v>
      </c>
      <c r="D27" s="29">
        <v>120958444</v>
      </c>
      <c r="E27" s="29">
        <v>26845627.679999992</v>
      </c>
      <c r="F27" s="54">
        <f t="shared" si="0"/>
        <v>0.22194091451771644</v>
      </c>
    </row>
    <row r="28" spans="2:6" x14ac:dyDescent="0.25">
      <c r="B28" s="17" t="s">
        <v>28</v>
      </c>
      <c r="C28" s="30">
        <v>170740648</v>
      </c>
      <c r="D28" s="30">
        <v>168058692</v>
      </c>
      <c r="E28" s="30">
        <v>18701789.769999992</v>
      </c>
      <c r="F28" s="55">
        <f t="shared" si="0"/>
        <v>0.11128130028525982</v>
      </c>
    </row>
    <row r="29" spans="2:6" x14ac:dyDescent="0.25">
      <c r="B29" s="17" t="s">
        <v>29</v>
      </c>
      <c r="C29" s="30">
        <v>47447414</v>
      </c>
      <c r="D29" s="30">
        <v>83330587</v>
      </c>
      <c r="E29" s="30">
        <v>8109746.620000001</v>
      </c>
      <c r="F29" s="55">
        <f t="shared" si="0"/>
        <v>9.732016672341455E-2</v>
      </c>
    </row>
    <row r="30" spans="2:6" x14ac:dyDescent="0.25">
      <c r="B30" s="17" t="s">
        <v>30</v>
      </c>
      <c r="C30" s="30">
        <v>23666294</v>
      </c>
      <c r="D30" s="30">
        <v>40563401</v>
      </c>
      <c r="E30" s="30">
        <v>5677011.8299999982</v>
      </c>
      <c r="F30" s="55">
        <f t="shared" si="0"/>
        <v>0.13995403960333597</v>
      </c>
    </row>
    <row r="31" spans="2:6" x14ac:dyDescent="0.25">
      <c r="B31" s="17" t="s">
        <v>31</v>
      </c>
      <c r="C31" s="30">
        <v>374004594</v>
      </c>
      <c r="D31" s="30">
        <v>426455526</v>
      </c>
      <c r="E31" s="30">
        <v>80232298.189999998</v>
      </c>
      <c r="F31" s="55">
        <f t="shared" si="0"/>
        <v>0.1881375508075841</v>
      </c>
    </row>
    <row r="32" spans="2:6" x14ac:dyDescent="0.25">
      <c r="B32" s="17" t="s">
        <v>32</v>
      </c>
      <c r="C32" s="30">
        <v>11767467</v>
      </c>
      <c r="D32" s="30">
        <v>12384862</v>
      </c>
      <c r="E32" s="30">
        <v>1815216.4699999995</v>
      </c>
      <c r="F32" s="55">
        <f t="shared" si="0"/>
        <v>0.1465673553730352</v>
      </c>
    </row>
    <row r="33" spans="2:6" x14ac:dyDescent="0.25">
      <c r="B33" s="17" t="s">
        <v>33</v>
      </c>
      <c r="C33" s="30">
        <v>18230103</v>
      </c>
      <c r="D33" s="30">
        <v>36345971</v>
      </c>
      <c r="E33" s="30">
        <v>10765592.610000005</v>
      </c>
      <c r="F33" s="55">
        <f t="shared" si="0"/>
        <v>0.29619768887175979</v>
      </c>
    </row>
    <row r="34" spans="2:6" x14ac:dyDescent="0.25">
      <c r="B34" s="17" t="s">
        <v>34</v>
      </c>
      <c r="C34" s="30">
        <v>7697987</v>
      </c>
      <c r="D34" s="30">
        <v>8120636</v>
      </c>
      <c r="E34" s="30">
        <v>3080335.91</v>
      </c>
      <c r="F34" s="55">
        <f t="shared" si="0"/>
        <v>0.37932200261161814</v>
      </c>
    </row>
    <row r="35" spans="2:6" x14ac:dyDescent="0.25">
      <c r="B35" s="17" t="s">
        <v>35</v>
      </c>
      <c r="C35" s="30">
        <v>41127841</v>
      </c>
      <c r="D35" s="30">
        <v>50096689</v>
      </c>
      <c r="E35" s="30">
        <v>6290125.4500000011</v>
      </c>
      <c r="F35" s="55">
        <f t="shared" si="0"/>
        <v>0.1255597041552986</v>
      </c>
    </row>
    <row r="36" spans="2:6" x14ac:dyDescent="0.25">
      <c r="B36" s="17" t="s">
        <v>39</v>
      </c>
      <c r="C36" s="30">
        <v>99233980</v>
      </c>
      <c r="D36" s="30">
        <v>113816611</v>
      </c>
      <c r="E36" s="30">
        <v>7175356.7300000014</v>
      </c>
      <c r="F36" s="55">
        <f t="shared" si="0"/>
        <v>6.304314165530725E-2</v>
      </c>
    </row>
    <row r="37" spans="2:6" x14ac:dyDescent="0.25">
      <c r="B37" s="17" t="s">
        <v>38</v>
      </c>
      <c r="C37" s="30">
        <v>112619</v>
      </c>
      <c r="D37" s="30">
        <v>127919</v>
      </c>
      <c r="E37" s="30">
        <v>42571.44</v>
      </c>
      <c r="F37" s="55">
        <f t="shared" si="0"/>
        <v>0.33279997498416969</v>
      </c>
    </row>
    <row r="38" spans="2:6" x14ac:dyDescent="0.25">
      <c r="B38" s="17" t="s">
        <v>36</v>
      </c>
      <c r="C38" s="30">
        <v>506468424</v>
      </c>
      <c r="D38" s="30">
        <v>479814740</v>
      </c>
      <c r="E38" s="30">
        <v>117262289.98999995</v>
      </c>
      <c r="F38" s="55">
        <f t="shared" si="0"/>
        <v>0.24439076213040048</v>
      </c>
    </row>
    <row r="39" spans="2:6" x14ac:dyDescent="0.25">
      <c r="B39" s="17" t="s">
        <v>37</v>
      </c>
      <c r="C39" s="30">
        <v>1659185644</v>
      </c>
      <c r="D39" s="30">
        <v>1877227651</v>
      </c>
      <c r="E39" s="30">
        <v>326511068.09000027</v>
      </c>
      <c r="F39" s="55">
        <f t="shared" si="0"/>
        <v>0.17393259038991232</v>
      </c>
    </row>
    <row r="40" spans="2:6" x14ac:dyDescent="0.25">
      <c r="B40" s="40" t="s">
        <v>11</v>
      </c>
      <c r="C40" s="41">
        <f>SUM(C41:C47)</f>
        <v>764270538</v>
      </c>
      <c r="D40" s="41">
        <f>SUM(D41:D47)</f>
        <v>728226063</v>
      </c>
      <c r="E40" s="41">
        <f>SUM(E41:E47)</f>
        <v>103189441.07000001</v>
      </c>
      <c r="F40" s="53">
        <f t="shared" si="0"/>
        <v>0.14169973626719812</v>
      </c>
    </row>
    <row r="41" spans="2:6" x14ac:dyDescent="0.25">
      <c r="B41" s="17" t="s">
        <v>27</v>
      </c>
      <c r="C41" s="30">
        <v>56868201</v>
      </c>
      <c r="D41" s="30">
        <v>56938434</v>
      </c>
      <c r="E41" s="30">
        <v>21180353.82</v>
      </c>
      <c r="F41" s="55">
        <f t="shared" si="0"/>
        <v>0.37198693978833347</v>
      </c>
    </row>
    <row r="42" spans="2:6" x14ac:dyDescent="0.25">
      <c r="B42" s="17" t="s">
        <v>28</v>
      </c>
      <c r="C42" s="30">
        <v>22519658</v>
      </c>
      <c r="D42" s="30">
        <v>30493784</v>
      </c>
      <c r="E42" s="30">
        <v>11269008.65</v>
      </c>
      <c r="F42" s="55">
        <f t="shared" ref="F42:F47" si="1">IF(E42=0,"%",E42/D42)</f>
        <v>0.36955100914993039</v>
      </c>
    </row>
    <row r="43" spans="2:6" x14ac:dyDescent="0.25">
      <c r="B43" s="17" t="s">
        <v>29</v>
      </c>
      <c r="C43" s="30">
        <v>14275734</v>
      </c>
      <c r="D43" s="30">
        <v>14889935</v>
      </c>
      <c r="E43" s="30">
        <v>13362205.949999999</v>
      </c>
      <c r="F43" s="55">
        <f t="shared" si="1"/>
        <v>0.89739854136367947</v>
      </c>
    </row>
    <row r="44" spans="2:6" x14ac:dyDescent="0.25">
      <c r="B44" s="17" t="s">
        <v>31</v>
      </c>
      <c r="C44" s="30">
        <v>45000000</v>
      </c>
      <c r="D44" s="30">
        <v>45000000</v>
      </c>
      <c r="E44" s="30">
        <v>24305670.030000001</v>
      </c>
      <c r="F44" s="55">
        <f t="shared" si="1"/>
        <v>0.54012600066666672</v>
      </c>
    </row>
    <row r="45" spans="2:6" x14ac:dyDescent="0.25">
      <c r="B45" s="17" t="s">
        <v>39</v>
      </c>
      <c r="C45" s="30">
        <v>198959866</v>
      </c>
      <c r="D45" s="30">
        <v>198959866</v>
      </c>
      <c r="E45" s="30">
        <v>32446318.59</v>
      </c>
      <c r="F45" s="55">
        <f t="shared" si="1"/>
        <v>0.16307971674046062</v>
      </c>
    </row>
    <row r="46" spans="2:6" x14ac:dyDescent="0.25">
      <c r="B46" s="17" t="s">
        <v>36</v>
      </c>
      <c r="C46" s="30">
        <v>16248985</v>
      </c>
      <c r="D46" s="30">
        <v>16248985</v>
      </c>
      <c r="E46" s="30">
        <v>0</v>
      </c>
      <c r="F46" s="55" t="str">
        <f>IF(E46=0,"%",E46/D46)</f>
        <v>%</v>
      </c>
    </row>
    <row r="47" spans="2:6" x14ac:dyDescent="0.25">
      <c r="B47" s="17" t="s">
        <v>37</v>
      </c>
      <c r="C47" s="30">
        <v>410398094</v>
      </c>
      <c r="D47" s="30">
        <v>365695059</v>
      </c>
      <c r="E47" s="30">
        <v>625884.03</v>
      </c>
      <c r="F47" s="55">
        <f t="shared" si="1"/>
        <v>1.7114916228605649E-3</v>
      </c>
    </row>
    <row r="48" spans="2:6" x14ac:dyDescent="0.25">
      <c r="B48" s="40" t="s">
        <v>10</v>
      </c>
      <c r="C48" s="41">
        <f>+SUM(C49:C57)</f>
        <v>133385917</v>
      </c>
      <c r="D48" s="41">
        <f>+SUM(D49:D57)</f>
        <v>128108379</v>
      </c>
      <c r="E48" s="41">
        <f>+SUM(E49:E57)</f>
        <v>17858604.239999998</v>
      </c>
      <c r="F48" s="53">
        <f t="shared" si="0"/>
        <v>0.13940231216257915</v>
      </c>
    </row>
    <row r="49" spans="2:6" x14ac:dyDescent="0.25">
      <c r="B49" s="16" t="s">
        <v>27</v>
      </c>
      <c r="C49" s="29">
        <v>11236390</v>
      </c>
      <c r="D49" s="29">
        <v>11781390</v>
      </c>
      <c r="E49" s="29">
        <v>3522547</v>
      </c>
      <c r="F49" s="54">
        <f t="shared" si="0"/>
        <v>0.29899247881616686</v>
      </c>
    </row>
    <row r="50" spans="2:6" x14ac:dyDescent="0.25">
      <c r="B50" s="17" t="s">
        <v>28</v>
      </c>
      <c r="C50" s="30">
        <v>4450790</v>
      </c>
      <c r="D50" s="30">
        <v>4999437</v>
      </c>
      <c r="E50" s="30">
        <v>1357981</v>
      </c>
      <c r="F50" s="55">
        <f t="shared" si="0"/>
        <v>0.2716267851760108</v>
      </c>
    </row>
    <row r="51" spans="2:6" x14ac:dyDescent="0.25">
      <c r="B51" s="17" t="s">
        <v>29</v>
      </c>
      <c r="C51" s="30">
        <v>3083384</v>
      </c>
      <c r="D51" s="30">
        <v>3083384</v>
      </c>
      <c r="E51" s="30">
        <v>116267</v>
      </c>
      <c r="F51" s="55">
        <f t="shared" si="0"/>
        <v>3.7707596588683084E-2</v>
      </c>
    </row>
    <row r="52" spans="2:6" x14ac:dyDescent="0.25">
      <c r="B52" s="17" t="s">
        <v>30</v>
      </c>
      <c r="C52" s="30">
        <v>100880</v>
      </c>
      <c r="D52" s="30">
        <v>100880</v>
      </c>
      <c r="E52" s="30">
        <v>0</v>
      </c>
      <c r="F52" s="55" t="str">
        <f t="shared" si="0"/>
        <v>%</v>
      </c>
    </row>
    <row r="53" spans="2:6" x14ac:dyDescent="0.25">
      <c r="B53" s="17" t="s">
        <v>31</v>
      </c>
      <c r="C53" s="30">
        <v>284535</v>
      </c>
      <c r="D53" s="30">
        <v>49796</v>
      </c>
      <c r="E53" s="30">
        <v>0</v>
      </c>
      <c r="F53" s="55" t="str">
        <f t="shared" ref="F53" si="2">IF(E53=0,"%",E53/D53)</f>
        <v>%</v>
      </c>
    </row>
    <row r="54" spans="2:6" x14ac:dyDescent="0.25">
      <c r="B54" s="17" t="s">
        <v>35</v>
      </c>
      <c r="C54" s="30">
        <v>121297</v>
      </c>
      <c r="D54" s="30">
        <v>121297</v>
      </c>
      <c r="E54" s="30">
        <v>0</v>
      </c>
      <c r="F54" s="55" t="str">
        <f t="shared" si="0"/>
        <v>%</v>
      </c>
    </row>
    <row r="55" spans="2:6" x14ac:dyDescent="0.25">
      <c r="B55" s="17" t="s">
        <v>39</v>
      </c>
      <c r="C55" s="30">
        <v>21128</v>
      </c>
      <c r="D55" s="30">
        <v>1321128</v>
      </c>
      <c r="E55" s="30">
        <v>466293</v>
      </c>
      <c r="F55" s="55">
        <f t="shared" si="0"/>
        <v>0.35295066034479627</v>
      </c>
    </row>
    <row r="56" spans="2:6" x14ac:dyDescent="0.25">
      <c r="B56" s="17" t="s">
        <v>36</v>
      </c>
      <c r="C56" s="30">
        <v>22987729</v>
      </c>
      <c r="D56" s="30">
        <v>10241445</v>
      </c>
      <c r="E56" s="30">
        <v>2638248.1399999992</v>
      </c>
      <c r="F56" s="55">
        <f t="shared" si="0"/>
        <v>0.25760506842540276</v>
      </c>
    </row>
    <row r="57" spans="2:6" x14ac:dyDescent="0.25">
      <c r="B57" s="17" t="s">
        <v>37</v>
      </c>
      <c r="C57" s="30">
        <v>91099784</v>
      </c>
      <c r="D57" s="30">
        <v>96409622</v>
      </c>
      <c r="E57" s="30">
        <v>9757268.0999999996</v>
      </c>
      <c r="F57" s="55">
        <f t="shared" si="0"/>
        <v>0.1012063723266128</v>
      </c>
    </row>
    <row r="58" spans="2:6" x14ac:dyDescent="0.25">
      <c r="B58" s="40" t="s">
        <v>9</v>
      </c>
      <c r="C58" s="41">
        <f>SUM(C59:C71)</f>
        <v>1704645661</v>
      </c>
      <c r="D58" s="41">
        <f>SUM(D59:D71)</f>
        <v>1699146171</v>
      </c>
      <c r="E58" s="41">
        <f>SUM(E59:E71)</f>
        <v>344758770.5999999</v>
      </c>
      <c r="F58" s="53">
        <f t="shared" si="0"/>
        <v>0.20290118442081925</v>
      </c>
    </row>
    <row r="59" spans="2:6" x14ac:dyDescent="0.25">
      <c r="B59" s="16" t="s">
        <v>27</v>
      </c>
      <c r="C59" s="29">
        <v>30049115</v>
      </c>
      <c r="D59" s="29">
        <v>27528986</v>
      </c>
      <c r="E59" s="29">
        <v>4911496.29</v>
      </c>
      <c r="F59" s="54">
        <f t="shared" si="0"/>
        <v>0.17841181255277619</v>
      </c>
    </row>
    <row r="60" spans="2:6" x14ac:dyDescent="0.25">
      <c r="B60" s="17" t="s">
        <v>28</v>
      </c>
      <c r="C60" s="30">
        <v>0</v>
      </c>
      <c r="D60" s="30">
        <v>626780</v>
      </c>
      <c r="E60" s="30">
        <v>9216.4</v>
      </c>
      <c r="F60" s="55">
        <f t="shared" si="0"/>
        <v>1.4704361977089249E-2</v>
      </c>
    </row>
    <row r="61" spans="2:6" x14ac:dyDescent="0.25">
      <c r="B61" s="17" t="s">
        <v>29</v>
      </c>
      <c r="C61" s="30">
        <v>0</v>
      </c>
      <c r="D61" s="30">
        <v>317944</v>
      </c>
      <c r="E61" s="30">
        <v>11000</v>
      </c>
      <c r="F61" s="55">
        <f t="shared" si="0"/>
        <v>3.4597287572654303E-2</v>
      </c>
    </row>
    <row r="62" spans="2:6" x14ac:dyDescent="0.25">
      <c r="B62" s="17" t="s">
        <v>30</v>
      </c>
      <c r="C62" s="30">
        <v>0</v>
      </c>
      <c r="D62" s="30">
        <v>413709</v>
      </c>
      <c r="E62" s="30">
        <v>6675.8</v>
      </c>
      <c r="F62" s="55">
        <f t="shared" si="0"/>
        <v>1.6136463069452201E-2</v>
      </c>
    </row>
    <row r="63" spans="2:6" x14ac:dyDescent="0.25">
      <c r="B63" s="17" t="s">
        <v>31</v>
      </c>
      <c r="C63" s="30">
        <v>121266000</v>
      </c>
      <c r="D63" s="30">
        <v>122190028</v>
      </c>
      <c r="E63" s="30">
        <v>4522927</v>
      </c>
      <c r="F63" s="55">
        <f t="shared" si="0"/>
        <v>3.7015516519891462E-2</v>
      </c>
    </row>
    <row r="64" spans="2:6" x14ac:dyDescent="0.25">
      <c r="B64" s="17" t="s">
        <v>32</v>
      </c>
      <c r="C64" s="30">
        <v>0</v>
      </c>
      <c r="D64" s="30">
        <v>88317</v>
      </c>
      <c r="E64" s="30">
        <v>3034</v>
      </c>
      <c r="F64" s="55">
        <f t="shared" si="0"/>
        <v>3.4353521971987273E-2</v>
      </c>
    </row>
    <row r="65" spans="2:6" x14ac:dyDescent="0.25">
      <c r="B65" s="17" t="s">
        <v>33</v>
      </c>
      <c r="C65" s="30">
        <v>2568851</v>
      </c>
      <c r="D65" s="30">
        <v>2690326</v>
      </c>
      <c r="E65" s="30">
        <v>367789.18</v>
      </c>
      <c r="F65" s="55">
        <f t="shared" si="0"/>
        <v>0.13670803463966821</v>
      </c>
    </row>
    <row r="66" spans="2:6" x14ac:dyDescent="0.25">
      <c r="B66" s="17" t="s">
        <v>34</v>
      </c>
      <c r="C66" s="30">
        <v>0</v>
      </c>
      <c r="D66" s="30">
        <v>179825</v>
      </c>
      <c r="E66" s="30">
        <v>13890</v>
      </c>
      <c r="F66" s="55">
        <f t="shared" si="0"/>
        <v>7.7241762824968724E-2</v>
      </c>
    </row>
    <row r="67" spans="2:6" x14ac:dyDescent="0.25">
      <c r="B67" s="17" t="s">
        <v>35</v>
      </c>
      <c r="C67" s="30">
        <v>0</v>
      </c>
      <c r="D67" s="30">
        <v>90832</v>
      </c>
      <c r="E67" s="30">
        <v>7900</v>
      </c>
      <c r="F67" s="55">
        <f t="shared" si="0"/>
        <v>8.6973753743174217E-2</v>
      </c>
    </row>
    <row r="68" spans="2:6" x14ac:dyDescent="0.25">
      <c r="B68" s="17" t="s">
        <v>39</v>
      </c>
      <c r="C68" s="30">
        <v>360000</v>
      </c>
      <c r="D68" s="30">
        <v>829838</v>
      </c>
      <c r="E68" s="30">
        <v>0</v>
      </c>
      <c r="F68" s="55" t="str">
        <f t="shared" si="0"/>
        <v>%</v>
      </c>
    </row>
    <row r="69" spans="2:6" x14ac:dyDescent="0.25">
      <c r="B69" s="17" t="s">
        <v>38</v>
      </c>
      <c r="C69" s="30">
        <v>0</v>
      </c>
      <c r="D69" s="30">
        <v>13200</v>
      </c>
      <c r="E69" s="30">
        <v>0</v>
      </c>
      <c r="F69" s="55" t="str">
        <f t="shared" si="0"/>
        <v>%</v>
      </c>
    </row>
    <row r="70" spans="2:6" x14ac:dyDescent="0.25">
      <c r="B70" s="17" t="s">
        <v>36</v>
      </c>
      <c r="C70" s="30">
        <v>8435007</v>
      </c>
      <c r="D70" s="30">
        <v>9435596</v>
      </c>
      <c r="E70" s="30">
        <v>6352508.7000000011</v>
      </c>
      <c r="F70" s="55">
        <f t="shared" si="0"/>
        <v>0.67324933157375555</v>
      </c>
    </row>
    <row r="71" spans="2:6" x14ac:dyDescent="0.25">
      <c r="B71" s="17" t="s">
        <v>37</v>
      </c>
      <c r="C71" s="30">
        <v>1541966688</v>
      </c>
      <c r="D71" s="30">
        <v>1534740790</v>
      </c>
      <c r="E71" s="30">
        <v>328552333.2299999</v>
      </c>
      <c r="F71" s="55">
        <f t="shared" si="0"/>
        <v>0.21407675834953205</v>
      </c>
    </row>
    <row r="72" spans="2:6" x14ac:dyDescent="0.25">
      <c r="B72" s="43" t="s">
        <v>3</v>
      </c>
      <c r="C72" s="44">
        <f>+C58+C48+C40+C26+C23+C9</f>
        <v>11049259363</v>
      </c>
      <c r="D72" s="44">
        <f>+D58+D48+D40+D26+D23+D9</f>
        <v>11405254187</v>
      </c>
      <c r="E72" s="44">
        <f>+E58+E48+E40+E26+E23+E9</f>
        <v>2282564577.7700005</v>
      </c>
      <c r="F72" s="56">
        <f t="shared" si="0"/>
        <v>0.2001327230717686</v>
      </c>
    </row>
    <row r="73" spans="2:6" x14ac:dyDescent="0.2">
      <c r="B73" s="34" t="s">
        <v>42</v>
      </c>
      <c r="C73" s="20"/>
      <c r="D73" s="20"/>
      <c r="E73" s="20"/>
    </row>
    <row r="74" spans="2:6" x14ac:dyDescent="0.25">
      <c r="C74" s="20"/>
      <c r="D74" s="20"/>
      <c r="E74" s="20"/>
      <c r="F74" s="57"/>
    </row>
    <row r="75" spans="2:6" x14ac:dyDescent="0.25">
      <c r="C75" s="20"/>
      <c r="D75" s="20"/>
      <c r="E75" s="20"/>
    </row>
    <row r="76" spans="2:6" x14ac:dyDescent="0.25">
      <c r="D76" s="20"/>
      <c r="E76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3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40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SUM(C10:C22)</f>
        <v>5273254927</v>
      </c>
      <c r="D9" s="41">
        <f>SUM(D10:D22)</f>
        <v>5281237998</v>
      </c>
      <c r="E9" s="41">
        <f>SUM(E10:E22)</f>
        <v>1165298034.910001</v>
      </c>
      <c r="F9" s="42">
        <f t="shared" ref="F9:F72" si="0">IF(E9=0,"%",E9/D9)</f>
        <v>0.22064865006108386</v>
      </c>
    </row>
    <row r="10" spans="2:6" x14ac:dyDescent="0.25">
      <c r="B10" s="11" t="s">
        <v>27</v>
      </c>
      <c r="C10" s="26">
        <v>353722476</v>
      </c>
      <c r="D10" s="26">
        <v>355633252</v>
      </c>
      <c r="E10" s="26">
        <v>92953593.479999959</v>
      </c>
      <c r="F10" s="31">
        <f t="shared" si="0"/>
        <v>0.26137486570012852</v>
      </c>
    </row>
    <row r="11" spans="2:6" x14ac:dyDescent="0.25">
      <c r="B11" s="13" t="s">
        <v>28</v>
      </c>
      <c r="C11" s="27">
        <v>88057404</v>
      </c>
      <c r="D11" s="27">
        <v>89017859</v>
      </c>
      <c r="E11" s="27">
        <v>22508964.799999993</v>
      </c>
      <c r="F11" s="22">
        <f t="shared" si="0"/>
        <v>0.2528589774328317</v>
      </c>
    </row>
    <row r="12" spans="2:6" x14ac:dyDescent="0.25">
      <c r="B12" s="13" t="s">
        <v>29</v>
      </c>
      <c r="C12" s="27">
        <v>28764091</v>
      </c>
      <c r="D12" s="27">
        <v>29016961</v>
      </c>
      <c r="E12" s="27">
        <v>6704139.2300000004</v>
      </c>
      <c r="F12" s="22">
        <f t="shared" si="0"/>
        <v>0.2310420870745217</v>
      </c>
    </row>
    <row r="13" spans="2:6" x14ac:dyDescent="0.25">
      <c r="B13" s="13" t="s">
        <v>30</v>
      </c>
      <c r="C13" s="27">
        <v>156264222</v>
      </c>
      <c r="D13" s="27">
        <v>156895783</v>
      </c>
      <c r="E13" s="27">
        <v>38401515.349999987</v>
      </c>
      <c r="F13" s="22">
        <f t="shared" si="0"/>
        <v>0.24475811022913208</v>
      </c>
    </row>
    <row r="14" spans="2:6" x14ac:dyDescent="0.25">
      <c r="B14" s="13" t="s">
        <v>31</v>
      </c>
      <c r="C14" s="27">
        <v>82796697</v>
      </c>
      <c r="D14" s="27">
        <v>83504345</v>
      </c>
      <c r="E14" s="27">
        <v>20597891.93999999</v>
      </c>
      <c r="F14" s="22">
        <f t="shared" si="0"/>
        <v>0.24666850497420212</v>
      </c>
    </row>
    <row r="15" spans="2:6" x14ac:dyDescent="0.25">
      <c r="B15" s="13" t="s">
        <v>32</v>
      </c>
      <c r="C15" s="27">
        <v>12618371</v>
      </c>
      <c r="D15" s="27">
        <v>12749771</v>
      </c>
      <c r="E15" s="27">
        <v>3049264.8000000017</v>
      </c>
      <c r="F15" s="22">
        <f t="shared" si="0"/>
        <v>0.23916231907224073</v>
      </c>
    </row>
    <row r="16" spans="2:6" x14ac:dyDescent="0.25">
      <c r="B16" s="13" t="s">
        <v>33</v>
      </c>
      <c r="C16" s="27">
        <v>412072643</v>
      </c>
      <c r="D16" s="27">
        <v>417659445</v>
      </c>
      <c r="E16" s="27">
        <v>113013015.21000007</v>
      </c>
      <c r="F16" s="22">
        <f t="shared" si="0"/>
        <v>0.27058651866474626</v>
      </c>
    </row>
    <row r="17" spans="2:6" x14ac:dyDescent="0.25">
      <c r="B17" s="13" t="s">
        <v>34</v>
      </c>
      <c r="C17" s="27">
        <v>75166502</v>
      </c>
      <c r="D17" s="27">
        <v>75529383</v>
      </c>
      <c r="E17" s="27">
        <v>18064973.750000011</v>
      </c>
      <c r="F17" s="22">
        <f t="shared" si="0"/>
        <v>0.23917809245178145</v>
      </c>
    </row>
    <row r="18" spans="2:6" x14ac:dyDescent="0.25">
      <c r="B18" s="13" t="s">
        <v>35</v>
      </c>
      <c r="C18" s="27">
        <v>124059353</v>
      </c>
      <c r="D18" s="27">
        <v>124631404</v>
      </c>
      <c r="E18" s="27">
        <v>28804740.43999999</v>
      </c>
      <c r="F18" s="22">
        <f t="shared" si="0"/>
        <v>0.23111944113218841</v>
      </c>
    </row>
    <row r="19" spans="2:6" x14ac:dyDescent="0.25">
      <c r="B19" s="13" t="s">
        <v>39</v>
      </c>
      <c r="C19" s="27">
        <v>196969140</v>
      </c>
      <c r="D19" s="27">
        <v>197718699</v>
      </c>
      <c r="E19" s="27">
        <v>48830904.049999982</v>
      </c>
      <c r="F19" s="22">
        <f t="shared" si="0"/>
        <v>0.24697160307533675</v>
      </c>
    </row>
    <row r="20" spans="2:6" x14ac:dyDescent="0.25">
      <c r="B20" s="13" t="s">
        <v>38</v>
      </c>
      <c r="C20" s="27">
        <v>23869815</v>
      </c>
      <c r="D20" s="27">
        <v>23891870</v>
      </c>
      <c r="E20" s="27">
        <v>5773084.3499999996</v>
      </c>
      <c r="F20" s="22">
        <f t="shared" si="0"/>
        <v>0.24163384239073793</v>
      </c>
    </row>
    <row r="21" spans="2:6" x14ac:dyDescent="0.25">
      <c r="B21" s="13" t="s">
        <v>36</v>
      </c>
      <c r="C21" s="27">
        <v>1972729486</v>
      </c>
      <c r="D21" s="27">
        <v>1975088202</v>
      </c>
      <c r="E21" s="27">
        <v>377257317.31999981</v>
      </c>
      <c r="F21" s="22">
        <f t="shared" si="0"/>
        <v>0.19100783293525025</v>
      </c>
    </row>
    <row r="22" spans="2:6" x14ac:dyDescent="0.25">
      <c r="B22" s="13" t="s">
        <v>37</v>
      </c>
      <c r="C22" s="27">
        <v>1746164727</v>
      </c>
      <c r="D22" s="27">
        <v>1739901024</v>
      </c>
      <c r="E22" s="27">
        <v>389338630.19000113</v>
      </c>
      <c r="F22" s="22">
        <f t="shared" si="0"/>
        <v>0.22377056212940141</v>
      </c>
    </row>
    <row r="23" spans="2:6" x14ac:dyDescent="0.25">
      <c r="B23" s="40" t="s">
        <v>19</v>
      </c>
      <c r="C23" s="41">
        <f>SUM(C24:C25)</f>
        <v>148249515</v>
      </c>
      <c r="D23" s="41">
        <f>SUM(D24:D25)</f>
        <v>151233847</v>
      </c>
      <c r="E23" s="41">
        <f>SUM(E24:E25)</f>
        <v>38950696.169999979</v>
      </c>
      <c r="F23" s="42">
        <f t="shared" si="0"/>
        <v>0.25755276971827595</v>
      </c>
    </row>
    <row r="24" spans="2:6" x14ac:dyDescent="0.25">
      <c r="B24" s="13" t="s">
        <v>36</v>
      </c>
      <c r="C24" s="27">
        <v>3919587</v>
      </c>
      <c r="D24" s="27">
        <v>3570240</v>
      </c>
      <c r="E24" s="27">
        <v>929990.43</v>
      </c>
      <c r="F24" s="22">
        <f t="shared" si="0"/>
        <v>0.26048400947835443</v>
      </c>
    </row>
    <row r="25" spans="2:6" x14ac:dyDescent="0.25">
      <c r="B25" s="13" t="s">
        <v>37</v>
      </c>
      <c r="C25" s="27">
        <v>144329928</v>
      </c>
      <c r="D25" s="27">
        <v>147663607</v>
      </c>
      <c r="E25" s="27">
        <v>38020705.73999998</v>
      </c>
      <c r="F25" s="22">
        <f t="shared" si="0"/>
        <v>0.25748189762153095</v>
      </c>
    </row>
    <row r="26" spans="2:6" x14ac:dyDescent="0.25">
      <c r="B26" s="40" t="s">
        <v>18</v>
      </c>
      <c r="C26" s="41">
        <f>SUM(C27:C39)</f>
        <v>3022348973</v>
      </c>
      <c r="D26" s="41">
        <f>SUM(D27:D39)</f>
        <v>2971408658</v>
      </c>
      <c r="E26" s="41">
        <f>SUM(E27:E39)</f>
        <v>520832445.29999983</v>
      </c>
      <c r="F26" s="42">
        <f t="shared" si="0"/>
        <v>0.17528132453196879</v>
      </c>
    </row>
    <row r="27" spans="2:6" x14ac:dyDescent="0.25">
      <c r="B27" s="35" t="s">
        <v>27</v>
      </c>
      <c r="C27" s="12">
        <v>65769790</v>
      </c>
      <c r="D27" s="12">
        <v>66433586</v>
      </c>
      <c r="E27" s="12">
        <v>17257856.089999996</v>
      </c>
      <c r="F27" s="31">
        <f t="shared" si="0"/>
        <v>0.25977607305437339</v>
      </c>
    </row>
    <row r="28" spans="2:6" x14ac:dyDescent="0.25">
      <c r="B28" s="36" t="s">
        <v>28</v>
      </c>
      <c r="C28" s="37">
        <v>170740648</v>
      </c>
      <c r="D28" s="37">
        <v>162217164</v>
      </c>
      <c r="E28" s="37">
        <v>17440474.529999997</v>
      </c>
      <c r="F28" s="22">
        <f t="shared" si="0"/>
        <v>0.10751312684766205</v>
      </c>
    </row>
    <row r="29" spans="2:6" x14ac:dyDescent="0.25">
      <c r="B29" s="36" t="s">
        <v>29</v>
      </c>
      <c r="C29" s="37">
        <v>47447414</v>
      </c>
      <c r="D29" s="37">
        <v>83055826</v>
      </c>
      <c r="E29" s="37">
        <v>8078896.620000001</v>
      </c>
      <c r="F29" s="22">
        <f t="shared" si="0"/>
        <v>9.7270679362095575E-2</v>
      </c>
    </row>
    <row r="30" spans="2:6" x14ac:dyDescent="0.25">
      <c r="B30" s="36" t="s">
        <v>30</v>
      </c>
      <c r="C30" s="37">
        <v>23666294</v>
      </c>
      <c r="D30" s="37">
        <v>22400832</v>
      </c>
      <c r="E30" s="37">
        <v>4080922.8100000005</v>
      </c>
      <c r="F30" s="22">
        <f t="shared" si="0"/>
        <v>0.18217728743289538</v>
      </c>
    </row>
    <row r="31" spans="2:6" x14ac:dyDescent="0.25">
      <c r="B31" s="36" t="s">
        <v>31</v>
      </c>
      <c r="C31" s="37">
        <v>374004594</v>
      </c>
      <c r="D31" s="37">
        <v>376468273</v>
      </c>
      <c r="E31" s="37">
        <v>72477863.289999992</v>
      </c>
      <c r="F31" s="22">
        <f t="shared" si="0"/>
        <v>0.19252050833510742</v>
      </c>
    </row>
    <row r="32" spans="2:6" x14ac:dyDescent="0.25">
      <c r="B32" s="36" t="s">
        <v>32</v>
      </c>
      <c r="C32" s="37">
        <v>11767467</v>
      </c>
      <c r="D32" s="37">
        <v>12384862</v>
      </c>
      <c r="E32" s="37">
        <v>1815216.4699999995</v>
      </c>
      <c r="F32" s="22">
        <f t="shared" si="0"/>
        <v>0.1465673553730352</v>
      </c>
    </row>
    <row r="33" spans="2:6" x14ac:dyDescent="0.25">
      <c r="B33" s="36" t="s">
        <v>33</v>
      </c>
      <c r="C33" s="37">
        <v>18130103</v>
      </c>
      <c r="D33" s="37">
        <v>23213033</v>
      </c>
      <c r="E33" s="37">
        <v>7446170.8699999982</v>
      </c>
      <c r="F33" s="22">
        <f t="shared" si="0"/>
        <v>0.32077543981434903</v>
      </c>
    </row>
    <row r="34" spans="2:6" x14ac:dyDescent="0.25">
      <c r="B34" s="36" t="s">
        <v>34</v>
      </c>
      <c r="C34" s="37">
        <v>7697987</v>
      </c>
      <c r="D34" s="37">
        <v>7373438</v>
      </c>
      <c r="E34" s="37">
        <v>3051172.4400000004</v>
      </c>
      <c r="F34" s="22">
        <f t="shared" si="0"/>
        <v>0.41380593964443729</v>
      </c>
    </row>
    <row r="35" spans="2:6" x14ac:dyDescent="0.25">
      <c r="B35" s="36" t="s">
        <v>35</v>
      </c>
      <c r="C35" s="37">
        <v>41127841</v>
      </c>
      <c r="D35" s="37">
        <v>43315779</v>
      </c>
      <c r="E35" s="37">
        <v>5108774.0500000007</v>
      </c>
      <c r="F35" s="22">
        <f t="shared" si="0"/>
        <v>0.11794256430202954</v>
      </c>
    </row>
    <row r="36" spans="2:6" x14ac:dyDescent="0.25">
      <c r="B36" s="36" t="s">
        <v>39</v>
      </c>
      <c r="C36" s="37">
        <v>99233980</v>
      </c>
      <c r="D36" s="37">
        <v>100046169</v>
      </c>
      <c r="E36" s="37">
        <v>4824266.080000001</v>
      </c>
      <c r="F36" s="22">
        <f t="shared" si="0"/>
        <v>4.8220397924482253E-2</v>
      </c>
    </row>
    <row r="37" spans="2:6" x14ac:dyDescent="0.25">
      <c r="B37" s="36" t="s">
        <v>38</v>
      </c>
      <c r="C37" s="37">
        <v>112619</v>
      </c>
      <c r="D37" s="37">
        <v>127919</v>
      </c>
      <c r="E37" s="37">
        <v>42571.44</v>
      </c>
      <c r="F37" s="22">
        <f t="shared" si="0"/>
        <v>0.33279997498416969</v>
      </c>
    </row>
    <row r="38" spans="2:6" x14ac:dyDescent="0.25">
      <c r="B38" s="36" t="s">
        <v>36</v>
      </c>
      <c r="C38" s="37">
        <v>506140465</v>
      </c>
      <c r="D38" s="37">
        <v>477310732</v>
      </c>
      <c r="E38" s="37">
        <v>117126311.95999993</v>
      </c>
      <c r="F38" s="22">
        <f t="shared" si="0"/>
        <v>0.2453879707862926</v>
      </c>
    </row>
    <row r="39" spans="2:6" x14ac:dyDescent="0.25">
      <c r="B39" s="36" t="s">
        <v>37</v>
      </c>
      <c r="C39" s="37">
        <v>1656509771</v>
      </c>
      <c r="D39" s="37">
        <v>1597061045</v>
      </c>
      <c r="E39" s="37">
        <v>262081948.64999995</v>
      </c>
      <c r="F39" s="22">
        <f t="shared" si="0"/>
        <v>0.16410264934487834</v>
      </c>
    </row>
    <row r="40" spans="2:6" x14ac:dyDescent="0.25">
      <c r="B40" s="40" t="s">
        <v>17</v>
      </c>
      <c r="C40" s="41">
        <f>SUM(C41:C47)</f>
        <v>764270538</v>
      </c>
      <c r="D40" s="41">
        <f>SUM(D41:D47)</f>
        <v>728226063</v>
      </c>
      <c r="E40" s="41">
        <f>SUM(E41:E47)</f>
        <v>103189441.07000001</v>
      </c>
      <c r="F40" s="42">
        <f t="shared" si="0"/>
        <v>0.14169973626719812</v>
      </c>
    </row>
    <row r="41" spans="2:6" x14ac:dyDescent="0.25">
      <c r="B41" s="13" t="s">
        <v>27</v>
      </c>
      <c r="C41" s="27">
        <v>56868201</v>
      </c>
      <c r="D41" s="27">
        <v>56938434</v>
      </c>
      <c r="E41" s="27">
        <v>21180353.82</v>
      </c>
      <c r="F41" s="22">
        <f t="shared" si="0"/>
        <v>0.37198693978833347</v>
      </c>
    </row>
    <row r="42" spans="2:6" x14ac:dyDescent="0.25">
      <c r="B42" s="13" t="s">
        <v>28</v>
      </c>
      <c r="C42" s="27">
        <v>22519658</v>
      </c>
      <c r="D42" s="27">
        <v>30493784</v>
      </c>
      <c r="E42" s="27">
        <v>11269008.65</v>
      </c>
      <c r="F42" s="22">
        <f t="shared" si="0"/>
        <v>0.36955100914993039</v>
      </c>
    </row>
    <row r="43" spans="2:6" x14ac:dyDescent="0.25">
      <c r="B43" s="13" t="s">
        <v>29</v>
      </c>
      <c r="C43" s="27">
        <v>14275734</v>
      </c>
      <c r="D43" s="27">
        <v>14889935</v>
      </c>
      <c r="E43" s="27">
        <v>13362205.949999999</v>
      </c>
      <c r="F43" s="22">
        <f t="shared" si="0"/>
        <v>0.89739854136367947</v>
      </c>
    </row>
    <row r="44" spans="2:6" x14ac:dyDescent="0.25">
      <c r="B44" s="13" t="s">
        <v>31</v>
      </c>
      <c r="C44" s="27">
        <v>45000000</v>
      </c>
      <c r="D44" s="27">
        <v>45000000</v>
      </c>
      <c r="E44" s="27">
        <v>24305670.030000001</v>
      </c>
      <c r="F44" s="22">
        <f t="shared" si="0"/>
        <v>0.54012600066666672</v>
      </c>
    </row>
    <row r="45" spans="2:6" x14ac:dyDescent="0.25">
      <c r="B45" s="13" t="s">
        <v>39</v>
      </c>
      <c r="C45" s="27">
        <v>198959866</v>
      </c>
      <c r="D45" s="27">
        <v>198959866</v>
      </c>
      <c r="E45" s="27">
        <v>32446318.59</v>
      </c>
      <c r="F45" s="22">
        <f t="shared" si="0"/>
        <v>0.16307971674046062</v>
      </c>
    </row>
    <row r="46" spans="2:6" x14ac:dyDescent="0.25">
      <c r="B46" s="13" t="s">
        <v>36</v>
      </c>
      <c r="C46" s="27">
        <v>16248985</v>
      </c>
      <c r="D46" s="27">
        <v>16248985</v>
      </c>
      <c r="E46" s="27">
        <v>0</v>
      </c>
      <c r="F46" s="22" t="str">
        <f t="shared" si="0"/>
        <v>%</v>
      </c>
    </row>
    <row r="47" spans="2:6" x14ac:dyDescent="0.25">
      <c r="B47" s="13" t="s">
        <v>37</v>
      </c>
      <c r="C47" s="27">
        <v>410398094</v>
      </c>
      <c r="D47" s="27">
        <v>365695059</v>
      </c>
      <c r="E47" s="27">
        <v>625884.03</v>
      </c>
      <c r="F47" s="22">
        <f t="shared" si="0"/>
        <v>1.7114916228605649E-3</v>
      </c>
    </row>
    <row r="48" spans="2:6" x14ac:dyDescent="0.25">
      <c r="B48" s="40" t="s">
        <v>16</v>
      </c>
      <c r="C48" s="41">
        <f>+SUM(C49:C57)</f>
        <v>133385917</v>
      </c>
      <c r="D48" s="41">
        <f>+SUM(D49:D57)</f>
        <v>128046689</v>
      </c>
      <c r="E48" s="41">
        <f>+SUM(E49:E57)</f>
        <v>17796914.239999998</v>
      </c>
      <c r="F48" s="42">
        <f t="shared" si="0"/>
        <v>0.13898769565216948</v>
      </c>
    </row>
    <row r="49" spans="2:6" x14ac:dyDescent="0.25">
      <c r="B49" s="11" t="s">
        <v>27</v>
      </c>
      <c r="C49" s="26">
        <v>11236390</v>
      </c>
      <c r="D49" s="26">
        <v>11781390</v>
      </c>
      <c r="E49" s="26">
        <v>3522547</v>
      </c>
      <c r="F49" s="31">
        <f t="shared" si="0"/>
        <v>0.29899247881616686</v>
      </c>
    </row>
    <row r="50" spans="2:6" x14ac:dyDescent="0.25">
      <c r="B50" s="13" t="s">
        <v>28</v>
      </c>
      <c r="C50" s="27">
        <v>4450790</v>
      </c>
      <c r="D50" s="27">
        <v>4999437</v>
      </c>
      <c r="E50" s="27">
        <v>1357981</v>
      </c>
      <c r="F50" s="22">
        <f t="shared" si="0"/>
        <v>0.2716267851760108</v>
      </c>
    </row>
    <row r="51" spans="2:6" x14ac:dyDescent="0.25">
      <c r="B51" s="13" t="s">
        <v>29</v>
      </c>
      <c r="C51" s="27">
        <v>3083384</v>
      </c>
      <c r="D51" s="27">
        <v>3083384</v>
      </c>
      <c r="E51" s="27">
        <v>116267</v>
      </c>
      <c r="F51" s="22">
        <f t="shared" si="0"/>
        <v>3.7707596588683084E-2</v>
      </c>
    </row>
    <row r="52" spans="2:6" x14ac:dyDescent="0.25">
      <c r="B52" s="13" t="s">
        <v>30</v>
      </c>
      <c r="C52" s="27">
        <v>100880</v>
      </c>
      <c r="D52" s="27">
        <v>100880</v>
      </c>
      <c r="E52" s="27">
        <v>0</v>
      </c>
      <c r="F52" s="22" t="str">
        <f t="shared" ref="F52:F54" si="1">IF(E52=0,"%",E52/D52)</f>
        <v>%</v>
      </c>
    </row>
    <row r="53" spans="2:6" x14ac:dyDescent="0.25">
      <c r="B53" s="13" t="s">
        <v>31</v>
      </c>
      <c r="C53" s="27">
        <v>284535</v>
      </c>
      <c r="D53" s="27">
        <v>49796</v>
      </c>
      <c r="E53" s="27">
        <v>0</v>
      </c>
      <c r="F53" s="22" t="str">
        <f t="shared" si="1"/>
        <v>%</v>
      </c>
    </row>
    <row r="54" spans="2:6" x14ac:dyDescent="0.25">
      <c r="B54" s="13" t="s">
        <v>35</v>
      </c>
      <c r="C54" s="27">
        <v>121297</v>
      </c>
      <c r="D54" s="27">
        <v>121297</v>
      </c>
      <c r="E54" s="27">
        <v>0</v>
      </c>
      <c r="F54" s="22" t="str">
        <f t="shared" si="1"/>
        <v>%</v>
      </c>
    </row>
    <row r="55" spans="2:6" x14ac:dyDescent="0.25">
      <c r="B55" s="13" t="s">
        <v>39</v>
      </c>
      <c r="C55" s="27">
        <v>21128</v>
      </c>
      <c r="D55" s="27">
        <v>1321128</v>
      </c>
      <c r="E55" s="27">
        <v>466293</v>
      </c>
      <c r="F55" s="22">
        <f t="shared" si="0"/>
        <v>0.35295066034479627</v>
      </c>
    </row>
    <row r="56" spans="2:6" x14ac:dyDescent="0.25">
      <c r="B56" s="13" t="s">
        <v>36</v>
      </c>
      <c r="C56" s="27">
        <v>22987729</v>
      </c>
      <c r="D56" s="27">
        <v>10179755</v>
      </c>
      <c r="E56" s="27">
        <v>2576558.1399999992</v>
      </c>
      <c r="F56" s="22">
        <f t="shared" si="0"/>
        <v>0.25310610520587179</v>
      </c>
    </row>
    <row r="57" spans="2:6" x14ac:dyDescent="0.25">
      <c r="B57" s="13" t="s">
        <v>37</v>
      </c>
      <c r="C57" s="27">
        <v>91099784</v>
      </c>
      <c r="D57" s="27">
        <v>96409622</v>
      </c>
      <c r="E57" s="27">
        <v>9757268.0999999996</v>
      </c>
      <c r="F57" s="22">
        <f t="shared" si="0"/>
        <v>0.1012063723266128</v>
      </c>
    </row>
    <row r="58" spans="2:6" x14ac:dyDescent="0.25">
      <c r="B58" s="40" t="s">
        <v>15</v>
      </c>
      <c r="C58" s="41">
        <f>+SUM(C59:C71)</f>
        <v>1436669300</v>
      </c>
      <c r="D58" s="41">
        <f>+SUM(D59:D71)</f>
        <v>1427741938</v>
      </c>
      <c r="E58" s="41">
        <f>+SUM(E59:E71)</f>
        <v>336003589.50999987</v>
      </c>
      <c r="F58" s="42">
        <f t="shared" si="0"/>
        <v>0.23533916078747269</v>
      </c>
    </row>
    <row r="59" spans="2:6" x14ac:dyDescent="0.25">
      <c r="B59" s="11" t="s">
        <v>27</v>
      </c>
      <c r="C59" s="26">
        <v>30049115</v>
      </c>
      <c r="D59" s="26">
        <v>27192267</v>
      </c>
      <c r="E59" s="26">
        <v>4893896.29</v>
      </c>
      <c r="F59" s="31">
        <f t="shared" si="0"/>
        <v>0.17997382454357336</v>
      </c>
    </row>
    <row r="60" spans="2:6" x14ac:dyDescent="0.25">
      <c r="B60" s="13" t="s">
        <v>28</v>
      </c>
      <c r="C60" s="27">
        <v>0</v>
      </c>
      <c r="D60" s="27">
        <v>626780</v>
      </c>
      <c r="E60" s="27">
        <v>9216.4</v>
      </c>
      <c r="F60" s="22">
        <f t="shared" si="0"/>
        <v>1.4704361977089249E-2</v>
      </c>
    </row>
    <row r="61" spans="2:6" x14ac:dyDescent="0.25">
      <c r="B61" s="13" t="s">
        <v>29</v>
      </c>
      <c r="C61" s="27">
        <v>0</v>
      </c>
      <c r="D61" s="27">
        <v>317944</v>
      </c>
      <c r="E61" s="27">
        <v>11000</v>
      </c>
      <c r="F61" s="22">
        <f t="shared" si="0"/>
        <v>3.4597287572654303E-2</v>
      </c>
    </row>
    <row r="62" spans="2:6" x14ac:dyDescent="0.25">
      <c r="B62" s="13" t="s">
        <v>30</v>
      </c>
      <c r="C62" s="27">
        <v>0</v>
      </c>
      <c r="D62" s="27">
        <v>404709</v>
      </c>
      <c r="E62" s="27">
        <v>6675.8</v>
      </c>
      <c r="F62" s="22">
        <f t="shared" si="0"/>
        <v>1.6495308975090744E-2</v>
      </c>
    </row>
    <row r="63" spans="2:6" x14ac:dyDescent="0.25">
      <c r="B63" s="13" t="s">
        <v>31</v>
      </c>
      <c r="C63" s="27">
        <v>121266000</v>
      </c>
      <c r="D63" s="27">
        <v>121983928</v>
      </c>
      <c r="E63" s="27">
        <v>4522927</v>
      </c>
      <c r="F63" s="22">
        <f t="shared" si="0"/>
        <v>3.707805670924124E-2</v>
      </c>
    </row>
    <row r="64" spans="2:6" x14ac:dyDescent="0.25">
      <c r="B64" s="13" t="s">
        <v>32</v>
      </c>
      <c r="C64" s="27">
        <v>0</v>
      </c>
      <c r="D64" s="27">
        <v>88317</v>
      </c>
      <c r="E64" s="27">
        <v>3034</v>
      </c>
      <c r="F64" s="22">
        <f t="shared" si="0"/>
        <v>3.4353521971987273E-2</v>
      </c>
    </row>
    <row r="65" spans="2:6" x14ac:dyDescent="0.25">
      <c r="B65" s="13" t="s">
        <v>33</v>
      </c>
      <c r="C65" s="27">
        <v>2568851</v>
      </c>
      <c r="D65" s="27">
        <v>2690326</v>
      </c>
      <c r="E65" s="27">
        <v>367789.18</v>
      </c>
      <c r="F65" s="22">
        <f t="shared" si="0"/>
        <v>0.13670803463966821</v>
      </c>
    </row>
    <row r="66" spans="2:6" x14ac:dyDescent="0.25">
      <c r="B66" s="13" t="s">
        <v>34</v>
      </c>
      <c r="C66" s="27">
        <v>0</v>
      </c>
      <c r="D66" s="27">
        <v>170985</v>
      </c>
      <c r="E66" s="27">
        <v>5050</v>
      </c>
      <c r="F66" s="22">
        <f t="shared" si="0"/>
        <v>2.9534754510629587E-2</v>
      </c>
    </row>
    <row r="67" spans="2:6" x14ac:dyDescent="0.25">
      <c r="B67" s="13" t="s">
        <v>35</v>
      </c>
      <c r="C67" s="27">
        <v>0</v>
      </c>
      <c r="D67" s="27">
        <v>90832</v>
      </c>
      <c r="E67" s="27">
        <v>7900</v>
      </c>
      <c r="F67" s="22">
        <f t="shared" si="0"/>
        <v>8.6973753743174217E-2</v>
      </c>
    </row>
    <row r="68" spans="2:6" x14ac:dyDescent="0.25">
      <c r="B68" s="13" t="s">
        <v>39</v>
      </c>
      <c r="C68" s="27">
        <v>360000</v>
      </c>
      <c r="D68" s="27">
        <v>690654</v>
      </c>
      <c r="E68" s="27">
        <v>0</v>
      </c>
      <c r="F68" s="22" t="str">
        <f t="shared" si="0"/>
        <v>%</v>
      </c>
    </row>
    <row r="69" spans="2:6" x14ac:dyDescent="0.25">
      <c r="B69" s="13" t="s">
        <v>38</v>
      </c>
      <c r="C69" s="27">
        <v>0</v>
      </c>
      <c r="D69" s="27">
        <v>13200</v>
      </c>
      <c r="E69" s="27">
        <v>0</v>
      </c>
      <c r="F69" s="22" t="str">
        <f t="shared" si="0"/>
        <v>%</v>
      </c>
    </row>
    <row r="70" spans="2:6" x14ac:dyDescent="0.25">
      <c r="B70" s="13" t="s">
        <v>36</v>
      </c>
      <c r="C70" s="27">
        <v>8435007</v>
      </c>
      <c r="D70" s="27">
        <v>9323249</v>
      </c>
      <c r="E70" s="27">
        <v>6262463.3100000005</v>
      </c>
      <c r="F70" s="22">
        <f t="shared" si="0"/>
        <v>0.67170396392931264</v>
      </c>
    </row>
    <row r="71" spans="2:6" x14ac:dyDescent="0.25">
      <c r="B71" s="13" t="s">
        <v>37</v>
      </c>
      <c r="C71" s="27">
        <v>1273990327</v>
      </c>
      <c r="D71" s="27">
        <v>1264148747</v>
      </c>
      <c r="E71" s="27">
        <v>319913637.52999985</v>
      </c>
      <c r="F71" s="22">
        <f t="shared" si="0"/>
        <v>0.25306645146720208</v>
      </c>
    </row>
    <row r="72" spans="2:6" x14ac:dyDescent="0.25">
      <c r="B72" s="43" t="s">
        <v>3</v>
      </c>
      <c r="C72" s="44">
        <f>+C58+C48+C40+C26+C23+C9</f>
        <v>10778179170</v>
      </c>
      <c r="D72" s="44">
        <f>+D58+D48+D40+D26+D23+D9</f>
        <v>10687895193</v>
      </c>
      <c r="E72" s="44">
        <f>+E58+E48+E40+E26+E23+E9</f>
        <v>2182071121.2000008</v>
      </c>
      <c r="F72" s="45">
        <f t="shared" si="0"/>
        <v>0.20416284795056194</v>
      </c>
    </row>
    <row r="73" spans="2:6" x14ac:dyDescent="0.2">
      <c r="B73" s="34" t="s">
        <v>42</v>
      </c>
      <c r="C73" s="9"/>
      <c r="D73" s="9"/>
      <c r="E73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40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36" si="0">IF(D10=0,"%",E10/D10)</f>
        <v>%</v>
      </c>
    </row>
    <row r="11" spans="2:6" x14ac:dyDescent="0.25">
      <c r="B11" s="63" t="s">
        <v>36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37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+SUM(C17:C20)</f>
        <v>3103832</v>
      </c>
      <c r="D16" s="41">
        <f>+SUM(D17:D20)</f>
        <v>12908050</v>
      </c>
      <c r="E16" s="41">
        <f>+SUM(E17:E20)</f>
        <v>262261.55</v>
      </c>
      <c r="F16" s="42">
        <f t="shared" si="0"/>
        <v>2.0317673854687579E-2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33</v>
      </c>
      <c r="C18" s="27">
        <v>100000</v>
      </c>
      <c r="D18" s="27">
        <v>100000</v>
      </c>
      <c r="E18" s="27">
        <v>0</v>
      </c>
      <c r="F18" s="32">
        <f t="shared" si="0"/>
        <v>0</v>
      </c>
    </row>
    <row r="19" spans="2:6" x14ac:dyDescent="0.25">
      <c r="B19" s="13" t="s">
        <v>36</v>
      </c>
      <c r="C19" s="27">
        <v>327959</v>
      </c>
      <c r="D19" s="27">
        <v>2489001</v>
      </c>
      <c r="E19" s="27">
        <v>135978.03</v>
      </c>
      <c r="F19" s="32">
        <f t="shared" si="0"/>
        <v>5.4631569051197648E-2</v>
      </c>
    </row>
    <row r="20" spans="2:6" x14ac:dyDescent="0.25">
      <c r="B20" s="13" t="s">
        <v>37</v>
      </c>
      <c r="C20" s="27">
        <v>2675873</v>
      </c>
      <c r="D20" s="27">
        <v>10319049</v>
      </c>
      <c r="E20" s="27">
        <v>126283.52</v>
      </c>
      <c r="F20" s="32">
        <f t="shared" si="0"/>
        <v>1.2237902930783641E-2</v>
      </c>
    </row>
    <row r="21" spans="2:6" hidden="1" x14ac:dyDescent="0.25">
      <c r="B21" s="40" t="s">
        <v>17</v>
      </c>
      <c r="C21" s="41">
        <f>+SUM(C22:C25)</f>
        <v>0</v>
      </c>
      <c r="D21" s="41">
        <f t="shared" ref="D21:E21" si="1">+SUM(D22:D25)</f>
        <v>0</v>
      </c>
      <c r="E21" s="41">
        <f t="shared" si="1"/>
        <v>0</v>
      </c>
      <c r="F21" s="42" t="str">
        <f t="shared" ref="F21:F25" si="2">IF(D21=0,"%",E21/D21)</f>
        <v>%</v>
      </c>
    </row>
    <row r="22" spans="2:6" hidden="1" x14ac:dyDescent="0.25">
      <c r="B22" s="13" t="s">
        <v>24</v>
      </c>
      <c r="C22" s="27">
        <v>0</v>
      </c>
      <c r="D22" s="27">
        <v>0</v>
      </c>
      <c r="E22" s="27">
        <v>0</v>
      </c>
      <c r="F22" s="32" t="str">
        <f t="shared" si="2"/>
        <v>%</v>
      </c>
    </row>
    <row r="23" spans="2:6" hidden="1" x14ac:dyDescent="0.25">
      <c r="B23" s="13" t="s">
        <v>25</v>
      </c>
      <c r="C23" s="27">
        <v>0</v>
      </c>
      <c r="D23" s="27">
        <v>0</v>
      </c>
      <c r="E23" s="27">
        <v>0</v>
      </c>
      <c r="F23" s="32" t="str">
        <f t="shared" si="2"/>
        <v>%</v>
      </c>
    </row>
    <row r="24" spans="2:6" hidden="1" x14ac:dyDescent="0.25">
      <c r="B24" s="13" t="s">
        <v>26</v>
      </c>
      <c r="C24" s="27">
        <v>0</v>
      </c>
      <c r="D24" s="27">
        <v>0</v>
      </c>
      <c r="E24" s="27">
        <v>0</v>
      </c>
      <c r="F24" s="32" t="str">
        <f t="shared" si="2"/>
        <v>%</v>
      </c>
    </row>
    <row r="25" spans="2:6" hidden="1" x14ac:dyDescent="0.25">
      <c r="B25" s="14"/>
      <c r="C25" s="28">
        <v>0</v>
      </c>
      <c r="D25" s="28">
        <v>0</v>
      </c>
      <c r="E25" s="28">
        <v>0</v>
      </c>
      <c r="F25" s="33" t="str">
        <f t="shared" si="2"/>
        <v>%</v>
      </c>
    </row>
    <row r="26" spans="2:6" x14ac:dyDescent="0.25">
      <c r="B26" s="40" t="s">
        <v>16</v>
      </c>
      <c r="C26" s="41">
        <f>+SUM(C27:C31)</f>
        <v>0</v>
      </c>
      <c r="D26" s="41">
        <f>+SUM(D27:D31)</f>
        <v>61690</v>
      </c>
      <c r="E26" s="41">
        <f>+SUM(E27:E31)</f>
        <v>61690</v>
      </c>
      <c r="F26" s="42">
        <f t="shared" si="0"/>
        <v>1</v>
      </c>
    </row>
    <row r="27" spans="2:6" x14ac:dyDescent="0.25">
      <c r="B27" s="11" t="s">
        <v>36</v>
      </c>
      <c r="C27" s="26">
        <v>0</v>
      </c>
      <c r="D27" s="26">
        <v>61690</v>
      </c>
      <c r="E27" s="26">
        <v>61690</v>
      </c>
      <c r="F27" s="32">
        <f t="shared" si="0"/>
        <v>1</v>
      </c>
    </row>
    <row r="28" spans="2:6" hidden="1" x14ac:dyDescent="0.25">
      <c r="B28" s="38"/>
      <c r="C28" s="39">
        <v>0</v>
      </c>
      <c r="D28" s="39">
        <v>0</v>
      </c>
      <c r="E28" s="39">
        <v>0</v>
      </c>
      <c r="F28" s="32" t="str">
        <f t="shared" si="0"/>
        <v>%</v>
      </c>
    </row>
    <row r="29" spans="2:6" hidden="1" x14ac:dyDescent="0.25">
      <c r="B29" s="38"/>
      <c r="C29" s="39">
        <v>0</v>
      </c>
      <c r="D29" s="39">
        <v>0</v>
      </c>
      <c r="E29" s="39">
        <v>0</v>
      </c>
      <c r="F29" s="32" t="str">
        <f t="shared" si="0"/>
        <v>%</v>
      </c>
    </row>
    <row r="30" spans="2:6" hidden="1" x14ac:dyDescent="0.25">
      <c r="B30" s="38"/>
      <c r="C30" s="39">
        <v>0</v>
      </c>
      <c r="D30" s="39">
        <v>0</v>
      </c>
      <c r="E30" s="39">
        <v>0</v>
      </c>
      <c r="F30" s="32" t="str">
        <f t="shared" si="0"/>
        <v>%</v>
      </c>
    </row>
    <row r="31" spans="2:6" hidden="1" x14ac:dyDescent="0.25">
      <c r="B31" s="38"/>
      <c r="C31" s="39">
        <v>0</v>
      </c>
      <c r="D31" s="39">
        <v>0</v>
      </c>
      <c r="E31" s="39">
        <v>0</v>
      </c>
      <c r="F31" s="32" t="str">
        <f t="shared" si="0"/>
        <v>%</v>
      </c>
    </row>
    <row r="32" spans="2:6" x14ac:dyDescent="0.25">
      <c r="B32" s="40" t="s">
        <v>15</v>
      </c>
      <c r="C32" s="41">
        <f>+SUM(C33:C35)</f>
        <v>0</v>
      </c>
      <c r="D32" s="41">
        <f>+SUM(D33:D35)</f>
        <v>410166</v>
      </c>
      <c r="E32" s="41">
        <f>+SUM(E33:E35)</f>
        <v>105328.59</v>
      </c>
      <c r="F32" s="42">
        <f t="shared" si="0"/>
        <v>0.25679502932958848</v>
      </c>
    </row>
    <row r="33" spans="2:6" x14ac:dyDescent="0.25">
      <c r="B33" s="13" t="s">
        <v>34</v>
      </c>
      <c r="C33" s="27">
        <v>0</v>
      </c>
      <c r="D33" s="27">
        <v>8840</v>
      </c>
      <c r="E33" s="27">
        <v>8840</v>
      </c>
      <c r="F33" s="32">
        <f t="shared" si="0"/>
        <v>1</v>
      </c>
    </row>
    <row r="34" spans="2:6" x14ac:dyDescent="0.25">
      <c r="B34" s="13" t="s">
        <v>36</v>
      </c>
      <c r="C34" s="27">
        <v>0</v>
      </c>
      <c r="D34" s="27">
        <v>107663</v>
      </c>
      <c r="E34" s="27">
        <v>90045.39</v>
      </c>
      <c r="F34" s="32">
        <f t="shared" si="0"/>
        <v>0.83636337460408872</v>
      </c>
    </row>
    <row r="35" spans="2:6" x14ac:dyDescent="0.25">
      <c r="B35" s="13" t="s">
        <v>37</v>
      </c>
      <c r="C35" s="27">
        <v>0</v>
      </c>
      <c r="D35" s="27">
        <v>293663</v>
      </c>
      <c r="E35" s="27">
        <v>6443.2</v>
      </c>
      <c r="F35" s="32">
        <f t="shared" si="0"/>
        <v>2.1940796082584459E-2</v>
      </c>
    </row>
    <row r="36" spans="2:6" x14ac:dyDescent="0.25">
      <c r="B36" s="43" t="s">
        <v>3</v>
      </c>
      <c r="C36" s="44">
        <f>+C32+C26+C21+C16+C14+C9</f>
        <v>3103832</v>
      </c>
      <c r="D36" s="44">
        <f>+D32+D26+D21+D16+D14+D9</f>
        <v>13379906</v>
      </c>
      <c r="E36" s="44">
        <f>+E32+E26+E21+E16+E14+E9</f>
        <v>429280.14</v>
      </c>
      <c r="F36" s="45">
        <f t="shared" si="0"/>
        <v>3.2083942891676522E-2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40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267976361</v>
      </c>
      <c r="D32" s="41">
        <f>SUM(D33:D35)</f>
        <v>267976361</v>
      </c>
      <c r="E32" s="41">
        <f>SUM(E33:E35)</f>
        <v>8456258.5</v>
      </c>
      <c r="F32" s="42">
        <f t="shared" ref="F32:F35" si="7">IF(E32=0,"%",E32/D32)</f>
        <v>3.1555986761085987E-2</v>
      </c>
    </row>
    <row r="33" spans="2:6" x14ac:dyDescent="0.25">
      <c r="B33" s="11" t="s">
        <v>37</v>
      </c>
      <c r="C33" s="26">
        <v>267976361</v>
      </c>
      <c r="D33" s="26">
        <v>267976361</v>
      </c>
      <c r="E33" s="26">
        <v>8456258.5</v>
      </c>
      <c r="F33" s="23">
        <f t="shared" si="7"/>
        <v>3.1555986761085987E-2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267976361</v>
      </c>
      <c r="D36" s="44">
        <f>+D9+D13+D15+D28+D30+D32</f>
        <v>267976361</v>
      </c>
      <c r="E36" s="44">
        <f>+E9+E13+E15+E28+E30+E32</f>
        <v>8456258.5</v>
      </c>
      <c r="F36" s="45">
        <f t="shared" ref="F36" si="8">IF(D36=0,"%",E36/D36)</f>
        <v>3.1555986761085987E-2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5"/>
  <sheetViews>
    <sheetView showGridLines="0" zoomScale="120" zoomScaleNormal="120" workbookViewId="0">
      <selection activeCell="B7" sqref="B7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40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4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+SUM(C12:C22)</f>
        <v>0</v>
      </c>
      <c r="D11" s="41">
        <f>+SUM(D12:D22)</f>
        <v>431170112</v>
      </c>
      <c r="E11" s="41">
        <f>+SUM(E12:E22)</f>
        <v>91414323.929999992</v>
      </c>
      <c r="F11" s="42">
        <f t="shared" ref="F11:F12" si="2">IF(E11=0,"%",E11/D11)</f>
        <v>0.21201451906295396</v>
      </c>
    </row>
    <row r="12" spans="2:6" x14ac:dyDescent="0.25">
      <c r="B12" s="25" t="s">
        <v>27</v>
      </c>
      <c r="C12" s="26">
        <v>0</v>
      </c>
      <c r="D12" s="26">
        <v>53523257</v>
      </c>
      <c r="E12" s="26">
        <v>9587771.5899999999</v>
      </c>
      <c r="F12" s="23">
        <f t="shared" si="2"/>
        <v>0.1791328130498486</v>
      </c>
    </row>
    <row r="13" spans="2:6" x14ac:dyDescent="0.25">
      <c r="B13" s="24" t="s">
        <v>28</v>
      </c>
      <c r="C13" s="27">
        <v>0</v>
      </c>
      <c r="D13" s="27">
        <v>5841528</v>
      </c>
      <c r="E13" s="27">
        <v>1261315.24</v>
      </c>
      <c r="F13" s="32">
        <f t="shared" si="1"/>
        <v>0.21592214228879841</v>
      </c>
    </row>
    <row r="14" spans="2:6" x14ac:dyDescent="0.25">
      <c r="B14" s="24" t="s">
        <v>29</v>
      </c>
      <c r="C14" s="27">
        <v>0</v>
      </c>
      <c r="D14" s="27">
        <v>274761</v>
      </c>
      <c r="E14" s="27">
        <v>30850</v>
      </c>
      <c r="F14" s="32">
        <f t="shared" si="1"/>
        <v>0.11227939918692974</v>
      </c>
    </row>
    <row r="15" spans="2:6" x14ac:dyDescent="0.25">
      <c r="B15" s="24" t="s">
        <v>30</v>
      </c>
      <c r="C15" s="27">
        <v>0</v>
      </c>
      <c r="D15" s="27">
        <v>18162569</v>
      </c>
      <c r="E15" s="27">
        <v>1596089.0199999998</v>
      </c>
      <c r="F15" s="32">
        <f t="shared" si="1"/>
        <v>8.787793290695825E-2</v>
      </c>
    </row>
    <row r="16" spans="2:6" x14ac:dyDescent="0.25">
      <c r="B16" s="24" t="s">
        <v>31</v>
      </c>
      <c r="C16" s="27">
        <v>0</v>
      </c>
      <c r="D16" s="27">
        <v>49987253</v>
      </c>
      <c r="E16" s="27">
        <v>7754434.8999999994</v>
      </c>
      <c r="F16" s="32">
        <f t="shared" si="1"/>
        <v>0.15512824639513598</v>
      </c>
    </row>
    <row r="17" spans="2:6" x14ac:dyDescent="0.25">
      <c r="B17" s="24" t="s">
        <v>33</v>
      </c>
      <c r="C17" s="27">
        <v>0</v>
      </c>
      <c r="D17" s="27">
        <v>13032938</v>
      </c>
      <c r="E17" s="27">
        <v>3319421.7399999998</v>
      </c>
      <c r="F17" s="32">
        <f t="shared" si="1"/>
        <v>0.25469481555118267</v>
      </c>
    </row>
    <row r="18" spans="2:6" x14ac:dyDescent="0.25">
      <c r="B18" s="24" t="s">
        <v>34</v>
      </c>
      <c r="C18" s="27">
        <v>0</v>
      </c>
      <c r="D18" s="27">
        <v>747198</v>
      </c>
      <c r="E18" s="27">
        <v>29163.47</v>
      </c>
      <c r="F18" s="32">
        <f t="shared" si="1"/>
        <v>3.9030444406971114E-2</v>
      </c>
    </row>
    <row r="19" spans="2:6" x14ac:dyDescent="0.25">
      <c r="B19" s="24" t="s">
        <v>35</v>
      </c>
      <c r="C19" s="27">
        <v>0</v>
      </c>
      <c r="D19" s="27">
        <v>6670787</v>
      </c>
      <c r="E19" s="27">
        <v>1181351.3999999999</v>
      </c>
      <c r="F19" s="32">
        <f t="shared" si="1"/>
        <v>0.17709325751219457</v>
      </c>
    </row>
    <row r="20" spans="2:6" x14ac:dyDescent="0.25">
      <c r="B20" s="24" t="s">
        <v>39</v>
      </c>
      <c r="C20" s="27">
        <v>0</v>
      </c>
      <c r="D20" s="27">
        <v>13228749</v>
      </c>
      <c r="E20" s="27">
        <v>2351090.65</v>
      </c>
      <c r="F20" s="32">
        <f t="shared" si="1"/>
        <v>0.17772584920917314</v>
      </c>
    </row>
    <row r="21" spans="2:6" x14ac:dyDescent="0.25">
      <c r="B21" s="24" t="s">
        <v>36</v>
      </c>
      <c r="C21" s="27">
        <v>0</v>
      </c>
      <c r="D21" s="27">
        <v>15007</v>
      </c>
      <c r="E21" s="27">
        <v>0</v>
      </c>
      <c r="F21" s="32" t="str">
        <f t="shared" si="1"/>
        <v>%</v>
      </c>
    </row>
    <row r="22" spans="2:6" x14ac:dyDescent="0.25">
      <c r="B22" s="24" t="s">
        <v>37</v>
      </c>
      <c r="C22" s="27">
        <v>0</v>
      </c>
      <c r="D22" s="27">
        <v>269686065</v>
      </c>
      <c r="E22" s="27">
        <v>64302835.919999994</v>
      </c>
      <c r="F22" s="32">
        <f t="shared" si="1"/>
        <v>0.23843588625908421</v>
      </c>
    </row>
    <row r="23" spans="2:6" x14ac:dyDescent="0.25">
      <c r="B23" s="40" t="s">
        <v>17</v>
      </c>
      <c r="C23" s="41">
        <f>SUM(C24:C25)</f>
        <v>0</v>
      </c>
      <c r="D23" s="41">
        <f t="shared" ref="D23:E23" si="3">SUM(D24:D25)</f>
        <v>0</v>
      </c>
      <c r="E23" s="41">
        <f t="shared" si="3"/>
        <v>0</v>
      </c>
      <c r="F23" s="42" t="str">
        <f t="shared" ref="F23:F24" si="4">IF(E23=0,"%",E23/D23)</f>
        <v>%</v>
      </c>
    </row>
    <row r="24" spans="2:6" x14ac:dyDescent="0.25">
      <c r="B24" s="24" t="s">
        <v>23</v>
      </c>
      <c r="C24" s="27">
        <v>0</v>
      </c>
      <c r="D24" s="27">
        <v>0</v>
      </c>
      <c r="E24" s="27">
        <v>0</v>
      </c>
      <c r="F24" s="32" t="str">
        <f t="shared" si="4"/>
        <v>%</v>
      </c>
    </row>
    <row r="25" spans="2:6" x14ac:dyDescent="0.25">
      <c r="B25" s="61" t="s">
        <v>26</v>
      </c>
      <c r="C25" s="62">
        <v>0</v>
      </c>
      <c r="D25" s="62">
        <v>0</v>
      </c>
      <c r="E25" s="62">
        <v>0</v>
      </c>
      <c r="F25" s="32" t="str">
        <f t="shared" si="1"/>
        <v>%</v>
      </c>
    </row>
    <row r="26" spans="2:6" x14ac:dyDescent="0.25">
      <c r="B26" s="40" t="s">
        <v>16</v>
      </c>
      <c r="C26" s="41">
        <f>+C27</f>
        <v>0</v>
      </c>
      <c r="D26" s="41">
        <f t="shared" ref="D26:E26" si="5">+D27</f>
        <v>0</v>
      </c>
      <c r="E26" s="41">
        <f t="shared" si="5"/>
        <v>0</v>
      </c>
      <c r="F26" s="42" t="str">
        <f t="shared" si="1"/>
        <v>%</v>
      </c>
    </row>
    <row r="27" spans="2:6" x14ac:dyDescent="0.25">
      <c r="B27" s="24" t="s">
        <v>37</v>
      </c>
      <c r="C27" s="27">
        <v>0</v>
      </c>
      <c r="D27" s="27">
        <v>0</v>
      </c>
      <c r="E27" s="27">
        <v>0</v>
      </c>
      <c r="F27" s="32" t="str">
        <f t="shared" si="1"/>
        <v>%</v>
      </c>
    </row>
    <row r="28" spans="2:6" x14ac:dyDescent="0.25">
      <c r="B28" s="40" t="s">
        <v>15</v>
      </c>
      <c r="C28" s="41">
        <f>+SUM(C29:C33)</f>
        <v>0</v>
      </c>
      <c r="D28" s="41">
        <f>+SUM(D29:D33)</f>
        <v>2696753</v>
      </c>
      <c r="E28" s="41">
        <f>+SUM(E29:E33)</f>
        <v>193594</v>
      </c>
      <c r="F28" s="42">
        <f t="shared" si="1"/>
        <v>7.1787812973601955E-2</v>
      </c>
    </row>
    <row r="29" spans="2:6" x14ac:dyDescent="0.25">
      <c r="B29" s="24" t="s">
        <v>27</v>
      </c>
      <c r="C29" s="27">
        <v>0</v>
      </c>
      <c r="D29" s="27">
        <v>154950</v>
      </c>
      <c r="E29" s="27">
        <v>17600</v>
      </c>
      <c r="F29" s="32">
        <f t="shared" si="1"/>
        <v>0.11358502742820265</v>
      </c>
    </row>
    <row r="30" spans="2:6" x14ac:dyDescent="0.25">
      <c r="B30" s="24" t="s">
        <v>30</v>
      </c>
      <c r="C30" s="27">
        <v>0</v>
      </c>
      <c r="D30" s="27">
        <v>9000</v>
      </c>
      <c r="E30" s="27">
        <v>0</v>
      </c>
      <c r="F30" s="32" t="str">
        <f t="shared" si="1"/>
        <v>%</v>
      </c>
    </row>
    <row r="31" spans="2:6" x14ac:dyDescent="0.25">
      <c r="B31" s="24" t="s">
        <v>31</v>
      </c>
      <c r="C31" s="27">
        <v>0</v>
      </c>
      <c r="D31" s="27">
        <v>206100</v>
      </c>
      <c r="E31" s="27">
        <v>0</v>
      </c>
      <c r="F31" s="32" t="str">
        <f t="shared" si="1"/>
        <v>%</v>
      </c>
    </row>
    <row r="32" spans="2:6" x14ac:dyDescent="0.25">
      <c r="B32" s="24" t="s">
        <v>36</v>
      </c>
      <c r="C32" s="27">
        <v>0</v>
      </c>
      <c r="D32" s="27">
        <v>4684</v>
      </c>
      <c r="E32" s="27">
        <v>0</v>
      </c>
      <c r="F32" s="32" t="str">
        <f t="shared" si="1"/>
        <v>%</v>
      </c>
    </row>
    <row r="33" spans="2:6" x14ac:dyDescent="0.25">
      <c r="B33" s="24" t="s">
        <v>37</v>
      </c>
      <c r="C33" s="27">
        <v>0</v>
      </c>
      <c r="D33" s="27">
        <v>2322019</v>
      </c>
      <c r="E33" s="27">
        <v>175994</v>
      </c>
      <c r="F33" s="32">
        <f t="shared" si="1"/>
        <v>7.5793522792018495E-2</v>
      </c>
    </row>
    <row r="34" spans="2:6" x14ac:dyDescent="0.25">
      <c r="B34" s="43" t="s">
        <v>3</v>
      </c>
      <c r="C34" s="44">
        <f>+C28+C26+C23+C11</f>
        <v>0</v>
      </c>
      <c r="D34" s="44">
        <f>+D28+D26+D23+D11</f>
        <v>433866865</v>
      </c>
      <c r="E34" s="44">
        <f>+E28+E26+E23+E11</f>
        <v>91607917.929999992</v>
      </c>
      <c r="F34" s="45">
        <f t="shared" si="1"/>
        <v>0.21114292267974877</v>
      </c>
    </row>
    <row r="35" spans="2:6" x14ac:dyDescent="0.25">
      <c r="B35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9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40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SUM(C10:C13)</f>
        <v>0</v>
      </c>
      <c r="D9" s="41">
        <f t="shared" ref="D9:E9" si="0">SUM(D10:D13)</f>
        <v>1814909</v>
      </c>
      <c r="E9" s="41">
        <f t="shared" si="0"/>
        <v>0</v>
      </c>
      <c r="F9" s="42" t="str">
        <f t="shared" ref="F9:F18" si="1">IF(E9=0,"%",E9/D9)</f>
        <v>%</v>
      </c>
    </row>
    <row r="10" spans="2:6" x14ac:dyDescent="0.25">
      <c r="B10" s="24" t="s">
        <v>27</v>
      </c>
      <c r="C10" s="27">
        <v>0</v>
      </c>
      <c r="D10" s="27">
        <v>1001601</v>
      </c>
      <c r="E10" s="27">
        <v>0</v>
      </c>
      <c r="F10" s="32" t="str">
        <f t="shared" si="1"/>
        <v>%</v>
      </c>
    </row>
    <row r="11" spans="2:6" x14ac:dyDescent="0.25">
      <c r="B11" s="66" t="s">
        <v>35</v>
      </c>
      <c r="C11" s="67">
        <v>0</v>
      </c>
      <c r="D11" s="67">
        <v>110123</v>
      </c>
      <c r="E11" s="67">
        <v>0</v>
      </c>
      <c r="F11" s="32" t="str">
        <f t="shared" si="1"/>
        <v>%</v>
      </c>
    </row>
    <row r="12" spans="2:6" x14ac:dyDescent="0.25">
      <c r="B12" s="66" t="s">
        <v>39</v>
      </c>
      <c r="C12" s="67">
        <v>0</v>
      </c>
      <c r="D12" s="67">
        <v>541693</v>
      </c>
      <c r="E12" s="67">
        <v>0</v>
      </c>
      <c r="F12" s="32" t="str">
        <f t="shared" si="1"/>
        <v>%</v>
      </c>
    </row>
    <row r="13" spans="2:6" x14ac:dyDescent="0.25">
      <c r="B13" s="50" t="s">
        <v>37</v>
      </c>
      <c r="C13" s="28">
        <v>0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SUM(C15:C17)</f>
        <v>0</v>
      </c>
      <c r="D14" s="41">
        <f>SUM(D15:D17)</f>
        <v>320953</v>
      </c>
      <c r="E14" s="41">
        <f>SUM(E15:E17)</f>
        <v>0</v>
      </c>
      <c r="F14" s="51" t="str">
        <f t="shared" si="1"/>
        <v>%</v>
      </c>
    </row>
    <row r="15" spans="2:6" x14ac:dyDescent="0.25">
      <c r="B15" s="24" t="s">
        <v>27</v>
      </c>
      <c r="C15" s="27">
        <v>0</v>
      </c>
      <c r="D15" s="27">
        <v>181769</v>
      </c>
      <c r="E15" s="27">
        <v>0</v>
      </c>
      <c r="F15" s="32" t="str">
        <f t="shared" si="1"/>
        <v>%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39</v>
      </c>
      <c r="C17" s="67">
        <v>0</v>
      </c>
      <c r="D17" s="67">
        <v>139184</v>
      </c>
      <c r="E17" s="67">
        <v>0</v>
      </c>
      <c r="F17" s="32" t="str">
        <f t="shared" si="1"/>
        <v>%</v>
      </c>
    </row>
    <row r="18" spans="2:6" x14ac:dyDescent="0.25">
      <c r="B18" s="43" t="s">
        <v>3</v>
      </c>
      <c r="C18" s="44">
        <f>+C14+C9</f>
        <v>0</v>
      </c>
      <c r="D18" s="44">
        <f t="shared" ref="D18:E18" si="2">+D14+D9</f>
        <v>2135862</v>
      </c>
      <c r="E18" s="44">
        <f t="shared" si="2"/>
        <v>0</v>
      </c>
      <c r="F18" s="45" t="str">
        <f t="shared" si="1"/>
        <v>%</v>
      </c>
    </row>
    <row r="19" spans="2:6" x14ac:dyDescent="0.25">
      <c r="B19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2025-04-02T17:11:08Z</dcterms:modified>
</cp:coreProperties>
</file>