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peta VICENTE GALLO-2025\2.- DOCUMENTOS - AÑO 2025\ATENCIÓN DE DOCUMENTOS - 2025\ARCHIVOS PARA EL PORTAL DE TRANSPARENCIA\04. MES DE ABRIL - FALTA\"/>
    </mc:Choice>
  </mc:AlternateContent>
  <xr:revisionPtr revIDLastSave="0" documentId="13_ncr:1_{92F2620B-E06E-4DA0-B340-ED1EA453176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RDR!$B$5:$F$43</definedName>
    <definedName name="_xlnm.Print_Area" localSheetId="1">RO!$B$5:$F$77</definedName>
    <definedName name="_xlnm.Print_Area" localSheetId="4">ROCC!$B$5:$F$37</definedName>
    <definedName name="_xlnm.Print_Area" localSheetId="3">ROOC!$B$2:$F$10</definedName>
    <definedName name="_xlnm.Print_Area" localSheetId="0">'TODA FUENTE'!$B$5:$F$77</definedName>
  </definedNames>
  <calcPr calcId="191029"/>
</workbook>
</file>

<file path=xl/calcChain.xml><?xml version="1.0" encoding="utf-8"?>
<calcChain xmlns="http://schemas.openxmlformats.org/spreadsheetml/2006/main">
  <c r="F17" i="7" l="1"/>
  <c r="F16" i="7"/>
  <c r="F11" i="7"/>
  <c r="C14" i="7"/>
  <c r="D14" i="7"/>
  <c r="E14" i="7"/>
  <c r="F57" i="2"/>
  <c r="C62" i="2"/>
  <c r="D62" i="2"/>
  <c r="E62" i="2"/>
  <c r="F49" i="2"/>
  <c r="C52" i="2"/>
  <c r="D52" i="2"/>
  <c r="E52" i="2"/>
  <c r="F56" i="1"/>
  <c r="C62" i="1"/>
  <c r="D62" i="1"/>
  <c r="E62" i="1"/>
  <c r="F48" i="1"/>
  <c r="C52" i="1"/>
  <c r="D52" i="1"/>
  <c r="E52" i="1"/>
  <c r="F10" i="7" l="1"/>
  <c r="F12" i="7"/>
  <c r="F13" i="7"/>
  <c r="F32" i="5"/>
  <c r="F70" i="2"/>
  <c r="F71" i="1"/>
  <c r="F33" i="5" l="1"/>
  <c r="F18" i="5"/>
  <c r="F28" i="2"/>
  <c r="F27" i="2"/>
  <c r="F26" i="2"/>
  <c r="F27" i="1"/>
  <c r="F26" i="1"/>
  <c r="F34" i="5" l="1"/>
  <c r="F31" i="5"/>
  <c r="F30" i="5"/>
  <c r="F29" i="5"/>
  <c r="E28" i="5"/>
  <c r="D28" i="5"/>
  <c r="C28" i="5"/>
  <c r="F58" i="2"/>
  <c r="F58" i="1"/>
  <c r="F18" i="2" l="1"/>
  <c r="C23" i="2"/>
  <c r="D23" i="2"/>
  <c r="E23" i="2"/>
  <c r="F17" i="1"/>
  <c r="C23" i="1"/>
  <c r="D23" i="1"/>
  <c r="E23" i="1"/>
  <c r="F15" i="3" l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39" i="2"/>
  <c r="C44" i="2"/>
  <c r="D44" i="2"/>
  <c r="E44" i="2"/>
  <c r="F15" i="2"/>
  <c r="F21" i="1"/>
  <c r="E15" i="8" l="1"/>
  <c r="D15" i="8"/>
  <c r="C15" i="8"/>
  <c r="E32" i="8"/>
  <c r="D32" i="8"/>
  <c r="C32" i="8"/>
  <c r="F35" i="8"/>
  <c r="F34" i="8"/>
  <c r="C28" i="8"/>
  <c r="D28" i="8"/>
  <c r="E28" i="8"/>
  <c r="F28" i="8" s="1"/>
  <c r="F29" i="8"/>
  <c r="F29" i="1"/>
  <c r="F28" i="1"/>
  <c r="F41" i="3"/>
  <c r="F40" i="3"/>
  <c r="F39" i="3"/>
  <c r="F38" i="3"/>
  <c r="F37" i="3"/>
  <c r="F36" i="3"/>
  <c r="F34" i="3"/>
  <c r="E35" i="3"/>
  <c r="D35" i="3"/>
  <c r="F35" i="3" s="1"/>
  <c r="F29" i="3"/>
  <c r="F50" i="1"/>
  <c r="F25" i="2" l="1"/>
  <c r="F25" i="1"/>
  <c r="F16" i="5" l="1"/>
  <c r="C23" i="5"/>
  <c r="D23" i="5"/>
  <c r="E23" i="5"/>
  <c r="E30" i="8"/>
  <c r="D30" i="8"/>
  <c r="D36" i="8" s="1"/>
  <c r="C30" i="8"/>
  <c r="C36" i="8" s="1"/>
  <c r="F13" i="8" l="1"/>
  <c r="E36" i="8"/>
  <c r="F30" i="8"/>
  <c r="F25" i="5"/>
  <c r="F19" i="5"/>
  <c r="F33" i="3"/>
  <c r="F70" i="1"/>
  <c r="F42" i="1"/>
  <c r="F40" i="1"/>
  <c r="C44" i="1"/>
  <c r="D44" i="1"/>
  <c r="E44" i="1"/>
  <c r="F24" i="5" l="1"/>
  <c r="C30" i="1"/>
  <c r="D30" i="1"/>
  <c r="E30" i="1"/>
  <c r="F23" i="5" l="1"/>
  <c r="F33" i="8"/>
  <c r="F16" i="8"/>
  <c r="F69" i="2"/>
  <c r="F68" i="2"/>
  <c r="F67" i="2"/>
  <c r="F66" i="2"/>
  <c r="F73" i="1"/>
  <c r="F72" i="1"/>
  <c r="F32" i="8" l="1"/>
  <c r="F15" i="8"/>
  <c r="F36" i="8" l="1"/>
  <c r="F69" i="1"/>
  <c r="F17" i="5" l="1"/>
  <c r="F11" i="3" l="1"/>
  <c r="F50" i="2"/>
  <c r="F48" i="2"/>
  <c r="F47" i="2"/>
  <c r="F46" i="2"/>
  <c r="F34" i="2"/>
  <c r="F51" i="1"/>
  <c r="F49" i="1"/>
  <c r="F47" i="1"/>
  <c r="F37" i="1"/>
  <c r="F18" i="7" l="1"/>
  <c r="F15" i="7"/>
  <c r="E26" i="5"/>
  <c r="D26" i="5"/>
  <c r="C26" i="5"/>
  <c r="C32" i="3"/>
  <c r="D32" i="3"/>
  <c r="E32" i="3"/>
  <c r="F14" i="7" l="1"/>
  <c r="F30" i="3"/>
  <c r="F24" i="1"/>
  <c r="F27" i="5" l="1"/>
  <c r="F26" i="5"/>
  <c r="C30" i="2"/>
  <c r="D30" i="2"/>
  <c r="E30" i="2"/>
  <c r="E11" i="5" l="1"/>
  <c r="E35" i="5" s="1"/>
  <c r="D11" i="5"/>
  <c r="D35" i="5" s="1"/>
  <c r="C11" i="5"/>
  <c r="C35" i="5" s="1"/>
  <c r="E9" i="5"/>
  <c r="D9" i="5"/>
  <c r="C9" i="5"/>
  <c r="F61" i="1"/>
  <c r="F60" i="1"/>
  <c r="F59" i="1"/>
  <c r="F15" i="5" l="1"/>
  <c r="F14" i="5"/>
  <c r="F13" i="5"/>
  <c r="F12" i="5"/>
  <c r="F11" i="5"/>
  <c r="F31" i="3" l="1"/>
  <c r="E27" i="3"/>
  <c r="D27" i="3"/>
  <c r="C27" i="3"/>
  <c r="E9" i="7" l="1"/>
  <c r="E19" i="7" s="1"/>
  <c r="D9" i="7"/>
  <c r="D19" i="7" s="1"/>
  <c r="C9" i="7"/>
  <c r="C19" i="7" s="1"/>
  <c r="F28" i="3"/>
  <c r="F26" i="3"/>
  <c r="F25" i="3"/>
  <c r="F24" i="3"/>
  <c r="F23" i="3"/>
  <c r="F22" i="3"/>
  <c r="F21" i="3"/>
  <c r="F20" i="3"/>
  <c r="F19" i="3"/>
  <c r="F18" i="3"/>
  <c r="F17" i="3"/>
  <c r="F13" i="3"/>
  <c r="F12" i="3"/>
  <c r="F10" i="3"/>
  <c r="F56" i="2" l="1"/>
  <c r="F51" i="2"/>
  <c r="F45" i="2"/>
  <c r="F57" i="1"/>
  <c r="F46" i="1"/>
  <c r="F74" i="2" l="1"/>
  <c r="F68" i="1"/>
  <c r="F27" i="3" l="1"/>
  <c r="F32" i="3"/>
  <c r="F60" i="2" l="1"/>
  <c r="F59" i="2"/>
  <c r="F55" i="2"/>
  <c r="F55" i="1"/>
  <c r="F29" i="2" l="1"/>
  <c r="F24" i="2"/>
  <c r="F45" i="1" l="1"/>
  <c r="F10" i="8" l="1"/>
  <c r="F22" i="5" l="1"/>
  <c r="F21" i="5"/>
  <c r="F20" i="5"/>
  <c r="F10" i="5"/>
  <c r="F75" i="2"/>
  <c r="F73" i="2"/>
  <c r="F72" i="2"/>
  <c r="F71" i="2"/>
  <c r="F65" i="2"/>
  <c r="F64" i="2"/>
  <c r="F63" i="2"/>
  <c r="F61" i="2"/>
  <c r="F54" i="2"/>
  <c r="F53" i="2"/>
  <c r="F43" i="2"/>
  <c r="F42" i="2"/>
  <c r="F41" i="2"/>
  <c r="F40" i="2"/>
  <c r="F38" i="2"/>
  <c r="F37" i="2"/>
  <c r="F36" i="2"/>
  <c r="F35" i="2"/>
  <c r="F33" i="2"/>
  <c r="F32" i="2"/>
  <c r="F31" i="2"/>
  <c r="F22" i="2"/>
  <c r="F21" i="2"/>
  <c r="F20" i="2"/>
  <c r="F19" i="2"/>
  <c r="F17" i="2"/>
  <c r="F16" i="2"/>
  <c r="F14" i="2"/>
  <c r="F13" i="2"/>
  <c r="F12" i="2"/>
  <c r="F11" i="2"/>
  <c r="F10" i="2"/>
  <c r="F75" i="1"/>
  <c r="F74" i="1"/>
  <c r="F67" i="1"/>
  <c r="F66" i="1"/>
  <c r="F65" i="1"/>
  <c r="F64" i="1"/>
  <c r="F63" i="1"/>
  <c r="F54" i="1"/>
  <c r="F53" i="1"/>
  <c r="F43" i="1"/>
  <c r="F41" i="1"/>
  <c r="F39" i="1"/>
  <c r="F38" i="1"/>
  <c r="F36" i="1"/>
  <c r="F35" i="1"/>
  <c r="F34" i="1"/>
  <c r="F33" i="1"/>
  <c r="F32" i="1"/>
  <c r="F31" i="1"/>
  <c r="F22" i="1"/>
  <c r="F20" i="1"/>
  <c r="F19" i="1"/>
  <c r="F18" i="1"/>
  <c r="F16" i="1"/>
  <c r="F15" i="1"/>
  <c r="F14" i="1"/>
  <c r="F13" i="1"/>
  <c r="F12" i="1"/>
  <c r="F11" i="1"/>
  <c r="F10" i="1"/>
  <c r="F62" i="1" l="1"/>
  <c r="F62" i="2"/>
  <c r="E9" i="3"/>
  <c r="D9" i="3"/>
  <c r="C9" i="3"/>
  <c r="F9" i="3" l="1"/>
  <c r="F9" i="5"/>
  <c r="F44" i="1"/>
  <c r="F23" i="1"/>
  <c r="F9" i="8"/>
  <c r="F28" i="5"/>
  <c r="F35" i="5"/>
  <c r="F44" i="2"/>
  <c r="E14" i="3"/>
  <c r="D14" i="3"/>
  <c r="C14" i="3"/>
  <c r="F14" i="3" l="1"/>
  <c r="F19" i="7" l="1"/>
  <c r="F9" i="7"/>
  <c r="E6" i="4"/>
  <c r="E9" i="4" s="1"/>
  <c r="D6" i="4"/>
  <c r="D9" i="4" s="1"/>
  <c r="C6" i="4"/>
  <c r="C9" i="4" s="1"/>
  <c r="C35" i="3"/>
  <c r="E16" i="3"/>
  <c r="D16" i="3"/>
  <c r="C16" i="3"/>
  <c r="E9" i="2"/>
  <c r="E76" i="2" s="1"/>
  <c r="D9" i="2"/>
  <c r="D76" i="2" s="1"/>
  <c r="C9" i="2"/>
  <c r="C76" i="2" s="1"/>
  <c r="E9" i="1"/>
  <c r="E76" i="1" s="1"/>
  <c r="D9" i="1"/>
  <c r="D76" i="1" s="1"/>
  <c r="C9" i="1"/>
  <c r="C76" i="1" s="1"/>
  <c r="E42" i="3" l="1"/>
  <c r="D42" i="3"/>
  <c r="F76" i="1"/>
  <c r="C42" i="3"/>
  <c r="F16" i="3"/>
  <c r="F30" i="2"/>
  <c r="F23" i="2"/>
  <c r="F30" i="1"/>
  <c r="F52" i="2"/>
  <c r="F52" i="1"/>
  <c r="F9" i="2"/>
  <c r="F9" i="1"/>
  <c r="F9" i="4"/>
  <c r="F8" i="4"/>
  <c r="F7" i="4"/>
  <c r="F6" i="4"/>
  <c r="F42" i="3" l="1"/>
  <c r="F76" i="2"/>
</calcChain>
</file>

<file path=xl/sharedStrings.xml><?xml version="1.0" encoding="utf-8"?>
<sst xmlns="http://schemas.openxmlformats.org/spreadsheetml/2006/main" count="273" uniqueCount="49">
  <si>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</si>
  <si>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</si>
  <si>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</si>
  <si>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</si>
  <si>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</si>
  <si>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</si>
  <si>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</si>
  <si>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</si>
  <si>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</si>
  <si>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</si>
  <si>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</si>
  <si>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</si>
  <si>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</si>
  <si>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</si>
  <si>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</si>
  <si>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</si>
  <si>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</si>
  <si>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</si>
  <si>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</si>
  <si>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</si>
  <si>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</si>
  <si>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</si>
  <si>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</si>
  <si>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0104  REDUCCION DE LA MORTALIDAD POR EMERGENCIAS Y URGENCIAS MEDICAS</t>
  </si>
  <si>
    <t>0016: TBC-VIH/SIDA</t>
  </si>
  <si>
    <t>0017: ENFERMEDADES METAXENICAS Y ZOONOSIS</t>
  </si>
  <si>
    <t>9002: ASIGNACIONES PRESUPUESTARIAS QUE NO RESULTAN EN PRODUCTOS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</si>
  <si>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</si>
  <si>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</si>
  <si>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</si>
  <si>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</si>
  <si>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</si>
  <si>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</si>
  <si>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</si>
  <si>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</si>
  <si>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</si>
  <si>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</si>
  <si>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</si>
  <si>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1002.PRODUCTOS ESPECIFICOS PARA REDUCCION DE LA VIOLENCIA CONTRA LA MUJER</t>
  </si>
  <si>
    <t>1001.PRODUCTOS ESPECIFICOS PARA DESARROLLO INFANTIL TEMPRANO</t>
  </si>
  <si>
    <t>DEVENGADO
AL 30.04.25</t>
  </si>
  <si>
    <t>EJECUCION DE LOS PROGRAMAS PRESUPUESTALES AL MES DE ABRIL
DEL AÑO FISCAL 2025 DEL PLIEGO 011 MINSA - TODA FUENTE</t>
  </si>
  <si>
    <t>Fuente: SIAF, Consulta Amigable y Base de Datos al 30 de abril del 2025</t>
  </si>
  <si>
    <t>EJECUCION DE LOS PROGRAMAS PRESUPUESTALES AL MES DE ABRIL
DEL AÑO FISCAL 2025 DEL PLIEGO 011 MINSA - RO</t>
  </si>
  <si>
    <t>EJECUCION DE LOS PROGRAMAS PRESUPUESTALES AL MES DE ABRIL
DEL AÑO FISCAL 2025 DEL PLIEGO 011 MINSA - RDR</t>
  </si>
  <si>
    <t>EJECUCION DE LOS PROGRAMAS PRESUPUESTALES AL MES DE ABRIL
DEL AÑO FISCAL 2025 DEL PLIEGO 011 MINSA - TODA ROCC</t>
  </si>
  <si>
    <t>EJECUCION DE LOS PROGRAMAS PRESUPUESTALES AL MES DE ABRIL
DEL AÑO FISCAL 2025 DEL PLIEGO 011 MINSA - DYT</t>
  </si>
  <si>
    <t>EJECUCION DE LOS PROGRAMAS PRESUPUESTALES AL MES DE ABRIL
DEL AÑO FISCAL 2025 DEL PLIEGO 011 MINSA - RD</t>
  </si>
  <si>
    <t xml:space="preserve">GENERICAS DE GASTOS / PROGRAMAS PRESUPUESTALES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</si>
</sst>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80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68" t="s">
        <v>41</v>
      </c>
      <c r="C5" s="68"/>
      <c r="D5" s="68"/>
      <c r="E5" s="68"/>
      <c r="F5" s="68"/>
    </row>
    <row r="7" spans="2:6" x14ac:dyDescent="0.25">
      <c r="F7" s="60" t="s">
        <v>22</v>
      </c>
    </row>
    <row r="8" spans="2:6" ht="38.25" x14ac:dyDescent="0.25">
      <c r="B8" s="46" t="s">
        <v>48</v>
      </c>
      <c r="C8" s="47" t="s">
        <v>1</v>
      </c>
      <c r="D8" s="47" t="s">
        <v>2</v>
      </c>
      <c r="E8" s="48" t="s">
        <v>40</v>
      </c>
      <c r="F8" s="49" t="s">
        <v>5</v>
      </c>
    </row>
    <row r="9" spans="2:6" x14ac:dyDescent="0.25">
      <c r="B9" s="40" t="s">
        <v>14</v>
      </c>
      <c r="C9" s="41">
        <f>SUM(C10:C22)</f>
        <v>5273254927</v>
      </c>
      <c r="D9" s="41">
        <f>SUM(D10:D22)</f>
        <v>5268067023</v>
      </c>
      <c r="E9" s="41">
        <f>SUM(E10:E22)</f>
        <v>1541636389.6000004</v>
      </c>
      <c r="F9" s="53">
        <f t="shared" ref="F9:F76" si="0">IF(E9=0,"%",E9/D9)</f>
        <v>0.2926379605402375</v>
      </c>
    </row>
    <row r="10" spans="2:6" x14ac:dyDescent="0.25">
      <c r="B10" s="16" t="s">
        <v>27</v>
      </c>
      <c r="C10" s="29">
        <v>353722476</v>
      </c>
      <c r="D10" s="29">
        <v>361780855</v>
      </c>
      <c r="E10" s="29">
        <v>121167268.29999994</v>
      </c>
      <c r="F10" s="54">
        <f t="shared" si="0"/>
        <v>0.33491896164599405</v>
      </c>
    </row>
    <row r="11" spans="2:6" x14ac:dyDescent="0.25">
      <c r="B11" s="17" t="s">
        <v>28</v>
      </c>
      <c r="C11" s="30">
        <v>88057404</v>
      </c>
      <c r="D11" s="30">
        <v>91276349</v>
      </c>
      <c r="E11" s="30">
        <v>29938787.069999993</v>
      </c>
      <c r="F11" s="55">
        <f t="shared" si="0"/>
        <v>0.32800158417817515</v>
      </c>
    </row>
    <row r="12" spans="2:6" x14ac:dyDescent="0.25">
      <c r="B12" s="17" t="s">
        <v>29</v>
      </c>
      <c r="C12" s="30">
        <v>28764091</v>
      </c>
      <c r="D12" s="30">
        <v>29320465</v>
      </c>
      <c r="E12" s="30">
        <v>8897915.3499999996</v>
      </c>
      <c r="F12" s="55">
        <f t="shared" si="0"/>
        <v>0.3034711540216023</v>
      </c>
    </row>
    <row r="13" spans="2:6" x14ac:dyDescent="0.25">
      <c r="B13" s="17" t="s">
        <v>30</v>
      </c>
      <c r="C13" s="30">
        <v>156264222</v>
      </c>
      <c r="D13" s="30">
        <v>159523351</v>
      </c>
      <c r="E13" s="30">
        <v>51535353.429999985</v>
      </c>
      <c r="F13" s="55">
        <f t="shared" si="0"/>
        <v>0.32305836798776866</v>
      </c>
    </row>
    <row r="14" spans="2:6" x14ac:dyDescent="0.25">
      <c r="B14" s="17" t="s">
        <v>31</v>
      </c>
      <c r="C14" s="30">
        <v>82796697</v>
      </c>
      <c r="D14" s="30">
        <v>85568825</v>
      </c>
      <c r="E14" s="30">
        <v>27102106.879999992</v>
      </c>
      <c r="F14" s="55">
        <f t="shared" si="0"/>
        <v>0.31672874881710705</v>
      </c>
    </row>
    <row r="15" spans="2:6" x14ac:dyDescent="0.25">
      <c r="B15" s="17" t="s">
        <v>32</v>
      </c>
      <c r="C15" s="30">
        <v>12618371</v>
      </c>
      <c r="D15" s="30">
        <v>12919676</v>
      </c>
      <c r="E15" s="30">
        <v>4002670.8300000015</v>
      </c>
      <c r="F15" s="55">
        <f t="shared" si="0"/>
        <v>0.30981201308763484</v>
      </c>
    </row>
    <row r="16" spans="2:6" x14ac:dyDescent="0.25">
      <c r="B16" s="17" t="s">
        <v>33</v>
      </c>
      <c r="C16" s="30">
        <v>412072643</v>
      </c>
      <c r="D16" s="30">
        <v>423697506</v>
      </c>
      <c r="E16" s="30">
        <v>150614261.17999989</v>
      </c>
      <c r="F16" s="55">
        <f t="shared" si="0"/>
        <v>0.35547592102182418</v>
      </c>
    </row>
    <row r="17" spans="2:6" x14ac:dyDescent="0.25">
      <c r="B17" s="17" t="s">
        <v>34</v>
      </c>
      <c r="C17" s="30">
        <v>75166502</v>
      </c>
      <c r="D17" s="30">
        <v>76495103</v>
      </c>
      <c r="E17" s="30">
        <v>24052101.379999999</v>
      </c>
      <c r="F17" s="55">
        <f t="shared" si="0"/>
        <v>0.31442668140469071</v>
      </c>
    </row>
    <row r="18" spans="2:6" x14ac:dyDescent="0.25">
      <c r="B18" s="17" t="s">
        <v>35</v>
      </c>
      <c r="C18" s="30">
        <v>124059353</v>
      </c>
      <c r="D18" s="30">
        <v>125464983</v>
      </c>
      <c r="E18" s="30">
        <v>38257524.049999997</v>
      </c>
      <c r="F18" s="55">
        <f t="shared" si="0"/>
        <v>0.3049259094866334</v>
      </c>
    </row>
    <row r="19" spans="2:6" x14ac:dyDescent="0.25">
      <c r="B19" s="17" t="s">
        <v>39</v>
      </c>
      <c r="C19" s="30">
        <v>196969140</v>
      </c>
      <c r="D19" s="30">
        <v>199715785</v>
      </c>
      <c r="E19" s="30">
        <v>65143514.179999992</v>
      </c>
      <c r="F19" s="55">
        <f t="shared" si="0"/>
        <v>0.32618109870484197</v>
      </c>
    </row>
    <row r="20" spans="2:6" x14ac:dyDescent="0.25">
      <c r="B20" s="17" t="s">
        <v>38</v>
      </c>
      <c r="C20" s="30">
        <v>23869815</v>
      </c>
      <c r="D20" s="30">
        <v>23901148</v>
      </c>
      <c r="E20" s="30">
        <v>7614478.6300000008</v>
      </c>
      <c r="F20" s="55">
        <f t="shared" si="0"/>
        <v>0.31858212961151494</v>
      </c>
    </row>
    <row r="21" spans="2:6" x14ac:dyDescent="0.25">
      <c r="B21" s="17" t="s">
        <v>36</v>
      </c>
      <c r="C21" s="30">
        <v>1972729486</v>
      </c>
      <c r="D21" s="30">
        <v>1965357646</v>
      </c>
      <c r="E21" s="30">
        <v>495271177.88000059</v>
      </c>
      <c r="F21" s="55">
        <f t="shared" si="0"/>
        <v>0.25200053480749557</v>
      </c>
    </row>
    <row r="22" spans="2:6" x14ac:dyDescent="0.25">
      <c r="B22" s="17" t="s">
        <v>37</v>
      </c>
      <c r="C22" s="30">
        <v>1746164727</v>
      </c>
      <c r="D22" s="30">
        <v>1713045331</v>
      </c>
      <c r="E22" s="30">
        <v>518039230.43999994</v>
      </c>
      <c r="F22" s="55">
        <f t="shared" si="0"/>
        <v>0.30240836075107924</v>
      </c>
    </row>
    <row r="23" spans="2:6" x14ac:dyDescent="0.25">
      <c r="B23" s="40" t="s">
        <v>13</v>
      </c>
      <c r="C23" s="41">
        <f>SUM(C24:C29)</f>
        <v>148249515</v>
      </c>
      <c r="D23" s="41">
        <f>SUM(D24:D29)</f>
        <v>151037952</v>
      </c>
      <c r="E23" s="41">
        <f>SUM(E24:E29)</f>
        <v>50508265.860000014</v>
      </c>
      <c r="F23" s="53">
        <f t="shared" si="0"/>
        <v>0.33440777758956913</v>
      </c>
    </row>
    <row r="24" spans="2:6" x14ac:dyDescent="0.25">
      <c r="B24" s="17" t="s">
        <v>27</v>
      </c>
      <c r="C24" s="30">
        <v>0</v>
      </c>
      <c r="D24" s="30">
        <v>0</v>
      </c>
      <c r="E24" s="30">
        <v>0</v>
      </c>
      <c r="F24" s="55" t="str">
        <f t="shared" si="0"/>
        <v>%</v>
      </c>
    </row>
    <row r="25" spans="2:6" x14ac:dyDescent="0.25">
      <c r="B25" s="17" t="s">
        <v>31</v>
      </c>
      <c r="C25" s="30">
        <v>0</v>
      </c>
      <c r="D25" s="30">
        <v>0</v>
      </c>
      <c r="E25" s="30">
        <v>0</v>
      </c>
      <c r="F25" s="55" t="str">
        <f t="shared" si="0"/>
        <v>%</v>
      </c>
    </row>
    <row r="26" spans="2:6" x14ac:dyDescent="0.25">
      <c r="B26" s="17" t="s">
        <v>34</v>
      </c>
      <c r="C26" s="30">
        <v>0</v>
      </c>
      <c r="D26" s="30">
        <v>0</v>
      </c>
      <c r="E26" s="30">
        <v>0</v>
      </c>
      <c r="F26" s="55" t="str">
        <f t="shared" si="0"/>
        <v>%</v>
      </c>
    </row>
    <row r="27" spans="2:6" x14ac:dyDescent="0.25">
      <c r="B27" s="17" t="s">
        <v>35</v>
      </c>
      <c r="C27" s="30">
        <v>0</v>
      </c>
      <c r="D27" s="30">
        <v>0</v>
      </c>
      <c r="E27" s="30">
        <v>0</v>
      </c>
      <c r="F27" s="55" t="str">
        <f t="shared" si="0"/>
        <v>%</v>
      </c>
    </row>
    <row r="28" spans="2:6" x14ac:dyDescent="0.25">
      <c r="B28" s="17" t="s">
        <v>36</v>
      </c>
      <c r="C28" s="30">
        <v>3919587</v>
      </c>
      <c r="D28" s="30">
        <v>3902809</v>
      </c>
      <c r="E28" s="30">
        <v>1065396.24</v>
      </c>
      <c r="F28" s="55">
        <f t="shared" si="0"/>
        <v>0.27298190610916395</v>
      </c>
    </row>
    <row r="29" spans="2:6" x14ac:dyDescent="0.25">
      <c r="B29" s="17" t="s">
        <v>37</v>
      </c>
      <c r="C29" s="30">
        <v>144329928</v>
      </c>
      <c r="D29" s="30">
        <v>147135143</v>
      </c>
      <c r="E29" s="30">
        <v>49442869.620000012</v>
      </c>
      <c r="F29" s="55">
        <f t="shared" si="0"/>
        <v>0.33603711942564268</v>
      </c>
    </row>
    <row r="30" spans="2:6" x14ac:dyDescent="0.25">
      <c r="B30" s="40" t="s">
        <v>12</v>
      </c>
      <c r="C30" s="41">
        <f>SUM(C31:C43)</f>
        <v>3025452805</v>
      </c>
      <c r="D30" s="41">
        <f>SUM(D31:D43)</f>
        <v>3275881681</v>
      </c>
      <c r="E30" s="41">
        <f>SUM(E31:E43)</f>
        <v>878692716.6500001</v>
      </c>
      <c r="F30" s="53">
        <f t="shared" si="0"/>
        <v>0.26823090765041585</v>
      </c>
    </row>
    <row r="31" spans="2:6" x14ac:dyDescent="0.25">
      <c r="B31" s="16" t="s">
        <v>27</v>
      </c>
      <c r="C31" s="29">
        <v>65769790</v>
      </c>
      <c r="D31" s="29">
        <v>117968668</v>
      </c>
      <c r="E31" s="29">
        <v>39168060.20000001</v>
      </c>
      <c r="F31" s="54">
        <f t="shared" si="0"/>
        <v>0.3320208735424563</v>
      </c>
    </row>
    <row r="32" spans="2:6" x14ac:dyDescent="0.25">
      <c r="B32" s="17" t="s">
        <v>28</v>
      </c>
      <c r="C32" s="30">
        <v>170740648</v>
      </c>
      <c r="D32" s="30">
        <v>168550604</v>
      </c>
      <c r="E32" s="30">
        <v>33879265.140000008</v>
      </c>
      <c r="F32" s="55">
        <f t="shared" si="0"/>
        <v>0.20100352259787813</v>
      </c>
    </row>
    <row r="33" spans="2:6" x14ac:dyDescent="0.25">
      <c r="B33" s="17" t="s">
        <v>29</v>
      </c>
      <c r="C33" s="30">
        <v>47447414</v>
      </c>
      <c r="D33" s="30">
        <v>47213655</v>
      </c>
      <c r="E33" s="30">
        <v>10014901.600000003</v>
      </c>
      <c r="F33" s="55">
        <f t="shared" si="0"/>
        <v>0.21211875250920531</v>
      </c>
    </row>
    <row r="34" spans="2:6" x14ac:dyDescent="0.25">
      <c r="B34" s="17" t="s">
        <v>30</v>
      </c>
      <c r="C34" s="30">
        <v>23666294</v>
      </c>
      <c r="D34" s="30">
        <v>37732291</v>
      </c>
      <c r="E34" s="30">
        <v>8395072.0999999996</v>
      </c>
      <c r="F34" s="55">
        <f t="shared" si="0"/>
        <v>0.22249038893503709</v>
      </c>
    </row>
    <row r="35" spans="2:6" x14ac:dyDescent="0.25">
      <c r="B35" s="17" t="s">
        <v>31</v>
      </c>
      <c r="C35" s="30">
        <v>374004594</v>
      </c>
      <c r="D35" s="30">
        <v>366123856</v>
      </c>
      <c r="E35" s="30">
        <v>92025679.529999971</v>
      </c>
      <c r="F35" s="55">
        <f t="shared" si="0"/>
        <v>0.2513512245156731</v>
      </c>
    </row>
    <row r="36" spans="2:6" x14ac:dyDescent="0.25">
      <c r="B36" s="17" t="s">
        <v>32</v>
      </c>
      <c r="C36" s="30">
        <v>11767467</v>
      </c>
      <c r="D36" s="30">
        <v>12776495</v>
      </c>
      <c r="E36" s="30">
        <v>2620992.4799999995</v>
      </c>
      <c r="F36" s="55">
        <f t="shared" si="0"/>
        <v>0.20514174505605798</v>
      </c>
    </row>
    <row r="37" spans="2:6" x14ac:dyDescent="0.25">
      <c r="B37" s="17" t="s">
        <v>33</v>
      </c>
      <c r="C37" s="30">
        <v>18230103</v>
      </c>
      <c r="D37" s="30">
        <v>42985667</v>
      </c>
      <c r="E37" s="30">
        <v>15342000.950000001</v>
      </c>
      <c r="F37" s="55">
        <f t="shared" si="0"/>
        <v>0.35690968689633223</v>
      </c>
    </row>
    <row r="38" spans="2:6" x14ac:dyDescent="0.25">
      <c r="B38" s="17" t="s">
        <v>34</v>
      </c>
      <c r="C38" s="30">
        <v>7697987</v>
      </c>
      <c r="D38" s="30">
        <v>9375976</v>
      </c>
      <c r="E38" s="30">
        <v>4253828.3899999997</v>
      </c>
      <c r="F38" s="55">
        <f t="shared" si="0"/>
        <v>0.45369446231517652</v>
      </c>
    </row>
    <row r="39" spans="2:6" x14ac:dyDescent="0.25">
      <c r="B39" s="17" t="s">
        <v>35</v>
      </c>
      <c r="C39" s="30">
        <v>41127841</v>
      </c>
      <c r="D39" s="30">
        <v>52963407</v>
      </c>
      <c r="E39" s="30">
        <v>8631934.5600000042</v>
      </c>
      <c r="F39" s="55">
        <f t="shared" si="0"/>
        <v>0.16297921619732667</v>
      </c>
    </row>
    <row r="40" spans="2:6" x14ac:dyDescent="0.25">
      <c r="B40" s="17" t="s">
        <v>39</v>
      </c>
      <c r="C40" s="30">
        <v>99233980</v>
      </c>
      <c r="D40" s="30">
        <v>92981697</v>
      </c>
      <c r="E40" s="30">
        <v>13126276.92</v>
      </c>
      <c r="F40" s="55">
        <f t="shared" si="0"/>
        <v>0.14117054585484712</v>
      </c>
    </row>
    <row r="41" spans="2:6" x14ac:dyDescent="0.25">
      <c r="B41" s="17" t="s">
        <v>38</v>
      </c>
      <c r="C41" s="30">
        <v>112619</v>
      </c>
      <c r="D41" s="30">
        <v>159894</v>
      </c>
      <c r="E41" s="30">
        <v>86352.83</v>
      </c>
      <c r="F41" s="55">
        <f t="shared" si="0"/>
        <v>0.5400629792237357</v>
      </c>
    </row>
    <row r="42" spans="2:6" x14ac:dyDescent="0.25">
      <c r="B42" s="17" t="s">
        <v>36</v>
      </c>
      <c r="C42" s="30">
        <v>506468424</v>
      </c>
      <c r="D42" s="30">
        <v>445843633</v>
      </c>
      <c r="E42" s="30">
        <v>154904501.50999996</v>
      </c>
      <c r="F42" s="55">
        <f t="shared" si="0"/>
        <v>0.34744132257239158</v>
      </c>
    </row>
    <row r="43" spans="2:6" x14ac:dyDescent="0.25">
      <c r="B43" s="17" t="s">
        <v>37</v>
      </c>
      <c r="C43" s="30">
        <v>1659185644</v>
      </c>
      <c r="D43" s="30">
        <v>1881205838</v>
      </c>
      <c r="E43" s="30">
        <v>496243850.44000018</v>
      </c>
      <c r="F43" s="55">
        <f t="shared" si="0"/>
        <v>0.26379029897524703</v>
      </c>
    </row>
    <row r="44" spans="2:6" x14ac:dyDescent="0.25">
      <c r="B44" s="40" t="s">
        <v>11</v>
      </c>
      <c r="C44" s="41">
        <f>SUM(C45:C51)</f>
        <v>764270538</v>
      </c>
      <c r="D44" s="41">
        <f>SUM(D45:D51)</f>
        <v>624861387</v>
      </c>
      <c r="E44" s="41">
        <f>SUM(E45:E51)</f>
        <v>123689047.21999998</v>
      </c>
      <c r="F44" s="53">
        <f t="shared" si="0"/>
        <v>0.19794637625768349</v>
      </c>
    </row>
    <row r="45" spans="2:6" x14ac:dyDescent="0.25">
      <c r="B45" s="17" t="s">
        <v>27</v>
      </c>
      <c r="C45" s="30">
        <v>56868201</v>
      </c>
      <c r="D45" s="30">
        <v>58438434</v>
      </c>
      <c r="E45" s="30">
        <v>21222279.469999999</v>
      </c>
      <c r="F45" s="55">
        <f t="shared" si="0"/>
        <v>0.36315619734094856</v>
      </c>
    </row>
    <row r="46" spans="2:6" x14ac:dyDescent="0.25">
      <c r="B46" s="17" t="s">
        <v>28</v>
      </c>
      <c r="C46" s="30">
        <v>22519658</v>
      </c>
      <c r="D46" s="30">
        <v>29724712</v>
      </c>
      <c r="E46" s="30">
        <v>11269008.65</v>
      </c>
      <c r="F46" s="55">
        <f t="shared" ref="F46:F51" si="1">IF(E46=0,"%",E46/D46)</f>
        <v>0.37911245868420862</v>
      </c>
    </row>
    <row r="47" spans="2:6" x14ac:dyDescent="0.25">
      <c r="B47" s="17" t="s">
        <v>29</v>
      </c>
      <c r="C47" s="30">
        <v>14275734</v>
      </c>
      <c r="D47" s="30">
        <v>14709935</v>
      </c>
      <c r="E47" s="30">
        <v>13362205.949999999</v>
      </c>
      <c r="F47" s="55">
        <f t="shared" si="1"/>
        <v>0.90837967332962377</v>
      </c>
    </row>
    <row r="48" spans="2:6" x14ac:dyDescent="0.25">
      <c r="B48" s="17" t="s">
        <v>31</v>
      </c>
      <c r="C48" s="30">
        <v>45000000</v>
      </c>
      <c r="D48" s="30">
        <v>99087802</v>
      </c>
      <c r="E48" s="30">
        <v>24305670.030000001</v>
      </c>
      <c r="F48" s="55">
        <f t="shared" si="1"/>
        <v>0.24529426972252347</v>
      </c>
    </row>
    <row r="49" spans="2:6" x14ac:dyDescent="0.25">
      <c r="B49" s="17" t="s">
        <v>39</v>
      </c>
      <c r="C49" s="30">
        <v>198959866</v>
      </c>
      <c r="D49" s="30">
        <v>237695012</v>
      </c>
      <c r="E49" s="30">
        <v>49978267.379999995</v>
      </c>
      <c r="F49" s="55">
        <f t="shared" si="1"/>
        <v>0.21026216309494958</v>
      </c>
    </row>
    <row r="50" spans="2:6" x14ac:dyDescent="0.25">
      <c r="B50" s="17" t="s">
        <v>36</v>
      </c>
      <c r="C50" s="30">
        <v>16248985</v>
      </c>
      <c r="D50" s="30">
        <v>880853</v>
      </c>
      <c r="E50" s="30">
        <v>1799.3</v>
      </c>
      <c r="F50" s="55">
        <f>IF(E50=0,"%",E50/D50)</f>
        <v>2.042679084932446E-3</v>
      </c>
    </row>
    <row r="51" spans="2:6" x14ac:dyDescent="0.25">
      <c r="B51" s="17" t="s">
        <v>37</v>
      </c>
      <c r="C51" s="30">
        <v>410398094</v>
      </c>
      <c r="D51" s="30">
        <v>184324639</v>
      </c>
      <c r="E51" s="30">
        <v>3549816.4400000004</v>
      </c>
      <c r="F51" s="55">
        <f t="shared" si="1"/>
        <v>1.9258502060595383E-2</v>
      </c>
    </row>
    <row r="52" spans="2:6" x14ac:dyDescent="0.25">
      <c r="B52" s="40" t="s">
        <v>10</v>
      </c>
      <c r="C52" s="41">
        <f>+SUM(C53:C61)</f>
        <v>133385917</v>
      </c>
      <c r="D52" s="41">
        <f>+SUM(D53:D61)</f>
        <v>164868229</v>
      </c>
      <c r="E52" s="41">
        <f>+SUM(E53:E61)</f>
        <v>35463929.340000004</v>
      </c>
      <c r="F52" s="53">
        <f t="shared" si="0"/>
        <v>0.21510469030391541</v>
      </c>
    </row>
    <row r="53" spans="2:6" x14ac:dyDescent="0.25">
      <c r="B53" s="16" t="s">
        <v>27</v>
      </c>
      <c r="C53" s="29">
        <v>11236390</v>
      </c>
      <c r="D53" s="29">
        <v>6495323</v>
      </c>
      <c r="E53" s="29">
        <v>3522547</v>
      </c>
      <c r="F53" s="54">
        <f t="shared" si="0"/>
        <v>0.54232052817080845</v>
      </c>
    </row>
    <row r="54" spans="2:6" x14ac:dyDescent="0.25">
      <c r="B54" s="17" t="s">
        <v>28</v>
      </c>
      <c r="C54" s="30">
        <v>4450790</v>
      </c>
      <c r="D54" s="30">
        <v>4815649</v>
      </c>
      <c r="E54" s="30">
        <v>1368420</v>
      </c>
      <c r="F54" s="55">
        <f t="shared" si="0"/>
        <v>0.28416107569301668</v>
      </c>
    </row>
    <row r="55" spans="2:6" x14ac:dyDescent="0.25">
      <c r="B55" s="17" t="s">
        <v>29</v>
      </c>
      <c r="C55" s="30">
        <v>3083384</v>
      </c>
      <c r="D55" s="30">
        <v>3984032</v>
      </c>
      <c r="E55" s="30">
        <v>133487</v>
      </c>
      <c r="F55" s="55">
        <f t="shared" si="0"/>
        <v>3.350550397185565E-2</v>
      </c>
    </row>
    <row r="56" spans="2:6" x14ac:dyDescent="0.25">
      <c r="B56" s="17" t="s">
        <v>30</v>
      </c>
      <c r="C56" s="30">
        <v>100880</v>
      </c>
      <c r="D56" s="30">
        <v>100880</v>
      </c>
      <c r="E56" s="30">
        <v>0</v>
      </c>
      <c r="F56" s="55" t="str">
        <f t="shared" si="0"/>
        <v>%</v>
      </c>
    </row>
    <row r="57" spans="2:6" x14ac:dyDescent="0.25">
      <c r="B57" s="17" t="s">
        <v>31</v>
      </c>
      <c r="C57" s="30">
        <v>284535</v>
      </c>
      <c r="D57" s="30">
        <v>13700067</v>
      </c>
      <c r="E57" s="30">
        <v>3922880</v>
      </c>
      <c r="F57" s="55">
        <f t="shared" ref="F57" si="2">IF(E57=0,"%",E57/D57)</f>
        <v>0.28634020548950601</v>
      </c>
    </row>
    <row r="58" spans="2:6" x14ac:dyDescent="0.25">
      <c r="B58" s="17" t="s">
        <v>35</v>
      </c>
      <c r="C58" s="30">
        <v>121297</v>
      </c>
      <c r="D58" s="30">
        <v>121297</v>
      </c>
      <c r="E58" s="30">
        <v>0</v>
      </c>
      <c r="F58" s="55" t="str">
        <f t="shared" si="0"/>
        <v>%</v>
      </c>
    </row>
    <row r="59" spans="2:6" x14ac:dyDescent="0.25">
      <c r="B59" s="17" t="s">
        <v>39</v>
      </c>
      <c r="C59" s="30">
        <v>21128</v>
      </c>
      <c r="D59" s="30">
        <v>31525037</v>
      </c>
      <c r="E59" s="30">
        <v>7530420</v>
      </c>
      <c r="F59" s="55">
        <f t="shared" si="0"/>
        <v>0.23887109157080449</v>
      </c>
    </row>
    <row r="60" spans="2:6" x14ac:dyDescent="0.25">
      <c r="B60" s="17" t="s">
        <v>36</v>
      </c>
      <c r="C60" s="30">
        <v>22987729</v>
      </c>
      <c r="D60" s="30">
        <v>6828649</v>
      </c>
      <c r="E60" s="30">
        <v>3047764.6100000003</v>
      </c>
      <c r="F60" s="55">
        <f t="shared" si="0"/>
        <v>0.44632029117326139</v>
      </c>
    </row>
    <row r="61" spans="2:6" x14ac:dyDescent="0.25">
      <c r="B61" s="17" t="s">
        <v>37</v>
      </c>
      <c r="C61" s="30">
        <v>91099784</v>
      </c>
      <c r="D61" s="30">
        <v>97297295</v>
      </c>
      <c r="E61" s="30">
        <v>15938410.73</v>
      </c>
      <c r="F61" s="55">
        <f t="shared" si="0"/>
        <v>0.16381144748165918</v>
      </c>
    </row>
    <row r="62" spans="2:6" x14ac:dyDescent="0.25">
      <c r="B62" s="40" t="s">
        <v>9</v>
      </c>
      <c r="C62" s="41">
        <f>SUM(C63:C75)</f>
        <v>1704645661</v>
      </c>
      <c r="D62" s="41">
        <f>SUM(D63:D75)</f>
        <v>1611834359</v>
      </c>
      <c r="E62" s="41">
        <f>SUM(E63:E75)</f>
        <v>499561880.51000017</v>
      </c>
      <c r="F62" s="53">
        <f t="shared" si="0"/>
        <v>0.30993375821814217</v>
      </c>
    </row>
    <row r="63" spans="2:6" x14ac:dyDescent="0.25">
      <c r="B63" s="16" t="s">
        <v>27</v>
      </c>
      <c r="C63" s="29">
        <v>30049115</v>
      </c>
      <c r="D63" s="29">
        <v>19477815</v>
      </c>
      <c r="E63" s="29">
        <v>6912836.3300000001</v>
      </c>
      <c r="F63" s="54">
        <f t="shared" si="0"/>
        <v>0.35490820351256031</v>
      </c>
    </row>
    <row r="64" spans="2:6" x14ac:dyDescent="0.25">
      <c r="B64" s="17" t="s">
        <v>28</v>
      </c>
      <c r="C64" s="30">
        <v>0</v>
      </c>
      <c r="D64" s="30">
        <v>742850</v>
      </c>
      <c r="E64" s="30">
        <v>134292.04999999999</v>
      </c>
      <c r="F64" s="55">
        <f t="shared" si="0"/>
        <v>0.18077949787978728</v>
      </c>
    </row>
    <row r="65" spans="2:6" x14ac:dyDescent="0.25">
      <c r="B65" s="17" t="s">
        <v>29</v>
      </c>
      <c r="C65" s="30">
        <v>0</v>
      </c>
      <c r="D65" s="30">
        <v>346194</v>
      </c>
      <c r="E65" s="30">
        <v>52936</v>
      </c>
      <c r="F65" s="55">
        <f t="shared" si="0"/>
        <v>0.15290848483798103</v>
      </c>
    </row>
    <row r="66" spans="2:6" x14ac:dyDescent="0.25">
      <c r="B66" s="17" t="s">
        <v>30</v>
      </c>
      <c r="C66" s="30">
        <v>0</v>
      </c>
      <c r="D66" s="30">
        <v>892769</v>
      </c>
      <c r="E66" s="30">
        <v>47529.67</v>
      </c>
      <c r="F66" s="55">
        <f t="shared" si="0"/>
        <v>5.3238486103348123E-2</v>
      </c>
    </row>
    <row r="67" spans="2:6" x14ac:dyDescent="0.25">
      <c r="B67" s="17" t="s">
        <v>31</v>
      </c>
      <c r="C67" s="30">
        <v>121266000</v>
      </c>
      <c r="D67" s="30">
        <v>65877543</v>
      </c>
      <c r="E67" s="30">
        <v>4584794.63</v>
      </c>
      <c r="F67" s="55">
        <f t="shared" si="0"/>
        <v>6.9595713823146069E-2</v>
      </c>
    </row>
    <row r="68" spans="2:6" x14ac:dyDescent="0.25">
      <c r="B68" s="17" t="s">
        <v>32</v>
      </c>
      <c r="C68" s="30">
        <v>0</v>
      </c>
      <c r="D68" s="30">
        <v>401205</v>
      </c>
      <c r="E68" s="30">
        <v>11784</v>
      </c>
      <c r="F68" s="55">
        <f t="shared" si="0"/>
        <v>2.9371518301117883E-2</v>
      </c>
    </row>
    <row r="69" spans="2:6" x14ac:dyDescent="0.25">
      <c r="B69" s="17" t="s">
        <v>33</v>
      </c>
      <c r="C69" s="30">
        <v>2568851</v>
      </c>
      <c r="D69" s="30">
        <v>3204425</v>
      </c>
      <c r="E69" s="30">
        <v>689724.66</v>
      </c>
      <c r="F69" s="55">
        <f t="shared" si="0"/>
        <v>0.21524131786513961</v>
      </c>
    </row>
    <row r="70" spans="2:6" x14ac:dyDescent="0.25">
      <c r="B70" s="17" t="s">
        <v>34</v>
      </c>
      <c r="C70" s="30">
        <v>0</v>
      </c>
      <c r="D70" s="30">
        <v>344716</v>
      </c>
      <c r="E70" s="30">
        <v>44657.380000000005</v>
      </c>
      <c r="F70" s="55">
        <f t="shared" si="0"/>
        <v>0.12954832383759385</v>
      </c>
    </row>
    <row r="71" spans="2:6" x14ac:dyDescent="0.25">
      <c r="B71" s="17" t="s">
        <v>35</v>
      </c>
      <c r="C71" s="30">
        <v>0</v>
      </c>
      <c r="D71" s="30">
        <v>3269374</v>
      </c>
      <c r="E71" s="30">
        <v>76112</v>
      </c>
      <c r="F71" s="55">
        <f t="shared" si="0"/>
        <v>2.3280297696133878E-2</v>
      </c>
    </row>
    <row r="72" spans="2:6" x14ac:dyDescent="0.25">
      <c r="B72" s="17" t="s">
        <v>39</v>
      </c>
      <c r="C72" s="30">
        <v>360000</v>
      </c>
      <c r="D72" s="30">
        <v>1099943</v>
      </c>
      <c r="E72" s="30">
        <v>40489.68</v>
      </c>
      <c r="F72" s="55">
        <f t="shared" si="0"/>
        <v>3.6810707463932224E-2</v>
      </c>
    </row>
    <row r="73" spans="2:6" x14ac:dyDescent="0.25">
      <c r="B73" s="17" t="s">
        <v>38</v>
      </c>
      <c r="C73" s="30">
        <v>0</v>
      </c>
      <c r="D73" s="30">
        <v>13200</v>
      </c>
      <c r="E73" s="30">
        <v>0</v>
      </c>
      <c r="F73" s="55" t="str">
        <f t="shared" si="0"/>
        <v>%</v>
      </c>
    </row>
    <row r="74" spans="2:6" x14ac:dyDescent="0.25">
      <c r="B74" s="17" t="s">
        <v>36</v>
      </c>
      <c r="C74" s="30">
        <v>8435007</v>
      </c>
      <c r="D74" s="30">
        <v>9285691</v>
      </c>
      <c r="E74" s="30">
        <v>6527018.7600000016</v>
      </c>
      <c r="F74" s="55">
        <f t="shared" si="0"/>
        <v>0.70291147530108444</v>
      </c>
    </row>
    <row r="75" spans="2:6" x14ac:dyDescent="0.25">
      <c r="B75" s="17" t="s">
        <v>37</v>
      </c>
      <c r="C75" s="30">
        <v>1541966688</v>
      </c>
      <c r="D75" s="30">
        <v>1506878634</v>
      </c>
      <c r="E75" s="30">
        <v>480439705.35000014</v>
      </c>
      <c r="F75" s="55">
        <f t="shared" si="0"/>
        <v>0.31883105547437218</v>
      </c>
    </row>
    <row r="76" spans="2:6" x14ac:dyDescent="0.25">
      <c r="B76" s="43" t="s">
        <v>3</v>
      </c>
      <c r="C76" s="44">
        <f>+C62+C52+C44+C30+C23+C9</f>
        <v>11049259363</v>
      </c>
      <c r="D76" s="44">
        <f>+D62+D52+D44+D30+D23+D9</f>
        <v>11096550631</v>
      </c>
      <c r="E76" s="44">
        <f>+E62+E52+E44+E30+E23+E9</f>
        <v>3129552229.1800008</v>
      </c>
      <c r="F76" s="56">
        <f t="shared" si="0"/>
        <v>0.28202928398642124</v>
      </c>
    </row>
    <row r="77" spans="2:6" x14ac:dyDescent="0.2">
      <c r="B77" s="34" t="s">
        <v>42</v>
      </c>
      <c r="C77" s="20"/>
      <c r="D77" s="20"/>
      <c r="E77" s="20"/>
    </row>
    <row r="78" spans="2:6" x14ac:dyDescent="0.25">
      <c r="C78" s="20"/>
      <c r="D78" s="20"/>
      <c r="E78" s="20"/>
      <c r="F78" s="57"/>
    </row>
    <row r="79" spans="2:6" x14ac:dyDescent="0.25">
      <c r="C79" s="20"/>
      <c r="D79" s="20"/>
      <c r="E79" s="20"/>
    </row>
    <row r="80" spans="2:6" x14ac:dyDescent="0.25">
      <c r="D80" s="20"/>
      <c r="E80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F77"/>
  <sheetViews>
    <sheetView showGridLines="0" zoomScale="115" zoomScaleNormal="115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8" t="s">
        <v>43</v>
      </c>
      <c r="C5" s="68"/>
      <c r="D5" s="68"/>
      <c r="E5" s="68"/>
      <c r="F5" s="68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SUM(C10:C22)</f>
        <v>5273254927</v>
      </c>
      <c r="D9" s="41">
        <f>SUM(D10:D22)</f>
        <v>5268067023</v>
      </c>
      <c r="E9" s="41">
        <f>SUM(E10:E22)</f>
        <v>1541636389.6000009</v>
      </c>
      <c r="F9" s="42">
        <f t="shared" ref="F9:F76" si="0">IF(E9=0,"%",E9/D9)</f>
        <v>0.29263796054023761</v>
      </c>
    </row>
    <row r="10" spans="2:6" x14ac:dyDescent="0.25">
      <c r="B10" s="11" t="s">
        <v>27</v>
      </c>
      <c r="C10" s="26">
        <v>353722476</v>
      </c>
      <c r="D10" s="26">
        <v>361780855</v>
      </c>
      <c r="E10" s="26">
        <v>121167268.29999994</v>
      </c>
      <c r="F10" s="31">
        <f t="shared" si="0"/>
        <v>0.33491896164599405</v>
      </c>
    </row>
    <row r="11" spans="2:6" x14ac:dyDescent="0.25">
      <c r="B11" s="13" t="s">
        <v>28</v>
      </c>
      <c r="C11" s="27">
        <v>88057404</v>
      </c>
      <c r="D11" s="27">
        <v>91276349</v>
      </c>
      <c r="E11" s="27">
        <v>29938787.069999993</v>
      </c>
      <c r="F11" s="22">
        <f t="shared" si="0"/>
        <v>0.32800158417817515</v>
      </c>
    </row>
    <row r="12" spans="2:6" x14ac:dyDescent="0.25">
      <c r="B12" s="13" t="s">
        <v>29</v>
      </c>
      <c r="C12" s="27">
        <v>28764091</v>
      </c>
      <c r="D12" s="27">
        <v>29320465</v>
      </c>
      <c r="E12" s="27">
        <v>8897915.3500000015</v>
      </c>
      <c r="F12" s="22">
        <f t="shared" si="0"/>
        <v>0.30347115402160235</v>
      </c>
    </row>
    <row r="13" spans="2:6" x14ac:dyDescent="0.25">
      <c r="B13" s="13" t="s">
        <v>30</v>
      </c>
      <c r="C13" s="27">
        <v>156264222</v>
      </c>
      <c r="D13" s="27">
        <v>159523351</v>
      </c>
      <c r="E13" s="27">
        <v>51535353.429999985</v>
      </c>
      <c r="F13" s="22">
        <f t="shared" si="0"/>
        <v>0.32305836798776866</v>
      </c>
    </row>
    <row r="14" spans="2:6" x14ac:dyDescent="0.25">
      <c r="B14" s="13" t="s">
        <v>31</v>
      </c>
      <c r="C14" s="27">
        <v>82796697</v>
      </c>
      <c r="D14" s="27">
        <v>85568825</v>
      </c>
      <c r="E14" s="27">
        <v>27102106.879999995</v>
      </c>
      <c r="F14" s="22">
        <f t="shared" si="0"/>
        <v>0.31672874881710711</v>
      </c>
    </row>
    <row r="15" spans="2:6" x14ac:dyDescent="0.25">
      <c r="B15" s="13" t="s">
        <v>32</v>
      </c>
      <c r="C15" s="27">
        <v>12618371</v>
      </c>
      <c r="D15" s="27">
        <v>12919676</v>
      </c>
      <c r="E15" s="27">
        <v>4002670.8300000015</v>
      </c>
      <c r="F15" s="22">
        <f t="shared" si="0"/>
        <v>0.30981201308763484</v>
      </c>
    </row>
    <row r="16" spans="2:6" x14ac:dyDescent="0.25">
      <c r="B16" s="13" t="s">
        <v>33</v>
      </c>
      <c r="C16" s="27">
        <v>412072643</v>
      </c>
      <c r="D16" s="27">
        <v>423697506</v>
      </c>
      <c r="E16" s="27">
        <v>150614261.18000013</v>
      </c>
      <c r="F16" s="22">
        <f t="shared" si="0"/>
        <v>0.35547592102182479</v>
      </c>
    </row>
    <row r="17" spans="2:6" x14ac:dyDescent="0.25">
      <c r="B17" s="13" t="s">
        <v>34</v>
      </c>
      <c r="C17" s="27">
        <v>75166502</v>
      </c>
      <c r="D17" s="27">
        <v>76495103</v>
      </c>
      <c r="E17" s="27">
        <v>24052101.379999999</v>
      </c>
      <c r="F17" s="22">
        <f t="shared" si="0"/>
        <v>0.31442668140469071</v>
      </c>
    </row>
    <row r="18" spans="2:6" x14ac:dyDescent="0.25">
      <c r="B18" s="13" t="s">
        <v>35</v>
      </c>
      <c r="C18" s="27">
        <v>124059353</v>
      </c>
      <c r="D18" s="27">
        <v>125464983</v>
      </c>
      <c r="E18" s="27">
        <v>38257524.050000004</v>
      </c>
      <c r="F18" s="22">
        <f t="shared" si="0"/>
        <v>0.30492590948663345</v>
      </c>
    </row>
    <row r="19" spans="2:6" x14ac:dyDescent="0.25">
      <c r="B19" s="13" t="s">
        <v>39</v>
      </c>
      <c r="C19" s="27">
        <v>196969140</v>
      </c>
      <c r="D19" s="27">
        <v>199715785</v>
      </c>
      <c r="E19" s="27">
        <v>65143514.17999997</v>
      </c>
      <c r="F19" s="22">
        <f t="shared" si="0"/>
        <v>0.32618109870484185</v>
      </c>
    </row>
    <row r="20" spans="2:6" x14ac:dyDescent="0.25">
      <c r="B20" s="13" t="s">
        <v>38</v>
      </c>
      <c r="C20" s="27">
        <v>23869815</v>
      </c>
      <c r="D20" s="27">
        <v>23901148</v>
      </c>
      <c r="E20" s="27">
        <v>7614478.629999999</v>
      </c>
      <c r="F20" s="22">
        <f t="shared" si="0"/>
        <v>0.31858212961151483</v>
      </c>
    </row>
    <row r="21" spans="2:6" x14ac:dyDescent="0.25">
      <c r="B21" s="13" t="s">
        <v>36</v>
      </c>
      <c r="C21" s="27">
        <v>1972729486</v>
      </c>
      <c r="D21" s="27">
        <v>1965357646</v>
      </c>
      <c r="E21" s="27">
        <v>495271177.88000059</v>
      </c>
      <c r="F21" s="22">
        <f t="shared" si="0"/>
        <v>0.25200053480749557</v>
      </c>
    </row>
    <row r="22" spans="2:6" x14ac:dyDescent="0.25">
      <c r="B22" s="13" t="s">
        <v>37</v>
      </c>
      <c r="C22" s="27">
        <v>1746164727</v>
      </c>
      <c r="D22" s="27">
        <v>1713045331</v>
      </c>
      <c r="E22" s="27">
        <v>518039230.44000018</v>
      </c>
      <c r="F22" s="22">
        <f t="shared" si="0"/>
        <v>0.30240836075107935</v>
      </c>
    </row>
    <row r="23" spans="2:6" x14ac:dyDescent="0.25">
      <c r="B23" s="40" t="s">
        <v>19</v>
      </c>
      <c r="C23" s="41">
        <f>SUM(C24:C29)</f>
        <v>148249515</v>
      </c>
      <c r="D23" s="41">
        <f>SUM(D24:D29)</f>
        <v>151037952</v>
      </c>
      <c r="E23" s="41">
        <f>SUM(E24:E29)</f>
        <v>50508265.859999999</v>
      </c>
      <c r="F23" s="42">
        <f t="shared" si="0"/>
        <v>0.33440777758956902</v>
      </c>
    </row>
    <row r="24" spans="2:6" x14ac:dyDescent="0.25">
      <c r="B24" s="13" t="s">
        <v>27</v>
      </c>
      <c r="C24" s="27">
        <v>0</v>
      </c>
      <c r="D24" s="27">
        <v>0</v>
      </c>
      <c r="E24" s="27">
        <v>0</v>
      </c>
      <c r="F24" s="22" t="str">
        <f t="shared" si="0"/>
        <v>%</v>
      </c>
    </row>
    <row r="25" spans="2:6" x14ac:dyDescent="0.25">
      <c r="B25" s="13" t="s">
        <v>31</v>
      </c>
      <c r="C25" s="27">
        <v>0</v>
      </c>
      <c r="D25" s="27">
        <v>0</v>
      </c>
      <c r="E25" s="27">
        <v>0</v>
      </c>
      <c r="F25" s="22" t="str">
        <f t="shared" si="0"/>
        <v>%</v>
      </c>
    </row>
    <row r="26" spans="2:6" x14ac:dyDescent="0.25">
      <c r="B26" s="13" t="s">
        <v>34</v>
      </c>
      <c r="C26" s="27">
        <v>0</v>
      </c>
      <c r="D26" s="27">
        <v>0</v>
      </c>
      <c r="E26" s="27">
        <v>0</v>
      </c>
      <c r="F26" s="22" t="str">
        <f t="shared" si="0"/>
        <v>%</v>
      </c>
    </row>
    <row r="27" spans="2:6" x14ac:dyDescent="0.25">
      <c r="B27" s="13" t="s">
        <v>35</v>
      </c>
      <c r="C27" s="27">
        <v>0</v>
      </c>
      <c r="D27" s="27">
        <v>0</v>
      </c>
      <c r="E27" s="27">
        <v>0</v>
      </c>
      <c r="F27" s="22" t="str">
        <f t="shared" si="0"/>
        <v>%</v>
      </c>
    </row>
    <row r="28" spans="2:6" x14ac:dyDescent="0.25">
      <c r="B28" s="13" t="s">
        <v>36</v>
      </c>
      <c r="C28" s="27">
        <v>3919587</v>
      </c>
      <c r="D28" s="27">
        <v>3902809</v>
      </c>
      <c r="E28" s="27">
        <v>1065396.2400000002</v>
      </c>
      <c r="F28" s="22">
        <f t="shared" si="0"/>
        <v>0.27298190610916401</v>
      </c>
    </row>
    <row r="29" spans="2:6" x14ac:dyDescent="0.25">
      <c r="B29" s="13" t="s">
        <v>37</v>
      </c>
      <c r="C29" s="27">
        <v>144329928</v>
      </c>
      <c r="D29" s="27">
        <v>147135143</v>
      </c>
      <c r="E29" s="27">
        <v>49442869.619999997</v>
      </c>
      <c r="F29" s="22">
        <f t="shared" si="0"/>
        <v>0.33603711942564257</v>
      </c>
    </row>
    <row r="30" spans="2:6" x14ac:dyDescent="0.25">
      <c r="B30" s="40" t="s">
        <v>18</v>
      </c>
      <c r="C30" s="41">
        <f>SUM(C31:C43)</f>
        <v>3022348973</v>
      </c>
      <c r="D30" s="41">
        <f>SUM(D31:D43)</f>
        <v>2714934044</v>
      </c>
      <c r="E30" s="41">
        <f>SUM(E31:E43)</f>
        <v>721063060.97000027</v>
      </c>
      <c r="F30" s="42">
        <f t="shared" si="0"/>
        <v>0.26559137322821841</v>
      </c>
    </row>
    <row r="31" spans="2:6" x14ac:dyDescent="0.25">
      <c r="B31" s="35" t="s">
        <v>27</v>
      </c>
      <c r="C31" s="12">
        <v>65769790</v>
      </c>
      <c r="D31" s="12">
        <v>71484261</v>
      </c>
      <c r="E31" s="12">
        <v>23419346.84</v>
      </c>
      <c r="F31" s="31">
        <f t="shared" si="0"/>
        <v>0.32761542908025587</v>
      </c>
    </row>
    <row r="32" spans="2:6" x14ac:dyDescent="0.25">
      <c r="B32" s="36" t="s">
        <v>28</v>
      </c>
      <c r="C32" s="37">
        <v>170740648</v>
      </c>
      <c r="D32" s="37">
        <v>163495872</v>
      </c>
      <c r="E32" s="37">
        <v>32201798</v>
      </c>
      <c r="F32" s="22">
        <f t="shared" si="0"/>
        <v>0.19695786570073157</v>
      </c>
    </row>
    <row r="33" spans="2:6" x14ac:dyDescent="0.25">
      <c r="B33" s="36" t="s">
        <v>29</v>
      </c>
      <c r="C33" s="37">
        <v>47447414</v>
      </c>
      <c r="D33" s="37">
        <v>46993125</v>
      </c>
      <c r="E33" s="37">
        <v>9969969.6000000034</v>
      </c>
      <c r="F33" s="22">
        <f t="shared" si="0"/>
        <v>0.21215804652276271</v>
      </c>
    </row>
    <row r="34" spans="2:6" x14ac:dyDescent="0.25">
      <c r="B34" s="36" t="s">
        <v>30</v>
      </c>
      <c r="C34" s="37">
        <v>23666294</v>
      </c>
      <c r="D34" s="37">
        <v>23945839</v>
      </c>
      <c r="E34" s="37">
        <v>5586669.1299999999</v>
      </c>
      <c r="F34" s="22">
        <f t="shared" si="0"/>
        <v>0.23330438035601925</v>
      </c>
    </row>
    <row r="35" spans="2:6" x14ac:dyDescent="0.25">
      <c r="B35" s="36" t="s">
        <v>31</v>
      </c>
      <c r="C35" s="37">
        <v>374004594</v>
      </c>
      <c r="D35" s="37">
        <v>309816746</v>
      </c>
      <c r="E35" s="37">
        <v>78749039.950000003</v>
      </c>
      <c r="F35" s="22">
        <f t="shared" si="0"/>
        <v>0.25417941724170068</v>
      </c>
    </row>
    <row r="36" spans="2:6" x14ac:dyDescent="0.25">
      <c r="B36" s="36" t="s">
        <v>32</v>
      </c>
      <c r="C36" s="37">
        <v>11767467</v>
      </c>
      <c r="D36" s="37">
        <v>12776495</v>
      </c>
      <c r="E36" s="37">
        <v>2620992.4799999991</v>
      </c>
      <c r="F36" s="22">
        <f t="shared" si="0"/>
        <v>0.20514174505605795</v>
      </c>
    </row>
    <row r="37" spans="2:6" x14ac:dyDescent="0.25">
      <c r="B37" s="36" t="s">
        <v>33</v>
      </c>
      <c r="C37" s="37">
        <v>18130103</v>
      </c>
      <c r="D37" s="37">
        <v>29067752</v>
      </c>
      <c r="E37" s="37">
        <v>10625620.869999997</v>
      </c>
      <c r="F37" s="22">
        <f t="shared" si="0"/>
        <v>0.36554670171948617</v>
      </c>
    </row>
    <row r="38" spans="2:6" x14ac:dyDescent="0.25">
      <c r="B38" s="36" t="s">
        <v>34</v>
      </c>
      <c r="C38" s="37">
        <v>7697987</v>
      </c>
      <c r="D38" s="37">
        <v>8768541</v>
      </c>
      <c r="E38" s="37">
        <v>4167775.6099999994</v>
      </c>
      <c r="F38" s="22">
        <f t="shared" si="0"/>
        <v>0.47531004416812322</v>
      </c>
    </row>
    <row r="39" spans="2:6" x14ac:dyDescent="0.25">
      <c r="B39" s="36" t="s">
        <v>35</v>
      </c>
      <c r="C39" s="37">
        <v>41127841</v>
      </c>
      <c r="D39" s="37">
        <v>48452602</v>
      </c>
      <c r="E39" s="37">
        <v>7289629.160000002</v>
      </c>
      <c r="F39" s="22">
        <f t="shared" si="0"/>
        <v>0.15044866238556193</v>
      </c>
    </row>
    <row r="40" spans="2:6" x14ac:dyDescent="0.25">
      <c r="B40" s="36" t="s">
        <v>39</v>
      </c>
      <c r="C40" s="37">
        <v>99233980</v>
      </c>
      <c r="D40" s="37">
        <v>79435910</v>
      </c>
      <c r="E40" s="37">
        <v>8730307.620000001</v>
      </c>
      <c r="F40" s="22">
        <f t="shared" si="0"/>
        <v>0.10990379061560447</v>
      </c>
    </row>
    <row r="41" spans="2:6" x14ac:dyDescent="0.25">
      <c r="B41" s="36" t="s">
        <v>38</v>
      </c>
      <c r="C41" s="37">
        <v>112619</v>
      </c>
      <c r="D41" s="37">
        <v>159894</v>
      </c>
      <c r="E41" s="37">
        <v>86352.83</v>
      </c>
      <c r="F41" s="22">
        <f t="shared" si="0"/>
        <v>0.5400629792237357</v>
      </c>
    </row>
    <row r="42" spans="2:6" x14ac:dyDescent="0.25">
      <c r="B42" s="36" t="s">
        <v>36</v>
      </c>
      <c r="C42" s="37">
        <v>506140465</v>
      </c>
      <c r="D42" s="37">
        <v>442930174</v>
      </c>
      <c r="E42" s="37">
        <v>154512783.70000005</v>
      </c>
      <c r="F42" s="22">
        <f t="shared" si="0"/>
        <v>0.34884230691404655</v>
      </c>
    </row>
    <row r="43" spans="2:6" x14ac:dyDescent="0.25">
      <c r="B43" s="36" t="s">
        <v>37</v>
      </c>
      <c r="C43" s="37">
        <v>1656509771</v>
      </c>
      <c r="D43" s="37">
        <v>1477606833</v>
      </c>
      <c r="E43" s="37">
        <v>383102775.18000013</v>
      </c>
      <c r="F43" s="22">
        <f t="shared" si="0"/>
        <v>0.25927247128533015</v>
      </c>
    </row>
    <row r="44" spans="2:6" x14ac:dyDescent="0.25">
      <c r="B44" s="40" t="s">
        <v>17</v>
      </c>
      <c r="C44" s="41">
        <f>SUM(C45:C51)</f>
        <v>764270538</v>
      </c>
      <c r="D44" s="41">
        <f>SUM(D45:D51)</f>
        <v>624861387</v>
      </c>
      <c r="E44" s="41">
        <f>SUM(E45:E51)</f>
        <v>123689047.21999998</v>
      </c>
      <c r="F44" s="42">
        <f t="shared" si="0"/>
        <v>0.19794637625768349</v>
      </c>
    </row>
    <row r="45" spans="2:6" x14ac:dyDescent="0.25">
      <c r="B45" s="13" t="s">
        <v>27</v>
      </c>
      <c r="C45" s="27">
        <v>56868201</v>
      </c>
      <c r="D45" s="27">
        <v>58438434</v>
      </c>
      <c r="E45" s="27">
        <v>21222279.469999999</v>
      </c>
      <c r="F45" s="22">
        <f t="shared" si="0"/>
        <v>0.36315619734094856</v>
      </c>
    </row>
    <row r="46" spans="2:6" x14ac:dyDescent="0.25">
      <c r="B46" s="13" t="s">
        <v>28</v>
      </c>
      <c r="C46" s="27">
        <v>22519658</v>
      </c>
      <c r="D46" s="27">
        <v>29724712</v>
      </c>
      <c r="E46" s="27">
        <v>11269008.65</v>
      </c>
      <c r="F46" s="22">
        <f t="shared" si="0"/>
        <v>0.37911245868420862</v>
      </c>
    </row>
    <row r="47" spans="2:6" x14ac:dyDescent="0.25">
      <c r="B47" s="13" t="s">
        <v>29</v>
      </c>
      <c r="C47" s="27">
        <v>14275734</v>
      </c>
      <c r="D47" s="27">
        <v>14709935</v>
      </c>
      <c r="E47" s="27">
        <v>13362205.949999999</v>
      </c>
      <c r="F47" s="22">
        <f t="shared" si="0"/>
        <v>0.90837967332962377</v>
      </c>
    </row>
    <row r="48" spans="2:6" x14ac:dyDescent="0.25">
      <c r="B48" s="13" t="s">
        <v>31</v>
      </c>
      <c r="C48" s="27">
        <v>45000000</v>
      </c>
      <c r="D48" s="27">
        <v>99087802</v>
      </c>
      <c r="E48" s="27">
        <v>24305670.030000001</v>
      </c>
      <c r="F48" s="22">
        <f t="shared" si="0"/>
        <v>0.24529426972252347</v>
      </c>
    </row>
    <row r="49" spans="2:6" x14ac:dyDescent="0.25">
      <c r="B49" s="13" t="s">
        <v>39</v>
      </c>
      <c r="C49" s="27">
        <v>198959866</v>
      </c>
      <c r="D49" s="27">
        <v>237695012</v>
      </c>
      <c r="E49" s="27">
        <v>49978267.379999995</v>
      </c>
      <c r="F49" s="22">
        <f t="shared" si="0"/>
        <v>0.21026216309494958</v>
      </c>
    </row>
    <row r="50" spans="2:6" x14ac:dyDescent="0.25">
      <c r="B50" s="13" t="s">
        <v>36</v>
      </c>
      <c r="C50" s="27">
        <v>16248985</v>
      </c>
      <c r="D50" s="27">
        <v>880853</v>
      </c>
      <c r="E50" s="27">
        <v>1799.3</v>
      </c>
      <c r="F50" s="22">
        <f t="shared" si="0"/>
        <v>2.042679084932446E-3</v>
      </c>
    </row>
    <row r="51" spans="2:6" x14ac:dyDescent="0.25">
      <c r="B51" s="13" t="s">
        <v>37</v>
      </c>
      <c r="C51" s="27">
        <v>410398094</v>
      </c>
      <c r="D51" s="27">
        <v>184324639</v>
      </c>
      <c r="E51" s="27">
        <v>3549816.4400000004</v>
      </c>
      <c r="F51" s="22">
        <f t="shared" si="0"/>
        <v>1.9258502060595383E-2</v>
      </c>
    </row>
    <row r="52" spans="2:6" x14ac:dyDescent="0.25">
      <c r="B52" s="40" t="s">
        <v>16</v>
      </c>
      <c r="C52" s="41">
        <f>+SUM(C53:C61)</f>
        <v>133385917</v>
      </c>
      <c r="D52" s="41">
        <f>+SUM(D53:D61)</f>
        <v>164667307</v>
      </c>
      <c r="E52" s="41">
        <f>+SUM(E53:E61)</f>
        <v>35335936.340000004</v>
      </c>
      <c r="F52" s="42">
        <f t="shared" si="0"/>
        <v>0.21458987205031538</v>
      </c>
    </row>
    <row r="53" spans="2:6" x14ac:dyDescent="0.25">
      <c r="B53" s="11" t="s">
        <v>27</v>
      </c>
      <c r="C53" s="26">
        <v>11236390</v>
      </c>
      <c r="D53" s="26">
        <v>6495323</v>
      </c>
      <c r="E53" s="26">
        <v>3522547</v>
      </c>
      <c r="F53" s="31">
        <f t="shared" si="0"/>
        <v>0.54232052817080845</v>
      </c>
    </row>
    <row r="54" spans="2:6" x14ac:dyDescent="0.25">
      <c r="B54" s="13" t="s">
        <v>28</v>
      </c>
      <c r="C54" s="27">
        <v>4450790</v>
      </c>
      <c r="D54" s="27">
        <v>4815649</v>
      </c>
      <c r="E54" s="27">
        <v>1368420</v>
      </c>
      <c r="F54" s="22">
        <f t="shared" si="0"/>
        <v>0.28416107569301668</v>
      </c>
    </row>
    <row r="55" spans="2:6" x14ac:dyDescent="0.25">
      <c r="B55" s="13" t="s">
        <v>29</v>
      </c>
      <c r="C55" s="27">
        <v>3083384</v>
      </c>
      <c r="D55" s="27">
        <v>3984032</v>
      </c>
      <c r="E55" s="27">
        <v>133487</v>
      </c>
      <c r="F55" s="22">
        <f t="shared" si="0"/>
        <v>3.350550397185565E-2</v>
      </c>
    </row>
    <row r="56" spans="2:6" x14ac:dyDescent="0.25">
      <c r="B56" s="13" t="s">
        <v>30</v>
      </c>
      <c r="C56" s="27">
        <v>100880</v>
      </c>
      <c r="D56" s="27">
        <v>100880</v>
      </c>
      <c r="E56" s="27">
        <v>0</v>
      </c>
      <c r="F56" s="22" t="str">
        <f t="shared" ref="F56:F58" si="1">IF(E56=0,"%",E56/D56)</f>
        <v>%</v>
      </c>
    </row>
    <row r="57" spans="2:6" x14ac:dyDescent="0.25">
      <c r="B57" s="13" t="s">
        <v>31</v>
      </c>
      <c r="C57" s="27">
        <v>284535</v>
      </c>
      <c r="D57" s="27">
        <v>13700067</v>
      </c>
      <c r="E57" s="27">
        <v>3922880</v>
      </c>
      <c r="F57" s="22">
        <f t="shared" si="1"/>
        <v>0.28634020548950601</v>
      </c>
    </row>
    <row r="58" spans="2:6" x14ac:dyDescent="0.25">
      <c r="B58" s="13" t="s">
        <v>35</v>
      </c>
      <c r="C58" s="27">
        <v>121297</v>
      </c>
      <c r="D58" s="27">
        <v>121297</v>
      </c>
      <c r="E58" s="27">
        <v>0</v>
      </c>
      <c r="F58" s="22" t="str">
        <f t="shared" si="1"/>
        <v>%</v>
      </c>
    </row>
    <row r="59" spans="2:6" x14ac:dyDescent="0.25">
      <c r="B59" s="13" t="s">
        <v>39</v>
      </c>
      <c r="C59" s="27">
        <v>21128</v>
      </c>
      <c r="D59" s="27">
        <v>31525037</v>
      </c>
      <c r="E59" s="27">
        <v>7530420</v>
      </c>
      <c r="F59" s="22">
        <f t="shared" si="0"/>
        <v>0.23887109157080449</v>
      </c>
    </row>
    <row r="60" spans="2:6" x14ac:dyDescent="0.25">
      <c r="B60" s="13" t="s">
        <v>36</v>
      </c>
      <c r="C60" s="27">
        <v>22987729</v>
      </c>
      <c r="D60" s="27">
        <v>6667529</v>
      </c>
      <c r="E60" s="27">
        <v>2919771.6100000003</v>
      </c>
      <c r="F60" s="22">
        <f t="shared" si="0"/>
        <v>0.43790909795817917</v>
      </c>
    </row>
    <row r="61" spans="2:6" x14ac:dyDescent="0.25">
      <c r="B61" s="13" t="s">
        <v>37</v>
      </c>
      <c r="C61" s="27">
        <v>91099784</v>
      </c>
      <c r="D61" s="27">
        <v>97257493</v>
      </c>
      <c r="E61" s="27">
        <v>15938410.73</v>
      </c>
      <c r="F61" s="22">
        <f t="shared" si="0"/>
        <v>0.16387848625709486</v>
      </c>
    </row>
    <row r="62" spans="2:6" x14ac:dyDescent="0.25">
      <c r="B62" s="40" t="s">
        <v>15</v>
      </c>
      <c r="C62" s="41">
        <f>+SUM(C63:C75)</f>
        <v>1436669300</v>
      </c>
      <c r="D62" s="41">
        <f>+SUM(D63:D75)</f>
        <v>1425496417</v>
      </c>
      <c r="E62" s="41">
        <f>+SUM(E63:E75)</f>
        <v>487248082.43000013</v>
      </c>
      <c r="F62" s="42">
        <f t="shared" si="0"/>
        <v>0.34180940521438025</v>
      </c>
    </row>
    <row r="63" spans="2:6" x14ac:dyDescent="0.25">
      <c r="B63" s="11" t="s">
        <v>27</v>
      </c>
      <c r="C63" s="26">
        <v>30049115</v>
      </c>
      <c r="D63" s="26">
        <v>18440861</v>
      </c>
      <c r="E63" s="26">
        <v>6832936.3300000001</v>
      </c>
      <c r="F63" s="31">
        <f t="shared" si="0"/>
        <v>0.37053239162748419</v>
      </c>
    </row>
    <row r="64" spans="2:6" x14ac:dyDescent="0.25">
      <c r="B64" s="13" t="s">
        <v>28</v>
      </c>
      <c r="C64" s="27">
        <v>0</v>
      </c>
      <c r="D64" s="27">
        <v>742250</v>
      </c>
      <c r="E64" s="27">
        <v>134292.04999999999</v>
      </c>
      <c r="F64" s="22">
        <f t="shared" si="0"/>
        <v>0.18092563152576624</v>
      </c>
    </row>
    <row r="65" spans="2:6" x14ac:dyDescent="0.25">
      <c r="B65" s="13" t="s">
        <v>29</v>
      </c>
      <c r="C65" s="27">
        <v>0</v>
      </c>
      <c r="D65" s="27">
        <v>330444</v>
      </c>
      <c r="E65" s="27">
        <v>52936</v>
      </c>
      <c r="F65" s="22">
        <f t="shared" si="0"/>
        <v>0.16019658399002554</v>
      </c>
    </row>
    <row r="66" spans="2:6" x14ac:dyDescent="0.25">
      <c r="B66" s="13" t="s">
        <v>30</v>
      </c>
      <c r="C66" s="27">
        <v>0</v>
      </c>
      <c r="D66" s="27">
        <v>577919</v>
      </c>
      <c r="E66" s="27">
        <v>47529.67</v>
      </c>
      <c r="F66" s="22">
        <f t="shared" si="0"/>
        <v>8.2242788349232335E-2</v>
      </c>
    </row>
    <row r="67" spans="2:6" x14ac:dyDescent="0.25">
      <c r="B67" s="13" t="s">
        <v>31</v>
      </c>
      <c r="C67" s="27">
        <v>121266000</v>
      </c>
      <c r="D67" s="27">
        <v>65517353</v>
      </c>
      <c r="E67" s="27">
        <v>4582694.63</v>
      </c>
      <c r="F67" s="22">
        <f t="shared" si="0"/>
        <v>6.994627255469249E-2</v>
      </c>
    </row>
    <row r="68" spans="2:6" x14ac:dyDescent="0.25">
      <c r="B68" s="13" t="s">
        <v>32</v>
      </c>
      <c r="C68" s="27">
        <v>0</v>
      </c>
      <c r="D68" s="27">
        <v>401205</v>
      </c>
      <c r="E68" s="27">
        <v>11784</v>
      </c>
      <c r="F68" s="22">
        <f t="shared" si="0"/>
        <v>2.9371518301117883E-2</v>
      </c>
    </row>
    <row r="69" spans="2:6" x14ac:dyDescent="0.25">
      <c r="B69" s="13" t="s">
        <v>33</v>
      </c>
      <c r="C69" s="27">
        <v>2568851</v>
      </c>
      <c r="D69" s="27">
        <v>3204425</v>
      </c>
      <c r="E69" s="27">
        <v>689724.66</v>
      </c>
      <c r="F69" s="22">
        <f t="shared" si="0"/>
        <v>0.21524131786513961</v>
      </c>
    </row>
    <row r="70" spans="2:6" x14ac:dyDescent="0.25">
      <c r="B70" s="13" t="s">
        <v>34</v>
      </c>
      <c r="C70" s="27">
        <v>0</v>
      </c>
      <c r="D70" s="27">
        <v>324028</v>
      </c>
      <c r="E70" s="27">
        <v>35817.380000000005</v>
      </c>
      <c r="F70" s="22">
        <f t="shared" si="0"/>
        <v>0.11053791647635391</v>
      </c>
    </row>
    <row r="71" spans="2:6" x14ac:dyDescent="0.25">
      <c r="B71" s="13" t="s">
        <v>35</v>
      </c>
      <c r="C71" s="27">
        <v>0</v>
      </c>
      <c r="D71" s="27">
        <v>3269374</v>
      </c>
      <c r="E71" s="27">
        <v>76112</v>
      </c>
      <c r="F71" s="22">
        <f t="shared" si="0"/>
        <v>2.3280297696133878E-2</v>
      </c>
    </row>
    <row r="72" spans="2:6" x14ac:dyDescent="0.25">
      <c r="B72" s="13" t="s">
        <v>39</v>
      </c>
      <c r="C72" s="27">
        <v>360000</v>
      </c>
      <c r="D72" s="27">
        <v>829259</v>
      </c>
      <c r="E72" s="27">
        <v>40489.68</v>
      </c>
      <c r="F72" s="22">
        <f t="shared" si="0"/>
        <v>4.8826337730431629E-2</v>
      </c>
    </row>
    <row r="73" spans="2:6" x14ac:dyDescent="0.25">
      <c r="B73" s="13" t="s">
        <v>38</v>
      </c>
      <c r="C73" s="27">
        <v>0</v>
      </c>
      <c r="D73" s="27">
        <v>13200</v>
      </c>
      <c r="E73" s="27">
        <v>0</v>
      </c>
      <c r="F73" s="22" t="str">
        <f t="shared" si="0"/>
        <v>%</v>
      </c>
    </row>
    <row r="74" spans="2:6" x14ac:dyDescent="0.25">
      <c r="B74" s="13" t="s">
        <v>36</v>
      </c>
      <c r="C74" s="27">
        <v>8435007</v>
      </c>
      <c r="D74" s="27">
        <v>7719030</v>
      </c>
      <c r="E74" s="27">
        <v>6423933.3200000012</v>
      </c>
      <c r="F74" s="22">
        <f t="shared" si="0"/>
        <v>0.8322202815638754</v>
      </c>
    </row>
    <row r="75" spans="2:6" x14ac:dyDescent="0.25">
      <c r="B75" s="13" t="s">
        <v>37</v>
      </c>
      <c r="C75" s="27">
        <v>1273990327</v>
      </c>
      <c r="D75" s="27">
        <v>1324127069</v>
      </c>
      <c r="E75" s="27">
        <v>468319832.7100001</v>
      </c>
      <c r="F75" s="22">
        <f t="shared" si="0"/>
        <v>0.3536819416158315</v>
      </c>
    </row>
    <row r="76" spans="2:6" x14ac:dyDescent="0.25">
      <c r="B76" s="43" t="s">
        <v>3</v>
      </c>
      <c r="C76" s="44">
        <f>+C62+C52+C44+C30+C23+C9</f>
        <v>10778179170</v>
      </c>
      <c r="D76" s="44">
        <f>+D62+D52+D44+D30+D23+D9</f>
        <v>10349064130</v>
      </c>
      <c r="E76" s="44">
        <f>+E62+E52+E44+E30+E23+E9</f>
        <v>2959480782.420001</v>
      </c>
      <c r="F76" s="45">
        <f t="shared" si="0"/>
        <v>0.28596602989839631</v>
      </c>
    </row>
    <row r="77" spans="2:6" x14ac:dyDescent="0.2">
      <c r="B77" s="34" t="s">
        <v>42</v>
      </c>
      <c r="C77" s="9"/>
      <c r="D77" s="9"/>
      <c r="E77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F43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8" t="s">
        <v>44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33</v>
      </c>
      <c r="C10" s="26">
        <v>0</v>
      </c>
      <c r="D10" s="26">
        <v>0</v>
      </c>
      <c r="E10" s="26">
        <v>0</v>
      </c>
      <c r="F10" s="32" t="str">
        <f t="shared" ref="F10:F42" si="0">IF(D10=0,"%",E10/D10)</f>
        <v>%</v>
      </c>
    </row>
    <row r="11" spans="2:6" x14ac:dyDescent="0.25">
      <c r="B11" s="63" t="s">
        <v>36</v>
      </c>
      <c r="C11" s="64">
        <v>0</v>
      </c>
      <c r="D11" s="64">
        <v>0</v>
      </c>
      <c r="E11" s="64">
        <v>0</v>
      </c>
      <c r="F11" s="32" t="str">
        <f t="shared" si="0"/>
        <v>%</v>
      </c>
    </row>
    <row r="12" spans="2:6" x14ac:dyDescent="0.25">
      <c r="B12" s="63" t="s">
        <v>37</v>
      </c>
      <c r="C12" s="64">
        <v>0</v>
      </c>
      <c r="D12" s="64">
        <v>0</v>
      </c>
      <c r="E12" s="64">
        <v>0</v>
      </c>
      <c r="F12" s="32" t="str">
        <f t="shared" si="0"/>
        <v>%</v>
      </c>
    </row>
    <row r="13" spans="2:6" hidden="1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36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+SUM(C17:C26)</f>
        <v>3103832</v>
      </c>
      <c r="D16" s="41">
        <f>+SUM(D17:D26)</f>
        <v>19995762</v>
      </c>
      <c r="E16" s="41">
        <f>+SUM(E17:E26)</f>
        <v>1177927.6800000002</v>
      </c>
      <c r="F16" s="42">
        <f t="shared" si="0"/>
        <v>5.8908866788872569E-2</v>
      </c>
    </row>
    <row r="17" spans="2:6" x14ac:dyDescent="0.25">
      <c r="B17" s="11" t="s">
        <v>27</v>
      </c>
      <c r="C17" s="26">
        <v>0</v>
      </c>
      <c r="D17" s="26">
        <v>335970</v>
      </c>
      <c r="E17" s="26">
        <v>332569.07</v>
      </c>
      <c r="F17" s="23">
        <f t="shared" si="0"/>
        <v>0.98987728070958714</v>
      </c>
    </row>
    <row r="18" spans="2:6" x14ac:dyDescent="0.25">
      <c r="B18" s="13" t="s">
        <v>28</v>
      </c>
      <c r="C18" s="27">
        <v>0</v>
      </c>
      <c r="D18" s="27">
        <v>980</v>
      </c>
      <c r="E18" s="27">
        <v>0</v>
      </c>
      <c r="F18" s="32">
        <f t="shared" si="0"/>
        <v>0</v>
      </c>
    </row>
    <row r="19" spans="2:6" x14ac:dyDescent="0.25">
      <c r="B19" s="13" t="s">
        <v>29</v>
      </c>
      <c r="C19" s="27">
        <v>0</v>
      </c>
      <c r="D19" s="27">
        <v>21260</v>
      </c>
      <c r="E19" s="27">
        <v>0</v>
      </c>
      <c r="F19" s="32">
        <f t="shared" si="0"/>
        <v>0</v>
      </c>
    </row>
    <row r="20" spans="2:6" x14ac:dyDescent="0.25">
      <c r="B20" s="13" t="s">
        <v>30</v>
      </c>
      <c r="C20" s="27">
        <v>0</v>
      </c>
      <c r="D20" s="27">
        <v>33647</v>
      </c>
      <c r="E20" s="27">
        <v>0</v>
      </c>
      <c r="F20" s="32">
        <f t="shared" si="0"/>
        <v>0</v>
      </c>
    </row>
    <row r="21" spans="2:6" x14ac:dyDescent="0.25">
      <c r="B21" s="13" t="s">
        <v>33</v>
      </c>
      <c r="C21" s="27">
        <v>100000</v>
      </c>
      <c r="D21" s="27">
        <v>100000</v>
      </c>
      <c r="E21" s="27">
        <v>0</v>
      </c>
      <c r="F21" s="32">
        <f t="shared" si="0"/>
        <v>0</v>
      </c>
    </row>
    <row r="22" spans="2:6" x14ac:dyDescent="0.25">
      <c r="B22" s="13" t="s">
        <v>34</v>
      </c>
      <c r="C22" s="27">
        <v>0</v>
      </c>
      <c r="D22" s="27">
        <v>30000</v>
      </c>
      <c r="E22" s="27">
        <v>29413.08</v>
      </c>
      <c r="F22" s="32">
        <f t="shared" si="0"/>
        <v>0.98043600000000009</v>
      </c>
    </row>
    <row r="23" spans="2:6" x14ac:dyDescent="0.25">
      <c r="B23" s="13" t="s">
        <v>35</v>
      </c>
      <c r="C23" s="27">
        <v>0</v>
      </c>
      <c r="D23" s="27">
        <v>11000</v>
      </c>
      <c r="E23" s="27">
        <v>0</v>
      </c>
      <c r="F23" s="32">
        <f t="shared" si="0"/>
        <v>0</v>
      </c>
    </row>
    <row r="24" spans="2:6" x14ac:dyDescent="0.25">
      <c r="B24" s="13" t="s">
        <v>39</v>
      </c>
      <c r="C24" s="27">
        <v>0</v>
      </c>
      <c r="D24" s="27">
        <v>52200</v>
      </c>
      <c r="E24" s="27">
        <v>0</v>
      </c>
      <c r="F24" s="32">
        <f t="shared" si="0"/>
        <v>0</v>
      </c>
    </row>
    <row r="25" spans="2:6" x14ac:dyDescent="0.25">
      <c r="B25" s="13" t="s">
        <v>36</v>
      </c>
      <c r="C25" s="27">
        <v>327959</v>
      </c>
      <c r="D25" s="27">
        <v>2898452</v>
      </c>
      <c r="E25" s="27">
        <v>376810.11000000004</v>
      </c>
      <c r="F25" s="32">
        <f t="shared" si="0"/>
        <v>0.13000391588337501</v>
      </c>
    </row>
    <row r="26" spans="2:6" x14ac:dyDescent="0.25">
      <c r="B26" s="13" t="s">
        <v>37</v>
      </c>
      <c r="C26" s="27">
        <v>2675873</v>
      </c>
      <c r="D26" s="27">
        <v>16512253</v>
      </c>
      <c r="E26" s="27">
        <v>439135.42000000004</v>
      </c>
      <c r="F26" s="32">
        <f t="shared" si="0"/>
        <v>2.6594518628075773E-2</v>
      </c>
    </row>
    <row r="27" spans="2:6" hidden="1" x14ac:dyDescent="0.25">
      <c r="B27" s="40" t="s">
        <v>17</v>
      </c>
      <c r="C27" s="41">
        <f>+SUM(C28:C31)</f>
        <v>0</v>
      </c>
      <c r="D27" s="41">
        <f t="shared" ref="D27:E27" si="1">+SUM(D28:D31)</f>
        <v>0</v>
      </c>
      <c r="E27" s="41">
        <f t="shared" si="1"/>
        <v>0</v>
      </c>
      <c r="F27" s="42" t="str">
        <f t="shared" ref="F27:F31" si="2">IF(D27=0,"%",E27/D27)</f>
        <v>%</v>
      </c>
    </row>
    <row r="28" spans="2:6" hidden="1" x14ac:dyDescent="0.25">
      <c r="B28" s="13" t="s">
        <v>24</v>
      </c>
      <c r="C28" s="27">
        <v>0</v>
      </c>
      <c r="D28" s="27">
        <v>0</v>
      </c>
      <c r="E28" s="27">
        <v>0</v>
      </c>
      <c r="F28" s="32" t="str">
        <f t="shared" si="2"/>
        <v>%</v>
      </c>
    </row>
    <row r="29" spans="2:6" hidden="1" x14ac:dyDescent="0.25">
      <c r="B29" s="13" t="s">
        <v>25</v>
      </c>
      <c r="C29" s="27">
        <v>0</v>
      </c>
      <c r="D29" s="27">
        <v>0</v>
      </c>
      <c r="E29" s="27">
        <v>0</v>
      </c>
      <c r="F29" s="32" t="str">
        <f t="shared" si="2"/>
        <v>%</v>
      </c>
    </row>
    <row r="30" spans="2:6" hidden="1" x14ac:dyDescent="0.25">
      <c r="B30" s="13" t="s">
        <v>26</v>
      </c>
      <c r="C30" s="27">
        <v>0</v>
      </c>
      <c r="D30" s="27">
        <v>0</v>
      </c>
      <c r="E30" s="27">
        <v>0</v>
      </c>
      <c r="F30" s="32" t="str">
        <f t="shared" si="2"/>
        <v>%</v>
      </c>
    </row>
    <row r="31" spans="2:6" hidden="1" x14ac:dyDescent="0.25">
      <c r="B31" s="14"/>
      <c r="C31" s="28">
        <v>0</v>
      </c>
      <c r="D31" s="28">
        <v>0</v>
      </c>
      <c r="E31" s="28">
        <v>0</v>
      </c>
      <c r="F31" s="33" t="str">
        <f t="shared" si="2"/>
        <v>%</v>
      </c>
    </row>
    <row r="32" spans="2:6" x14ac:dyDescent="0.25">
      <c r="B32" s="40" t="s">
        <v>16</v>
      </c>
      <c r="C32" s="41">
        <f>+SUM(C33:C34)</f>
        <v>0</v>
      </c>
      <c r="D32" s="41">
        <f>+SUM(D33:D34)</f>
        <v>200922</v>
      </c>
      <c r="E32" s="41">
        <f>+SUM(E33:E34)</f>
        <v>127993</v>
      </c>
      <c r="F32" s="42">
        <f t="shared" si="0"/>
        <v>0.63702829953912465</v>
      </c>
    </row>
    <row r="33" spans="2:6" x14ac:dyDescent="0.25">
      <c r="B33" s="11" t="s">
        <v>36</v>
      </c>
      <c r="C33" s="26">
        <v>0</v>
      </c>
      <c r="D33" s="26">
        <v>161120</v>
      </c>
      <c r="E33" s="26">
        <v>127993</v>
      </c>
      <c r="F33" s="32">
        <f t="shared" si="0"/>
        <v>0.79439548162859985</v>
      </c>
    </row>
    <row r="34" spans="2:6" x14ac:dyDescent="0.25">
      <c r="B34" s="38" t="s">
        <v>37</v>
      </c>
      <c r="C34" s="39">
        <v>0</v>
      </c>
      <c r="D34" s="39">
        <v>39802</v>
      </c>
      <c r="E34" s="39">
        <v>0</v>
      </c>
      <c r="F34" s="32">
        <f t="shared" si="0"/>
        <v>0</v>
      </c>
    </row>
    <row r="35" spans="2:6" x14ac:dyDescent="0.25">
      <c r="B35" s="40" t="s">
        <v>15</v>
      </c>
      <c r="C35" s="41">
        <f>+SUM(C36:C41)</f>
        <v>0</v>
      </c>
      <c r="D35" s="41">
        <f>+SUM(D36:D41)</f>
        <v>2767303</v>
      </c>
      <c r="E35" s="41">
        <f>+SUM(E36:E41)</f>
        <v>159091.06</v>
      </c>
      <c r="F35" s="42">
        <f t="shared" si="0"/>
        <v>5.7489570169945249E-2</v>
      </c>
    </row>
    <row r="36" spans="2:6" x14ac:dyDescent="0.25">
      <c r="B36" s="13" t="s">
        <v>27</v>
      </c>
      <c r="C36" s="27">
        <v>0</v>
      </c>
      <c r="D36" s="27">
        <v>10920</v>
      </c>
      <c r="E36" s="27">
        <v>0</v>
      </c>
      <c r="F36" s="32">
        <f t="shared" si="0"/>
        <v>0</v>
      </c>
    </row>
    <row r="37" spans="2:6" x14ac:dyDescent="0.25">
      <c r="B37" s="13" t="s">
        <v>28</v>
      </c>
      <c r="C37" s="27">
        <v>0</v>
      </c>
      <c r="D37" s="27">
        <v>600</v>
      </c>
      <c r="E37" s="27">
        <v>0</v>
      </c>
      <c r="F37" s="32">
        <f t="shared" si="0"/>
        <v>0</v>
      </c>
    </row>
    <row r="38" spans="2:6" x14ac:dyDescent="0.25">
      <c r="B38" s="13" t="s">
        <v>29</v>
      </c>
      <c r="C38" s="27">
        <v>0</v>
      </c>
      <c r="D38" s="27">
        <v>15750</v>
      </c>
      <c r="E38" s="27">
        <v>0</v>
      </c>
      <c r="F38" s="32">
        <f t="shared" si="0"/>
        <v>0</v>
      </c>
    </row>
    <row r="39" spans="2:6" x14ac:dyDescent="0.25">
      <c r="B39" s="13" t="s">
        <v>34</v>
      </c>
      <c r="C39" s="27">
        <v>0</v>
      </c>
      <c r="D39" s="27">
        <v>20688</v>
      </c>
      <c r="E39" s="27">
        <v>8840</v>
      </c>
      <c r="F39" s="32">
        <f t="shared" si="0"/>
        <v>0.42730085073472546</v>
      </c>
    </row>
    <row r="40" spans="2:6" ht="15" customHeight="1" x14ac:dyDescent="0.25">
      <c r="B40" s="13" t="s">
        <v>36</v>
      </c>
      <c r="C40" s="27">
        <v>0</v>
      </c>
      <c r="D40" s="27">
        <v>1561977</v>
      </c>
      <c r="E40" s="27">
        <v>98431.44</v>
      </c>
      <c r="F40" s="32">
        <f t="shared" si="0"/>
        <v>6.3017214722111789E-2</v>
      </c>
    </row>
    <row r="41" spans="2:6" x14ac:dyDescent="0.25">
      <c r="B41" s="13" t="s">
        <v>37</v>
      </c>
      <c r="C41" s="27">
        <v>0</v>
      </c>
      <c r="D41" s="27">
        <v>1157368</v>
      </c>
      <c r="E41" s="27">
        <v>51819.619999999995</v>
      </c>
      <c r="F41" s="32">
        <f t="shared" si="0"/>
        <v>4.4773676134125008E-2</v>
      </c>
    </row>
    <row r="42" spans="2:6" x14ac:dyDescent="0.25">
      <c r="B42" s="43" t="s">
        <v>3</v>
      </c>
      <c r="C42" s="44">
        <f>+C35+C32+C27+C16+C14+C9</f>
        <v>3103832</v>
      </c>
      <c r="D42" s="44">
        <f>+D35+D32+D27+D16+D14+D9</f>
        <v>22963987</v>
      </c>
      <c r="E42" s="44">
        <f>+E35+E32+E27+E16+E14+E9</f>
        <v>1465011.7400000002</v>
      </c>
      <c r="F42" s="45">
        <f t="shared" si="0"/>
        <v>6.3796053359549465E-2</v>
      </c>
    </row>
    <row r="43" spans="2:6" x14ac:dyDescent="0.25">
      <c r="B43" s="34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8" t="s">
        <v>8</v>
      </c>
      <c r="C2" s="68"/>
      <c r="D2" s="68"/>
      <c r="E2" s="68"/>
      <c r="F2" s="68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F3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8" t="s">
        <v>45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SUM(C10:C12)</f>
        <v>0</v>
      </c>
      <c r="D9" s="41">
        <f t="shared" ref="D9:E9" si="0">SUM(D10:D12)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37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/>
      <c r="D11" s="64"/>
      <c r="E11" s="64"/>
      <c r="F11" s="23" t="str">
        <f t="shared" si="1"/>
        <v>%</v>
      </c>
    </row>
    <row r="12" spans="2:6" hidden="1" x14ac:dyDescent="0.25">
      <c r="B12" s="63"/>
      <c r="C12" s="64"/>
      <c r="D12" s="64"/>
      <c r="E12" s="64"/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/>
      <c r="D14" s="27"/>
      <c r="E14" s="27"/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37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/>
      <c r="D17" s="64"/>
      <c r="E17" s="64"/>
      <c r="F17" s="23" t="str">
        <f t="shared" si="3"/>
        <v>%</v>
      </c>
    </row>
    <row r="18" spans="2:6" hidden="1" x14ac:dyDescent="0.25">
      <c r="B18" s="63"/>
      <c r="C18" s="64"/>
      <c r="D18" s="64"/>
      <c r="E18" s="64"/>
      <c r="F18" s="23" t="str">
        <f t="shared" si="3"/>
        <v>%</v>
      </c>
    </row>
    <row r="19" spans="2:6" hidden="1" x14ac:dyDescent="0.25">
      <c r="B19" s="63"/>
      <c r="C19" s="64"/>
      <c r="D19" s="64"/>
      <c r="E19" s="64"/>
      <c r="F19" s="23" t="str">
        <f t="shared" si="3"/>
        <v>%</v>
      </c>
    </row>
    <row r="20" spans="2:6" hidden="1" x14ac:dyDescent="0.25">
      <c r="B20" s="63"/>
      <c r="C20" s="64"/>
      <c r="D20" s="64"/>
      <c r="E20" s="64"/>
      <c r="F20" s="23" t="str">
        <f t="shared" si="3"/>
        <v>%</v>
      </c>
    </row>
    <row r="21" spans="2:6" hidden="1" x14ac:dyDescent="0.25">
      <c r="B21" s="63"/>
      <c r="C21" s="64"/>
      <c r="D21" s="64"/>
      <c r="E21" s="64"/>
      <c r="F21" s="23" t="str">
        <f t="shared" si="3"/>
        <v>%</v>
      </c>
    </row>
    <row r="22" spans="2:6" hidden="1" x14ac:dyDescent="0.25">
      <c r="B22" s="63"/>
      <c r="C22" s="64"/>
      <c r="D22" s="64"/>
      <c r="E22" s="64"/>
      <c r="F22" s="23" t="str">
        <f t="shared" si="3"/>
        <v>%</v>
      </c>
    </row>
    <row r="23" spans="2:6" hidden="1" x14ac:dyDescent="0.25">
      <c r="B23" s="63"/>
      <c r="C23" s="64"/>
      <c r="D23" s="64"/>
      <c r="E23" s="64"/>
      <c r="F23" s="23" t="str">
        <f t="shared" si="3"/>
        <v>%</v>
      </c>
    </row>
    <row r="24" spans="2:6" hidden="1" x14ac:dyDescent="0.25">
      <c r="B24" s="63"/>
      <c r="C24" s="64"/>
      <c r="D24" s="64"/>
      <c r="E24" s="64"/>
      <c r="F24" s="23" t="str">
        <f t="shared" si="3"/>
        <v>%</v>
      </c>
    </row>
    <row r="25" spans="2:6" hidden="1" x14ac:dyDescent="0.25">
      <c r="B25" s="63"/>
      <c r="C25" s="64"/>
      <c r="D25" s="64"/>
      <c r="E25" s="64"/>
      <c r="F25" s="23" t="str">
        <f t="shared" si="3"/>
        <v>%</v>
      </c>
    </row>
    <row r="26" spans="2:6" hidden="1" x14ac:dyDescent="0.25">
      <c r="B26" s="63"/>
      <c r="C26" s="64"/>
      <c r="D26" s="64"/>
      <c r="E26" s="64"/>
      <c r="F26" s="23" t="str">
        <f t="shared" si="3"/>
        <v>%</v>
      </c>
    </row>
    <row r="27" spans="2:6" hidden="1" x14ac:dyDescent="0.25">
      <c r="B27" s="63"/>
      <c r="C27" s="64"/>
      <c r="D27" s="64"/>
      <c r="E27" s="64"/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37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267976361</v>
      </c>
      <c r="D32" s="41">
        <f>SUM(D33:D35)</f>
        <v>162785269</v>
      </c>
      <c r="E32" s="41">
        <f>SUM(E33:E35)</f>
        <v>11634260.380000001</v>
      </c>
      <c r="F32" s="42">
        <f t="shared" ref="F32:F35" si="7">IF(E32=0,"%",E32/D32)</f>
        <v>7.1469982827500195E-2</v>
      </c>
    </row>
    <row r="33" spans="2:6" x14ac:dyDescent="0.25">
      <c r="B33" s="11" t="s">
        <v>37</v>
      </c>
      <c r="C33" s="26">
        <v>267976361</v>
      </c>
      <c r="D33" s="26">
        <v>162785269</v>
      </c>
      <c r="E33" s="26">
        <v>11634260.380000001</v>
      </c>
      <c r="F33" s="23">
        <f t="shared" si="7"/>
        <v>7.1469982827500195E-2</v>
      </c>
    </row>
    <row r="34" spans="2:6" hidden="1" x14ac:dyDescent="0.25">
      <c r="B34" s="65"/>
      <c r="C34" s="64"/>
      <c r="D34" s="64"/>
      <c r="E34" s="64"/>
      <c r="F34" s="23" t="str">
        <f t="shared" si="7"/>
        <v>%</v>
      </c>
    </row>
    <row r="35" spans="2:6" hidden="1" x14ac:dyDescent="0.25">
      <c r="B35" s="65"/>
      <c r="C35" s="64"/>
      <c r="D35" s="64"/>
      <c r="E35" s="64"/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267976361</v>
      </c>
      <c r="D36" s="44">
        <f>+D9+D13+D15+D28+D30+D32</f>
        <v>162785269</v>
      </c>
      <c r="E36" s="44">
        <f>+E9+E13+E15+E28+E30+E32</f>
        <v>11634260.380000001</v>
      </c>
      <c r="F36" s="45">
        <f t="shared" ref="F36" si="8">IF(D36=0,"%",E36/D36)</f>
        <v>7.1469982827500195E-2</v>
      </c>
    </row>
    <row r="37" spans="2:6" x14ac:dyDescent="0.25">
      <c r="B37" s="34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F36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46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35" si="1">IF(E9=0,"%",E9/D9)</f>
        <v>%</v>
      </c>
    </row>
    <row r="10" spans="2:6" x14ac:dyDescent="0.25">
      <c r="B10" s="25" t="s">
        <v>37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x14ac:dyDescent="0.25">
      <c r="B11" s="40" t="s">
        <v>18</v>
      </c>
      <c r="C11" s="41">
        <f>+SUM(C12:C22)</f>
        <v>0</v>
      </c>
      <c r="D11" s="41">
        <f>+SUM(D12:D22)</f>
        <v>539562674</v>
      </c>
      <c r="E11" s="41">
        <f>+SUM(E12:E22)</f>
        <v>156451728</v>
      </c>
      <c r="F11" s="42">
        <f t="shared" ref="F11:F12" si="2">IF(E11=0,"%",E11/D11)</f>
        <v>0.28996025028966327</v>
      </c>
    </row>
    <row r="12" spans="2:6" x14ac:dyDescent="0.25">
      <c r="B12" s="25" t="s">
        <v>27</v>
      </c>
      <c r="C12" s="26">
        <v>0</v>
      </c>
      <c r="D12" s="26">
        <v>45427281</v>
      </c>
      <c r="E12" s="26">
        <v>15416144.290000001</v>
      </c>
      <c r="F12" s="23">
        <f t="shared" si="2"/>
        <v>0.33935872785342358</v>
      </c>
    </row>
    <row r="13" spans="2:6" x14ac:dyDescent="0.25">
      <c r="B13" s="24" t="s">
        <v>28</v>
      </c>
      <c r="C13" s="27">
        <v>0</v>
      </c>
      <c r="D13" s="27">
        <v>5053752</v>
      </c>
      <c r="E13" s="27">
        <v>1677467.1400000004</v>
      </c>
      <c r="F13" s="32">
        <f t="shared" si="1"/>
        <v>0.33192510040065287</v>
      </c>
    </row>
    <row r="14" spans="2:6" x14ac:dyDescent="0.25">
      <c r="B14" s="24" t="s">
        <v>29</v>
      </c>
      <c r="C14" s="27">
        <v>0</v>
      </c>
      <c r="D14" s="27">
        <v>199270</v>
      </c>
      <c r="E14" s="27">
        <v>44932</v>
      </c>
      <c r="F14" s="32">
        <f t="shared" si="1"/>
        <v>0.22548301299744067</v>
      </c>
    </row>
    <row r="15" spans="2:6" x14ac:dyDescent="0.25">
      <c r="B15" s="24" t="s">
        <v>30</v>
      </c>
      <c r="C15" s="27">
        <v>0</v>
      </c>
      <c r="D15" s="27">
        <v>13752805</v>
      </c>
      <c r="E15" s="27">
        <v>2808402.9699999997</v>
      </c>
      <c r="F15" s="32">
        <f t="shared" si="1"/>
        <v>0.20420583073780219</v>
      </c>
    </row>
    <row r="16" spans="2:6" x14ac:dyDescent="0.25">
      <c r="B16" s="24" t="s">
        <v>31</v>
      </c>
      <c r="C16" s="27">
        <v>0</v>
      </c>
      <c r="D16" s="27">
        <v>56307110</v>
      </c>
      <c r="E16" s="27">
        <v>13276639.579999998</v>
      </c>
      <c r="F16" s="32">
        <f t="shared" si="1"/>
        <v>0.23578975337217623</v>
      </c>
    </row>
    <row r="17" spans="2:6" x14ac:dyDescent="0.25">
      <c r="B17" s="24" t="s">
        <v>33</v>
      </c>
      <c r="C17" s="27">
        <v>0</v>
      </c>
      <c r="D17" s="27">
        <v>13817915</v>
      </c>
      <c r="E17" s="27">
        <v>4716380.0799999991</v>
      </c>
      <c r="F17" s="32">
        <f t="shared" si="1"/>
        <v>0.34132357016235798</v>
      </c>
    </row>
    <row r="18" spans="2:6" x14ac:dyDescent="0.25">
      <c r="B18" s="24" t="s">
        <v>34</v>
      </c>
      <c r="C18" s="27">
        <v>0</v>
      </c>
      <c r="D18" s="27">
        <v>577435</v>
      </c>
      <c r="E18" s="27">
        <v>56639.700000000004</v>
      </c>
      <c r="F18" s="32">
        <f t="shared" si="1"/>
        <v>9.8088442855039967E-2</v>
      </c>
    </row>
    <row r="19" spans="2:6" x14ac:dyDescent="0.25">
      <c r="B19" s="24" t="s">
        <v>35</v>
      </c>
      <c r="C19" s="27">
        <v>0</v>
      </c>
      <c r="D19" s="27">
        <v>4389682</v>
      </c>
      <c r="E19" s="27">
        <v>1342305.4</v>
      </c>
      <c r="F19" s="32">
        <f t="shared" si="1"/>
        <v>0.30578647838271655</v>
      </c>
    </row>
    <row r="20" spans="2:6" x14ac:dyDescent="0.25">
      <c r="B20" s="24" t="s">
        <v>39</v>
      </c>
      <c r="C20" s="27">
        <v>0</v>
      </c>
      <c r="D20" s="27">
        <v>13025100</v>
      </c>
      <c r="E20" s="27">
        <v>4395969.3000000007</v>
      </c>
      <c r="F20" s="32">
        <f t="shared" si="1"/>
        <v>0.33749985028905732</v>
      </c>
    </row>
    <row r="21" spans="2:6" x14ac:dyDescent="0.25">
      <c r="B21" s="24" t="s">
        <v>36</v>
      </c>
      <c r="C21" s="27">
        <v>0</v>
      </c>
      <c r="D21" s="27">
        <v>15007</v>
      </c>
      <c r="E21" s="27">
        <v>14907.7</v>
      </c>
      <c r="F21" s="32">
        <f t="shared" si="1"/>
        <v>0.993383087892317</v>
      </c>
    </row>
    <row r="22" spans="2:6" x14ac:dyDescent="0.25">
      <c r="B22" s="24" t="s">
        <v>37</v>
      </c>
      <c r="C22" s="27">
        <v>0</v>
      </c>
      <c r="D22" s="27">
        <v>386997317</v>
      </c>
      <c r="E22" s="27">
        <v>112701939.84000002</v>
      </c>
      <c r="F22" s="32">
        <f t="shared" si="1"/>
        <v>0.2912215017759413</v>
      </c>
    </row>
    <row r="23" spans="2:6" x14ac:dyDescent="0.25">
      <c r="B23" s="40" t="s">
        <v>17</v>
      </c>
      <c r="C23" s="41">
        <f>SUM(C24:C25)</f>
        <v>0</v>
      </c>
      <c r="D23" s="41">
        <f t="shared" ref="D23:E23" si="3">SUM(D24:D25)</f>
        <v>0</v>
      </c>
      <c r="E23" s="41">
        <f t="shared" si="3"/>
        <v>0</v>
      </c>
      <c r="F23" s="42" t="str">
        <f t="shared" ref="F23:F24" si="4">IF(E23=0,"%",E23/D23)</f>
        <v>%</v>
      </c>
    </row>
    <row r="24" spans="2:6" x14ac:dyDescent="0.25">
      <c r="B24" s="24" t="s">
        <v>23</v>
      </c>
      <c r="C24" s="27">
        <v>0</v>
      </c>
      <c r="D24" s="27">
        <v>0</v>
      </c>
      <c r="E24" s="27">
        <v>0</v>
      </c>
      <c r="F24" s="32" t="str">
        <f t="shared" si="4"/>
        <v>%</v>
      </c>
    </row>
    <row r="25" spans="2:6" x14ac:dyDescent="0.25">
      <c r="B25" s="61" t="s">
        <v>26</v>
      </c>
      <c r="C25" s="62">
        <v>0</v>
      </c>
      <c r="D25" s="62">
        <v>0</v>
      </c>
      <c r="E25" s="62">
        <v>0</v>
      </c>
      <c r="F25" s="32" t="str">
        <f t="shared" si="1"/>
        <v>%</v>
      </c>
    </row>
    <row r="26" spans="2:6" x14ac:dyDescent="0.25">
      <c r="B26" s="40" t="s">
        <v>16</v>
      </c>
      <c r="C26" s="41">
        <f>+C27</f>
        <v>0</v>
      </c>
      <c r="D26" s="41">
        <f t="shared" ref="D26:E26" si="5">+D27</f>
        <v>0</v>
      </c>
      <c r="E26" s="41">
        <f t="shared" si="5"/>
        <v>0</v>
      </c>
      <c r="F26" s="42" t="str">
        <f t="shared" si="1"/>
        <v>%</v>
      </c>
    </row>
    <row r="27" spans="2:6" x14ac:dyDescent="0.25">
      <c r="B27" s="24" t="s">
        <v>37</v>
      </c>
      <c r="C27" s="27">
        <v>0</v>
      </c>
      <c r="D27" s="27">
        <v>0</v>
      </c>
      <c r="E27" s="27">
        <v>0</v>
      </c>
      <c r="F27" s="32" t="str">
        <f t="shared" si="1"/>
        <v>%</v>
      </c>
    </row>
    <row r="28" spans="2:6" x14ac:dyDescent="0.25">
      <c r="B28" s="40" t="s">
        <v>15</v>
      </c>
      <c r="C28" s="41">
        <f>+SUM(C29:C34)</f>
        <v>0</v>
      </c>
      <c r="D28" s="41">
        <f>+SUM(D29:D34)</f>
        <v>20038709</v>
      </c>
      <c r="E28" s="41">
        <f>+SUM(E29:E34)</f>
        <v>520446.6399999999</v>
      </c>
      <c r="F28" s="42">
        <f t="shared" si="1"/>
        <v>2.5972064368018914E-2</v>
      </c>
    </row>
    <row r="29" spans="2:6" x14ac:dyDescent="0.25">
      <c r="B29" s="24" t="s">
        <v>27</v>
      </c>
      <c r="C29" s="27">
        <v>0</v>
      </c>
      <c r="D29" s="27">
        <v>563820</v>
      </c>
      <c r="E29" s="27">
        <v>79900</v>
      </c>
      <c r="F29" s="32">
        <f t="shared" si="1"/>
        <v>0.14171189386683694</v>
      </c>
    </row>
    <row r="30" spans="2:6" x14ac:dyDescent="0.25">
      <c r="B30" s="24" t="s">
        <v>30</v>
      </c>
      <c r="C30" s="27">
        <v>0</v>
      </c>
      <c r="D30" s="27">
        <v>314850</v>
      </c>
      <c r="E30" s="27">
        <v>0</v>
      </c>
      <c r="F30" s="32" t="str">
        <f t="shared" si="1"/>
        <v>%</v>
      </c>
    </row>
    <row r="31" spans="2:6" x14ac:dyDescent="0.25">
      <c r="B31" s="24" t="s">
        <v>31</v>
      </c>
      <c r="C31" s="27">
        <v>0</v>
      </c>
      <c r="D31" s="27">
        <v>360190</v>
      </c>
      <c r="E31" s="27">
        <v>2100</v>
      </c>
      <c r="F31" s="32">
        <f t="shared" si="1"/>
        <v>5.8302562536439104E-3</v>
      </c>
    </row>
    <row r="32" spans="2:6" x14ac:dyDescent="0.25">
      <c r="B32" s="24" t="s">
        <v>39</v>
      </c>
      <c r="C32" s="27">
        <v>0</v>
      </c>
      <c r="D32" s="27">
        <v>3000</v>
      </c>
      <c r="E32" s="27">
        <v>0</v>
      </c>
      <c r="F32" s="32" t="str">
        <f t="shared" si="1"/>
        <v>%</v>
      </c>
    </row>
    <row r="33" spans="2:6" x14ac:dyDescent="0.25">
      <c r="B33" s="24" t="s">
        <v>36</v>
      </c>
      <c r="C33" s="27">
        <v>0</v>
      </c>
      <c r="D33" s="27">
        <v>4684</v>
      </c>
      <c r="E33" s="27">
        <v>4654</v>
      </c>
      <c r="F33" s="32">
        <f t="shared" si="1"/>
        <v>0.99359521776259607</v>
      </c>
    </row>
    <row r="34" spans="2:6" x14ac:dyDescent="0.25">
      <c r="B34" s="24" t="s">
        <v>37</v>
      </c>
      <c r="C34" s="27">
        <v>0</v>
      </c>
      <c r="D34" s="27">
        <v>18792165</v>
      </c>
      <c r="E34" s="27">
        <v>433792.6399999999</v>
      </c>
      <c r="F34" s="32">
        <f t="shared" si="1"/>
        <v>2.3083696849192196E-2</v>
      </c>
    </row>
    <row r="35" spans="2:6" x14ac:dyDescent="0.25">
      <c r="B35" s="43" t="s">
        <v>3</v>
      </c>
      <c r="C35" s="44">
        <f>+C28+C26+C23+C11</f>
        <v>0</v>
      </c>
      <c r="D35" s="44">
        <f>+D28+D26+D23+D11</f>
        <v>559601383</v>
      </c>
      <c r="E35" s="44">
        <f>+E28+E26+E23+E11</f>
        <v>156972174.63999999</v>
      </c>
      <c r="F35" s="45">
        <f t="shared" si="1"/>
        <v>0.28050712419343676</v>
      </c>
    </row>
    <row r="36" spans="2:6" x14ac:dyDescent="0.25">
      <c r="B36" s="34" t="s">
        <v>42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F20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47</v>
      </c>
      <c r="C5" s="69"/>
      <c r="D5" s="69"/>
      <c r="E5" s="69"/>
      <c r="F5" s="69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21</v>
      </c>
      <c r="C9" s="41">
        <f>SUM(C10:C13)</f>
        <v>0</v>
      </c>
      <c r="D9" s="41">
        <f t="shared" ref="D9:E9" si="0">SUM(D10:D13)</f>
        <v>1389201</v>
      </c>
      <c r="E9" s="41">
        <f t="shared" si="0"/>
        <v>0</v>
      </c>
      <c r="F9" s="42" t="str">
        <f t="shared" ref="F9:F19" si="1">IF(E9=0,"%",E9/D9)</f>
        <v>%</v>
      </c>
    </row>
    <row r="10" spans="2:6" x14ac:dyDescent="0.25">
      <c r="B10" s="24" t="s">
        <v>27</v>
      </c>
      <c r="C10" s="27">
        <v>0</v>
      </c>
      <c r="D10" s="27">
        <v>721156</v>
      </c>
      <c r="E10" s="27">
        <v>0</v>
      </c>
      <c r="F10" s="32" t="str">
        <f t="shared" si="1"/>
        <v>%</v>
      </c>
    </row>
    <row r="11" spans="2:6" x14ac:dyDescent="0.25">
      <c r="B11" s="66" t="s">
        <v>35</v>
      </c>
      <c r="C11" s="67">
        <v>0</v>
      </c>
      <c r="D11" s="67">
        <v>110123</v>
      </c>
      <c r="E11" s="67">
        <v>0</v>
      </c>
      <c r="F11" s="32" t="str">
        <f t="shared" si="1"/>
        <v>%</v>
      </c>
    </row>
    <row r="12" spans="2:6" x14ac:dyDescent="0.25">
      <c r="B12" s="66" t="s">
        <v>39</v>
      </c>
      <c r="C12" s="67">
        <v>0</v>
      </c>
      <c r="D12" s="67">
        <v>468487</v>
      </c>
      <c r="E12" s="67">
        <v>0</v>
      </c>
      <c r="F12" s="32" t="str">
        <f t="shared" si="1"/>
        <v>%</v>
      </c>
    </row>
    <row r="13" spans="2:6" x14ac:dyDescent="0.25">
      <c r="B13" s="50" t="s">
        <v>37</v>
      </c>
      <c r="C13" s="28">
        <v>0</v>
      </c>
      <c r="D13" s="28">
        <v>89435</v>
      </c>
      <c r="E13" s="28">
        <v>0</v>
      </c>
      <c r="F13" s="33" t="str">
        <f t="shared" si="1"/>
        <v>%</v>
      </c>
    </row>
    <row r="14" spans="2:6" x14ac:dyDescent="0.25">
      <c r="B14" s="40" t="s">
        <v>15</v>
      </c>
      <c r="C14" s="41">
        <f>SUM(C15:C18)</f>
        <v>0</v>
      </c>
      <c r="D14" s="41">
        <f t="shared" ref="D14:E14" si="2">SUM(D15:D18)</f>
        <v>746661</v>
      </c>
      <c r="E14" s="41">
        <f t="shared" si="2"/>
        <v>0</v>
      </c>
      <c r="F14" s="51" t="str">
        <f t="shared" si="1"/>
        <v>%</v>
      </c>
    </row>
    <row r="15" spans="2:6" x14ac:dyDescent="0.25">
      <c r="B15" s="24" t="s">
        <v>27</v>
      </c>
      <c r="C15" s="27">
        <v>0</v>
      </c>
      <c r="D15" s="27">
        <v>462214</v>
      </c>
      <c r="E15" s="27">
        <v>0</v>
      </c>
      <c r="F15" s="32" t="str">
        <f t="shared" si="1"/>
        <v>%</v>
      </c>
    </row>
    <row r="16" spans="2:6" x14ac:dyDescent="0.25">
      <c r="B16" s="66" t="s">
        <v>35</v>
      </c>
      <c r="C16" s="67">
        <v>0</v>
      </c>
      <c r="D16" s="67">
        <v>0</v>
      </c>
      <c r="E16" s="67">
        <v>0</v>
      </c>
      <c r="F16" s="32" t="str">
        <f t="shared" si="1"/>
        <v>%</v>
      </c>
    </row>
    <row r="17" spans="2:6" x14ac:dyDescent="0.25">
      <c r="B17" s="66" t="s">
        <v>39</v>
      </c>
      <c r="C17" s="67">
        <v>0</v>
      </c>
      <c r="D17" s="67">
        <v>267684</v>
      </c>
      <c r="E17" s="67">
        <v>0</v>
      </c>
      <c r="F17" s="32" t="str">
        <f t="shared" si="1"/>
        <v>%</v>
      </c>
    </row>
    <row r="18" spans="2:6" x14ac:dyDescent="0.25">
      <c r="B18" s="50" t="s">
        <v>37</v>
      </c>
      <c r="C18" s="28">
        <v>0</v>
      </c>
      <c r="D18" s="28">
        <v>16763</v>
      </c>
      <c r="E18" s="28">
        <v>0</v>
      </c>
      <c r="F18" s="33" t="str">
        <f t="shared" si="1"/>
        <v>%</v>
      </c>
    </row>
    <row r="19" spans="2:6" x14ac:dyDescent="0.25">
      <c r="B19" s="43" t="s">
        <v>3</v>
      </c>
      <c r="C19" s="44">
        <f>+C14+C9</f>
        <v>0</v>
      </c>
      <c r="D19" s="44">
        <f t="shared" ref="D19:E19" si="3">+D14+D9</f>
        <v>2135862</v>
      </c>
      <c r="E19" s="44">
        <f t="shared" si="3"/>
        <v>0</v>
      </c>
      <c r="F19" s="45" t="str">
        <f t="shared" si="1"/>
        <v>%</v>
      </c>
    </row>
    <row r="20" spans="2:6" x14ac:dyDescent="0.25">
      <c r="B20" s="34" t="s">
        <v>42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2025-09-02T15:35:47Z</dcterms:modified>
</cp:coreProperties>
</file>