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5. MES DE MAYO - FALTA\"/>
    </mc:Choice>
  </mc:AlternateContent>
  <xr:revisionPtr revIDLastSave="0" documentId="13_ncr:1_{3355AE59-0F14-4480-9F6E-9AEB341E548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ODA FUENTE" sheetId="1" r:id="rId1"/>
    <sheet name="RO" sheetId="2" r:id="rId2"/>
    <sheet name="RDR" sheetId="3" r:id="rId3"/>
    <sheet name="ROOC" sheetId="8" r:id="rId4"/>
    <sheet name="DYT" sheetId="5" r:id="rId5"/>
    <sheet name="RD" sheetId="7" r:id="rId6"/>
  </sheets>
  <definedNames>
    <definedName name="_xlnm.Print_Area" localSheetId="2">RDR!$B$5:$F$42</definedName>
    <definedName name="_xlnm.Print_Area" localSheetId="1">RO!$B$5:$F$77</definedName>
    <definedName name="_xlnm.Print_Area" localSheetId="3">ROOC!$B$5:$F$37</definedName>
    <definedName name="_xlnm.Print_Area" localSheetId="0">'TODA FUENTE'!$B$5:$F$77</definedName>
  </definedNames>
  <calcPr calcId="191029"/>
</workbook>
</file>

<file path=xl/calcChain.xml><?xml version="1.0" encoding="utf-8"?>
<calcChain xmlns="http://schemas.openxmlformats.org/spreadsheetml/2006/main">
  <c r="F51" i="2" l="1"/>
  <c r="F17" i="7"/>
  <c r="F16" i="7"/>
  <c r="F11" i="7"/>
  <c r="C14" i="7"/>
  <c r="D14" i="7"/>
  <c r="E14" i="7"/>
  <c r="F57" i="2"/>
  <c r="C62" i="2"/>
  <c r="D62" i="2"/>
  <c r="E62" i="2"/>
  <c r="F49" i="2"/>
  <c r="C52" i="2"/>
  <c r="D52" i="2"/>
  <c r="E52" i="2"/>
  <c r="F56" i="1"/>
  <c r="C62" i="1"/>
  <c r="D62" i="1"/>
  <c r="E62" i="1"/>
  <c r="F48" i="1"/>
  <c r="C52" i="1"/>
  <c r="D52" i="1"/>
  <c r="E52" i="1"/>
  <c r="F10" i="7" l="1"/>
  <c r="F12" i="7"/>
  <c r="F13" i="7"/>
  <c r="F32" i="5"/>
  <c r="F70" i="2"/>
  <c r="F71" i="1"/>
  <c r="F33" i="5" l="1"/>
  <c r="F18" i="5"/>
  <c r="F28" i="2"/>
  <c r="F27" i="2"/>
  <c r="F26" i="2"/>
  <c r="F27" i="1"/>
  <c r="F26" i="1"/>
  <c r="F34" i="5" l="1"/>
  <c r="F31" i="5"/>
  <c r="F30" i="5"/>
  <c r="F29" i="5"/>
  <c r="E28" i="5"/>
  <c r="D28" i="5"/>
  <c r="C28" i="5"/>
  <c r="F58" i="2"/>
  <c r="F58" i="1"/>
  <c r="F18" i="2" l="1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9" i="2"/>
  <c r="C44" i="2"/>
  <c r="D44" i="2"/>
  <c r="E44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9" i="1"/>
  <c r="F28" i="1"/>
  <c r="F40" i="3"/>
  <c r="F39" i="3"/>
  <c r="F38" i="3"/>
  <c r="F37" i="3"/>
  <c r="F36" i="3"/>
  <c r="F35" i="3"/>
  <c r="F33" i="3"/>
  <c r="E34" i="3"/>
  <c r="D34" i="3"/>
  <c r="F34" i="3" s="1"/>
  <c r="F29" i="3"/>
  <c r="F50" i="1"/>
  <c r="F25" i="2" l="1"/>
  <c r="F25" i="1"/>
  <c r="F16" i="5" l="1"/>
  <c r="C23" i="5"/>
  <c r="D23" i="5"/>
  <c r="E23" i="5"/>
  <c r="E30" i="8"/>
  <c r="D30" i="8"/>
  <c r="D36" i="8" s="1"/>
  <c r="C30" i="8"/>
  <c r="C36" i="8" s="1"/>
  <c r="F13" i="8" l="1"/>
  <c r="E36" i="8"/>
  <c r="F30" i="8"/>
  <c r="F25" i="5"/>
  <c r="F19" i="5"/>
  <c r="F32" i="3"/>
  <c r="F70" i="1"/>
  <c r="F42" i="1"/>
  <c r="F40" i="1"/>
  <c r="C44" i="1"/>
  <c r="D44" i="1"/>
  <c r="E44" i="1"/>
  <c r="F24" i="5" l="1"/>
  <c r="C30" i="1"/>
  <c r="D30" i="1"/>
  <c r="E30" i="1"/>
  <c r="F23" i="5" l="1"/>
  <c r="F33" i="8"/>
  <c r="F16" i="8"/>
  <c r="F69" i="2"/>
  <c r="F68" i="2"/>
  <c r="F67" i="2"/>
  <c r="F66" i="2"/>
  <c r="F73" i="1"/>
  <c r="F72" i="1"/>
  <c r="F32" i="8" l="1"/>
  <c r="F15" i="8"/>
  <c r="F36" i="8" l="1"/>
  <c r="F69" i="1"/>
  <c r="F17" i="5" l="1"/>
  <c r="F11" i="3" l="1"/>
  <c r="F50" i="2"/>
  <c r="F48" i="2"/>
  <c r="F47" i="2"/>
  <c r="F46" i="2"/>
  <c r="F34" i="2"/>
  <c r="F51" i="1"/>
  <c r="F49" i="1"/>
  <c r="F47" i="1"/>
  <c r="F37" i="1"/>
  <c r="F18" i="7" l="1"/>
  <c r="F15" i="7"/>
  <c r="E26" i="5"/>
  <c r="D26" i="5"/>
  <c r="C26" i="5"/>
  <c r="C31" i="3"/>
  <c r="D31" i="3"/>
  <c r="E31" i="3"/>
  <c r="F14" i="7" l="1"/>
  <c r="F30" i="3"/>
  <c r="F24" i="1"/>
  <c r="F27" i="5" l="1"/>
  <c r="F26" i="5"/>
  <c r="C30" i="2"/>
  <c r="D30" i="2"/>
  <c r="E30" i="2"/>
  <c r="E11" i="5" l="1"/>
  <c r="E35" i="5" s="1"/>
  <c r="D11" i="5"/>
  <c r="D35" i="5" s="1"/>
  <c r="C11" i="5"/>
  <c r="C35" i="5" s="1"/>
  <c r="E9" i="5"/>
  <c r="D9" i="5"/>
  <c r="C9" i="5"/>
  <c r="F61" i="1"/>
  <c r="F60" i="1"/>
  <c r="F59" i="1"/>
  <c r="F15" i="5" l="1"/>
  <c r="F14" i="5"/>
  <c r="F13" i="5"/>
  <c r="F12" i="5"/>
  <c r="F11" i="5"/>
  <c r="E27" i="3" l="1"/>
  <c r="D27" i="3"/>
  <c r="C27" i="3"/>
  <c r="E9" i="7" l="1"/>
  <c r="E19" i="7" s="1"/>
  <c r="D9" i="7"/>
  <c r="D19" i="7" s="1"/>
  <c r="C9" i="7"/>
  <c r="C19" i="7" s="1"/>
  <c r="F28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6" i="2" l="1"/>
  <c r="F45" i="2"/>
  <c r="F57" i="1"/>
  <c r="F46" i="1"/>
  <c r="F74" i="2" l="1"/>
  <c r="F68" i="1"/>
  <c r="F27" i="3" l="1"/>
  <c r="F31" i="3"/>
  <c r="F60" i="2" l="1"/>
  <c r="F59" i="2"/>
  <c r="F55" i="2"/>
  <c r="F55" i="1"/>
  <c r="F29" i="2" l="1"/>
  <c r="F24" i="2"/>
  <c r="F45" i="1" l="1"/>
  <c r="F10" i="8" l="1"/>
  <c r="F22" i="5" l="1"/>
  <c r="F21" i="5"/>
  <c r="F20" i="5"/>
  <c r="F10" i="5"/>
  <c r="F75" i="2"/>
  <c r="F73" i="2"/>
  <c r="F72" i="2"/>
  <c r="F71" i="2"/>
  <c r="F65" i="2"/>
  <c r="F64" i="2"/>
  <c r="F63" i="2"/>
  <c r="F61" i="2"/>
  <c r="F54" i="2"/>
  <c r="F53" i="2"/>
  <c r="F43" i="2"/>
  <c r="F42" i="2"/>
  <c r="F41" i="2"/>
  <c r="F40" i="2"/>
  <c r="F38" i="2"/>
  <c r="F37" i="2"/>
  <c r="F36" i="2"/>
  <c r="F35" i="2"/>
  <c r="F33" i="2"/>
  <c r="F32" i="2"/>
  <c r="F31" i="2"/>
  <c r="F22" i="2"/>
  <c r="F21" i="2"/>
  <c r="F20" i="2"/>
  <c r="F19" i="2"/>
  <c r="F17" i="2"/>
  <c r="F16" i="2"/>
  <c r="F14" i="2"/>
  <c r="F13" i="2"/>
  <c r="F12" i="2"/>
  <c r="F11" i="2"/>
  <c r="F10" i="2"/>
  <c r="F75" i="1"/>
  <c r="F74" i="1"/>
  <c r="F67" i="1"/>
  <c r="F66" i="1"/>
  <c r="F65" i="1"/>
  <c r="F64" i="1"/>
  <c r="F63" i="1"/>
  <c r="F54" i="1"/>
  <c r="F53" i="1"/>
  <c r="F43" i="1"/>
  <c r="F41" i="1"/>
  <c r="F39" i="1"/>
  <c r="F38" i="1"/>
  <c r="F36" i="1"/>
  <c r="F35" i="1"/>
  <c r="F34" i="1"/>
  <c r="F33" i="1"/>
  <c r="F32" i="1"/>
  <c r="F31" i="1"/>
  <c r="F22" i="1"/>
  <c r="F20" i="1"/>
  <c r="F19" i="1"/>
  <c r="F18" i="1"/>
  <c r="F16" i="1"/>
  <c r="F15" i="1"/>
  <c r="F14" i="1"/>
  <c r="F13" i="1"/>
  <c r="F12" i="1"/>
  <c r="F11" i="1"/>
  <c r="F10" i="1"/>
  <c r="F62" i="1" l="1"/>
  <c r="F62" i="2"/>
  <c r="E9" i="3"/>
  <c r="D9" i="3"/>
  <c r="C9" i="3"/>
  <c r="F9" i="3" l="1"/>
  <c r="F9" i="5"/>
  <c r="F44" i="1"/>
  <c r="F23" i="1"/>
  <c r="F9" i="8"/>
  <c r="F28" i="5"/>
  <c r="F35" i="5"/>
  <c r="F44" i="2"/>
  <c r="E14" i="3"/>
  <c r="D14" i="3"/>
  <c r="C14" i="3"/>
  <c r="F14" i="3" l="1"/>
  <c r="F19" i="7" l="1"/>
  <c r="F9" i="7"/>
  <c r="C34" i="3"/>
  <c r="E16" i="3"/>
  <c r="D16" i="3"/>
  <c r="C16" i="3"/>
  <c r="E9" i="2"/>
  <c r="E76" i="2" s="1"/>
  <c r="D9" i="2"/>
  <c r="D76" i="2" s="1"/>
  <c r="C9" i="2"/>
  <c r="C76" i="2" s="1"/>
  <c r="E9" i="1"/>
  <c r="E76" i="1" s="1"/>
  <c r="D9" i="1"/>
  <c r="D76" i="1" s="1"/>
  <c r="C9" i="1"/>
  <c r="C76" i="1" s="1"/>
  <c r="E41" i="3" l="1"/>
  <c r="D41" i="3"/>
  <c r="F76" i="1"/>
  <c r="C41" i="3"/>
  <c r="F16" i="3"/>
  <c r="F30" i="2"/>
  <c r="F23" i="2"/>
  <c r="F30" i="1"/>
  <c r="F52" i="2"/>
  <c r="F52" i="1"/>
  <c r="F9" i="2"/>
  <c r="F9" i="1"/>
  <c r="F41" i="3" l="1"/>
  <c r="F76" i="2"/>
</calcChain>
</file>

<file path=xl/sharedStrings.xml><?xml version="1.0" encoding="utf-8"?>
<sst xmlns="http://schemas.openxmlformats.org/spreadsheetml/2006/main" count="264" uniqueCount="46">
  <si>
    <t>PIA</t>
  </si>
  <si>
    <t>PIM</t>
  </si>
  <si>
    <t>TOTAL</t>
  </si>
  <si>
    <t>GENERICAS DE GASTOS / PROGRAMAS PRESUPUESTALES</t>
  </si>
  <si>
    <t>%
DE EJECUCION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</si>
  <si>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</si>
  <si>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</si>
  <si>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</si>
  <si>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</si>
  <si>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</si>
  <si>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</si>
  <si>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</si>
  <si>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</si>
  <si>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</si>
  <si>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</si>
  <si>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</si>
  <si>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</si>
  <si>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</si>
  <si>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</si>
  <si>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</si>
  <si>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</si>
  <si>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</si>
  <si>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</si>
  <si>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</si>
  <si>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</si>
  <si>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</si>
  <si>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</si>
  <si>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</si>
  <si>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</si>
  <si>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</si>
  <si>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</si>
  <si>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</si>
  <si>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</si>
  <si>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</si>
  <si>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</si>
  <si>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</si>
  <si>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EJECUCION DE LOS PROGRAMAS PRESUPUESTALES AL MES DE MAYO
DEL AÑO FISCAL 2025 DEL PLIEGO 011 MINSA - TODA FUENTE</t>
  </si>
  <si>
    <t>DEVENGADO
AL 31.05.25</t>
  </si>
  <si>
    <t>Fuente: SIAF, Consulta Amigable y Base de Datos al 31 de Mayo del 2025</t>
  </si>
  <si>
    <t>Fuente: SIAF, Consulta Amigable y Base de Datos al 31 de mayo del 2025</t>
  </si>
  <si>
    <t>EJECUCION DE LOS PROGRAMAS PRESUPUESTALES AL MES DE MAYO
DEL AÑO FISCAL 2025 DEL PLIEGO 011 MINSA - RO</t>
  </si>
  <si>
    <t>EJECUCION DE LOS PROGRAMAS PRESUPUESTALES AL MES DE MAYO
DEL AÑO FISCAL 2025 DEL PLIEGO 011 MINSA - RDR</t>
  </si>
  <si>
    <t>EJECUCION DE LOS PROGRAMAS PRESUPUESTALES AL MES DE MAYO
DEL AÑO FISCAL 2025 DEL PLIEGO 011 MINSA - DYT</t>
  </si>
  <si>
    <t>EJECUCION DE LOS PROGRAMAS PRESUPUESTALES AL MES DE MAYO
DEL AÑO FISCAL 2025 DEL PLIEGO 011 MINSA - RD</t>
  </si>
  <si>
    <t>EJECUCION DE LOS PROGRAMAS PRESUPUESTALES AL MES DE MAYO
DEL AÑO FISCAL 2025 DEL PLIEGO 011 MINSA - ROOC</t>
  </si>
  <si>
    <t xml:space="preserve">GENERICAS DE GASTOS / PROGRAMAS PRESUPUESTALES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</si>
</sst>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4" fillId="0" borderId="0" xfId="3" applyAlignment="1">
      <alignment vertical="center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164" fontId="3" fillId="2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3" fontId="3" fillId="3" borderId="2" xfId="2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right"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3" fillId="3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80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5.28515625" style="1" bestFit="1" customWidth="1"/>
    <col min="5" max="5" width="15.7109375" style="1" customWidth="1"/>
    <col min="6" max="6" width="12.28515625" style="40" customWidth="1"/>
    <col min="7" max="16384" width="11.42578125" style="1"/>
  </cols>
  <sheetData>
    <row r="5" spans="2:6" ht="51.75" customHeight="1" x14ac:dyDescent="0.25">
      <c r="B5" s="56" t="s">
        <v>36</v>
      </c>
      <c r="C5" s="56"/>
      <c r="D5" s="56"/>
      <c r="E5" s="56"/>
      <c r="F5" s="56"/>
    </row>
    <row r="7" spans="2:6" x14ac:dyDescent="0.25">
      <c r="F7" s="48" t="s">
        <v>18</v>
      </c>
    </row>
    <row r="8" spans="2:6" ht="38.25" x14ac:dyDescent="0.25">
      <c r="B8" s="34" t="s">
        <v>45</v>
      </c>
      <c r="C8" s="35" t="s">
        <v>0</v>
      </c>
      <c r="D8" s="35" t="s">
        <v>1</v>
      </c>
      <c r="E8" s="36" t="s">
        <v>37</v>
      </c>
      <c r="F8" s="37" t="s">
        <v>4</v>
      </c>
    </row>
    <row r="9" spans="2:6" x14ac:dyDescent="0.25">
      <c r="B9" s="28" t="s">
        <v>10</v>
      </c>
      <c r="C9" s="29">
        <f>SUM(C10:C22)</f>
        <v>5273254927</v>
      </c>
      <c r="D9" s="29">
        <f>SUM(D10:D22)</f>
        <v>5268067023</v>
      </c>
      <c r="E9" s="29">
        <f>SUM(E10:E22)</f>
        <v>1908636486.3599992</v>
      </c>
      <c r="F9" s="41">
        <f t="shared" ref="F9:F76" si="0">IF(E9=0,"%",E9/D9)</f>
        <v>0.36230299994799425</v>
      </c>
    </row>
    <row r="10" spans="2:6" x14ac:dyDescent="0.25">
      <c r="B10" s="6" t="s">
        <v>23</v>
      </c>
      <c r="C10" s="17">
        <v>353722476</v>
      </c>
      <c r="D10" s="17">
        <v>361780855</v>
      </c>
      <c r="E10" s="17">
        <v>152485876.50000027</v>
      </c>
      <c r="F10" s="42">
        <f t="shared" si="0"/>
        <v>0.42148685977316369</v>
      </c>
    </row>
    <row r="11" spans="2:6" x14ac:dyDescent="0.25">
      <c r="B11" s="7" t="s">
        <v>24</v>
      </c>
      <c r="C11" s="18">
        <v>88057404</v>
      </c>
      <c r="D11" s="18">
        <v>91276349</v>
      </c>
      <c r="E11" s="18">
        <v>37791210.479999997</v>
      </c>
      <c r="F11" s="43">
        <f t="shared" si="0"/>
        <v>0.41403069791934816</v>
      </c>
    </row>
    <row r="12" spans="2:6" x14ac:dyDescent="0.25">
      <c r="B12" s="7" t="s">
        <v>25</v>
      </c>
      <c r="C12" s="18">
        <v>28764091</v>
      </c>
      <c r="D12" s="18">
        <v>29320465</v>
      </c>
      <c r="E12" s="18">
        <v>11044122.690000011</v>
      </c>
      <c r="F12" s="43">
        <f t="shared" si="0"/>
        <v>0.37666942492214944</v>
      </c>
    </row>
    <row r="13" spans="2:6" x14ac:dyDescent="0.25">
      <c r="B13" s="7" t="s">
        <v>26</v>
      </c>
      <c r="C13" s="18">
        <v>156264222</v>
      </c>
      <c r="D13" s="18">
        <v>159523351</v>
      </c>
      <c r="E13" s="18">
        <v>65138200.720000066</v>
      </c>
      <c r="F13" s="43">
        <f t="shared" si="0"/>
        <v>0.40833019311385998</v>
      </c>
    </row>
    <row r="14" spans="2:6" x14ac:dyDescent="0.25">
      <c r="B14" s="7" t="s">
        <v>27</v>
      </c>
      <c r="C14" s="18">
        <v>82796697</v>
      </c>
      <c r="D14" s="18">
        <v>85568825</v>
      </c>
      <c r="E14" s="18">
        <v>34049247.030000001</v>
      </c>
      <c r="F14" s="43">
        <f t="shared" si="0"/>
        <v>0.39791649622394604</v>
      </c>
    </row>
    <row r="15" spans="2:6" x14ac:dyDescent="0.25">
      <c r="B15" s="7" t="s">
        <v>28</v>
      </c>
      <c r="C15" s="18">
        <v>12618371</v>
      </c>
      <c r="D15" s="18">
        <v>12919676</v>
      </c>
      <c r="E15" s="18">
        <v>4963637.8199999975</v>
      </c>
      <c r="F15" s="43">
        <f t="shared" si="0"/>
        <v>0.38419212834749089</v>
      </c>
    </row>
    <row r="16" spans="2:6" x14ac:dyDescent="0.25">
      <c r="B16" s="7" t="s">
        <v>29</v>
      </c>
      <c r="C16" s="18">
        <v>412072643</v>
      </c>
      <c r="D16" s="18">
        <v>423697506</v>
      </c>
      <c r="E16" s="18">
        <v>188099328.1100001</v>
      </c>
      <c r="F16" s="43">
        <f t="shared" si="0"/>
        <v>0.4439472157525518</v>
      </c>
    </row>
    <row r="17" spans="2:6" x14ac:dyDescent="0.25">
      <c r="B17" s="7" t="s">
        <v>30</v>
      </c>
      <c r="C17" s="18">
        <v>75166502</v>
      </c>
      <c r="D17" s="18">
        <v>76495103</v>
      </c>
      <c r="E17" s="18">
        <v>30386211.620000001</v>
      </c>
      <c r="F17" s="43">
        <f t="shared" si="0"/>
        <v>0.39723080861790594</v>
      </c>
    </row>
    <row r="18" spans="2:6" x14ac:dyDescent="0.25">
      <c r="B18" s="7" t="s">
        <v>31</v>
      </c>
      <c r="C18" s="18">
        <v>124059353</v>
      </c>
      <c r="D18" s="18">
        <v>125464983</v>
      </c>
      <c r="E18" s="18">
        <v>47791575.50999999</v>
      </c>
      <c r="F18" s="43">
        <f t="shared" si="0"/>
        <v>0.3809156496677642</v>
      </c>
    </row>
    <row r="19" spans="2:6" x14ac:dyDescent="0.25">
      <c r="B19" s="7" t="s">
        <v>35</v>
      </c>
      <c r="C19" s="18">
        <v>196969140</v>
      </c>
      <c r="D19" s="18">
        <v>199715785</v>
      </c>
      <c r="E19" s="18">
        <v>81853139.359999999</v>
      </c>
      <c r="F19" s="43">
        <f t="shared" si="0"/>
        <v>0.40984812171957263</v>
      </c>
    </row>
    <row r="20" spans="2:6" x14ac:dyDescent="0.25">
      <c r="B20" s="7" t="s">
        <v>34</v>
      </c>
      <c r="C20" s="18">
        <v>23869815</v>
      </c>
      <c r="D20" s="18">
        <v>23901148</v>
      </c>
      <c r="E20" s="18">
        <v>9436135.679999996</v>
      </c>
      <c r="F20" s="43">
        <f t="shared" si="0"/>
        <v>0.39479842892902034</v>
      </c>
    </row>
    <row r="21" spans="2:6" x14ac:dyDescent="0.25">
      <c r="B21" s="7" t="s">
        <v>32</v>
      </c>
      <c r="C21" s="18">
        <v>1972729486</v>
      </c>
      <c r="D21" s="18">
        <v>1965357646</v>
      </c>
      <c r="E21" s="18">
        <v>601114419.16999924</v>
      </c>
      <c r="F21" s="43">
        <f t="shared" si="0"/>
        <v>0.30585497779166004</v>
      </c>
    </row>
    <row r="22" spans="2:6" x14ac:dyDescent="0.25">
      <c r="B22" s="7" t="s">
        <v>33</v>
      </c>
      <c r="C22" s="18">
        <v>1746164727</v>
      </c>
      <c r="D22" s="18">
        <v>1713045331</v>
      </c>
      <c r="E22" s="18">
        <v>644483381.6699996</v>
      </c>
      <c r="F22" s="43">
        <f t="shared" si="0"/>
        <v>0.37622085651042214</v>
      </c>
    </row>
    <row r="23" spans="2:6" x14ac:dyDescent="0.25">
      <c r="B23" s="28" t="s">
        <v>9</v>
      </c>
      <c r="C23" s="29">
        <f>SUM(C24:C29)</f>
        <v>148249515</v>
      </c>
      <c r="D23" s="29">
        <f>SUM(D24:D29)</f>
        <v>151037952</v>
      </c>
      <c r="E23" s="29">
        <f>SUM(E24:E29)</f>
        <v>62351163.610000007</v>
      </c>
      <c r="F23" s="41">
        <f t="shared" si="0"/>
        <v>0.41281785660070397</v>
      </c>
    </row>
    <row r="24" spans="2:6" x14ac:dyDescent="0.25">
      <c r="B24" s="7" t="s">
        <v>23</v>
      </c>
      <c r="C24" s="18">
        <v>0</v>
      </c>
      <c r="D24" s="18">
        <v>0</v>
      </c>
      <c r="E24" s="18">
        <v>0</v>
      </c>
      <c r="F24" s="43" t="str">
        <f t="shared" si="0"/>
        <v>%</v>
      </c>
    </row>
    <row r="25" spans="2:6" x14ac:dyDescent="0.25">
      <c r="B25" s="7" t="s">
        <v>27</v>
      </c>
      <c r="C25" s="18">
        <v>0</v>
      </c>
      <c r="D25" s="18">
        <v>0</v>
      </c>
      <c r="E25" s="18">
        <v>0</v>
      </c>
      <c r="F25" s="43" t="str">
        <f t="shared" si="0"/>
        <v>%</v>
      </c>
    </row>
    <row r="26" spans="2:6" x14ac:dyDescent="0.25">
      <c r="B26" s="7" t="s">
        <v>30</v>
      </c>
      <c r="C26" s="18">
        <v>0</v>
      </c>
      <c r="D26" s="18">
        <v>0</v>
      </c>
      <c r="E26" s="18">
        <v>0</v>
      </c>
      <c r="F26" s="43" t="str">
        <f t="shared" si="0"/>
        <v>%</v>
      </c>
    </row>
    <row r="27" spans="2:6" x14ac:dyDescent="0.25">
      <c r="B27" s="7" t="s">
        <v>31</v>
      </c>
      <c r="C27" s="18">
        <v>0</v>
      </c>
      <c r="D27" s="18">
        <v>0</v>
      </c>
      <c r="E27" s="18">
        <v>0</v>
      </c>
      <c r="F27" s="43" t="str">
        <f t="shared" si="0"/>
        <v>%</v>
      </c>
    </row>
    <row r="28" spans="2:6" x14ac:dyDescent="0.25">
      <c r="B28" s="7" t="s">
        <v>32</v>
      </c>
      <c r="C28" s="18">
        <v>3919587</v>
      </c>
      <c r="D28" s="18">
        <v>3902809</v>
      </c>
      <c r="E28" s="18">
        <v>1477567.66</v>
      </c>
      <c r="F28" s="43">
        <f t="shared" si="0"/>
        <v>0.37859082009906198</v>
      </c>
    </row>
    <row r="29" spans="2:6" x14ac:dyDescent="0.25">
      <c r="B29" s="7" t="s">
        <v>33</v>
      </c>
      <c r="C29" s="18">
        <v>144329928</v>
      </c>
      <c r="D29" s="18">
        <v>147135143</v>
      </c>
      <c r="E29" s="18">
        <v>60873595.95000001</v>
      </c>
      <c r="F29" s="43">
        <f t="shared" si="0"/>
        <v>0.41372574021965652</v>
      </c>
    </row>
    <row r="30" spans="2:6" x14ac:dyDescent="0.25">
      <c r="B30" s="28" t="s">
        <v>8</v>
      </c>
      <c r="C30" s="29">
        <f>SUM(C31:C43)</f>
        <v>3025452805</v>
      </c>
      <c r="D30" s="29">
        <f>SUM(D31:D43)</f>
        <v>3275881681</v>
      </c>
      <c r="E30" s="29">
        <f>SUM(E31:E43)</f>
        <v>1154568545.8500004</v>
      </c>
      <c r="F30" s="41">
        <f t="shared" si="0"/>
        <v>0.35244513028246954</v>
      </c>
    </row>
    <row r="31" spans="2:6" x14ac:dyDescent="0.25">
      <c r="B31" s="6" t="s">
        <v>23</v>
      </c>
      <c r="C31" s="17">
        <v>65769790</v>
      </c>
      <c r="D31" s="17">
        <v>117968668</v>
      </c>
      <c r="E31" s="17">
        <v>51701598.580000028</v>
      </c>
      <c r="F31" s="42">
        <f t="shared" si="0"/>
        <v>0.43826551114402706</v>
      </c>
    </row>
    <row r="32" spans="2:6" x14ac:dyDescent="0.25">
      <c r="B32" s="7" t="s">
        <v>24</v>
      </c>
      <c r="C32" s="18">
        <v>170740648</v>
      </c>
      <c r="D32" s="18">
        <v>168550604</v>
      </c>
      <c r="E32" s="18">
        <v>40648139.86999999</v>
      </c>
      <c r="F32" s="43">
        <f t="shared" si="0"/>
        <v>0.24116282531980715</v>
      </c>
    </row>
    <row r="33" spans="2:6" x14ac:dyDescent="0.25">
      <c r="B33" s="7" t="s">
        <v>25</v>
      </c>
      <c r="C33" s="18">
        <v>47447414</v>
      </c>
      <c r="D33" s="18">
        <v>47213655</v>
      </c>
      <c r="E33" s="18">
        <v>12569916.660000002</v>
      </c>
      <c r="F33" s="43">
        <f t="shared" si="0"/>
        <v>0.26623477169899262</v>
      </c>
    </row>
    <row r="34" spans="2:6" x14ac:dyDescent="0.25">
      <c r="B34" s="7" t="s">
        <v>26</v>
      </c>
      <c r="C34" s="18">
        <v>23666294</v>
      </c>
      <c r="D34" s="18">
        <v>37732291</v>
      </c>
      <c r="E34" s="18">
        <v>12629492.509999996</v>
      </c>
      <c r="F34" s="43">
        <f t="shared" si="0"/>
        <v>0.334713111112177</v>
      </c>
    </row>
    <row r="35" spans="2:6" x14ac:dyDescent="0.25">
      <c r="B35" s="7" t="s">
        <v>27</v>
      </c>
      <c r="C35" s="18">
        <v>374004594</v>
      </c>
      <c r="D35" s="18">
        <v>366123856</v>
      </c>
      <c r="E35" s="18">
        <v>127840173.34</v>
      </c>
      <c r="F35" s="43">
        <f t="shared" si="0"/>
        <v>0.34917192978542211</v>
      </c>
    </row>
    <row r="36" spans="2:6" x14ac:dyDescent="0.25">
      <c r="B36" s="7" t="s">
        <v>28</v>
      </c>
      <c r="C36" s="18">
        <v>11767467</v>
      </c>
      <c r="D36" s="18">
        <v>12776495</v>
      </c>
      <c r="E36" s="18">
        <v>3676697.7800000003</v>
      </c>
      <c r="F36" s="43">
        <f t="shared" si="0"/>
        <v>0.28777045504263887</v>
      </c>
    </row>
    <row r="37" spans="2:6" x14ac:dyDescent="0.25">
      <c r="B37" s="7" t="s">
        <v>29</v>
      </c>
      <c r="C37" s="18">
        <v>18230103</v>
      </c>
      <c r="D37" s="18">
        <v>42985667</v>
      </c>
      <c r="E37" s="18">
        <v>19797431.380000006</v>
      </c>
      <c r="F37" s="43">
        <f t="shared" si="0"/>
        <v>0.46055889699233948</v>
      </c>
    </row>
    <row r="38" spans="2:6" x14ac:dyDescent="0.25">
      <c r="B38" s="7" t="s">
        <v>30</v>
      </c>
      <c r="C38" s="18">
        <v>7697987</v>
      </c>
      <c r="D38" s="18">
        <v>9375976</v>
      </c>
      <c r="E38" s="18">
        <v>5375733.9499999993</v>
      </c>
      <c r="F38" s="43">
        <f t="shared" si="0"/>
        <v>0.57335193157491005</v>
      </c>
    </row>
    <row r="39" spans="2:6" x14ac:dyDescent="0.25">
      <c r="B39" s="7" t="s">
        <v>31</v>
      </c>
      <c r="C39" s="18">
        <v>41127841</v>
      </c>
      <c r="D39" s="18">
        <v>52963407</v>
      </c>
      <c r="E39" s="18">
        <v>11293312.780000005</v>
      </c>
      <c r="F39" s="43">
        <f t="shared" si="0"/>
        <v>0.2132285934702049</v>
      </c>
    </row>
    <row r="40" spans="2:6" x14ac:dyDescent="0.25">
      <c r="B40" s="7" t="s">
        <v>35</v>
      </c>
      <c r="C40" s="18">
        <v>99233980</v>
      </c>
      <c r="D40" s="18">
        <v>92981697</v>
      </c>
      <c r="E40" s="18">
        <v>17444130.519999996</v>
      </c>
      <c r="F40" s="43">
        <f t="shared" si="0"/>
        <v>0.18760821842173944</v>
      </c>
    </row>
    <row r="41" spans="2:6" x14ac:dyDescent="0.25">
      <c r="B41" s="7" t="s">
        <v>34</v>
      </c>
      <c r="C41" s="18">
        <v>112619</v>
      </c>
      <c r="D41" s="18">
        <v>159894</v>
      </c>
      <c r="E41" s="18">
        <v>111723.44999999998</v>
      </c>
      <c r="F41" s="43">
        <f t="shared" si="0"/>
        <v>0.69873447408908396</v>
      </c>
    </row>
    <row r="42" spans="2:6" x14ac:dyDescent="0.25">
      <c r="B42" s="7" t="s">
        <v>32</v>
      </c>
      <c r="C42" s="18">
        <v>506468424</v>
      </c>
      <c r="D42" s="18">
        <v>445843633</v>
      </c>
      <c r="E42" s="18">
        <v>192488580.99999991</v>
      </c>
      <c r="F42" s="43">
        <f t="shared" si="0"/>
        <v>0.43174011413997226</v>
      </c>
    </row>
    <row r="43" spans="2:6" x14ac:dyDescent="0.25">
      <c r="B43" s="7" t="s">
        <v>33</v>
      </c>
      <c r="C43" s="18">
        <v>1659185644</v>
      </c>
      <c r="D43" s="18">
        <v>1881205838</v>
      </c>
      <c r="E43" s="18">
        <v>658991614.03000045</v>
      </c>
      <c r="F43" s="43">
        <f t="shared" si="0"/>
        <v>0.35030276895728008</v>
      </c>
    </row>
    <row r="44" spans="2:6" x14ac:dyDescent="0.25">
      <c r="B44" s="28" t="s">
        <v>7</v>
      </c>
      <c r="C44" s="29">
        <f>SUM(C45:C51)</f>
        <v>764270538</v>
      </c>
      <c r="D44" s="29">
        <f>SUM(D45:D51)</f>
        <v>624861387</v>
      </c>
      <c r="E44" s="29">
        <f>SUM(E45:E51)</f>
        <v>477787024.92000002</v>
      </c>
      <c r="F44" s="41">
        <f t="shared" si="0"/>
        <v>0.76462881986337239</v>
      </c>
    </row>
    <row r="45" spans="2:6" x14ac:dyDescent="0.25">
      <c r="B45" s="7" t="s">
        <v>23</v>
      </c>
      <c r="C45" s="18">
        <v>56868201</v>
      </c>
      <c r="D45" s="18">
        <v>58438434</v>
      </c>
      <c r="E45" s="18">
        <v>57411164.029999994</v>
      </c>
      <c r="F45" s="43">
        <f t="shared" si="0"/>
        <v>0.98242132959962603</v>
      </c>
    </row>
    <row r="46" spans="2:6" x14ac:dyDescent="0.25">
      <c r="B46" s="7" t="s">
        <v>24</v>
      </c>
      <c r="C46" s="18">
        <v>22519658</v>
      </c>
      <c r="D46" s="18">
        <v>29724712</v>
      </c>
      <c r="E46" s="18">
        <v>11340483.5</v>
      </c>
      <c r="F46" s="43">
        <f t="shared" ref="F46:F51" si="1">IF(E46=0,"%",E46/D46)</f>
        <v>0.38151701856690823</v>
      </c>
    </row>
    <row r="47" spans="2:6" x14ac:dyDescent="0.25">
      <c r="B47" s="7" t="s">
        <v>25</v>
      </c>
      <c r="C47" s="18">
        <v>14275734</v>
      </c>
      <c r="D47" s="18">
        <v>14709935</v>
      </c>
      <c r="E47" s="18">
        <v>13362205.949999999</v>
      </c>
      <c r="F47" s="43">
        <f t="shared" si="1"/>
        <v>0.90837967332962377</v>
      </c>
    </row>
    <row r="48" spans="2:6" x14ac:dyDescent="0.25">
      <c r="B48" s="7" t="s">
        <v>27</v>
      </c>
      <c r="C48" s="18">
        <v>45000000</v>
      </c>
      <c r="D48" s="18">
        <v>99087802</v>
      </c>
      <c r="E48" s="18">
        <v>99087801.810000002</v>
      </c>
      <c r="F48" s="43">
        <f t="shared" si="1"/>
        <v>0.99999999808250872</v>
      </c>
    </row>
    <row r="49" spans="2:6" x14ac:dyDescent="0.25">
      <c r="B49" s="7" t="s">
        <v>35</v>
      </c>
      <c r="C49" s="18">
        <v>198959866</v>
      </c>
      <c r="D49" s="18">
        <v>237695012</v>
      </c>
      <c r="E49" s="18">
        <v>223695011.75</v>
      </c>
      <c r="F49" s="43">
        <f t="shared" si="1"/>
        <v>0.94110099268721714</v>
      </c>
    </row>
    <row r="50" spans="2:6" x14ac:dyDescent="0.25">
      <c r="B50" s="7" t="s">
        <v>32</v>
      </c>
      <c r="C50" s="18">
        <v>16248985</v>
      </c>
      <c r="D50" s="18">
        <v>880853</v>
      </c>
      <c r="E50" s="18">
        <v>1799.3</v>
      </c>
      <c r="F50" s="43">
        <f>IF(E50=0,"%",E50/D50)</f>
        <v>2.042679084932446E-3</v>
      </c>
    </row>
    <row r="51" spans="2:6" x14ac:dyDescent="0.25">
      <c r="B51" s="7" t="s">
        <v>33</v>
      </c>
      <c r="C51" s="18">
        <v>410398094</v>
      </c>
      <c r="D51" s="18">
        <v>184324639</v>
      </c>
      <c r="E51" s="18">
        <v>72888558.579999998</v>
      </c>
      <c r="F51" s="43">
        <f t="shared" si="1"/>
        <v>0.39543578642245436</v>
      </c>
    </row>
    <row r="52" spans="2:6" x14ac:dyDescent="0.25">
      <c r="B52" s="28" t="s">
        <v>6</v>
      </c>
      <c r="C52" s="29">
        <f>+SUM(C53:C61)</f>
        <v>133385917</v>
      </c>
      <c r="D52" s="29">
        <f>+SUM(D53:D61)</f>
        <v>164868229</v>
      </c>
      <c r="E52" s="29">
        <f>+SUM(E53:E61)</f>
        <v>53956312.909999996</v>
      </c>
      <c r="F52" s="41">
        <f t="shared" si="0"/>
        <v>0.32726931827477806</v>
      </c>
    </row>
    <row r="53" spans="2:6" x14ac:dyDescent="0.25">
      <c r="B53" s="6" t="s">
        <v>23</v>
      </c>
      <c r="C53" s="17">
        <v>11236390</v>
      </c>
      <c r="D53" s="17">
        <v>6495323</v>
      </c>
      <c r="E53" s="17">
        <v>3542862</v>
      </c>
      <c r="F53" s="42">
        <f t="shared" si="0"/>
        <v>0.54544816323991896</v>
      </c>
    </row>
    <row r="54" spans="2:6" x14ac:dyDescent="0.25">
      <c r="B54" s="7" t="s">
        <v>24</v>
      </c>
      <c r="C54" s="18">
        <v>4450790</v>
      </c>
      <c r="D54" s="18">
        <v>4815649</v>
      </c>
      <c r="E54" s="18">
        <v>1385316</v>
      </c>
      <c r="F54" s="43">
        <f t="shared" si="0"/>
        <v>0.28766963705203596</v>
      </c>
    </row>
    <row r="55" spans="2:6" x14ac:dyDescent="0.25">
      <c r="B55" s="7" t="s">
        <v>25</v>
      </c>
      <c r="C55" s="18">
        <v>3083384</v>
      </c>
      <c r="D55" s="18">
        <v>3984032</v>
      </c>
      <c r="E55" s="18">
        <v>2364908</v>
      </c>
      <c r="F55" s="43">
        <f t="shared" si="0"/>
        <v>0.59359663777800986</v>
      </c>
    </row>
    <row r="56" spans="2:6" x14ac:dyDescent="0.25">
      <c r="B56" s="7" t="s">
        <v>26</v>
      </c>
      <c r="C56" s="18">
        <v>100880</v>
      </c>
      <c r="D56" s="18">
        <v>100880</v>
      </c>
      <c r="E56" s="18">
        <v>0</v>
      </c>
      <c r="F56" s="43" t="str">
        <f t="shared" si="0"/>
        <v>%</v>
      </c>
    </row>
    <row r="57" spans="2:6" x14ac:dyDescent="0.25">
      <c r="B57" s="7" t="s">
        <v>27</v>
      </c>
      <c r="C57" s="18">
        <v>284535</v>
      </c>
      <c r="D57" s="18">
        <v>13700067</v>
      </c>
      <c r="E57" s="18">
        <v>4567991</v>
      </c>
      <c r="F57" s="43">
        <f t="shared" ref="F57" si="2">IF(E57=0,"%",E57/D57)</f>
        <v>0.33342836936490894</v>
      </c>
    </row>
    <row r="58" spans="2:6" x14ac:dyDescent="0.25">
      <c r="B58" s="7" t="s">
        <v>31</v>
      </c>
      <c r="C58" s="18">
        <v>121297</v>
      </c>
      <c r="D58" s="18">
        <v>121297</v>
      </c>
      <c r="E58" s="18">
        <v>0</v>
      </c>
      <c r="F58" s="43" t="str">
        <f t="shared" si="0"/>
        <v>%</v>
      </c>
    </row>
    <row r="59" spans="2:6" x14ac:dyDescent="0.25">
      <c r="B59" s="7" t="s">
        <v>35</v>
      </c>
      <c r="C59" s="18">
        <v>21128</v>
      </c>
      <c r="D59" s="18">
        <v>31525037</v>
      </c>
      <c r="E59" s="18">
        <v>17235763</v>
      </c>
      <c r="F59" s="43">
        <f t="shared" si="0"/>
        <v>0.54673252247094906</v>
      </c>
    </row>
    <row r="60" spans="2:6" x14ac:dyDescent="0.25">
      <c r="B60" s="7" t="s">
        <v>32</v>
      </c>
      <c r="C60" s="18">
        <v>22987729</v>
      </c>
      <c r="D60" s="18">
        <v>6828649</v>
      </c>
      <c r="E60" s="18">
        <v>3225941.68</v>
      </c>
      <c r="F60" s="43">
        <f t="shared" si="0"/>
        <v>0.4724128711257527</v>
      </c>
    </row>
    <row r="61" spans="2:6" x14ac:dyDescent="0.25">
      <c r="B61" s="7" t="s">
        <v>33</v>
      </c>
      <c r="C61" s="18">
        <v>91099784</v>
      </c>
      <c r="D61" s="18">
        <v>97297295</v>
      </c>
      <c r="E61" s="18">
        <v>21633531.23</v>
      </c>
      <c r="F61" s="43">
        <f t="shared" si="0"/>
        <v>0.22234463178035938</v>
      </c>
    </row>
    <row r="62" spans="2:6" x14ac:dyDescent="0.25">
      <c r="B62" s="28" t="s">
        <v>5</v>
      </c>
      <c r="C62" s="29">
        <f>SUM(C63:C75)</f>
        <v>1704645661</v>
      </c>
      <c r="D62" s="29">
        <f>SUM(D63:D75)</f>
        <v>1611834359</v>
      </c>
      <c r="E62" s="29">
        <f>SUM(E63:E75)</f>
        <v>618266486.88999987</v>
      </c>
      <c r="F62" s="41">
        <f t="shared" si="0"/>
        <v>0.38357941896311187</v>
      </c>
    </row>
    <row r="63" spans="2:6" x14ac:dyDescent="0.25">
      <c r="B63" s="6" t="s">
        <v>23</v>
      </c>
      <c r="C63" s="17">
        <v>30049115</v>
      </c>
      <c r="D63" s="17">
        <v>19477815</v>
      </c>
      <c r="E63" s="17">
        <v>9011108.9700000025</v>
      </c>
      <c r="F63" s="42">
        <f t="shared" si="0"/>
        <v>0.46263448800597001</v>
      </c>
    </row>
    <row r="64" spans="2:6" x14ac:dyDescent="0.25">
      <c r="B64" s="7" t="s">
        <v>24</v>
      </c>
      <c r="C64" s="18">
        <v>0</v>
      </c>
      <c r="D64" s="18">
        <v>742850</v>
      </c>
      <c r="E64" s="18">
        <v>143736.73000000001</v>
      </c>
      <c r="F64" s="43">
        <f t="shared" si="0"/>
        <v>0.19349361243858115</v>
      </c>
    </row>
    <row r="65" spans="2:6" x14ac:dyDescent="0.25">
      <c r="B65" s="7" t="s">
        <v>25</v>
      </c>
      <c r="C65" s="18">
        <v>0</v>
      </c>
      <c r="D65" s="18">
        <v>346194</v>
      </c>
      <c r="E65" s="18">
        <v>118246</v>
      </c>
      <c r="F65" s="43">
        <f t="shared" si="0"/>
        <v>0.3415599346031416</v>
      </c>
    </row>
    <row r="66" spans="2:6" x14ac:dyDescent="0.25">
      <c r="B66" s="7" t="s">
        <v>26</v>
      </c>
      <c r="C66" s="18">
        <v>0</v>
      </c>
      <c r="D66" s="18">
        <v>892769</v>
      </c>
      <c r="E66" s="18">
        <v>102898.24000000001</v>
      </c>
      <c r="F66" s="43">
        <f t="shared" si="0"/>
        <v>0.11525740701122016</v>
      </c>
    </row>
    <row r="67" spans="2:6" x14ac:dyDescent="0.25">
      <c r="B67" s="7" t="s">
        <v>27</v>
      </c>
      <c r="C67" s="18">
        <v>121266000</v>
      </c>
      <c r="D67" s="18">
        <v>65877543</v>
      </c>
      <c r="E67" s="18">
        <v>4588332.62</v>
      </c>
      <c r="F67" s="43">
        <f t="shared" si="0"/>
        <v>6.9649419378011723E-2</v>
      </c>
    </row>
    <row r="68" spans="2:6" x14ac:dyDescent="0.25">
      <c r="B68" s="7" t="s">
        <v>28</v>
      </c>
      <c r="C68" s="18">
        <v>0</v>
      </c>
      <c r="D68" s="18">
        <v>401205</v>
      </c>
      <c r="E68" s="18">
        <v>50005.599999999999</v>
      </c>
      <c r="F68" s="43">
        <f t="shared" si="0"/>
        <v>0.1246385264391022</v>
      </c>
    </row>
    <row r="69" spans="2:6" x14ac:dyDescent="0.25">
      <c r="B69" s="7" t="s">
        <v>29</v>
      </c>
      <c r="C69" s="18">
        <v>2568851</v>
      </c>
      <c r="D69" s="18">
        <v>3204425</v>
      </c>
      <c r="E69" s="18">
        <v>778951.86</v>
      </c>
      <c r="F69" s="43">
        <f t="shared" si="0"/>
        <v>0.24308631345717249</v>
      </c>
    </row>
    <row r="70" spans="2:6" x14ac:dyDescent="0.25">
      <c r="B70" s="7" t="s">
        <v>30</v>
      </c>
      <c r="C70" s="18">
        <v>0</v>
      </c>
      <c r="D70" s="18">
        <v>344716</v>
      </c>
      <c r="E70" s="18">
        <v>47857.380000000005</v>
      </c>
      <c r="F70" s="43">
        <f t="shared" si="0"/>
        <v>0.13883132781768182</v>
      </c>
    </row>
    <row r="71" spans="2:6" x14ac:dyDescent="0.25">
      <c r="B71" s="7" t="s">
        <v>31</v>
      </c>
      <c r="C71" s="18">
        <v>0</v>
      </c>
      <c r="D71" s="18">
        <v>3269374</v>
      </c>
      <c r="E71" s="18">
        <v>137114.12</v>
      </c>
      <c r="F71" s="43">
        <f t="shared" si="0"/>
        <v>4.1938952227551819E-2</v>
      </c>
    </row>
    <row r="72" spans="2:6" x14ac:dyDescent="0.25">
      <c r="B72" s="7" t="s">
        <v>35</v>
      </c>
      <c r="C72" s="18">
        <v>360000</v>
      </c>
      <c r="D72" s="18">
        <v>1099943</v>
      </c>
      <c r="E72" s="18">
        <v>40489.68</v>
      </c>
      <c r="F72" s="43">
        <f t="shared" si="0"/>
        <v>3.6810707463932224E-2</v>
      </c>
    </row>
    <row r="73" spans="2:6" x14ac:dyDescent="0.25">
      <c r="B73" s="7" t="s">
        <v>34</v>
      </c>
      <c r="C73" s="18">
        <v>0</v>
      </c>
      <c r="D73" s="18">
        <v>13200</v>
      </c>
      <c r="E73" s="18">
        <v>0</v>
      </c>
      <c r="F73" s="43" t="str">
        <f t="shared" si="0"/>
        <v>%</v>
      </c>
    </row>
    <row r="74" spans="2:6" x14ac:dyDescent="0.25">
      <c r="B74" s="7" t="s">
        <v>32</v>
      </c>
      <c r="C74" s="18">
        <v>8435007</v>
      </c>
      <c r="D74" s="18">
        <v>9285691</v>
      </c>
      <c r="E74" s="18">
        <v>6703983.7300000014</v>
      </c>
      <c r="F74" s="43">
        <f t="shared" si="0"/>
        <v>0.72196928909221736</v>
      </c>
    </row>
    <row r="75" spans="2:6" x14ac:dyDescent="0.25">
      <c r="B75" s="7" t="s">
        <v>33</v>
      </c>
      <c r="C75" s="18">
        <v>1541966688</v>
      </c>
      <c r="D75" s="18">
        <v>1506878634</v>
      </c>
      <c r="E75" s="18">
        <v>596543761.95999992</v>
      </c>
      <c r="F75" s="43">
        <f t="shared" si="0"/>
        <v>0.39588043024837255</v>
      </c>
    </row>
    <row r="76" spans="2:6" x14ac:dyDescent="0.25">
      <c r="B76" s="31" t="s">
        <v>2</v>
      </c>
      <c r="C76" s="32">
        <f>+C62+C52+C44+C30+C23+C9</f>
        <v>11049259363</v>
      </c>
      <c r="D76" s="32">
        <f>+D62+D52+D44+D30+D23+D9</f>
        <v>11096550631</v>
      </c>
      <c r="E76" s="32">
        <f>+E62+E52+E44+E30+E23+E9</f>
        <v>4275566020.5399995</v>
      </c>
      <c r="F76" s="44">
        <f t="shared" si="0"/>
        <v>0.38530586330093586</v>
      </c>
    </row>
    <row r="77" spans="2:6" x14ac:dyDescent="0.2">
      <c r="B77" s="22" t="s">
        <v>39</v>
      </c>
      <c r="C77" s="8"/>
      <c r="D77" s="8"/>
      <c r="E77" s="8"/>
    </row>
    <row r="78" spans="2:6" x14ac:dyDescent="0.25">
      <c r="C78" s="8"/>
      <c r="D78" s="8"/>
      <c r="E78" s="8"/>
      <c r="F78" s="45"/>
    </row>
    <row r="79" spans="2:6" x14ac:dyDescent="0.25">
      <c r="C79" s="8"/>
      <c r="D79" s="8"/>
      <c r="E79" s="8"/>
    </row>
    <row r="80" spans="2:6" x14ac:dyDescent="0.25">
      <c r="D80" s="8"/>
      <c r="E80" s="8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77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56" t="s">
        <v>40</v>
      </c>
      <c r="C5" s="56"/>
      <c r="D5" s="56"/>
      <c r="E5" s="56"/>
      <c r="F5" s="56"/>
    </row>
    <row r="7" spans="2:6" x14ac:dyDescent="0.25">
      <c r="E7" s="47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37</v>
      </c>
      <c r="F8" s="36" t="s">
        <v>4</v>
      </c>
    </row>
    <row r="9" spans="2:6" x14ac:dyDescent="0.25">
      <c r="B9" s="28" t="s">
        <v>16</v>
      </c>
      <c r="C9" s="29">
        <f>SUM(C10:C22)</f>
        <v>5273254927</v>
      </c>
      <c r="D9" s="29">
        <f>SUM(D10:D22)</f>
        <v>5268067023</v>
      </c>
      <c r="E9" s="29">
        <f>SUM(E10:E22)</f>
        <v>1908636486.3599992</v>
      </c>
      <c r="F9" s="30">
        <f t="shared" ref="F9:F76" si="0">IF(E9=0,"%",E9/D9)</f>
        <v>0.36230299994799425</v>
      </c>
    </row>
    <row r="10" spans="2:6" x14ac:dyDescent="0.25">
      <c r="B10" s="3" t="s">
        <v>23</v>
      </c>
      <c r="C10" s="14">
        <v>353722476</v>
      </c>
      <c r="D10" s="14">
        <v>361780855</v>
      </c>
      <c r="E10" s="14">
        <v>152485876.50000015</v>
      </c>
      <c r="F10" s="19">
        <f t="shared" si="0"/>
        <v>0.42148685977316336</v>
      </c>
    </row>
    <row r="11" spans="2:6" x14ac:dyDescent="0.25">
      <c r="B11" s="5" t="s">
        <v>24</v>
      </c>
      <c r="C11" s="15">
        <v>88057404</v>
      </c>
      <c r="D11" s="15">
        <v>91276349</v>
      </c>
      <c r="E11" s="15">
        <v>37791210.479999989</v>
      </c>
      <c r="F11" s="10">
        <f t="shared" si="0"/>
        <v>0.4140306979193481</v>
      </c>
    </row>
    <row r="12" spans="2:6" x14ac:dyDescent="0.25">
      <c r="B12" s="5" t="s">
        <v>25</v>
      </c>
      <c r="C12" s="15">
        <v>28764091</v>
      </c>
      <c r="D12" s="15">
        <v>29320465</v>
      </c>
      <c r="E12" s="15">
        <v>11044122.690000005</v>
      </c>
      <c r="F12" s="10">
        <f t="shared" si="0"/>
        <v>0.37666942492214928</v>
      </c>
    </row>
    <row r="13" spans="2:6" x14ac:dyDescent="0.25">
      <c r="B13" s="5" t="s">
        <v>26</v>
      </c>
      <c r="C13" s="15">
        <v>156264222</v>
      </c>
      <c r="D13" s="15">
        <v>159523351</v>
      </c>
      <c r="E13" s="15">
        <v>65138200.720000051</v>
      </c>
      <c r="F13" s="10">
        <f t="shared" si="0"/>
        <v>0.40833019311385987</v>
      </c>
    </row>
    <row r="14" spans="2:6" x14ac:dyDescent="0.25">
      <c r="B14" s="5" t="s">
        <v>27</v>
      </c>
      <c r="C14" s="15">
        <v>82796697</v>
      </c>
      <c r="D14" s="15">
        <v>85568825</v>
      </c>
      <c r="E14" s="15">
        <v>34049247.030000001</v>
      </c>
      <c r="F14" s="10">
        <f t="shared" si="0"/>
        <v>0.39791649622394604</v>
      </c>
    </row>
    <row r="15" spans="2:6" x14ac:dyDescent="0.25">
      <c r="B15" s="5" t="s">
        <v>28</v>
      </c>
      <c r="C15" s="15">
        <v>12618371</v>
      </c>
      <c r="D15" s="15">
        <v>12919676</v>
      </c>
      <c r="E15" s="15">
        <v>4963637.82</v>
      </c>
      <c r="F15" s="10">
        <f t="shared" si="0"/>
        <v>0.38419212834749111</v>
      </c>
    </row>
    <row r="16" spans="2:6" x14ac:dyDescent="0.25">
      <c r="B16" s="5" t="s">
        <v>29</v>
      </c>
      <c r="C16" s="15">
        <v>412072643</v>
      </c>
      <c r="D16" s="15">
        <v>423697506</v>
      </c>
      <c r="E16" s="15">
        <v>188099328.1099999</v>
      </c>
      <c r="F16" s="10">
        <f t="shared" si="0"/>
        <v>0.44394721575255131</v>
      </c>
    </row>
    <row r="17" spans="2:6" x14ac:dyDescent="0.25">
      <c r="B17" s="5" t="s">
        <v>30</v>
      </c>
      <c r="C17" s="15">
        <v>75166502</v>
      </c>
      <c r="D17" s="15">
        <v>76495103</v>
      </c>
      <c r="E17" s="15">
        <v>30386211.620000001</v>
      </c>
      <c r="F17" s="10">
        <f t="shared" si="0"/>
        <v>0.39723080861790594</v>
      </c>
    </row>
    <row r="18" spans="2:6" x14ac:dyDescent="0.25">
      <c r="B18" s="5" t="s">
        <v>31</v>
      </c>
      <c r="C18" s="15">
        <v>124059353</v>
      </c>
      <c r="D18" s="15">
        <v>125464983</v>
      </c>
      <c r="E18" s="15">
        <v>47791575.509999983</v>
      </c>
      <c r="F18" s="10">
        <f t="shared" si="0"/>
        <v>0.38091564966776414</v>
      </c>
    </row>
    <row r="19" spans="2:6" x14ac:dyDescent="0.25">
      <c r="B19" s="5" t="s">
        <v>35</v>
      </c>
      <c r="C19" s="15">
        <v>196969140</v>
      </c>
      <c r="D19" s="15">
        <v>199715785</v>
      </c>
      <c r="E19" s="15">
        <v>81853139.360000014</v>
      </c>
      <c r="F19" s="10">
        <f t="shared" si="0"/>
        <v>0.40984812171957269</v>
      </c>
    </row>
    <row r="20" spans="2:6" x14ac:dyDescent="0.25">
      <c r="B20" s="5" t="s">
        <v>34</v>
      </c>
      <c r="C20" s="15">
        <v>23869815</v>
      </c>
      <c r="D20" s="15">
        <v>23901148</v>
      </c>
      <c r="E20" s="15">
        <v>9436135.6799999978</v>
      </c>
      <c r="F20" s="10">
        <f t="shared" si="0"/>
        <v>0.3947984289290204</v>
      </c>
    </row>
    <row r="21" spans="2:6" x14ac:dyDescent="0.25">
      <c r="B21" s="5" t="s">
        <v>32</v>
      </c>
      <c r="C21" s="15">
        <v>1972729486</v>
      </c>
      <c r="D21" s="15">
        <v>1965357646</v>
      </c>
      <c r="E21" s="15">
        <v>601114419.17000008</v>
      </c>
      <c r="F21" s="10">
        <f t="shared" si="0"/>
        <v>0.30585497779166043</v>
      </c>
    </row>
    <row r="22" spans="2:6" x14ac:dyDescent="0.25">
      <c r="B22" s="5" t="s">
        <v>33</v>
      </c>
      <c r="C22" s="15">
        <v>1746164727</v>
      </c>
      <c r="D22" s="15">
        <v>1713045331</v>
      </c>
      <c r="E22" s="15">
        <v>644483381.66999924</v>
      </c>
      <c r="F22" s="10">
        <f t="shared" si="0"/>
        <v>0.37622085651042192</v>
      </c>
    </row>
    <row r="23" spans="2:6" x14ac:dyDescent="0.25">
      <c r="B23" s="28" t="s">
        <v>15</v>
      </c>
      <c r="C23" s="29">
        <f>SUM(C24:C29)</f>
        <v>148249515</v>
      </c>
      <c r="D23" s="29">
        <f>SUM(D24:D29)</f>
        <v>151037952</v>
      </c>
      <c r="E23" s="29">
        <f>SUM(E24:E29)</f>
        <v>62351163.610000007</v>
      </c>
      <c r="F23" s="30">
        <f t="shared" si="0"/>
        <v>0.41281785660070397</v>
      </c>
    </row>
    <row r="24" spans="2:6" x14ac:dyDescent="0.25">
      <c r="B24" s="5" t="s">
        <v>23</v>
      </c>
      <c r="C24" s="15">
        <v>0</v>
      </c>
      <c r="D24" s="15">
        <v>0</v>
      </c>
      <c r="E24" s="15">
        <v>0</v>
      </c>
      <c r="F24" s="10" t="str">
        <f t="shared" si="0"/>
        <v>%</v>
      </c>
    </row>
    <row r="25" spans="2:6" x14ac:dyDescent="0.25">
      <c r="B25" s="5" t="s">
        <v>27</v>
      </c>
      <c r="C25" s="15">
        <v>0</v>
      </c>
      <c r="D25" s="15">
        <v>0</v>
      </c>
      <c r="E25" s="15">
        <v>0</v>
      </c>
      <c r="F25" s="10" t="str">
        <f t="shared" si="0"/>
        <v>%</v>
      </c>
    </row>
    <row r="26" spans="2:6" x14ac:dyDescent="0.25">
      <c r="B26" s="5" t="s">
        <v>30</v>
      </c>
      <c r="C26" s="15">
        <v>0</v>
      </c>
      <c r="D26" s="15">
        <v>0</v>
      </c>
      <c r="E26" s="15">
        <v>0</v>
      </c>
      <c r="F26" s="10" t="str">
        <f t="shared" si="0"/>
        <v>%</v>
      </c>
    </row>
    <row r="27" spans="2:6" x14ac:dyDescent="0.25">
      <c r="B27" s="5" t="s">
        <v>31</v>
      </c>
      <c r="C27" s="15">
        <v>0</v>
      </c>
      <c r="D27" s="15">
        <v>0</v>
      </c>
      <c r="E27" s="15">
        <v>0</v>
      </c>
      <c r="F27" s="10" t="str">
        <f t="shared" si="0"/>
        <v>%</v>
      </c>
    </row>
    <row r="28" spans="2:6" x14ac:dyDescent="0.25">
      <c r="B28" s="5" t="s">
        <v>32</v>
      </c>
      <c r="C28" s="15">
        <v>3919587</v>
      </c>
      <c r="D28" s="15">
        <v>3902809</v>
      </c>
      <c r="E28" s="15">
        <v>1477567.66</v>
      </c>
      <c r="F28" s="10">
        <f t="shared" si="0"/>
        <v>0.37859082009906198</v>
      </c>
    </row>
    <row r="29" spans="2:6" x14ac:dyDescent="0.25">
      <c r="B29" s="5" t="s">
        <v>33</v>
      </c>
      <c r="C29" s="15">
        <v>144329928</v>
      </c>
      <c r="D29" s="15">
        <v>147135143</v>
      </c>
      <c r="E29" s="15">
        <v>60873595.95000001</v>
      </c>
      <c r="F29" s="10">
        <f t="shared" si="0"/>
        <v>0.41372574021965652</v>
      </c>
    </row>
    <row r="30" spans="2:6" x14ac:dyDescent="0.25">
      <c r="B30" s="28" t="s">
        <v>14</v>
      </c>
      <c r="C30" s="29">
        <f>SUM(C31:C43)</f>
        <v>3022348973</v>
      </c>
      <c r="D30" s="29">
        <f>SUM(D31:D43)</f>
        <v>2714934044</v>
      </c>
      <c r="E30" s="29">
        <f>SUM(E31:E43)</f>
        <v>943639728.26000023</v>
      </c>
      <c r="F30" s="30">
        <f t="shared" si="0"/>
        <v>0.34757372111688772</v>
      </c>
    </row>
    <row r="31" spans="2:6" x14ac:dyDescent="0.25">
      <c r="B31" s="23" t="s">
        <v>23</v>
      </c>
      <c r="C31" s="4">
        <v>65769790</v>
      </c>
      <c r="D31" s="4">
        <v>71484261</v>
      </c>
      <c r="E31" s="4">
        <v>31500115.350000001</v>
      </c>
      <c r="F31" s="19">
        <f t="shared" si="0"/>
        <v>0.44065805408550002</v>
      </c>
    </row>
    <row r="32" spans="2:6" x14ac:dyDescent="0.25">
      <c r="B32" s="24" t="s">
        <v>24</v>
      </c>
      <c r="C32" s="25">
        <v>170740648</v>
      </c>
      <c r="D32" s="25">
        <v>163495872</v>
      </c>
      <c r="E32" s="25">
        <v>37534958.629999995</v>
      </c>
      <c r="F32" s="10">
        <f t="shared" si="0"/>
        <v>0.22957740871891857</v>
      </c>
    </row>
    <row r="33" spans="2:6" x14ac:dyDescent="0.25">
      <c r="B33" s="24" t="s">
        <v>25</v>
      </c>
      <c r="C33" s="25">
        <v>47447414</v>
      </c>
      <c r="D33" s="25">
        <v>46993125</v>
      </c>
      <c r="E33" s="25">
        <v>12515237.060000001</v>
      </c>
      <c r="F33" s="10">
        <f t="shared" si="0"/>
        <v>0.26632059604463421</v>
      </c>
    </row>
    <row r="34" spans="2:6" x14ac:dyDescent="0.25">
      <c r="B34" s="24" t="s">
        <v>26</v>
      </c>
      <c r="C34" s="25">
        <v>23666294</v>
      </c>
      <c r="D34" s="25">
        <v>23945839</v>
      </c>
      <c r="E34" s="25">
        <v>8006190.2399999993</v>
      </c>
      <c r="F34" s="10">
        <f t="shared" si="0"/>
        <v>0.33434578090999439</v>
      </c>
    </row>
    <row r="35" spans="2:6" x14ac:dyDescent="0.25">
      <c r="B35" s="24" t="s">
        <v>27</v>
      </c>
      <c r="C35" s="25">
        <v>374004594</v>
      </c>
      <c r="D35" s="25">
        <v>309816746</v>
      </c>
      <c r="E35" s="25">
        <v>109386926.81</v>
      </c>
      <c r="F35" s="10">
        <f t="shared" si="0"/>
        <v>0.35306976857216105</v>
      </c>
    </row>
    <row r="36" spans="2:6" x14ac:dyDescent="0.25">
      <c r="B36" s="24" t="s">
        <v>28</v>
      </c>
      <c r="C36" s="25">
        <v>11767467</v>
      </c>
      <c r="D36" s="25">
        <v>12776495</v>
      </c>
      <c r="E36" s="25">
        <v>3676697.78</v>
      </c>
      <c r="F36" s="10">
        <f t="shared" si="0"/>
        <v>0.28777045504263882</v>
      </c>
    </row>
    <row r="37" spans="2:6" x14ac:dyDescent="0.25">
      <c r="B37" s="24" t="s">
        <v>29</v>
      </c>
      <c r="C37" s="25">
        <v>18130103</v>
      </c>
      <c r="D37" s="25">
        <v>29067752</v>
      </c>
      <c r="E37" s="25">
        <v>13759773.130000006</v>
      </c>
      <c r="F37" s="10">
        <f t="shared" si="0"/>
        <v>0.47336901491384703</v>
      </c>
    </row>
    <row r="38" spans="2:6" x14ac:dyDescent="0.25">
      <c r="B38" s="24" t="s">
        <v>30</v>
      </c>
      <c r="C38" s="25">
        <v>7697987</v>
      </c>
      <c r="D38" s="25">
        <v>8768541</v>
      </c>
      <c r="E38" s="25">
        <v>5182458.8099999996</v>
      </c>
      <c r="F38" s="10">
        <f t="shared" si="0"/>
        <v>0.59102863406808492</v>
      </c>
    </row>
    <row r="39" spans="2:6" x14ac:dyDescent="0.25">
      <c r="B39" s="24" t="s">
        <v>31</v>
      </c>
      <c r="C39" s="25">
        <v>41127841</v>
      </c>
      <c r="D39" s="25">
        <v>48452602</v>
      </c>
      <c r="E39" s="25">
        <v>9555004.1000000034</v>
      </c>
      <c r="F39" s="10">
        <f t="shared" si="0"/>
        <v>0.19720311615050112</v>
      </c>
    </row>
    <row r="40" spans="2:6" x14ac:dyDescent="0.25">
      <c r="B40" s="24" t="s">
        <v>35</v>
      </c>
      <c r="C40" s="25">
        <v>99233980</v>
      </c>
      <c r="D40" s="25">
        <v>79435910</v>
      </c>
      <c r="E40" s="25">
        <v>11741316.129999999</v>
      </c>
      <c r="F40" s="10">
        <f t="shared" si="0"/>
        <v>0.14780866902638867</v>
      </c>
    </row>
    <row r="41" spans="2:6" x14ac:dyDescent="0.25">
      <c r="B41" s="24" t="s">
        <v>34</v>
      </c>
      <c r="C41" s="25">
        <v>112619</v>
      </c>
      <c r="D41" s="25">
        <v>159894</v>
      </c>
      <c r="E41" s="25">
        <v>111723.45</v>
      </c>
      <c r="F41" s="10">
        <f t="shared" si="0"/>
        <v>0.69873447408908396</v>
      </c>
    </row>
    <row r="42" spans="2:6" x14ac:dyDescent="0.25">
      <c r="B42" s="24" t="s">
        <v>32</v>
      </c>
      <c r="C42" s="25">
        <v>506140465</v>
      </c>
      <c r="D42" s="25">
        <v>442930174</v>
      </c>
      <c r="E42" s="25">
        <v>191949113.95999995</v>
      </c>
      <c r="F42" s="10">
        <f t="shared" si="0"/>
        <v>0.4333620178245069</v>
      </c>
    </row>
    <row r="43" spans="2:6" x14ac:dyDescent="0.25">
      <c r="B43" s="24" t="s">
        <v>33</v>
      </c>
      <c r="C43" s="25">
        <v>1656509771</v>
      </c>
      <c r="D43" s="25">
        <v>1477606833</v>
      </c>
      <c r="E43" s="25">
        <v>508720212.81000036</v>
      </c>
      <c r="F43" s="10">
        <f t="shared" si="0"/>
        <v>0.34428658655911909</v>
      </c>
    </row>
    <row r="44" spans="2:6" x14ac:dyDescent="0.25">
      <c r="B44" s="28" t="s">
        <v>13</v>
      </c>
      <c r="C44" s="29">
        <f>SUM(C45:C51)</f>
        <v>764270538</v>
      </c>
      <c r="D44" s="29">
        <f>SUM(D45:D51)</f>
        <v>624861387</v>
      </c>
      <c r="E44" s="29">
        <f>SUM(E45:E51)</f>
        <v>477787024.92000002</v>
      </c>
      <c r="F44" s="30">
        <f t="shared" si="0"/>
        <v>0.76462881986337239</v>
      </c>
    </row>
    <row r="45" spans="2:6" x14ac:dyDescent="0.25">
      <c r="B45" s="5" t="s">
        <v>23</v>
      </c>
      <c r="C45" s="15">
        <v>56868201</v>
      </c>
      <c r="D45" s="15">
        <v>58438434</v>
      </c>
      <c r="E45" s="15">
        <v>57411164.029999994</v>
      </c>
      <c r="F45" s="10">
        <f t="shared" si="0"/>
        <v>0.98242132959962603</v>
      </c>
    </row>
    <row r="46" spans="2:6" x14ac:dyDescent="0.25">
      <c r="B46" s="5" t="s">
        <v>24</v>
      </c>
      <c r="C46" s="15">
        <v>22519658</v>
      </c>
      <c r="D46" s="15">
        <v>29724712</v>
      </c>
      <c r="E46" s="15">
        <v>11340483.5</v>
      </c>
      <c r="F46" s="10">
        <f t="shared" si="0"/>
        <v>0.38151701856690823</v>
      </c>
    </row>
    <row r="47" spans="2:6" x14ac:dyDescent="0.25">
      <c r="B47" s="5" t="s">
        <v>25</v>
      </c>
      <c r="C47" s="15">
        <v>14275734</v>
      </c>
      <c r="D47" s="15">
        <v>14709935</v>
      </c>
      <c r="E47" s="15">
        <v>13362205.949999999</v>
      </c>
      <c r="F47" s="10">
        <f t="shared" si="0"/>
        <v>0.90837967332962377</v>
      </c>
    </row>
    <row r="48" spans="2:6" x14ac:dyDescent="0.25">
      <c r="B48" s="5" t="s">
        <v>27</v>
      </c>
      <c r="C48" s="15">
        <v>45000000</v>
      </c>
      <c r="D48" s="15">
        <v>99087802</v>
      </c>
      <c r="E48" s="15">
        <v>99087801.810000002</v>
      </c>
      <c r="F48" s="10">
        <f t="shared" si="0"/>
        <v>0.99999999808250872</v>
      </c>
    </row>
    <row r="49" spans="2:6" x14ac:dyDescent="0.25">
      <c r="B49" s="5" t="s">
        <v>35</v>
      </c>
      <c r="C49" s="15">
        <v>198959866</v>
      </c>
      <c r="D49" s="15">
        <v>237695012</v>
      </c>
      <c r="E49" s="15">
        <v>223695011.75</v>
      </c>
      <c r="F49" s="10">
        <f t="shared" si="0"/>
        <v>0.94110099268721714</v>
      </c>
    </row>
    <row r="50" spans="2:6" x14ac:dyDescent="0.25">
      <c r="B50" s="5" t="s">
        <v>32</v>
      </c>
      <c r="C50" s="15">
        <v>16248985</v>
      </c>
      <c r="D50" s="15">
        <v>880853</v>
      </c>
      <c r="E50" s="15">
        <v>1799.3</v>
      </c>
      <c r="F50" s="10">
        <f t="shared" si="0"/>
        <v>2.042679084932446E-3</v>
      </c>
    </row>
    <row r="51" spans="2:6" x14ac:dyDescent="0.25">
      <c r="B51" s="5" t="s">
        <v>33</v>
      </c>
      <c r="C51" s="15">
        <v>410398094</v>
      </c>
      <c r="D51" s="15">
        <v>184324639</v>
      </c>
      <c r="E51" s="15">
        <v>72888558.579999998</v>
      </c>
      <c r="F51" s="10">
        <f t="shared" si="0"/>
        <v>0.39543578642245436</v>
      </c>
    </row>
    <row r="52" spans="2:6" x14ac:dyDescent="0.25">
      <c r="B52" s="28" t="s">
        <v>12</v>
      </c>
      <c r="C52" s="29">
        <f>+SUM(C53:C61)</f>
        <v>133385917</v>
      </c>
      <c r="D52" s="29">
        <f>+SUM(D53:D61)</f>
        <v>164667307</v>
      </c>
      <c r="E52" s="29">
        <f>+SUM(E53:E61)</f>
        <v>53792639.909999996</v>
      </c>
      <c r="F52" s="30">
        <f t="shared" si="0"/>
        <v>0.32667468054238596</v>
      </c>
    </row>
    <row r="53" spans="2:6" x14ac:dyDescent="0.25">
      <c r="B53" s="3" t="s">
        <v>23</v>
      </c>
      <c r="C53" s="14">
        <v>11236390</v>
      </c>
      <c r="D53" s="14">
        <v>6495323</v>
      </c>
      <c r="E53" s="14">
        <v>3542862</v>
      </c>
      <c r="F53" s="19">
        <f t="shared" si="0"/>
        <v>0.54544816323991896</v>
      </c>
    </row>
    <row r="54" spans="2:6" x14ac:dyDescent="0.25">
      <c r="B54" s="5" t="s">
        <v>24</v>
      </c>
      <c r="C54" s="15">
        <v>4450790</v>
      </c>
      <c r="D54" s="15">
        <v>4815649</v>
      </c>
      <c r="E54" s="15">
        <v>1385316</v>
      </c>
      <c r="F54" s="10">
        <f t="shared" si="0"/>
        <v>0.28766963705203596</v>
      </c>
    </row>
    <row r="55" spans="2:6" x14ac:dyDescent="0.25">
      <c r="B55" s="5" t="s">
        <v>25</v>
      </c>
      <c r="C55" s="15">
        <v>3083384</v>
      </c>
      <c r="D55" s="15">
        <v>3984032</v>
      </c>
      <c r="E55" s="15">
        <v>2364908</v>
      </c>
      <c r="F55" s="10">
        <f t="shared" si="0"/>
        <v>0.59359663777800986</v>
      </c>
    </row>
    <row r="56" spans="2:6" x14ac:dyDescent="0.25">
      <c r="B56" s="5" t="s">
        <v>26</v>
      </c>
      <c r="C56" s="15">
        <v>100880</v>
      </c>
      <c r="D56" s="15">
        <v>100880</v>
      </c>
      <c r="E56" s="15">
        <v>0</v>
      </c>
      <c r="F56" s="10" t="str">
        <f t="shared" ref="F56:F58" si="1">IF(E56=0,"%",E56/D56)</f>
        <v>%</v>
      </c>
    </row>
    <row r="57" spans="2:6" x14ac:dyDescent="0.25">
      <c r="B57" s="5" t="s">
        <v>27</v>
      </c>
      <c r="C57" s="15">
        <v>284535</v>
      </c>
      <c r="D57" s="15">
        <v>13700067</v>
      </c>
      <c r="E57" s="15">
        <v>4567991</v>
      </c>
      <c r="F57" s="10">
        <f t="shared" si="1"/>
        <v>0.33342836936490894</v>
      </c>
    </row>
    <row r="58" spans="2:6" x14ac:dyDescent="0.25">
      <c r="B58" s="5" t="s">
        <v>31</v>
      </c>
      <c r="C58" s="15">
        <v>121297</v>
      </c>
      <c r="D58" s="15">
        <v>121297</v>
      </c>
      <c r="E58" s="15">
        <v>0</v>
      </c>
      <c r="F58" s="10" t="str">
        <f t="shared" si="1"/>
        <v>%</v>
      </c>
    </row>
    <row r="59" spans="2:6" x14ac:dyDescent="0.25">
      <c r="B59" s="5" t="s">
        <v>35</v>
      </c>
      <c r="C59" s="15">
        <v>21128</v>
      </c>
      <c r="D59" s="15">
        <v>31525037</v>
      </c>
      <c r="E59" s="15">
        <v>17235763</v>
      </c>
      <c r="F59" s="10">
        <f t="shared" si="0"/>
        <v>0.54673252247094906</v>
      </c>
    </row>
    <row r="60" spans="2:6" x14ac:dyDescent="0.25">
      <c r="B60" s="5" t="s">
        <v>32</v>
      </c>
      <c r="C60" s="15">
        <v>22987729</v>
      </c>
      <c r="D60" s="15">
        <v>6667529</v>
      </c>
      <c r="E60" s="15">
        <v>3097948.68</v>
      </c>
      <c r="F60" s="10">
        <f t="shared" si="0"/>
        <v>0.464632201824694</v>
      </c>
    </row>
    <row r="61" spans="2:6" x14ac:dyDescent="0.25">
      <c r="B61" s="5" t="s">
        <v>33</v>
      </c>
      <c r="C61" s="15">
        <v>91099784</v>
      </c>
      <c r="D61" s="15">
        <v>97257493</v>
      </c>
      <c r="E61" s="15">
        <v>21597851.23</v>
      </c>
      <c r="F61" s="10">
        <f t="shared" si="0"/>
        <v>0.22206876368898384</v>
      </c>
    </row>
    <row r="62" spans="2:6" x14ac:dyDescent="0.25">
      <c r="B62" s="28" t="s">
        <v>11</v>
      </c>
      <c r="C62" s="29">
        <f>+SUM(C63:C75)</f>
        <v>1436669300</v>
      </c>
      <c r="D62" s="29">
        <f>+SUM(D63:D75)</f>
        <v>1425496417</v>
      </c>
      <c r="E62" s="29">
        <f>+SUM(E63:E75)</f>
        <v>596360928.11000001</v>
      </c>
      <c r="F62" s="30">
        <f t="shared" si="0"/>
        <v>0.41835315823876956</v>
      </c>
    </row>
    <row r="63" spans="2:6" x14ac:dyDescent="0.25">
      <c r="B63" s="3" t="s">
        <v>23</v>
      </c>
      <c r="C63" s="14">
        <v>30049115</v>
      </c>
      <c r="D63" s="14">
        <v>18440861</v>
      </c>
      <c r="E63" s="14">
        <v>8856958.9700000025</v>
      </c>
      <c r="F63" s="19">
        <f t="shared" si="0"/>
        <v>0.4802898828856203</v>
      </c>
    </row>
    <row r="64" spans="2:6" x14ac:dyDescent="0.25">
      <c r="B64" s="5" t="s">
        <v>24</v>
      </c>
      <c r="C64" s="15">
        <v>0</v>
      </c>
      <c r="D64" s="15">
        <v>742250</v>
      </c>
      <c r="E64" s="15">
        <v>143736.73000000001</v>
      </c>
      <c r="F64" s="10">
        <f t="shared" si="0"/>
        <v>0.19365002357696195</v>
      </c>
    </row>
    <row r="65" spans="2:6" x14ac:dyDescent="0.25">
      <c r="B65" s="5" t="s">
        <v>25</v>
      </c>
      <c r="C65" s="15">
        <v>0</v>
      </c>
      <c r="D65" s="15">
        <v>330444</v>
      </c>
      <c r="E65" s="15">
        <v>118246</v>
      </c>
      <c r="F65" s="10">
        <f t="shared" si="0"/>
        <v>0.35783975499630799</v>
      </c>
    </row>
    <row r="66" spans="2:6" x14ac:dyDescent="0.25">
      <c r="B66" s="5" t="s">
        <v>26</v>
      </c>
      <c r="C66" s="15">
        <v>0</v>
      </c>
      <c r="D66" s="15">
        <v>577919</v>
      </c>
      <c r="E66" s="15">
        <v>102898.24000000001</v>
      </c>
      <c r="F66" s="10">
        <f t="shared" si="0"/>
        <v>0.17804958826409931</v>
      </c>
    </row>
    <row r="67" spans="2:6" x14ac:dyDescent="0.25">
      <c r="B67" s="5" t="s">
        <v>27</v>
      </c>
      <c r="C67" s="15">
        <v>121266000</v>
      </c>
      <c r="D67" s="15">
        <v>65517353</v>
      </c>
      <c r="E67" s="15">
        <v>4586232.62</v>
      </c>
      <c r="F67" s="10">
        <f t="shared" si="0"/>
        <v>7.000027336269217E-2</v>
      </c>
    </row>
    <row r="68" spans="2:6" x14ac:dyDescent="0.25">
      <c r="B68" s="5" t="s">
        <v>28</v>
      </c>
      <c r="C68" s="15">
        <v>0</v>
      </c>
      <c r="D68" s="15">
        <v>401205</v>
      </c>
      <c r="E68" s="15">
        <v>50005.599999999999</v>
      </c>
      <c r="F68" s="10">
        <f t="shared" si="0"/>
        <v>0.1246385264391022</v>
      </c>
    </row>
    <row r="69" spans="2:6" x14ac:dyDescent="0.25">
      <c r="B69" s="5" t="s">
        <v>29</v>
      </c>
      <c r="C69" s="15">
        <v>2568851</v>
      </c>
      <c r="D69" s="15">
        <v>3204425</v>
      </c>
      <c r="E69" s="15">
        <v>778951.86</v>
      </c>
      <c r="F69" s="10">
        <f t="shared" si="0"/>
        <v>0.24308631345717249</v>
      </c>
    </row>
    <row r="70" spans="2:6" x14ac:dyDescent="0.25">
      <c r="B70" s="5" t="s">
        <v>30</v>
      </c>
      <c r="C70" s="15">
        <v>0</v>
      </c>
      <c r="D70" s="15">
        <v>324028</v>
      </c>
      <c r="E70" s="15">
        <v>39017.380000000005</v>
      </c>
      <c r="F70" s="10">
        <f t="shared" si="0"/>
        <v>0.12041360623156025</v>
      </c>
    </row>
    <row r="71" spans="2:6" x14ac:dyDescent="0.25">
      <c r="B71" s="5" t="s">
        <v>31</v>
      </c>
      <c r="C71" s="15">
        <v>0</v>
      </c>
      <c r="D71" s="15">
        <v>3269374</v>
      </c>
      <c r="E71" s="15">
        <v>137114.12</v>
      </c>
      <c r="F71" s="10">
        <f t="shared" si="0"/>
        <v>4.1938952227551819E-2</v>
      </c>
    </row>
    <row r="72" spans="2:6" x14ac:dyDescent="0.25">
      <c r="B72" s="5" t="s">
        <v>35</v>
      </c>
      <c r="C72" s="15">
        <v>360000</v>
      </c>
      <c r="D72" s="15">
        <v>829259</v>
      </c>
      <c r="E72" s="15">
        <v>40489.68</v>
      </c>
      <c r="F72" s="10">
        <f t="shared" si="0"/>
        <v>4.8826337730431629E-2</v>
      </c>
    </row>
    <row r="73" spans="2:6" x14ac:dyDescent="0.25">
      <c r="B73" s="5" t="s">
        <v>34</v>
      </c>
      <c r="C73" s="15">
        <v>0</v>
      </c>
      <c r="D73" s="15">
        <v>13200</v>
      </c>
      <c r="E73" s="15">
        <v>0</v>
      </c>
      <c r="F73" s="10" t="str">
        <f t="shared" si="0"/>
        <v>%</v>
      </c>
    </row>
    <row r="74" spans="2:6" x14ac:dyDescent="0.25">
      <c r="B74" s="5" t="s">
        <v>32</v>
      </c>
      <c r="C74" s="15">
        <v>8435007</v>
      </c>
      <c r="D74" s="15">
        <v>7719030</v>
      </c>
      <c r="E74" s="15">
        <v>6562930.4300000016</v>
      </c>
      <c r="F74" s="10">
        <f t="shared" si="0"/>
        <v>0.85022735110499659</v>
      </c>
    </row>
    <row r="75" spans="2:6" x14ac:dyDescent="0.25">
      <c r="B75" s="5" t="s">
        <v>33</v>
      </c>
      <c r="C75" s="15">
        <v>1273990327</v>
      </c>
      <c r="D75" s="15">
        <v>1324127069</v>
      </c>
      <c r="E75" s="15">
        <v>574944346.48000002</v>
      </c>
      <c r="F75" s="10">
        <f t="shared" si="0"/>
        <v>0.43420632350202337</v>
      </c>
    </row>
    <row r="76" spans="2:6" x14ac:dyDescent="0.25">
      <c r="B76" s="31" t="s">
        <v>2</v>
      </c>
      <c r="C76" s="32">
        <f>+C62+C52+C44+C30+C23+C9</f>
        <v>10778179170</v>
      </c>
      <c r="D76" s="32">
        <f>+D62+D52+D44+D30+D23+D9</f>
        <v>10349064130</v>
      </c>
      <c r="E76" s="32">
        <f>+E62+E52+E44+E30+E23+E9</f>
        <v>4042567971.1699991</v>
      </c>
      <c r="F76" s="33">
        <f t="shared" si="0"/>
        <v>0.39062159828069393</v>
      </c>
    </row>
    <row r="77" spans="2:6" x14ac:dyDescent="0.2">
      <c r="B77" s="22" t="s">
        <v>39</v>
      </c>
      <c r="C77" s="2"/>
      <c r="D77" s="2"/>
      <c r="E77" s="2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42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56" t="s">
        <v>41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37</v>
      </c>
      <c r="F8" s="36" t="s">
        <v>4</v>
      </c>
    </row>
    <row r="9" spans="2:6" x14ac:dyDescent="0.25">
      <c r="B9" s="28" t="s">
        <v>16</v>
      </c>
      <c r="C9" s="29">
        <f>SUM(C10:C13)</f>
        <v>0</v>
      </c>
      <c r="D9" s="29">
        <f>SUM(D10:D13)</f>
        <v>0</v>
      </c>
      <c r="E9" s="29">
        <f>SUM(E10:E13)</f>
        <v>0</v>
      </c>
      <c r="F9" s="30" t="str">
        <f>IF(D9=0,"%",E9/D9)</f>
        <v>%</v>
      </c>
    </row>
    <row r="10" spans="2:6" x14ac:dyDescent="0.25">
      <c r="B10" s="3" t="s">
        <v>29</v>
      </c>
      <c r="C10" s="14">
        <v>0</v>
      </c>
      <c r="D10" s="14">
        <v>0</v>
      </c>
      <c r="E10" s="14">
        <v>0</v>
      </c>
      <c r="F10" s="20" t="str">
        <f t="shared" ref="F10:F41" si="0">IF(D10=0,"%",E10/D10)</f>
        <v>%</v>
      </c>
    </row>
    <row r="11" spans="2:6" x14ac:dyDescent="0.25">
      <c r="B11" s="51" t="s">
        <v>32</v>
      </c>
      <c r="C11" s="52">
        <v>0</v>
      </c>
      <c r="D11" s="52">
        <v>0</v>
      </c>
      <c r="E11" s="52">
        <v>0</v>
      </c>
      <c r="F11" s="20" t="str">
        <f t="shared" si="0"/>
        <v>%</v>
      </c>
    </row>
    <row r="12" spans="2:6" x14ac:dyDescent="0.25">
      <c r="B12" s="51" t="s">
        <v>33</v>
      </c>
      <c r="C12" s="52">
        <v>0</v>
      </c>
      <c r="D12" s="52">
        <v>0</v>
      </c>
      <c r="E12" s="52">
        <v>0</v>
      </c>
      <c r="F12" s="20" t="str">
        <f t="shared" si="0"/>
        <v>%</v>
      </c>
    </row>
    <row r="13" spans="2:6" hidden="1" x14ac:dyDescent="0.25">
      <c r="B13" s="5"/>
      <c r="C13" s="15">
        <v>0</v>
      </c>
      <c r="D13" s="15">
        <v>0</v>
      </c>
      <c r="E13" s="15">
        <v>0</v>
      </c>
      <c r="F13" s="20" t="str">
        <f t="shared" si="0"/>
        <v>%</v>
      </c>
    </row>
    <row r="14" spans="2:6" x14ac:dyDescent="0.25">
      <c r="B14" s="28" t="s">
        <v>15</v>
      </c>
      <c r="C14" s="29">
        <f>SUM(C15:C15)</f>
        <v>0</v>
      </c>
      <c r="D14" s="29">
        <f>SUM(D15:D15)</f>
        <v>0</v>
      </c>
      <c r="E14" s="29">
        <f>SUM(E15:E15)</f>
        <v>0</v>
      </c>
      <c r="F14" s="30" t="str">
        <f t="shared" si="0"/>
        <v>%</v>
      </c>
    </row>
    <row r="15" spans="2:6" x14ac:dyDescent="0.25">
      <c r="B15" s="9" t="s">
        <v>32</v>
      </c>
      <c r="C15" s="14">
        <v>0</v>
      </c>
      <c r="D15" s="14">
        <v>0</v>
      </c>
      <c r="E15" s="14">
        <v>0</v>
      </c>
      <c r="F15" s="11" t="str">
        <f t="shared" si="0"/>
        <v>%</v>
      </c>
    </row>
    <row r="16" spans="2:6" x14ac:dyDescent="0.25">
      <c r="B16" s="28" t="s">
        <v>14</v>
      </c>
      <c r="C16" s="29">
        <f>+SUM(C17:C26)</f>
        <v>3103832</v>
      </c>
      <c r="D16" s="29">
        <f>+SUM(D17:D26)</f>
        <v>19995762</v>
      </c>
      <c r="E16" s="29">
        <f>+SUM(E17:E26)</f>
        <v>2974416.96</v>
      </c>
      <c r="F16" s="30">
        <f t="shared" si="0"/>
        <v>0.14875236862691205</v>
      </c>
    </row>
    <row r="17" spans="2:6" x14ac:dyDescent="0.25">
      <c r="B17" s="3" t="s">
        <v>23</v>
      </c>
      <c r="C17" s="14">
        <v>0</v>
      </c>
      <c r="D17" s="14">
        <v>335970</v>
      </c>
      <c r="E17" s="14">
        <v>332569.07</v>
      </c>
      <c r="F17" s="11">
        <f t="shared" si="0"/>
        <v>0.98987728070958714</v>
      </c>
    </row>
    <row r="18" spans="2:6" x14ac:dyDescent="0.25">
      <c r="B18" s="5" t="s">
        <v>24</v>
      </c>
      <c r="C18" s="15">
        <v>0</v>
      </c>
      <c r="D18" s="15">
        <v>980</v>
      </c>
      <c r="E18" s="15">
        <v>0</v>
      </c>
      <c r="F18" s="20">
        <f t="shared" si="0"/>
        <v>0</v>
      </c>
    </row>
    <row r="19" spans="2:6" x14ac:dyDescent="0.25">
      <c r="B19" s="5" t="s">
        <v>25</v>
      </c>
      <c r="C19" s="15">
        <v>0</v>
      </c>
      <c r="D19" s="15">
        <v>21260</v>
      </c>
      <c r="E19" s="15">
        <v>0</v>
      </c>
      <c r="F19" s="20">
        <f t="shared" si="0"/>
        <v>0</v>
      </c>
    </row>
    <row r="20" spans="2:6" x14ac:dyDescent="0.25">
      <c r="B20" s="5" t="s">
        <v>26</v>
      </c>
      <c r="C20" s="15">
        <v>0</v>
      </c>
      <c r="D20" s="15">
        <v>33647</v>
      </c>
      <c r="E20" s="15">
        <v>0</v>
      </c>
      <c r="F20" s="20">
        <f t="shared" si="0"/>
        <v>0</v>
      </c>
    </row>
    <row r="21" spans="2:6" x14ac:dyDescent="0.25">
      <c r="B21" s="5" t="s">
        <v>29</v>
      </c>
      <c r="C21" s="15">
        <v>100000</v>
      </c>
      <c r="D21" s="15">
        <v>100000</v>
      </c>
      <c r="E21" s="15">
        <v>31753.040000000001</v>
      </c>
      <c r="F21" s="20">
        <f t="shared" si="0"/>
        <v>0.31753039999999999</v>
      </c>
    </row>
    <row r="22" spans="2:6" x14ac:dyDescent="0.25">
      <c r="B22" s="5" t="s">
        <v>30</v>
      </c>
      <c r="C22" s="15">
        <v>0</v>
      </c>
      <c r="D22" s="15">
        <v>30000</v>
      </c>
      <c r="E22" s="15">
        <v>29413.08</v>
      </c>
      <c r="F22" s="20">
        <f t="shared" si="0"/>
        <v>0.98043600000000009</v>
      </c>
    </row>
    <row r="23" spans="2:6" x14ac:dyDescent="0.25">
      <c r="B23" s="5" t="s">
        <v>31</v>
      </c>
      <c r="C23" s="15">
        <v>0</v>
      </c>
      <c r="D23" s="15">
        <v>11000</v>
      </c>
      <c r="E23" s="15">
        <v>0</v>
      </c>
      <c r="F23" s="20">
        <f t="shared" si="0"/>
        <v>0</v>
      </c>
    </row>
    <row r="24" spans="2:6" x14ac:dyDescent="0.25">
      <c r="B24" s="5" t="s">
        <v>35</v>
      </c>
      <c r="C24" s="15">
        <v>0</v>
      </c>
      <c r="D24" s="15">
        <v>52200</v>
      </c>
      <c r="E24" s="15">
        <v>0</v>
      </c>
      <c r="F24" s="20">
        <f t="shared" si="0"/>
        <v>0</v>
      </c>
    </row>
    <row r="25" spans="2:6" x14ac:dyDescent="0.25">
      <c r="B25" s="5" t="s">
        <v>32</v>
      </c>
      <c r="C25" s="15">
        <v>327959</v>
      </c>
      <c r="D25" s="15">
        <v>2898452</v>
      </c>
      <c r="E25" s="15">
        <v>524559.34000000008</v>
      </c>
      <c r="F25" s="20">
        <f t="shared" si="0"/>
        <v>0.18097913644938748</v>
      </c>
    </row>
    <row r="26" spans="2:6" x14ac:dyDescent="0.25">
      <c r="B26" s="5" t="s">
        <v>33</v>
      </c>
      <c r="C26" s="15">
        <v>2675873</v>
      </c>
      <c r="D26" s="15">
        <v>16512253</v>
      </c>
      <c r="E26" s="15">
        <v>2056122.43</v>
      </c>
      <c r="F26" s="20">
        <f t="shared" si="0"/>
        <v>0.12452101054895416</v>
      </c>
    </row>
    <row r="27" spans="2:6" x14ac:dyDescent="0.25">
      <c r="B27" s="28" t="s">
        <v>13</v>
      </c>
      <c r="C27" s="29">
        <f>+SUM(C28:C30)</f>
        <v>0</v>
      </c>
      <c r="D27" s="29">
        <f>+SUM(D28:D30)</f>
        <v>0</v>
      </c>
      <c r="E27" s="29">
        <f>+SUM(E28:E30)</f>
        <v>0</v>
      </c>
      <c r="F27" s="30" t="str">
        <f t="shared" ref="F27:F30" si="1">IF(D27=0,"%",E27/D27)</f>
        <v>%</v>
      </c>
    </row>
    <row r="28" spans="2:6" x14ac:dyDescent="0.25">
      <c r="B28" s="5" t="s">
        <v>20</v>
      </c>
      <c r="C28" s="15">
        <v>0</v>
      </c>
      <c r="D28" s="15">
        <v>0</v>
      </c>
      <c r="E28" s="15">
        <v>0</v>
      </c>
      <c r="F28" s="20" t="str">
        <f t="shared" si="1"/>
        <v>%</v>
      </c>
    </row>
    <row r="29" spans="2:6" x14ac:dyDescent="0.25">
      <c r="B29" s="5" t="s">
        <v>21</v>
      </c>
      <c r="C29" s="15">
        <v>0</v>
      </c>
      <c r="D29" s="15">
        <v>0</v>
      </c>
      <c r="E29" s="15">
        <v>0</v>
      </c>
      <c r="F29" s="20" t="str">
        <f t="shared" si="1"/>
        <v>%</v>
      </c>
    </row>
    <row r="30" spans="2:6" x14ac:dyDescent="0.25">
      <c r="B30" s="5" t="s">
        <v>22</v>
      </c>
      <c r="C30" s="15">
        <v>0</v>
      </c>
      <c r="D30" s="15">
        <v>0</v>
      </c>
      <c r="E30" s="15">
        <v>0</v>
      </c>
      <c r="F30" s="20" t="str">
        <f t="shared" si="1"/>
        <v>%</v>
      </c>
    </row>
    <row r="31" spans="2:6" x14ac:dyDescent="0.25">
      <c r="B31" s="28" t="s">
        <v>12</v>
      </c>
      <c r="C31" s="29">
        <f>+SUM(C32:C33)</f>
        <v>0</v>
      </c>
      <c r="D31" s="29">
        <f>+SUM(D32:D33)</f>
        <v>200922</v>
      </c>
      <c r="E31" s="29">
        <f>+SUM(E32:E33)</f>
        <v>163673</v>
      </c>
      <c r="F31" s="30">
        <f t="shared" si="0"/>
        <v>0.81460964951573245</v>
      </c>
    </row>
    <row r="32" spans="2:6" x14ac:dyDescent="0.25">
      <c r="B32" s="3" t="s">
        <v>32</v>
      </c>
      <c r="C32" s="14">
        <v>0</v>
      </c>
      <c r="D32" s="14">
        <v>161120</v>
      </c>
      <c r="E32" s="14">
        <v>127993</v>
      </c>
      <c r="F32" s="20">
        <f t="shared" si="0"/>
        <v>0.79439548162859985</v>
      </c>
    </row>
    <row r="33" spans="2:6" x14ac:dyDescent="0.25">
      <c r="B33" s="26" t="s">
        <v>33</v>
      </c>
      <c r="C33" s="27">
        <v>0</v>
      </c>
      <c r="D33" s="27">
        <v>39802</v>
      </c>
      <c r="E33" s="27">
        <v>35680</v>
      </c>
      <c r="F33" s="20">
        <f t="shared" si="0"/>
        <v>0.89643736495653481</v>
      </c>
    </row>
    <row r="34" spans="2:6" x14ac:dyDescent="0.25">
      <c r="B34" s="28" t="s">
        <v>11</v>
      </c>
      <c r="C34" s="29">
        <f>+SUM(C35:C40)</f>
        <v>0</v>
      </c>
      <c r="D34" s="29">
        <f>+SUM(D35:D40)</f>
        <v>2767303</v>
      </c>
      <c r="E34" s="29">
        <f>+SUM(E35:E40)</f>
        <v>221815.52</v>
      </c>
      <c r="F34" s="30">
        <f t="shared" si="0"/>
        <v>8.0155848492196188E-2</v>
      </c>
    </row>
    <row r="35" spans="2:6" x14ac:dyDescent="0.25">
      <c r="B35" s="5" t="s">
        <v>23</v>
      </c>
      <c r="C35" s="15">
        <v>0</v>
      </c>
      <c r="D35" s="15">
        <v>10920</v>
      </c>
      <c r="E35" s="15">
        <v>0</v>
      </c>
      <c r="F35" s="20">
        <f t="shared" si="0"/>
        <v>0</v>
      </c>
    </row>
    <row r="36" spans="2:6" x14ac:dyDescent="0.25">
      <c r="B36" s="5" t="s">
        <v>24</v>
      </c>
      <c r="C36" s="15">
        <v>0</v>
      </c>
      <c r="D36" s="15">
        <v>600</v>
      </c>
      <c r="E36" s="15">
        <v>0</v>
      </c>
      <c r="F36" s="20">
        <f t="shared" si="0"/>
        <v>0</v>
      </c>
    </row>
    <row r="37" spans="2:6" x14ac:dyDescent="0.25">
      <c r="B37" s="5" t="s">
        <v>25</v>
      </c>
      <c r="C37" s="15">
        <v>0</v>
      </c>
      <c r="D37" s="15">
        <v>15750</v>
      </c>
      <c r="E37" s="15">
        <v>0</v>
      </c>
      <c r="F37" s="20">
        <f t="shared" si="0"/>
        <v>0</v>
      </c>
    </row>
    <row r="38" spans="2:6" x14ac:dyDescent="0.25">
      <c r="B38" s="5" t="s">
        <v>30</v>
      </c>
      <c r="C38" s="15">
        <v>0</v>
      </c>
      <c r="D38" s="15">
        <v>20688</v>
      </c>
      <c r="E38" s="15">
        <v>8840</v>
      </c>
      <c r="F38" s="20">
        <f t="shared" si="0"/>
        <v>0.42730085073472546</v>
      </c>
    </row>
    <row r="39" spans="2:6" ht="15" customHeight="1" x14ac:dyDescent="0.25">
      <c r="B39" s="5" t="s">
        <v>32</v>
      </c>
      <c r="C39" s="15">
        <v>0</v>
      </c>
      <c r="D39" s="15">
        <v>1561977</v>
      </c>
      <c r="E39" s="15">
        <v>136399.29999999999</v>
      </c>
      <c r="F39" s="20">
        <f t="shared" si="0"/>
        <v>8.7324781350813743E-2</v>
      </c>
    </row>
    <row r="40" spans="2:6" x14ac:dyDescent="0.25">
      <c r="B40" s="5" t="s">
        <v>33</v>
      </c>
      <c r="C40" s="15">
        <v>0</v>
      </c>
      <c r="D40" s="15">
        <v>1157368</v>
      </c>
      <c r="E40" s="15">
        <v>76576.22</v>
      </c>
      <c r="F40" s="20">
        <f t="shared" si="0"/>
        <v>6.6164106835509537E-2</v>
      </c>
    </row>
    <row r="41" spans="2:6" x14ac:dyDescent="0.25">
      <c r="B41" s="31" t="s">
        <v>2</v>
      </c>
      <c r="C41" s="32">
        <f>+C34+C31+C27+C16+C14+C9</f>
        <v>3103832</v>
      </c>
      <c r="D41" s="32">
        <f>+D34+D31+D27+D16+D14+D9</f>
        <v>22963987</v>
      </c>
      <c r="E41" s="32">
        <f>+E34+E31+E27+E16+E14+E9</f>
        <v>3359905.48</v>
      </c>
      <c r="F41" s="33">
        <f t="shared" si="0"/>
        <v>0.14631193964706565</v>
      </c>
    </row>
    <row r="42" spans="2:6" x14ac:dyDescent="0.25">
      <c r="B42" s="22" t="s">
        <v>39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56" t="s">
        <v>44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37</v>
      </c>
      <c r="F8" s="36" t="s">
        <v>4</v>
      </c>
    </row>
    <row r="9" spans="2:6" x14ac:dyDescent="0.25">
      <c r="B9" s="28" t="s">
        <v>16</v>
      </c>
      <c r="C9" s="29">
        <f>SUM(C10:C12)</f>
        <v>0</v>
      </c>
      <c r="D9" s="29">
        <f t="shared" ref="D9:E9" si="0">SUM(D10:D12)</f>
        <v>0</v>
      </c>
      <c r="E9" s="29">
        <f t="shared" si="0"/>
        <v>0</v>
      </c>
      <c r="F9" s="30" t="str">
        <f t="shared" ref="F9:F14" si="1">IF(E9=0,"%",E9/D9)</f>
        <v>%</v>
      </c>
    </row>
    <row r="10" spans="2:6" x14ac:dyDescent="0.25">
      <c r="B10" s="3" t="s">
        <v>33</v>
      </c>
      <c r="C10" s="14">
        <v>0</v>
      </c>
      <c r="D10" s="14">
        <v>0</v>
      </c>
      <c r="E10" s="14">
        <v>0</v>
      </c>
      <c r="F10" s="11" t="str">
        <f t="shared" si="1"/>
        <v>%</v>
      </c>
    </row>
    <row r="11" spans="2:6" hidden="1" x14ac:dyDescent="0.25">
      <c r="B11" s="51"/>
      <c r="C11" s="52"/>
      <c r="D11" s="52"/>
      <c r="E11" s="52"/>
      <c r="F11" s="11" t="str">
        <f t="shared" si="1"/>
        <v>%</v>
      </c>
    </row>
    <row r="12" spans="2:6" hidden="1" x14ac:dyDescent="0.25">
      <c r="B12" s="51"/>
      <c r="C12" s="52"/>
      <c r="D12" s="52"/>
      <c r="E12" s="52"/>
      <c r="F12" s="11" t="str">
        <f t="shared" si="1"/>
        <v>%</v>
      </c>
    </row>
    <row r="13" spans="2:6" s="1" customFormat="1" hidden="1" x14ac:dyDescent="0.25">
      <c r="B13" s="28" t="s">
        <v>15</v>
      </c>
      <c r="C13" s="29">
        <f>+C14</f>
        <v>0</v>
      </c>
      <c r="D13" s="29">
        <f t="shared" ref="D13:E13" si="2">+D14</f>
        <v>0</v>
      </c>
      <c r="E13" s="29">
        <f t="shared" si="2"/>
        <v>0</v>
      </c>
      <c r="F13" s="30" t="str">
        <f t="shared" si="1"/>
        <v>%</v>
      </c>
    </row>
    <row r="14" spans="2:6" s="1" customFormat="1" hidden="1" x14ac:dyDescent="0.25">
      <c r="B14" s="5"/>
      <c r="C14" s="15"/>
      <c r="D14" s="15"/>
      <c r="E14" s="15"/>
      <c r="F14" s="10" t="str">
        <f t="shared" si="1"/>
        <v>%</v>
      </c>
    </row>
    <row r="15" spans="2:6" x14ac:dyDescent="0.25">
      <c r="B15" s="28" t="s">
        <v>14</v>
      </c>
      <c r="C15" s="29">
        <f>SUM(C16:C27)</f>
        <v>0</v>
      </c>
      <c r="D15" s="29">
        <f>SUM(D16:D27)</f>
        <v>0</v>
      </c>
      <c r="E15" s="29">
        <f>SUM(E16:E27)</f>
        <v>0</v>
      </c>
      <c r="F15" s="30" t="str">
        <f t="shared" ref="F15:F27" si="3">IF(E15=0,"%",E15/D15)</f>
        <v>%</v>
      </c>
    </row>
    <row r="16" spans="2:6" x14ac:dyDescent="0.25">
      <c r="B16" s="3" t="s">
        <v>33</v>
      </c>
      <c r="C16" s="14">
        <v>0</v>
      </c>
      <c r="D16" s="14">
        <v>0</v>
      </c>
      <c r="E16" s="14">
        <v>0</v>
      </c>
      <c r="F16" s="11" t="str">
        <f t="shared" si="3"/>
        <v>%</v>
      </c>
    </row>
    <row r="17" spans="2:6" hidden="1" x14ac:dyDescent="0.25">
      <c r="B17" s="51"/>
      <c r="C17" s="52"/>
      <c r="D17" s="52"/>
      <c r="E17" s="52"/>
      <c r="F17" s="11" t="str">
        <f t="shared" si="3"/>
        <v>%</v>
      </c>
    </row>
    <row r="18" spans="2:6" hidden="1" x14ac:dyDescent="0.25">
      <c r="B18" s="51"/>
      <c r="C18" s="52"/>
      <c r="D18" s="52"/>
      <c r="E18" s="52"/>
      <c r="F18" s="11" t="str">
        <f t="shared" si="3"/>
        <v>%</v>
      </c>
    </row>
    <row r="19" spans="2:6" hidden="1" x14ac:dyDescent="0.25">
      <c r="B19" s="51"/>
      <c r="C19" s="52"/>
      <c r="D19" s="52"/>
      <c r="E19" s="52"/>
      <c r="F19" s="11" t="str">
        <f t="shared" si="3"/>
        <v>%</v>
      </c>
    </row>
    <row r="20" spans="2:6" hidden="1" x14ac:dyDescent="0.25">
      <c r="B20" s="51"/>
      <c r="C20" s="52"/>
      <c r="D20" s="52"/>
      <c r="E20" s="52"/>
      <c r="F20" s="11" t="str">
        <f t="shared" si="3"/>
        <v>%</v>
      </c>
    </row>
    <row r="21" spans="2:6" hidden="1" x14ac:dyDescent="0.25">
      <c r="B21" s="51"/>
      <c r="C21" s="52"/>
      <c r="D21" s="52"/>
      <c r="E21" s="52"/>
      <c r="F21" s="11" t="str">
        <f t="shared" si="3"/>
        <v>%</v>
      </c>
    </row>
    <row r="22" spans="2:6" hidden="1" x14ac:dyDescent="0.25">
      <c r="B22" s="51"/>
      <c r="C22" s="52"/>
      <c r="D22" s="52"/>
      <c r="E22" s="52"/>
      <c r="F22" s="11" t="str">
        <f t="shared" si="3"/>
        <v>%</v>
      </c>
    </row>
    <row r="23" spans="2:6" hidden="1" x14ac:dyDescent="0.25">
      <c r="B23" s="51"/>
      <c r="C23" s="52"/>
      <c r="D23" s="52"/>
      <c r="E23" s="52"/>
      <c r="F23" s="11" t="str">
        <f t="shared" si="3"/>
        <v>%</v>
      </c>
    </row>
    <row r="24" spans="2:6" hidden="1" x14ac:dyDescent="0.25">
      <c r="B24" s="51"/>
      <c r="C24" s="52"/>
      <c r="D24" s="52"/>
      <c r="E24" s="52"/>
      <c r="F24" s="11" t="str">
        <f t="shared" si="3"/>
        <v>%</v>
      </c>
    </row>
    <row r="25" spans="2:6" hidden="1" x14ac:dyDescent="0.25">
      <c r="B25" s="51"/>
      <c r="C25" s="52"/>
      <c r="D25" s="52"/>
      <c r="E25" s="52"/>
      <c r="F25" s="11" t="str">
        <f t="shared" si="3"/>
        <v>%</v>
      </c>
    </row>
    <row r="26" spans="2:6" hidden="1" x14ac:dyDescent="0.25">
      <c r="B26" s="51"/>
      <c r="C26" s="52"/>
      <c r="D26" s="52"/>
      <c r="E26" s="52"/>
      <c r="F26" s="11" t="str">
        <f t="shared" si="3"/>
        <v>%</v>
      </c>
    </row>
    <row r="27" spans="2:6" hidden="1" x14ac:dyDescent="0.25">
      <c r="B27" s="51"/>
      <c r="C27" s="52"/>
      <c r="D27" s="52"/>
      <c r="E27" s="52"/>
      <c r="F27" s="11" t="str">
        <f t="shared" si="3"/>
        <v>%</v>
      </c>
    </row>
    <row r="28" spans="2:6" hidden="1" x14ac:dyDescent="0.25">
      <c r="B28" s="28" t="s">
        <v>13</v>
      </c>
      <c r="C28" s="29">
        <f>++C29</f>
        <v>0</v>
      </c>
      <c r="D28" s="29">
        <f t="shared" ref="D28:E30" si="4">++D29</f>
        <v>0</v>
      </c>
      <c r="E28" s="29">
        <f t="shared" si="4"/>
        <v>0</v>
      </c>
      <c r="F28" s="30" t="str">
        <f t="shared" ref="F28:F29" si="5">IF(E28=0,"%",E28/D28)</f>
        <v>%</v>
      </c>
    </row>
    <row r="29" spans="2:6" hidden="1" x14ac:dyDescent="0.25">
      <c r="B29" s="3"/>
      <c r="C29" s="14">
        <v>0</v>
      </c>
      <c r="D29" s="14">
        <v>0</v>
      </c>
      <c r="E29" s="14">
        <v>0</v>
      </c>
      <c r="F29" s="11" t="str">
        <f t="shared" si="5"/>
        <v>%</v>
      </c>
    </row>
    <row r="30" spans="2:6" x14ac:dyDescent="0.25">
      <c r="B30" s="28" t="s">
        <v>12</v>
      </c>
      <c r="C30" s="29">
        <f>++C31</f>
        <v>0</v>
      </c>
      <c r="D30" s="29">
        <f t="shared" si="4"/>
        <v>0</v>
      </c>
      <c r="E30" s="29">
        <f t="shared" si="4"/>
        <v>0</v>
      </c>
      <c r="F30" s="30" t="str">
        <f t="shared" ref="F30:F31" si="6">IF(E30=0,"%",E30/D30)</f>
        <v>%</v>
      </c>
    </row>
    <row r="31" spans="2:6" x14ac:dyDescent="0.25">
      <c r="B31" s="3" t="s">
        <v>33</v>
      </c>
      <c r="C31" s="14">
        <v>0</v>
      </c>
      <c r="D31" s="14">
        <v>0</v>
      </c>
      <c r="E31" s="14">
        <v>0</v>
      </c>
      <c r="F31" s="11" t="str">
        <f t="shared" si="6"/>
        <v>%</v>
      </c>
    </row>
    <row r="32" spans="2:6" x14ac:dyDescent="0.25">
      <c r="B32" s="28" t="s">
        <v>11</v>
      </c>
      <c r="C32" s="29">
        <f>SUM(C33:C35)</f>
        <v>267976361</v>
      </c>
      <c r="D32" s="29">
        <f>SUM(D33:D35)</f>
        <v>162785269</v>
      </c>
      <c r="E32" s="29">
        <f>SUM(E33:E35)</f>
        <v>15453548.67</v>
      </c>
      <c r="F32" s="30">
        <f t="shared" ref="F32:F35" si="7">IF(E32=0,"%",E32/D32)</f>
        <v>9.4932107585238568E-2</v>
      </c>
    </row>
    <row r="33" spans="2:6" x14ac:dyDescent="0.25">
      <c r="B33" s="3" t="s">
        <v>33</v>
      </c>
      <c r="C33" s="14">
        <v>267976361</v>
      </c>
      <c r="D33" s="14">
        <v>162785269</v>
      </c>
      <c r="E33" s="14">
        <v>15453548.67</v>
      </c>
      <c r="F33" s="11">
        <f t="shared" si="7"/>
        <v>9.4932107585238568E-2</v>
      </c>
    </row>
    <row r="34" spans="2:6" hidden="1" x14ac:dyDescent="0.25">
      <c r="B34" s="53"/>
      <c r="C34" s="52"/>
      <c r="D34" s="52"/>
      <c r="E34" s="52"/>
      <c r="F34" s="11" t="str">
        <f t="shared" si="7"/>
        <v>%</v>
      </c>
    </row>
    <row r="35" spans="2:6" hidden="1" x14ac:dyDescent="0.25">
      <c r="B35" s="53"/>
      <c r="C35" s="52"/>
      <c r="D35" s="52"/>
      <c r="E35" s="52"/>
      <c r="F35" s="11" t="str">
        <f t="shared" si="7"/>
        <v>%</v>
      </c>
    </row>
    <row r="36" spans="2:6" x14ac:dyDescent="0.25">
      <c r="B36" s="31" t="s">
        <v>2</v>
      </c>
      <c r="C36" s="32">
        <f>+C9+C13+C15+C28+C30+C32</f>
        <v>267976361</v>
      </c>
      <c r="D36" s="32">
        <f>+D9+D13+D15+D28+D30+D32</f>
        <v>162785269</v>
      </c>
      <c r="E36" s="32">
        <f>+E9+E13+E15+E28+E30+E32</f>
        <v>15453548.67</v>
      </c>
      <c r="F36" s="33">
        <f t="shared" ref="F36" si="8">IF(D36=0,"%",E36/D36)</f>
        <v>9.4932107585238568E-2</v>
      </c>
    </row>
    <row r="37" spans="2:6" x14ac:dyDescent="0.25">
      <c r="B37" s="22" t="s">
        <v>39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6" t="s">
        <v>42</v>
      </c>
      <c r="C5" s="56"/>
      <c r="D5" s="56"/>
      <c r="E5" s="56"/>
      <c r="F5" s="56"/>
    </row>
    <row r="7" spans="2:6" x14ac:dyDescent="0.25">
      <c r="E7" s="46"/>
      <c r="F7" s="48" t="s">
        <v>18</v>
      </c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37</v>
      </c>
      <c r="F8" s="36" t="s">
        <v>4</v>
      </c>
    </row>
    <row r="9" spans="2:6" x14ac:dyDescent="0.25">
      <c r="B9" s="28" t="s">
        <v>16</v>
      </c>
      <c r="C9" s="29">
        <f>+C10</f>
        <v>0</v>
      </c>
      <c r="D9" s="29">
        <f t="shared" ref="D9:E9" si="0">+D10</f>
        <v>0</v>
      </c>
      <c r="E9" s="29">
        <f t="shared" si="0"/>
        <v>0</v>
      </c>
      <c r="F9" s="30" t="str">
        <f t="shared" ref="F9:F35" si="1">IF(E9=0,"%",E9/D9)</f>
        <v>%</v>
      </c>
    </row>
    <row r="10" spans="2:6" x14ac:dyDescent="0.25">
      <c r="B10" s="13" t="s">
        <v>33</v>
      </c>
      <c r="C10" s="14">
        <v>0</v>
      </c>
      <c r="D10" s="14">
        <v>0</v>
      </c>
      <c r="E10" s="14">
        <v>0</v>
      </c>
      <c r="F10" s="11" t="str">
        <f t="shared" si="1"/>
        <v>%</v>
      </c>
    </row>
    <row r="11" spans="2:6" x14ac:dyDescent="0.25">
      <c r="B11" s="28" t="s">
        <v>14</v>
      </c>
      <c r="C11" s="29">
        <f>+SUM(C12:C22)</f>
        <v>0</v>
      </c>
      <c r="D11" s="29">
        <f>+SUM(D12:D22)</f>
        <v>539562674</v>
      </c>
      <c r="E11" s="29">
        <f>+SUM(E12:E22)</f>
        <v>207954400.63</v>
      </c>
      <c r="F11" s="30">
        <f t="shared" ref="F11:F12" si="2">IF(E11=0,"%",E11/D11)</f>
        <v>0.38541287351911968</v>
      </c>
    </row>
    <row r="12" spans="2:6" x14ac:dyDescent="0.25">
      <c r="B12" s="13" t="s">
        <v>23</v>
      </c>
      <c r="C12" s="14">
        <v>0</v>
      </c>
      <c r="D12" s="14">
        <v>45427281</v>
      </c>
      <c r="E12" s="14">
        <v>19868914.159999996</v>
      </c>
      <c r="F12" s="11">
        <f t="shared" si="2"/>
        <v>0.43737845899251587</v>
      </c>
    </row>
    <row r="13" spans="2:6" x14ac:dyDescent="0.25">
      <c r="B13" s="12" t="s">
        <v>24</v>
      </c>
      <c r="C13" s="15">
        <v>0</v>
      </c>
      <c r="D13" s="15">
        <v>5053752</v>
      </c>
      <c r="E13" s="15">
        <v>3113181.2399999998</v>
      </c>
      <c r="F13" s="20">
        <f t="shared" si="1"/>
        <v>0.61601385267816855</v>
      </c>
    </row>
    <row r="14" spans="2:6" x14ac:dyDescent="0.25">
      <c r="B14" s="12" t="s">
        <v>25</v>
      </c>
      <c r="C14" s="15">
        <v>0</v>
      </c>
      <c r="D14" s="15">
        <v>199270</v>
      </c>
      <c r="E14" s="15">
        <v>54679.6</v>
      </c>
      <c r="F14" s="20">
        <f t="shared" si="1"/>
        <v>0.27439955838811664</v>
      </c>
    </row>
    <row r="15" spans="2:6" x14ac:dyDescent="0.25">
      <c r="B15" s="12" t="s">
        <v>26</v>
      </c>
      <c r="C15" s="15">
        <v>0</v>
      </c>
      <c r="D15" s="15">
        <v>13752805</v>
      </c>
      <c r="E15" s="15">
        <v>4623302.2700000023</v>
      </c>
      <c r="F15" s="20">
        <f t="shared" si="1"/>
        <v>0.33617158608734743</v>
      </c>
    </row>
    <row r="16" spans="2:6" x14ac:dyDescent="0.25">
      <c r="B16" s="12" t="s">
        <v>27</v>
      </c>
      <c r="C16" s="15">
        <v>0</v>
      </c>
      <c r="D16" s="15">
        <v>56307110</v>
      </c>
      <c r="E16" s="15">
        <v>18453246.529999994</v>
      </c>
      <c r="F16" s="20">
        <f t="shared" si="1"/>
        <v>0.32772498055751742</v>
      </c>
    </row>
    <row r="17" spans="2:6" x14ac:dyDescent="0.25">
      <c r="B17" s="12" t="s">
        <v>29</v>
      </c>
      <c r="C17" s="15">
        <v>0</v>
      </c>
      <c r="D17" s="15">
        <v>13817915</v>
      </c>
      <c r="E17" s="15">
        <v>6005905.21</v>
      </c>
      <c r="F17" s="20">
        <f t="shared" si="1"/>
        <v>0.43464626971580012</v>
      </c>
    </row>
    <row r="18" spans="2:6" x14ac:dyDescent="0.25">
      <c r="B18" s="12" t="s">
        <v>30</v>
      </c>
      <c r="C18" s="15">
        <v>0</v>
      </c>
      <c r="D18" s="15">
        <v>577435</v>
      </c>
      <c r="E18" s="15">
        <v>163862.06</v>
      </c>
      <c r="F18" s="20">
        <f t="shared" si="1"/>
        <v>0.28377576696944246</v>
      </c>
    </row>
    <row r="19" spans="2:6" x14ac:dyDescent="0.25">
      <c r="B19" s="12" t="s">
        <v>31</v>
      </c>
      <c r="C19" s="15">
        <v>0</v>
      </c>
      <c r="D19" s="15">
        <v>4389682</v>
      </c>
      <c r="E19" s="15">
        <v>1738308.6800000002</v>
      </c>
      <c r="F19" s="20">
        <f t="shared" si="1"/>
        <v>0.39599877166500902</v>
      </c>
    </row>
    <row r="20" spans="2:6" x14ac:dyDescent="0.25">
      <c r="B20" s="12" t="s">
        <v>35</v>
      </c>
      <c r="C20" s="15">
        <v>0</v>
      </c>
      <c r="D20" s="15">
        <v>13025100</v>
      </c>
      <c r="E20" s="15">
        <v>5702814.3900000025</v>
      </c>
      <c r="F20" s="20">
        <f t="shared" si="1"/>
        <v>0.43783267614068239</v>
      </c>
    </row>
    <row r="21" spans="2:6" x14ac:dyDescent="0.25">
      <c r="B21" s="12" t="s">
        <v>32</v>
      </c>
      <c r="C21" s="15">
        <v>0</v>
      </c>
      <c r="D21" s="15">
        <v>15007</v>
      </c>
      <c r="E21" s="15">
        <v>14907.7</v>
      </c>
      <c r="F21" s="20">
        <f t="shared" si="1"/>
        <v>0.993383087892317</v>
      </c>
    </row>
    <row r="22" spans="2:6" x14ac:dyDescent="0.25">
      <c r="B22" s="12" t="s">
        <v>33</v>
      </c>
      <c r="C22" s="15">
        <v>0</v>
      </c>
      <c r="D22" s="15">
        <v>386997317</v>
      </c>
      <c r="E22" s="15">
        <v>148215278.78999999</v>
      </c>
      <c r="F22" s="20">
        <f t="shared" si="1"/>
        <v>0.3829878716962784</v>
      </c>
    </row>
    <row r="23" spans="2:6" x14ac:dyDescent="0.25">
      <c r="B23" s="28" t="s">
        <v>13</v>
      </c>
      <c r="C23" s="29">
        <f>SUM(C24:C25)</f>
        <v>0</v>
      </c>
      <c r="D23" s="29">
        <f t="shared" ref="D23:E23" si="3">SUM(D24:D25)</f>
        <v>0</v>
      </c>
      <c r="E23" s="29">
        <f t="shared" si="3"/>
        <v>0</v>
      </c>
      <c r="F23" s="30" t="str">
        <f t="shared" ref="F23:F24" si="4">IF(E23=0,"%",E23/D23)</f>
        <v>%</v>
      </c>
    </row>
    <row r="24" spans="2:6" x14ac:dyDescent="0.25">
      <c r="B24" s="12" t="s">
        <v>19</v>
      </c>
      <c r="C24" s="15">
        <v>0</v>
      </c>
      <c r="D24" s="15">
        <v>0</v>
      </c>
      <c r="E24" s="15">
        <v>0</v>
      </c>
      <c r="F24" s="20" t="str">
        <f t="shared" si="4"/>
        <v>%</v>
      </c>
    </row>
    <row r="25" spans="2:6" x14ac:dyDescent="0.25">
      <c r="B25" s="49" t="s">
        <v>22</v>
      </c>
      <c r="C25" s="50">
        <v>0</v>
      </c>
      <c r="D25" s="50">
        <v>0</v>
      </c>
      <c r="E25" s="50">
        <v>0</v>
      </c>
      <c r="F25" s="20" t="str">
        <f t="shared" si="1"/>
        <v>%</v>
      </c>
    </row>
    <row r="26" spans="2:6" x14ac:dyDescent="0.25">
      <c r="B26" s="28" t="s">
        <v>12</v>
      </c>
      <c r="C26" s="29">
        <f>+C27</f>
        <v>0</v>
      </c>
      <c r="D26" s="29">
        <f t="shared" ref="D26:E26" si="5">+D27</f>
        <v>0</v>
      </c>
      <c r="E26" s="29">
        <f t="shared" si="5"/>
        <v>0</v>
      </c>
      <c r="F26" s="30" t="str">
        <f t="shared" si="1"/>
        <v>%</v>
      </c>
    </row>
    <row r="27" spans="2:6" x14ac:dyDescent="0.25">
      <c r="B27" s="12" t="s">
        <v>33</v>
      </c>
      <c r="C27" s="15">
        <v>0</v>
      </c>
      <c r="D27" s="15">
        <v>0</v>
      </c>
      <c r="E27" s="15">
        <v>0</v>
      </c>
      <c r="F27" s="20" t="str">
        <f t="shared" si="1"/>
        <v>%</v>
      </c>
    </row>
    <row r="28" spans="2:6" x14ac:dyDescent="0.25">
      <c r="B28" s="28" t="s">
        <v>11</v>
      </c>
      <c r="C28" s="29">
        <f>+SUM(C29:C34)</f>
        <v>0</v>
      </c>
      <c r="D28" s="29">
        <f>+SUM(D29:D34)</f>
        <v>20038709</v>
      </c>
      <c r="E28" s="29">
        <f>+SUM(E29:E34)</f>
        <v>6185045.5899999999</v>
      </c>
      <c r="F28" s="30">
        <f t="shared" si="1"/>
        <v>0.30865489338659491</v>
      </c>
    </row>
    <row r="29" spans="2:6" x14ac:dyDescent="0.25">
      <c r="B29" s="12" t="s">
        <v>23</v>
      </c>
      <c r="C29" s="15">
        <v>0</v>
      </c>
      <c r="D29" s="15">
        <v>563820</v>
      </c>
      <c r="E29" s="15">
        <v>112150</v>
      </c>
      <c r="F29" s="20">
        <f t="shared" si="1"/>
        <v>0.19891099996452768</v>
      </c>
    </row>
    <row r="30" spans="2:6" x14ac:dyDescent="0.25">
      <c r="B30" s="12" t="s">
        <v>26</v>
      </c>
      <c r="C30" s="15">
        <v>0</v>
      </c>
      <c r="D30" s="15">
        <v>314850</v>
      </c>
      <c r="E30" s="15">
        <v>0</v>
      </c>
      <c r="F30" s="20" t="str">
        <f t="shared" si="1"/>
        <v>%</v>
      </c>
    </row>
    <row r="31" spans="2:6" x14ac:dyDescent="0.25">
      <c r="B31" s="12" t="s">
        <v>27</v>
      </c>
      <c r="C31" s="15">
        <v>0</v>
      </c>
      <c r="D31" s="15">
        <v>360190</v>
      </c>
      <c r="E31" s="15">
        <v>2100</v>
      </c>
      <c r="F31" s="20">
        <f t="shared" si="1"/>
        <v>5.8302562536439104E-3</v>
      </c>
    </row>
    <row r="32" spans="2:6" x14ac:dyDescent="0.25">
      <c r="B32" s="12" t="s">
        <v>35</v>
      </c>
      <c r="C32" s="15">
        <v>0</v>
      </c>
      <c r="D32" s="15">
        <v>3000</v>
      </c>
      <c r="E32" s="15">
        <v>0</v>
      </c>
      <c r="F32" s="20" t="str">
        <f t="shared" si="1"/>
        <v>%</v>
      </c>
    </row>
    <row r="33" spans="2:6" x14ac:dyDescent="0.25">
      <c r="B33" s="12" t="s">
        <v>32</v>
      </c>
      <c r="C33" s="15">
        <v>0</v>
      </c>
      <c r="D33" s="15">
        <v>4684</v>
      </c>
      <c r="E33" s="15">
        <v>4654</v>
      </c>
      <c r="F33" s="20">
        <f t="shared" si="1"/>
        <v>0.99359521776259607</v>
      </c>
    </row>
    <row r="34" spans="2:6" x14ac:dyDescent="0.25">
      <c r="B34" s="12" t="s">
        <v>33</v>
      </c>
      <c r="C34" s="15">
        <v>0</v>
      </c>
      <c r="D34" s="15">
        <v>18792165</v>
      </c>
      <c r="E34" s="15">
        <v>6066141.5899999999</v>
      </c>
      <c r="F34" s="20">
        <f t="shared" si="1"/>
        <v>0.32280163514954235</v>
      </c>
    </row>
    <row r="35" spans="2:6" x14ac:dyDescent="0.25">
      <c r="B35" s="31" t="s">
        <v>2</v>
      </c>
      <c r="C35" s="32">
        <f>+C28+C26+C23+C11</f>
        <v>0</v>
      </c>
      <c r="D35" s="32">
        <f>+D28+D26+D23+D11</f>
        <v>559601383</v>
      </c>
      <c r="E35" s="32">
        <f>+E28+E26+E23+E11</f>
        <v>214139446.22</v>
      </c>
      <c r="F35" s="33">
        <f t="shared" si="1"/>
        <v>0.38266425481653965</v>
      </c>
    </row>
    <row r="36" spans="2:6" x14ac:dyDescent="0.25">
      <c r="B36" s="22" t="s">
        <v>39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20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57" t="s">
        <v>43</v>
      </c>
      <c r="C5" s="57"/>
      <c r="D5" s="57"/>
      <c r="E5" s="57"/>
      <c r="F5" s="57"/>
    </row>
    <row r="8" spans="2:6" ht="38.25" x14ac:dyDescent="0.25">
      <c r="B8" s="34" t="s">
        <v>3</v>
      </c>
      <c r="C8" s="34" t="s">
        <v>0</v>
      </c>
      <c r="D8" s="34" t="s">
        <v>1</v>
      </c>
      <c r="E8" s="36" t="s">
        <v>37</v>
      </c>
      <c r="F8" s="36" t="s">
        <v>4</v>
      </c>
    </row>
    <row r="9" spans="2:6" x14ac:dyDescent="0.25">
      <c r="B9" s="28" t="s">
        <v>17</v>
      </c>
      <c r="C9" s="29">
        <f>SUM(C10:C13)</f>
        <v>0</v>
      </c>
      <c r="D9" s="29">
        <f t="shared" ref="D9:E9" si="0">SUM(D10:D13)</f>
        <v>1389201</v>
      </c>
      <c r="E9" s="29">
        <f t="shared" si="0"/>
        <v>0</v>
      </c>
      <c r="F9" s="30" t="str">
        <f t="shared" ref="F9:F19" si="1">IF(E9=0,"%",E9/D9)</f>
        <v>%</v>
      </c>
    </row>
    <row r="10" spans="2:6" x14ac:dyDescent="0.25">
      <c r="B10" s="12" t="s">
        <v>23</v>
      </c>
      <c r="C10" s="15">
        <v>0</v>
      </c>
      <c r="D10" s="15">
        <v>721156</v>
      </c>
      <c r="E10" s="15">
        <v>0</v>
      </c>
      <c r="F10" s="20" t="str">
        <f t="shared" si="1"/>
        <v>%</v>
      </c>
    </row>
    <row r="11" spans="2:6" x14ac:dyDescent="0.25">
      <c r="B11" s="54" t="s">
        <v>31</v>
      </c>
      <c r="C11" s="55">
        <v>0</v>
      </c>
      <c r="D11" s="55">
        <v>110123</v>
      </c>
      <c r="E11" s="55">
        <v>0</v>
      </c>
      <c r="F11" s="20" t="str">
        <f t="shared" si="1"/>
        <v>%</v>
      </c>
    </row>
    <row r="12" spans="2:6" x14ac:dyDescent="0.25">
      <c r="B12" s="54" t="s">
        <v>35</v>
      </c>
      <c r="C12" s="55">
        <v>0</v>
      </c>
      <c r="D12" s="55">
        <v>468487</v>
      </c>
      <c r="E12" s="55">
        <v>0</v>
      </c>
      <c r="F12" s="20" t="str">
        <f t="shared" si="1"/>
        <v>%</v>
      </c>
    </row>
    <row r="13" spans="2:6" x14ac:dyDescent="0.25">
      <c r="B13" s="38" t="s">
        <v>33</v>
      </c>
      <c r="C13" s="16">
        <v>0</v>
      </c>
      <c r="D13" s="16">
        <v>89435</v>
      </c>
      <c r="E13" s="16">
        <v>0</v>
      </c>
      <c r="F13" s="21" t="str">
        <f t="shared" si="1"/>
        <v>%</v>
      </c>
    </row>
    <row r="14" spans="2:6" x14ac:dyDescent="0.25">
      <c r="B14" s="28" t="s">
        <v>11</v>
      </c>
      <c r="C14" s="29">
        <f>SUM(C15:C18)</f>
        <v>0</v>
      </c>
      <c r="D14" s="29">
        <f t="shared" ref="D14:E14" si="2">SUM(D15:D18)</f>
        <v>746661</v>
      </c>
      <c r="E14" s="29">
        <f t="shared" si="2"/>
        <v>45149</v>
      </c>
      <c r="F14" s="39">
        <f t="shared" si="1"/>
        <v>6.0467869622224814E-2</v>
      </c>
    </row>
    <row r="15" spans="2:6" x14ac:dyDescent="0.25">
      <c r="B15" s="12" t="s">
        <v>23</v>
      </c>
      <c r="C15" s="15">
        <v>0</v>
      </c>
      <c r="D15" s="15">
        <v>462214</v>
      </c>
      <c r="E15" s="15">
        <v>42000</v>
      </c>
      <c r="F15" s="20">
        <f t="shared" si="1"/>
        <v>9.0867000999537012E-2</v>
      </c>
    </row>
    <row r="16" spans="2:6" x14ac:dyDescent="0.25">
      <c r="B16" s="54" t="s">
        <v>31</v>
      </c>
      <c r="C16" s="55">
        <v>0</v>
      </c>
      <c r="D16" s="55">
        <v>0</v>
      </c>
      <c r="E16" s="55">
        <v>0</v>
      </c>
      <c r="F16" s="20" t="str">
        <f t="shared" si="1"/>
        <v>%</v>
      </c>
    </row>
    <row r="17" spans="2:6" x14ac:dyDescent="0.25">
      <c r="B17" s="54" t="s">
        <v>35</v>
      </c>
      <c r="C17" s="55">
        <v>0</v>
      </c>
      <c r="D17" s="55">
        <v>267684</v>
      </c>
      <c r="E17" s="55">
        <v>0</v>
      </c>
      <c r="F17" s="20" t="str">
        <f t="shared" si="1"/>
        <v>%</v>
      </c>
    </row>
    <row r="18" spans="2:6" x14ac:dyDescent="0.25">
      <c r="B18" s="38" t="s">
        <v>33</v>
      </c>
      <c r="C18" s="16">
        <v>0</v>
      </c>
      <c r="D18" s="16">
        <v>16763</v>
      </c>
      <c r="E18" s="16">
        <v>3149</v>
      </c>
      <c r="F18" s="21">
        <f t="shared" si="1"/>
        <v>0.18785420270834577</v>
      </c>
    </row>
    <row r="19" spans="2:6" x14ac:dyDescent="0.25">
      <c r="B19" s="31" t="s">
        <v>2</v>
      </c>
      <c r="C19" s="32">
        <f>+C14+C9</f>
        <v>0</v>
      </c>
      <c r="D19" s="32">
        <f t="shared" ref="D19:E19" si="3">+D14+D9</f>
        <v>2135862</v>
      </c>
      <c r="E19" s="32">
        <f t="shared" si="3"/>
        <v>45149</v>
      </c>
      <c r="F19" s="33">
        <f t="shared" si="1"/>
        <v>2.1138537976704487E-2</v>
      </c>
    </row>
    <row r="20" spans="2:6" x14ac:dyDescent="0.25">
      <c r="B20" s="22" t="s">
        <v>38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RD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2025-09-02T15:51:35Z</dcterms:modified>
</cp:coreProperties>
</file>