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6. MES DE JUNIO - FALTA\"/>
    </mc:Choice>
  </mc:AlternateContent>
  <xr:revisionPtr revIDLastSave="0" documentId="13_ncr:1_{0658304A-265B-4A1D-B414-150D3EC98914}" xr6:coauthVersionLast="47" xr6:coauthVersionMax="47" xr10:uidLastSave="{00000000-0000-0000-0000-000000000000}"/>
  <bookViews>
    <workbookView xWindow="-120" yWindow="-120" windowWidth="38640" windowHeight="21120" activeTab="5" xr2:uid="{00000000-000D-0000-FFFF-FFFF00000000}"/>
  </bookViews>
  <sheets>
    <sheet name="TODA FUENTE" sheetId="1" r:id="rId1"/>
    <sheet name="RO" sheetId="2" r:id="rId2"/>
    <sheet name="RDR" sheetId="3" r:id="rId3"/>
    <sheet name="ROOC" sheetId="8" r:id="rId4"/>
    <sheet name="DYT" sheetId="5" r:id="rId5"/>
    <sheet name="RD" sheetId="7" r:id="rId6"/>
  </sheets>
  <definedNames>
    <definedName name="_xlnm.Print_Area" localSheetId="2">RDR!$B$5:$F$42</definedName>
    <definedName name="_xlnm.Print_Area" localSheetId="1">RO!$B$5:$F$77</definedName>
    <definedName name="_xlnm.Print_Area" localSheetId="3">ROOC!$B$5:$F$37</definedName>
    <definedName name="_xlnm.Print_Area" localSheetId="0">'TODA FUENTE'!$B$5:$F$77</definedName>
  </definedNames>
  <calcPr calcId="191029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17" i="7"/>
  <c r="F16" i="7"/>
  <c r="F11" i="7"/>
  <c r="C14" i="7"/>
  <c r="D14" i="7"/>
  <c r="E14" i="7"/>
  <c r="F57" i="2"/>
  <c r="C62" i="2"/>
  <c r="D62" i="2"/>
  <c r="E62" i="2"/>
  <c r="F49" i="2"/>
  <c r="C52" i="2"/>
  <c r="D52" i="2"/>
  <c r="E52" i="2"/>
  <c r="F56" i="1"/>
  <c r="C62" i="1"/>
  <c r="D62" i="1"/>
  <c r="E62" i="1"/>
  <c r="F48" i="1"/>
  <c r="C52" i="1"/>
  <c r="D52" i="1"/>
  <c r="E52" i="1"/>
  <c r="F10" i="7" l="1"/>
  <c r="F12" i="7"/>
  <c r="F13" i="7"/>
  <c r="F32" i="5"/>
  <c r="F70" i="2"/>
  <c r="F71" i="1"/>
  <c r="F33" i="5" l="1"/>
  <c r="F18" i="5"/>
  <c r="F28" i="2"/>
  <c r="F27" i="2"/>
  <c r="F26" i="2"/>
  <c r="F27" i="1"/>
  <c r="F26" i="1"/>
  <c r="F34" i="5" l="1"/>
  <c r="F31" i="5"/>
  <c r="F30" i="5"/>
  <c r="F29" i="5"/>
  <c r="E28" i="5"/>
  <c r="D28" i="5"/>
  <c r="C28" i="5"/>
  <c r="F58" i="2"/>
  <c r="F58" i="1"/>
  <c r="F18" i="2" l="1"/>
  <c r="C23" i="2"/>
  <c r="D23" i="2"/>
  <c r="E23" i="2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0" i="3"/>
  <c r="F39" i="3"/>
  <c r="F38" i="3"/>
  <c r="F37" i="3"/>
  <c r="F36" i="3"/>
  <c r="F35" i="3"/>
  <c r="F33" i="3"/>
  <c r="E34" i="3"/>
  <c r="D34" i="3"/>
  <c r="F29" i="3"/>
  <c r="F50" i="1"/>
  <c r="F34" i="3" l="1"/>
  <c r="F25" i="2"/>
  <c r="F25" i="1"/>
  <c r="F16" i="5" l="1"/>
  <c r="C23" i="5"/>
  <c r="D23" i="5"/>
  <c r="E23" i="5"/>
  <c r="E30" i="8"/>
  <c r="D30" i="8"/>
  <c r="D36" i="8" s="1"/>
  <c r="C30" i="8"/>
  <c r="C36" i="8" s="1"/>
  <c r="F13" i="8" l="1"/>
  <c r="E36" i="8"/>
  <c r="F30" i="8"/>
  <c r="F25" i="5"/>
  <c r="F19" i="5"/>
  <c r="F32" i="3"/>
  <c r="F70" i="1"/>
  <c r="F42" i="1"/>
  <c r="F40" i="1"/>
  <c r="C44" i="1"/>
  <c r="D44" i="1"/>
  <c r="E44" i="1"/>
  <c r="F24" i="5" l="1"/>
  <c r="C30" i="1"/>
  <c r="D30" i="1"/>
  <c r="E30" i="1"/>
  <c r="F23" i="5" l="1"/>
  <c r="F33" i="8"/>
  <c r="F16" i="8"/>
  <c r="F69" i="2"/>
  <c r="F68" i="2"/>
  <c r="F67" i="2"/>
  <c r="F66" i="2"/>
  <c r="F73" i="1"/>
  <c r="F72" i="1"/>
  <c r="F32" i="8" l="1"/>
  <c r="F15" i="8"/>
  <c r="F36" i="8" l="1"/>
  <c r="F69" i="1"/>
  <c r="F17" i="5" l="1"/>
  <c r="F11" i="3" l="1"/>
  <c r="F50" i="2"/>
  <c r="F48" i="2"/>
  <c r="F47" i="2"/>
  <c r="F46" i="2"/>
  <c r="F34" i="2"/>
  <c r="F51" i="1"/>
  <c r="F49" i="1"/>
  <c r="F47" i="1"/>
  <c r="F37" i="1"/>
  <c r="F18" i="7" l="1"/>
  <c r="F15" i="7"/>
  <c r="E26" i="5"/>
  <c r="D26" i="5"/>
  <c r="C26" i="5"/>
  <c r="C31" i="3"/>
  <c r="D31" i="3"/>
  <c r="E31" i="3"/>
  <c r="F14" i="7" l="1"/>
  <c r="F30" i="3"/>
  <c r="F24" i="1"/>
  <c r="F27" i="5" l="1"/>
  <c r="F26" i="5"/>
  <c r="C30" i="2"/>
  <c r="D30" i="2"/>
  <c r="E30" i="2"/>
  <c r="E11" i="5" l="1"/>
  <c r="E35" i="5" s="1"/>
  <c r="D11" i="5"/>
  <c r="D35" i="5" s="1"/>
  <c r="C11" i="5"/>
  <c r="C35" i="5" s="1"/>
  <c r="E9" i="5"/>
  <c r="D9" i="5"/>
  <c r="C9" i="5"/>
  <c r="F61" i="1"/>
  <c r="F60" i="1"/>
  <c r="F59" i="1"/>
  <c r="F15" i="5" l="1"/>
  <c r="F14" i="5"/>
  <c r="F13" i="5"/>
  <c r="F12" i="5"/>
  <c r="F11" i="5"/>
  <c r="E27" i="3" l="1"/>
  <c r="D27" i="3"/>
  <c r="C27" i="3"/>
  <c r="E9" i="7" l="1"/>
  <c r="E19" i="7" s="1"/>
  <c r="D9" i="7"/>
  <c r="D19" i="7" s="1"/>
  <c r="C9" i="7"/>
  <c r="C19" i="7" s="1"/>
  <c r="F28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6" i="2" l="1"/>
  <c r="F51" i="2"/>
  <c r="F45" i="2"/>
  <c r="F57" i="1"/>
  <c r="F46" i="1"/>
  <c r="F74" i="2" l="1"/>
  <c r="F68" i="1"/>
  <c r="F27" i="3" l="1"/>
  <c r="F31" i="3"/>
  <c r="F60" i="2" l="1"/>
  <c r="F59" i="2"/>
  <c r="F55" i="2"/>
  <c r="F55" i="1"/>
  <c r="F29" i="2" l="1"/>
  <c r="F24" i="2"/>
  <c r="F45" i="1" l="1"/>
  <c r="F10" i="8" l="1"/>
  <c r="F22" i="5" l="1"/>
  <c r="F21" i="5"/>
  <c r="F20" i="5"/>
  <c r="F10" i="5"/>
  <c r="F75" i="2"/>
  <c r="F73" i="2"/>
  <c r="F72" i="2"/>
  <c r="F71" i="2"/>
  <c r="F65" i="2"/>
  <c r="F64" i="2"/>
  <c r="F63" i="2"/>
  <c r="F61" i="2"/>
  <c r="F54" i="2"/>
  <c r="F53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5" i="1"/>
  <c r="F74" i="1"/>
  <c r="F67" i="1"/>
  <c r="F66" i="1"/>
  <c r="F65" i="1"/>
  <c r="F64" i="1"/>
  <c r="F63" i="1"/>
  <c r="F54" i="1"/>
  <c r="F53" i="1"/>
  <c r="F43" i="1"/>
  <c r="F41" i="1"/>
  <c r="F39" i="1"/>
  <c r="F38" i="1"/>
  <c r="F36" i="1"/>
  <c r="F35" i="1"/>
  <c r="F34" i="1"/>
  <c r="F33" i="1"/>
  <c r="F32" i="1"/>
  <c r="F31" i="1"/>
  <c r="F62" i="1" l="1"/>
  <c r="F62" i="2"/>
  <c r="E9" i="3"/>
  <c r="D9" i="3"/>
  <c r="C9" i="3"/>
  <c r="F9" i="3" l="1"/>
  <c r="F9" i="5"/>
  <c r="F44" i="1"/>
  <c r="F23" i="1"/>
  <c r="F9" i="8"/>
  <c r="F28" i="5"/>
  <c r="F35" i="5"/>
  <c r="F44" i="2"/>
  <c r="E14" i="3"/>
  <c r="D14" i="3"/>
  <c r="C14" i="3"/>
  <c r="F14" i="3" l="1"/>
  <c r="F19" i="7" l="1"/>
  <c r="F9" i="7"/>
  <c r="C34" i="3"/>
  <c r="E16" i="3"/>
  <c r="D16" i="3"/>
  <c r="C16" i="3"/>
  <c r="E9" i="2"/>
  <c r="E76" i="2" s="1"/>
  <c r="D9" i="2"/>
  <c r="D76" i="2" s="1"/>
  <c r="C9" i="2"/>
  <c r="C76" i="2" s="1"/>
  <c r="E9" i="1"/>
  <c r="E76" i="1" s="1"/>
  <c r="D9" i="1"/>
  <c r="D76" i="1" s="1"/>
  <c r="C9" i="1"/>
  <c r="C76" i="1" s="1"/>
  <c r="E41" i="3" l="1"/>
  <c r="D41" i="3"/>
  <c r="F76" i="1"/>
  <c r="C41" i="3"/>
  <c r="F16" i="3"/>
  <c r="F30" i="2"/>
  <c r="F23" i="2"/>
  <c r="F30" i="1"/>
  <c r="F52" i="2"/>
  <c r="F52" i="1"/>
  <c r="F9" i="2"/>
  <c r="F9" i="1"/>
  <c r="F41" i="3" l="1"/>
  <c r="F76" i="2"/>
</calcChain>
</file>

<file path=xl/sharedStrings.xml><?xml version="1.0" encoding="utf-8"?>
<sst xmlns="http://schemas.openxmlformats.org/spreadsheetml/2006/main" count="264" uniqueCount="44">
  <si>
    <t>PIA</t>
  </si>
  <si>
    <t>PIM</t>
  </si>
  <si>
    <t>TOTAL</t>
  </si>
  <si>
    <t>GENERICAS DE GASTOS / PROGRAMAS PRESUPUESTALES</t>
  </si>
  <si>
    <t>%
DE EJECUCION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</si>
  <si>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</si>
  <si>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</si>
  <si>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</si>
  <si>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</si>
  <si>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</si>
  <si>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</si>
  <si>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</si>
  <si>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</si>
  <si>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</si>
  <si>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</si>
  <si>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</si>
  <si>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</si>
  <si>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</si>
  <si>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</si>
  <si>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</si>
  <si>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</si>
  <si>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</si>
  <si>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</si>
  <si>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</si>
  <si>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</si>
  <si>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</si>
  <si>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</si>
  <si>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</si>
  <si>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</si>
  <si>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</si>
  <si>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</si>
  <si>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</si>
  <si>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</si>
  <si>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</si>
  <si>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</si>
  <si>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</si>
  <si>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EJECUCION DE LOS PROGRAMAS PRESUPUESTALES AL MES DE JUNIO
DEL AÑO FISCAL 2025 DEL PLIEGO 011 MINSA - TODA FUENTE</t>
  </si>
  <si>
    <t>DEVENGADO
AL 30.06.25</t>
  </si>
  <si>
    <t>Fuente: SIAF, Consulta Amigable y Base de Datos al 30 de junio del 2025</t>
  </si>
  <si>
    <t>EJECUCION DE LOS PROGRAMAS PRESUPUESTALES AL MES DE JUNIO
DEL AÑO FISCAL 2025 DEL PLIEGO 011 MINSA - RD</t>
  </si>
  <si>
    <t>EJECUCION DE LOS PROGRAMAS PRESUPUESTALES AL MES DE JUNIO
DEL AÑO FISCAL 2025 DEL PLIEGO 011 MINSA - DYT</t>
  </si>
  <si>
    <t>EJECUCION DE LOS PROGRAMAS PRESUPUESTALES AL MES DE JUNIO
DEL AÑO FISCAL 2025 DEL PLIEGO 011 MINSA - ROOC</t>
  </si>
  <si>
    <t>EJECUCION DE LOS PROGRAMAS PRESUPUESTALES AL MES DE JUNIO
DEL AÑO FISCAL 2025 DEL PLIEGO 011 MINSA - RDR</t>
  </si>
  <si>
    <t>EJECUCION DE LOS PROGRAMAS PRESUPUESTALES AL MES DE JUNIO
DEL AÑO FISCAL 2025 DEL PLIEGO 011 MINSA - 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</si>
</sst>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4" fillId="0" borderId="0" xfId="3" applyAlignment="1">
      <alignment vertical="center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164" fontId="3" fillId="2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3" fontId="3" fillId="3" borderId="2" xfId="2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right"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3" fillId="3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80"/>
  <sheetViews>
    <sheetView showGridLines="0" topLeftCell="A34" zoomScale="120" zoomScaleNormal="120" workbookViewId="0">
      <selection activeCell="C71" sqref="C71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5.28515625" style="1" bestFit="1" customWidth="1"/>
    <col min="5" max="5" width="15.7109375" style="1" customWidth="1"/>
    <col min="6" max="6" width="12.28515625" style="40" customWidth="1"/>
    <col min="7" max="16384" width="11.42578125" style="1"/>
  </cols>
  <sheetData>
    <row r="5" spans="2:6" ht="51.75" customHeight="1" x14ac:dyDescent="0.25">
      <c r="B5" s="56" t="s">
        <v>36</v>
      </c>
      <c r="C5" s="56"/>
      <c r="D5" s="56"/>
      <c r="E5" s="56"/>
      <c r="F5" s="56"/>
    </row>
    <row r="7" spans="2:6" x14ac:dyDescent="0.25">
      <c r="F7" s="48" t="s">
        <v>18</v>
      </c>
    </row>
    <row r="8" spans="2:6" ht="38.25" x14ac:dyDescent="0.25">
      <c r="B8" s="34" t="s">
        <v>3</v>
      </c>
      <c r="C8" s="35" t="s">
        <v>0</v>
      </c>
      <c r="D8" s="35" t="s">
        <v>1</v>
      </c>
      <c r="E8" s="36" t="s">
        <v>37</v>
      </c>
      <c r="F8" s="37" t="s">
        <v>4</v>
      </c>
    </row>
    <row r="9" spans="2:6" x14ac:dyDescent="0.25">
      <c r="B9" s="28" t="s">
        <v>10</v>
      </c>
      <c r="C9" s="29">
        <f>SUM(C10:C22)</f>
        <v>5273254927</v>
      </c>
      <c r="D9" s="29">
        <f>SUM(D10:D22)</f>
        <v>5268067023</v>
      </c>
      <c r="E9" s="29">
        <f>SUM(E10:E22)</f>
        <v>2324274567.2699981</v>
      </c>
      <c r="F9" s="41">
        <f t="shared" ref="F9:F76" si="0">IF(E9=0,"%",E9/D9)</f>
        <v>0.44120064477585103</v>
      </c>
    </row>
    <row r="10" spans="2:6" x14ac:dyDescent="0.25">
      <c r="B10" s="6" t="s">
        <v>23</v>
      </c>
      <c r="C10" s="17">
        <v>353722476</v>
      </c>
      <c r="D10" s="17">
        <v>361780855</v>
      </c>
      <c r="E10" s="17">
        <v>184822195.08999971</v>
      </c>
      <c r="F10" s="42">
        <f t="shared" si="0"/>
        <v>0.51086781551776617</v>
      </c>
    </row>
    <row r="11" spans="2:6" x14ac:dyDescent="0.25">
      <c r="B11" s="7" t="s">
        <v>24</v>
      </c>
      <c r="C11" s="18">
        <v>88057404</v>
      </c>
      <c r="D11" s="18">
        <v>91276349</v>
      </c>
      <c r="E11" s="18">
        <v>45538910.559999965</v>
      </c>
      <c r="F11" s="43">
        <f t="shared" si="0"/>
        <v>0.49891249002520865</v>
      </c>
    </row>
    <row r="12" spans="2:6" x14ac:dyDescent="0.25">
      <c r="B12" s="7" t="s">
        <v>25</v>
      </c>
      <c r="C12" s="18">
        <v>28764091</v>
      </c>
      <c r="D12" s="18">
        <v>29320465</v>
      </c>
      <c r="E12" s="18">
        <v>13382197.810000008</v>
      </c>
      <c r="F12" s="43">
        <f t="shared" si="0"/>
        <v>0.45641151359639104</v>
      </c>
    </row>
    <row r="13" spans="2:6" x14ac:dyDescent="0.25">
      <c r="B13" s="7" t="s">
        <v>26</v>
      </c>
      <c r="C13" s="18">
        <v>156264222</v>
      </c>
      <c r="D13" s="18">
        <v>159523351</v>
      </c>
      <c r="E13" s="18">
        <v>78366296.220000029</v>
      </c>
      <c r="F13" s="43">
        <f t="shared" si="0"/>
        <v>0.49125282116221358</v>
      </c>
    </row>
    <row r="14" spans="2:6" x14ac:dyDescent="0.25">
      <c r="B14" s="7" t="s">
        <v>27</v>
      </c>
      <c r="C14" s="18">
        <v>82796697</v>
      </c>
      <c r="D14" s="18">
        <v>85568825</v>
      </c>
      <c r="E14" s="18">
        <v>41317463.199999951</v>
      </c>
      <c r="F14" s="43">
        <f t="shared" si="0"/>
        <v>0.48285649826323956</v>
      </c>
    </row>
    <row r="15" spans="2:6" x14ac:dyDescent="0.25">
      <c r="B15" s="7" t="s">
        <v>28</v>
      </c>
      <c r="C15" s="18">
        <v>12618371</v>
      </c>
      <c r="D15" s="18">
        <v>12919676</v>
      </c>
      <c r="E15" s="18">
        <v>5920874.7699999996</v>
      </c>
      <c r="F15" s="43">
        <f t="shared" si="0"/>
        <v>0.45828353358087304</v>
      </c>
    </row>
    <row r="16" spans="2:6" x14ac:dyDescent="0.25">
      <c r="B16" s="7" t="s">
        <v>29</v>
      </c>
      <c r="C16" s="18">
        <v>412072643</v>
      </c>
      <c r="D16" s="18">
        <v>423697506</v>
      </c>
      <c r="E16" s="18">
        <v>226748894.79000011</v>
      </c>
      <c r="F16" s="43">
        <f t="shared" si="0"/>
        <v>0.53516693296278239</v>
      </c>
    </row>
    <row r="17" spans="2:6" x14ac:dyDescent="0.25">
      <c r="B17" s="7" t="s">
        <v>30</v>
      </c>
      <c r="C17" s="18">
        <v>75166502</v>
      </c>
      <c r="D17" s="18">
        <v>76495103</v>
      </c>
      <c r="E17" s="18">
        <v>36444009.319999956</v>
      </c>
      <c r="F17" s="43">
        <f t="shared" si="0"/>
        <v>0.47642277597822119</v>
      </c>
    </row>
    <row r="18" spans="2:6" x14ac:dyDescent="0.25">
      <c r="B18" s="7" t="s">
        <v>31</v>
      </c>
      <c r="C18" s="18">
        <v>124059353</v>
      </c>
      <c r="D18" s="18">
        <v>125464983</v>
      </c>
      <c r="E18" s="18">
        <v>57020157.389999956</v>
      </c>
      <c r="F18" s="43">
        <f t="shared" si="0"/>
        <v>0.45447068996135725</v>
      </c>
    </row>
    <row r="19" spans="2:6" x14ac:dyDescent="0.25">
      <c r="B19" s="7" t="s">
        <v>35</v>
      </c>
      <c r="C19" s="18">
        <v>196969140</v>
      </c>
      <c r="D19" s="18">
        <v>199715785</v>
      </c>
      <c r="E19" s="18">
        <v>98815320.349999949</v>
      </c>
      <c r="F19" s="43">
        <f t="shared" si="0"/>
        <v>0.494779720841795</v>
      </c>
    </row>
    <row r="20" spans="2:6" x14ac:dyDescent="0.25">
      <c r="B20" s="7" t="s">
        <v>34</v>
      </c>
      <c r="C20" s="18">
        <v>23869815</v>
      </c>
      <c r="D20" s="18">
        <v>23901148</v>
      </c>
      <c r="E20" s="18">
        <v>11374859.939999996</v>
      </c>
      <c r="F20" s="43">
        <f t="shared" si="0"/>
        <v>0.47591270260323881</v>
      </c>
    </row>
    <row r="21" spans="2:6" x14ac:dyDescent="0.25">
      <c r="B21" s="7" t="s">
        <v>32</v>
      </c>
      <c r="C21" s="18">
        <v>1972729486</v>
      </c>
      <c r="D21" s="18">
        <v>1965357646</v>
      </c>
      <c r="E21" s="18">
        <v>744413538.31000006</v>
      </c>
      <c r="F21" s="43">
        <f t="shared" si="0"/>
        <v>0.37876746750143414</v>
      </c>
    </row>
    <row r="22" spans="2:6" x14ac:dyDescent="0.25">
      <c r="B22" s="7" t="s">
        <v>33</v>
      </c>
      <c r="C22" s="18">
        <v>1746164727</v>
      </c>
      <c r="D22" s="18">
        <v>1713045331</v>
      </c>
      <c r="E22" s="18">
        <v>780109849.51999843</v>
      </c>
      <c r="F22" s="43">
        <f t="shared" si="0"/>
        <v>0.45539358206277286</v>
      </c>
    </row>
    <row r="23" spans="2:6" x14ac:dyDescent="0.25">
      <c r="B23" s="28" t="s">
        <v>9</v>
      </c>
      <c r="C23" s="29">
        <f>SUM(C24:C29)</f>
        <v>148249515</v>
      </c>
      <c r="D23" s="29">
        <f>SUM(D24:D29)</f>
        <v>151037952</v>
      </c>
      <c r="E23" s="29">
        <f>SUM(E24:E29)</f>
        <v>74291684.640000001</v>
      </c>
      <c r="F23" s="41">
        <f t="shared" si="0"/>
        <v>0.49187428494793151</v>
      </c>
    </row>
    <row r="24" spans="2:6" x14ac:dyDescent="0.25">
      <c r="B24" s="7" t="s">
        <v>23</v>
      </c>
      <c r="C24" s="18">
        <v>0</v>
      </c>
      <c r="D24" s="18">
        <v>0</v>
      </c>
      <c r="E24" s="18">
        <v>0</v>
      </c>
      <c r="F24" s="43" t="str">
        <f t="shared" si="0"/>
        <v>%</v>
      </c>
    </row>
    <row r="25" spans="2:6" x14ac:dyDescent="0.25">
      <c r="B25" s="7" t="s">
        <v>27</v>
      </c>
      <c r="C25" s="18">
        <v>0</v>
      </c>
      <c r="D25" s="18">
        <v>0</v>
      </c>
      <c r="E25" s="18">
        <v>0</v>
      </c>
      <c r="F25" s="43" t="str">
        <f t="shared" si="0"/>
        <v>%</v>
      </c>
    </row>
    <row r="26" spans="2:6" x14ac:dyDescent="0.25">
      <c r="B26" s="7" t="s">
        <v>30</v>
      </c>
      <c r="C26" s="18">
        <v>0</v>
      </c>
      <c r="D26" s="18">
        <v>0</v>
      </c>
      <c r="E26" s="18">
        <v>0</v>
      </c>
      <c r="F26" s="43" t="str">
        <f t="shared" si="0"/>
        <v>%</v>
      </c>
    </row>
    <row r="27" spans="2:6" x14ac:dyDescent="0.25">
      <c r="B27" s="7" t="s">
        <v>31</v>
      </c>
      <c r="C27" s="18">
        <v>0</v>
      </c>
      <c r="D27" s="18">
        <v>0</v>
      </c>
      <c r="E27" s="18">
        <v>0</v>
      </c>
      <c r="F27" s="43" t="str">
        <f t="shared" si="0"/>
        <v>%</v>
      </c>
    </row>
    <row r="28" spans="2:6" x14ac:dyDescent="0.25">
      <c r="B28" s="7" t="s">
        <v>32</v>
      </c>
      <c r="C28" s="18">
        <v>3919587</v>
      </c>
      <c r="D28" s="18">
        <v>3902809</v>
      </c>
      <c r="E28" s="18">
        <v>1639826.66</v>
      </c>
      <c r="F28" s="43">
        <f t="shared" si="0"/>
        <v>0.42016574728612133</v>
      </c>
    </row>
    <row r="29" spans="2:6" x14ac:dyDescent="0.25">
      <c r="B29" s="7" t="s">
        <v>33</v>
      </c>
      <c r="C29" s="18">
        <v>144329928</v>
      </c>
      <c r="D29" s="18">
        <v>147135143</v>
      </c>
      <c r="E29" s="18">
        <v>72651857.980000004</v>
      </c>
      <c r="F29" s="43">
        <f t="shared" si="0"/>
        <v>0.49377637795207091</v>
      </c>
    </row>
    <row r="30" spans="2:6" x14ac:dyDescent="0.25">
      <c r="B30" s="28" t="s">
        <v>8</v>
      </c>
      <c r="C30" s="29">
        <f>SUM(C31:C43)</f>
        <v>3025452805</v>
      </c>
      <c r="D30" s="29">
        <f>SUM(D31:D43)</f>
        <v>3275881681</v>
      </c>
      <c r="E30" s="29">
        <f>SUM(E31:E43)</f>
        <v>1445643114.3000011</v>
      </c>
      <c r="F30" s="41">
        <f t="shared" si="0"/>
        <v>0.44129894027756894</v>
      </c>
    </row>
    <row r="31" spans="2:6" x14ac:dyDescent="0.25">
      <c r="B31" s="6" t="s">
        <v>23</v>
      </c>
      <c r="C31" s="17">
        <v>65769790</v>
      </c>
      <c r="D31" s="17">
        <v>117968668</v>
      </c>
      <c r="E31" s="17">
        <v>66271078.980000012</v>
      </c>
      <c r="F31" s="42">
        <f t="shared" si="0"/>
        <v>0.56176847720277734</v>
      </c>
    </row>
    <row r="32" spans="2:6" x14ac:dyDescent="0.25">
      <c r="B32" s="7" t="s">
        <v>24</v>
      </c>
      <c r="C32" s="18">
        <v>170740648</v>
      </c>
      <c r="D32" s="18">
        <v>168550604</v>
      </c>
      <c r="E32" s="18">
        <v>51478884.399999999</v>
      </c>
      <c r="F32" s="43">
        <f t="shared" si="0"/>
        <v>0.30542094289973593</v>
      </c>
    </row>
    <row r="33" spans="2:6" x14ac:dyDescent="0.25">
      <c r="B33" s="7" t="s">
        <v>25</v>
      </c>
      <c r="C33" s="18">
        <v>47447414</v>
      </c>
      <c r="D33" s="18">
        <v>47213655</v>
      </c>
      <c r="E33" s="18">
        <v>14448820.030000005</v>
      </c>
      <c r="F33" s="43">
        <f t="shared" si="0"/>
        <v>0.3060305335395026</v>
      </c>
    </row>
    <row r="34" spans="2:6" x14ac:dyDescent="0.25">
      <c r="B34" s="7" t="s">
        <v>26</v>
      </c>
      <c r="C34" s="18">
        <v>23666294</v>
      </c>
      <c r="D34" s="18">
        <v>37732291</v>
      </c>
      <c r="E34" s="18">
        <v>18290081.030000009</v>
      </c>
      <c r="F34" s="43">
        <f t="shared" si="0"/>
        <v>0.48473285202851873</v>
      </c>
    </row>
    <row r="35" spans="2:6" x14ac:dyDescent="0.25">
      <c r="B35" s="7" t="s">
        <v>27</v>
      </c>
      <c r="C35" s="18">
        <v>374004594</v>
      </c>
      <c r="D35" s="18">
        <v>366123856</v>
      </c>
      <c r="E35" s="18">
        <v>158363575.13000003</v>
      </c>
      <c r="F35" s="43">
        <f t="shared" si="0"/>
        <v>0.43254098998127022</v>
      </c>
    </row>
    <row r="36" spans="2:6" x14ac:dyDescent="0.25">
      <c r="B36" s="7" t="s">
        <v>28</v>
      </c>
      <c r="C36" s="18">
        <v>11767467</v>
      </c>
      <c r="D36" s="18">
        <v>12776495</v>
      </c>
      <c r="E36" s="18">
        <v>4704076.4499999983</v>
      </c>
      <c r="F36" s="43">
        <f t="shared" si="0"/>
        <v>0.3681820757570835</v>
      </c>
    </row>
    <row r="37" spans="2:6" x14ac:dyDescent="0.25">
      <c r="B37" s="7" t="s">
        <v>29</v>
      </c>
      <c r="C37" s="18">
        <v>18230103</v>
      </c>
      <c r="D37" s="18">
        <v>42985667</v>
      </c>
      <c r="E37" s="18">
        <v>26161633.889999993</v>
      </c>
      <c r="F37" s="43">
        <f t="shared" si="0"/>
        <v>0.60861295673276383</v>
      </c>
    </row>
    <row r="38" spans="2:6" x14ac:dyDescent="0.25">
      <c r="B38" s="7" t="s">
        <v>30</v>
      </c>
      <c r="C38" s="18">
        <v>7697987</v>
      </c>
      <c r="D38" s="18">
        <v>9375976</v>
      </c>
      <c r="E38" s="18">
        <v>6435764.4300000006</v>
      </c>
      <c r="F38" s="43">
        <f t="shared" si="0"/>
        <v>0.68641007933467413</v>
      </c>
    </row>
    <row r="39" spans="2:6" x14ac:dyDescent="0.25">
      <c r="B39" s="7" t="s">
        <v>31</v>
      </c>
      <c r="C39" s="18">
        <v>41127841</v>
      </c>
      <c r="D39" s="18">
        <v>52963407</v>
      </c>
      <c r="E39" s="18">
        <v>15136993.579999998</v>
      </c>
      <c r="F39" s="43">
        <f t="shared" si="0"/>
        <v>0.28580097915528729</v>
      </c>
    </row>
    <row r="40" spans="2:6" x14ac:dyDescent="0.25">
      <c r="B40" s="7" t="s">
        <v>35</v>
      </c>
      <c r="C40" s="18">
        <v>99233980</v>
      </c>
      <c r="D40" s="18">
        <v>92981697</v>
      </c>
      <c r="E40" s="18">
        <v>22560225.109999999</v>
      </c>
      <c r="F40" s="43">
        <f t="shared" si="0"/>
        <v>0.24263081700907221</v>
      </c>
    </row>
    <row r="41" spans="2:6" x14ac:dyDescent="0.25">
      <c r="B41" s="7" t="s">
        <v>34</v>
      </c>
      <c r="C41" s="18">
        <v>112619</v>
      </c>
      <c r="D41" s="18">
        <v>159894</v>
      </c>
      <c r="E41" s="18">
        <v>125461.44999999998</v>
      </c>
      <c r="F41" s="43">
        <f t="shared" si="0"/>
        <v>0.78465389570590505</v>
      </c>
    </row>
    <row r="42" spans="2:6" x14ac:dyDescent="0.25">
      <c r="B42" s="7" t="s">
        <v>32</v>
      </c>
      <c r="C42" s="18">
        <v>506468424</v>
      </c>
      <c r="D42" s="18">
        <v>445843633</v>
      </c>
      <c r="E42" s="18">
        <v>245148282.39000005</v>
      </c>
      <c r="F42" s="43">
        <f t="shared" si="0"/>
        <v>0.54985260356964671</v>
      </c>
    </row>
    <row r="43" spans="2:6" x14ac:dyDescent="0.25">
      <c r="B43" s="7" t="s">
        <v>33</v>
      </c>
      <c r="C43" s="18">
        <v>1659185644</v>
      </c>
      <c r="D43" s="18">
        <v>1881205838</v>
      </c>
      <c r="E43" s="18">
        <v>816518237.43000102</v>
      </c>
      <c r="F43" s="43">
        <f t="shared" si="0"/>
        <v>0.43403981687515952</v>
      </c>
    </row>
    <row r="44" spans="2:6" x14ac:dyDescent="0.25">
      <c r="B44" s="28" t="s">
        <v>7</v>
      </c>
      <c r="C44" s="29">
        <f>SUM(C45:C51)</f>
        <v>764270538</v>
      </c>
      <c r="D44" s="29">
        <f>SUM(D45:D51)</f>
        <v>624861387</v>
      </c>
      <c r="E44" s="29">
        <f>SUM(E45:E51)</f>
        <v>499979591.35000002</v>
      </c>
      <c r="F44" s="41">
        <f t="shared" si="0"/>
        <v>0.80014480291450629</v>
      </c>
    </row>
    <row r="45" spans="2:6" x14ac:dyDescent="0.25">
      <c r="B45" s="7" t="s">
        <v>23</v>
      </c>
      <c r="C45" s="18">
        <v>56868201</v>
      </c>
      <c r="D45" s="18">
        <v>58438434</v>
      </c>
      <c r="E45" s="18">
        <v>57411164.029999994</v>
      </c>
      <c r="F45" s="43">
        <f t="shared" si="0"/>
        <v>0.98242132959962603</v>
      </c>
    </row>
    <row r="46" spans="2:6" x14ac:dyDescent="0.25">
      <c r="B46" s="7" t="s">
        <v>24</v>
      </c>
      <c r="C46" s="18">
        <v>22519658</v>
      </c>
      <c r="D46" s="18">
        <v>29724712</v>
      </c>
      <c r="E46" s="18">
        <v>11340483.5</v>
      </c>
      <c r="F46" s="43">
        <f t="shared" ref="F46:F51" si="1">IF(E46=0,"%",E46/D46)</f>
        <v>0.38151701856690823</v>
      </c>
    </row>
    <row r="47" spans="2:6" x14ac:dyDescent="0.25">
      <c r="B47" s="7" t="s">
        <v>25</v>
      </c>
      <c r="C47" s="18">
        <v>14275734</v>
      </c>
      <c r="D47" s="18">
        <v>14709935</v>
      </c>
      <c r="E47" s="18">
        <v>13362205.949999999</v>
      </c>
      <c r="F47" s="43">
        <f t="shared" si="1"/>
        <v>0.90837967332962377</v>
      </c>
    </row>
    <row r="48" spans="2:6" x14ac:dyDescent="0.25">
      <c r="B48" s="7" t="s">
        <v>27</v>
      </c>
      <c r="C48" s="18">
        <v>45000000</v>
      </c>
      <c r="D48" s="18">
        <v>99087802</v>
      </c>
      <c r="E48" s="18">
        <v>99087801.810000002</v>
      </c>
      <c r="F48" s="43">
        <f t="shared" si="1"/>
        <v>0.99999999808250872</v>
      </c>
    </row>
    <row r="49" spans="2:6" x14ac:dyDescent="0.25">
      <c r="B49" s="7" t="s">
        <v>35</v>
      </c>
      <c r="C49" s="18">
        <v>198959866</v>
      </c>
      <c r="D49" s="18">
        <v>237695012</v>
      </c>
      <c r="E49" s="18">
        <v>223695011.75</v>
      </c>
      <c r="F49" s="43">
        <f t="shared" si="1"/>
        <v>0.94110099268721714</v>
      </c>
    </row>
    <row r="50" spans="2:6" x14ac:dyDescent="0.25">
      <c r="B50" s="7" t="s">
        <v>32</v>
      </c>
      <c r="C50" s="18">
        <v>16248985</v>
      </c>
      <c r="D50" s="18">
        <v>880853</v>
      </c>
      <c r="E50" s="18">
        <v>880852.3</v>
      </c>
      <c r="F50" s="43">
        <f>IF(E50=0,"%",E50/D50)</f>
        <v>0.99999920531575648</v>
      </c>
    </row>
    <row r="51" spans="2:6" x14ac:dyDescent="0.25">
      <c r="B51" s="7" t="s">
        <v>33</v>
      </c>
      <c r="C51" s="18">
        <v>410398094</v>
      </c>
      <c r="D51" s="18">
        <v>184324639</v>
      </c>
      <c r="E51" s="18">
        <v>94202072.00999999</v>
      </c>
      <c r="F51" s="43">
        <f t="shared" si="1"/>
        <v>0.51106608710081347</v>
      </c>
    </row>
    <row r="52" spans="2:6" x14ac:dyDescent="0.25">
      <c r="B52" s="28" t="s">
        <v>6</v>
      </c>
      <c r="C52" s="29">
        <f>+SUM(C53:C61)</f>
        <v>133385917</v>
      </c>
      <c r="D52" s="29">
        <f>+SUM(D53:D61)</f>
        <v>164868229</v>
      </c>
      <c r="E52" s="29">
        <f>+SUM(E53:E61)</f>
        <v>70864097.790000007</v>
      </c>
      <c r="F52" s="41">
        <f t="shared" si="0"/>
        <v>0.42982264211742099</v>
      </c>
    </row>
    <row r="53" spans="2:6" x14ac:dyDescent="0.25">
      <c r="B53" s="6" t="s">
        <v>23</v>
      </c>
      <c r="C53" s="17">
        <v>11236390</v>
      </c>
      <c r="D53" s="17">
        <v>6495323</v>
      </c>
      <c r="E53" s="17">
        <v>3546831</v>
      </c>
      <c r="F53" s="42">
        <f t="shared" si="0"/>
        <v>0.54605921830215376</v>
      </c>
    </row>
    <row r="54" spans="2:6" x14ac:dyDescent="0.25">
      <c r="B54" s="7" t="s">
        <v>24</v>
      </c>
      <c r="C54" s="18">
        <v>4450790</v>
      </c>
      <c r="D54" s="18">
        <v>4815649</v>
      </c>
      <c r="E54" s="18">
        <v>2505749</v>
      </c>
      <c r="F54" s="43">
        <f t="shared" si="0"/>
        <v>0.52033464232962157</v>
      </c>
    </row>
    <row r="55" spans="2:6" x14ac:dyDescent="0.25">
      <c r="B55" s="7" t="s">
        <v>25</v>
      </c>
      <c r="C55" s="18">
        <v>3083384</v>
      </c>
      <c r="D55" s="18">
        <v>3984032</v>
      </c>
      <c r="E55" s="18">
        <v>2562914</v>
      </c>
      <c r="F55" s="43">
        <f t="shared" si="0"/>
        <v>0.64329653978682899</v>
      </c>
    </row>
    <row r="56" spans="2:6" x14ac:dyDescent="0.25">
      <c r="B56" s="7" t="s">
        <v>26</v>
      </c>
      <c r="C56" s="18">
        <v>100880</v>
      </c>
      <c r="D56" s="18">
        <v>100880</v>
      </c>
      <c r="E56" s="18">
        <v>0</v>
      </c>
      <c r="F56" s="43" t="str">
        <f t="shared" si="0"/>
        <v>%</v>
      </c>
    </row>
    <row r="57" spans="2:6" x14ac:dyDescent="0.25">
      <c r="B57" s="7" t="s">
        <v>27</v>
      </c>
      <c r="C57" s="18">
        <v>284535</v>
      </c>
      <c r="D57" s="18">
        <v>13700067</v>
      </c>
      <c r="E57" s="18">
        <v>8374530</v>
      </c>
      <c r="F57" s="43">
        <f t="shared" ref="F57" si="2">IF(E57=0,"%",E57/D57)</f>
        <v>0.61127657258902457</v>
      </c>
    </row>
    <row r="58" spans="2:6" x14ac:dyDescent="0.25">
      <c r="B58" s="7" t="s">
        <v>31</v>
      </c>
      <c r="C58" s="18">
        <v>121297</v>
      </c>
      <c r="D58" s="18">
        <v>121297</v>
      </c>
      <c r="E58" s="18">
        <v>0</v>
      </c>
      <c r="F58" s="43" t="str">
        <f t="shared" si="0"/>
        <v>%</v>
      </c>
    </row>
    <row r="59" spans="2:6" x14ac:dyDescent="0.25">
      <c r="B59" s="7" t="s">
        <v>35</v>
      </c>
      <c r="C59" s="18">
        <v>21128</v>
      </c>
      <c r="D59" s="18">
        <v>31525037</v>
      </c>
      <c r="E59" s="18">
        <v>24531054</v>
      </c>
      <c r="F59" s="43">
        <f t="shared" si="0"/>
        <v>0.7781451295362477</v>
      </c>
    </row>
    <row r="60" spans="2:6" x14ac:dyDescent="0.25">
      <c r="B60" s="7" t="s">
        <v>32</v>
      </c>
      <c r="C60" s="18">
        <v>22987729</v>
      </c>
      <c r="D60" s="18">
        <v>6828649</v>
      </c>
      <c r="E60" s="18">
        <v>3404660.21</v>
      </c>
      <c r="F60" s="43">
        <f t="shared" si="0"/>
        <v>0.49858474348293491</v>
      </c>
    </row>
    <row r="61" spans="2:6" x14ac:dyDescent="0.25">
      <c r="B61" s="7" t="s">
        <v>33</v>
      </c>
      <c r="C61" s="18">
        <v>91099784</v>
      </c>
      <c r="D61" s="18">
        <v>97297295</v>
      </c>
      <c r="E61" s="18">
        <v>25938359.580000002</v>
      </c>
      <c r="F61" s="43">
        <f t="shared" si="0"/>
        <v>0.26658870197778883</v>
      </c>
    </row>
    <row r="62" spans="2:6" x14ac:dyDescent="0.25">
      <c r="B62" s="28" t="s">
        <v>5</v>
      </c>
      <c r="C62" s="29">
        <f>SUM(C63:C75)</f>
        <v>1704645661</v>
      </c>
      <c r="D62" s="29">
        <f>SUM(D63:D75)</f>
        <v>1611834359</v>
      </c>
      <c r="E62" s="29">
        <f>SUM(E63:E75)</f>
        <v>659030800.19999969</v>
      </c>
      <c r="F62" s="41">
        <f t="shared" si="0"/>
        <v>0.40887005325340608</v>
      </c>
    </row>
    <row r="63" spans="2:6" x14ac:dyDescent="0.25">
      <c r="B63" s="6" t="s">
        <v>23</v>
      </c>
      <c r="C63" s="17">
        <v>30049115</v>
      </c>
      <c r="D63" s="17">
        <v>19477815</v>
      </c>
      <c r="E63" s="17">
        <v>9889617.9199999999</v>
      </c>
      <c r="F63" s="42">
        <f t="shared" si="0"/>
        <v>0.50773754242968216</v>
      </c>
    </row>
    <row r="64" spans="2:6" x14ac:dyDescent="0.25">
      <c r="B64" s="7" t="s">
        <v>24</v>
      </c>
      <c r="C64" s="18">
        <v>0</v>
      </c>
      <c r="D64" s="18">
        <v>742850</v>
      </c>
      <c r="E64" s="18">
        <v>201180.57</v>
      </c>
      <c r="F64" s="43">
        <f t="shared" si="0"/>
        <v>0.27082260214040521</v>
      </c>
    </row>
    <row r="65" spans="2:6" x14ac:dyDescent="0.25">
      <c r="B65" s="7" t="s">
        <v>25</v>
      </c>
      <c r="C65" s="18">
        <v>0</v>
      </c>
      <c r="D65" s="18">
        <v>346194</v>
      </c>
      <c r="E65" s="18">
        <v>150633</v>
      </c>
      <c r="F65" s="43">
        <f t="shared" si="0"/>
        <v>0.43511152706286071</v>
      </c>
    </row>
    <row r="66" spans="2:6" x14ac:dyDescent="0.25">
      <c r="B66" s="7" t="s">
        <v>26</v>
      </c>
      <c r="C66" s="18">
        <v>0</v>
      </c>
      <c r="D66" s="18">
        <v>892769</v>
      </c>
      <c r="E66" s="18">
        <v>327521.92000000004</v>
      </c>
      <c r="F66" s="43">
        <f t="shared" si="0"/>
        <v>0.36686076689490793</v>
      </c>
    </row>
    <row r="67" spans="2:6" x14ac:dyDescent="0.25">
      <c r="B67" s="7" t="s">
        <v>27</v>
      </c>
      <c r="C67" s="18">
        <v>121266000</v>
      </c>
      <c r="D67" s="18">
        <v>65877543</v>
      </c>
      <c r="E67" s="18">
        <v>4623532.62</v>
      </c>
      <c r="F67" s="43">
        <f t="shared" si="0"/>
        <v>7.0183744102295983E-2</v>
      </c>
    </row>
    <row r="68" spans="2:6" x14ac:dyDescent="0.25">
      <c r="B68" s="7" t="s">
        <v>28</v>
      </c>
      <c r="C68" s="18">
        <v>0</v>
      </c>
      <c r="D68" s="18">
        <v>401205</v>
      </c>
      <c r="E68" s="18">
        <v>109433.17</v>
      </c>
      <c r="F68" s="43">
        <f t="shared" si="0"/>
        <v>0.27276123178923495</v>
      </c>
    </row>
    <row r="69" spans="2:6" x14ac:dyDescent="0.25">
      <c r="B69" s="7" t="s">
        <v>29</v>
      </c>
      <c r="C69" s="18">
        <v>2568851</v>
      </c>
      <c r="D69" s="18">
        <v>3204425</v>
      </c>
      <c r="E69" s="18">
        <v>842910.26</v>
      </c>
      <c r="F69" s="43">
        <f t="shared" si="0"/>
        <v>0.26304571334950888</v>
      </c>
    </row>
    <row r="70" spans="2:6" x14ac:dyDescent="0.25">
      <c r="B70" s="7" t="s">
        <v>30</v>
      </c>
      <c r="C70" s="18">
        <v>0</v>
      </c>
      <c r="D70" s="18">
        <v>344716</v>
      </c>
      <c r="E70" s="18">
        <v>134191.20000000001</v>
      </c>
      <c r="F70" s="43">
        <f t="shared" si="0"/>
        <v>0.38928045115399346</v>
      </c>
    </row>
    <row r="71" spans="2:6" x14ac:dyDescent="0.25">
      <c r="B71" s="7" t="s">
        <v>31</v>
      </c>
      <c r="C71" s="18">
        <v>0</v>
      </c>
      <c r="D71" s="18">
        <v>3269374</v>
      </c>
      <c r="E71" s="18">
        <v>879657.26</v>
      </c>
      <c r="F71" s="43">
        <f t="shared" si="0"/>
        <v>0.2690598444839899</v>
      </c>
    </row>
    <row r="72" spans="2:6" x14ac:dyDescent="0.25">
      <c r="B72" s="7" t="s">
        <v>35</v>
      </c>
      <c r="C72" s="18">
        <v>360000</v>
      </c>
      <c r="D72" s="18">
        <v>1099943</v>
      </c>
      <c r="E72" s="18">
        <v>61459.68</v>
      </c>
      <c r="F72" s="43">
        <f t="shared" si="0"/>
        <v>5.5875331721734672E-2</v>
      </c>
    </row>
    <row r="73" spans="2:6" x14ac:dyDescent="0.25">
      <c r="B73" s="7" t="s">
        <v>34</v>
      </c>
      <c r="C73" s="18">
        <v>0</v>
      </c>
      <c r="D73" s="18">
        <v>13200</v>
      </c>
      <c r="E73" s="18">
        <v>0</v>
      </c>
      <c r="F73" s="43" t="str">
        <f t="shared" si="0"/>
        <v>%</v>
      </c>
    </row>
    <row r="74" spans="2:6" x14ac:dyDescent="0.25">
      <c r="B74" s="7" t="s">
        <v>32</v>
      </c>
      <c r="C74" s="18">
        <v>8435007</v>
      </c>
      <c r="D74" s="18">
        <v>9285691</v>
      </c>
      <c r="E74" s="18">
        <v>7015532.6000000006</v>
      </c>
      <c r="F74" s="43">
        <f t="shared" si="0"/>
        <v>0.75552078999828887</v>
      </c>
    </row>
    <row r="75" spans="2:6" x14ac:dyDescent="0.25">
      <c r="B75" s="7" t="s">
        <v>33</v>
      </c>
      <c r="C75" s="18">
        <v>1541966688</v>
      </c>
      <c r="D75" s="18">
        <v>1506878634</v>
      </c>
      <c r="E75" s="18">
        <v>634795129.99999964</v>
      </c>
      <c r="F75" s="43">
        <f t="shared" si="0"/>
        <v>0.42126493512947349</v>
      </c>
    </row>
    <row r="76" spans="2:6" x14ac:dyDescent="0.25">
      <c r="B76" s="31" t="s">
        <v>2</v>
      </c>
      <c r="C76" s="32">
        <f>+C62+C52+C44+C30+C23+C9</f>
        <v>11049259363</v>
      </c>
      <c r="D76" s="32">
        <f>+D62+D52+D44+D30+D23+D9</f>
        <v>11096550631</v>
      </c>
      <c r="E76" s="32">
        <f>+E62+E52+E44+E30+E23+E9</f>
        <v>5074083855.5499992</v>
      </c>
      <c r="F76" s="44">
        <f t="shared" si="0"/>
        <v>0.45726676913226794</v>
      </c>
    </row>
    <row r="77" spans="2:6" x14ac:dyDescent="0.2">
      <c r="B77" s="22" t="s">
        <v>38</v>
      </c>
      <c r="C77" s="8"/>
      <c r="D77" s="8"/>
      <c r="E77" s="8"/>
    </row>
    <row r="78" spans="2:6" x14ac:dyDescent="0.25">
      <c r="C78" s="8"/>
      <c r="D78" s="8"/>
      <c r="E78" s="8"/>
      <c r="F78" s="45"/>
    </row>
    <row r="79" spans="2:6" x14ac:dyDescent="0.25">
      <c r="C79" s="8"/>
      <c r="D79" s="8"/>
      <c r="E79" s="8"/>
    </row>
    <row r="80" spans="2:6" x14ac:dyDescent="0.25">
      <c r="D80" s="8"/>
      <c r="E80" s="8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77"/>
  <sheetViews>
    <sheetView showGridLines="0" zoomScale="115" zoomScaleNormal="115" workbookViewId="0">
      <selection activeCell="B63" sqref="B63:E75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56" t="s">
        <v>43</v>
      </c>
      <c r="C5" s="56"/>
      <c r="D5" s="56"/>
      <c r="E5" s="56"/>
      <c r="F5" s="56"/>
    </row>
    <row r="7" spans="2:6" x14ac:dyDescent="0.25">
      <c r="E7" s="47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37</v>
      </c>
      <c r="F8" s="36" t="s">
        <v>4</v>
      </c>
    </row>
    <row r="9" spans="2:6" x14ac:dyDescent="0.25">
      <c r="B9" s="28" t="s">
        <v>16</v>
      </c>
      <c r="C9" s="29">
        <f>SUM(C10:C22)</f>
        <v>5273254927</v>
      </c>
      <c r="D9" s="29">
        <f>SUM(D10:D22)</f>
        <v>5268067023</v>
      </c>
      <c r="E9" s="29">
        <f>SUM(E10:E22)</f>
        <v>2324274567.2699981</v>
      </c>
      <c r="F9" s="30">
        <f t="shared" ref="F9:F76" si="0">IF(E9=0,"%",E9/D9)</f>
        <v>0.44120064477585103</v>
      </c>
    </row>
    <row r="10" spans="2:6" x14ac:dyDescent="0.25">
      <c r="B10" s="3" t="s">
        <v>23</v>
      </c>
      <c r="C10" s="14">
        <v>353722476</v>
      </c>
      <c r="D10" s="14">
        <v>361780855</v>
      </c>
      <c r="E10" s="14">
        <v>184822195.08999971</v>
      </c>
      <c r="F10" s="19">
        <f t="shared" si="0"/>
        <v>0.51086781551776617</v>
      </c>
    </row>
    <row r="11" spans="2:6" x14ac:dyDescent="0.25">
      <c r="B11" s="5" t="s">
        <v>24</v>
      </c>
      <c r="C11" s="15">
        <v>88057404</v>
      </c>
      <c r="D11" s="15">
        <v>91276349</v>
      </c>
      <c r="E11" s="15">
        <v>45538910.55999998</v>
      </c>
      <c r="F11" s="10">
        <f t="shared" si="0"/>
        <v>0.49891249002520882</v>
      </c>
    </row>
    <row r="12" spans="2:6" x14ac:dyDescent="0.25">
      <c r="B12" s="5" t="s">
        <v>25</v>
      </c>
      <c r="C12" s="15">
        <v>28764091</v>
      </c>
      <c r="D12" s="15">
        <v>29320465</v>
      </c>
      <c r="E12" s="15">
        <v>13382197.810000008</v>
      </c>
      <c r="F12" s="10">
        <f t="shared" si="0"/>
        <v>0.45641151359639104</v>
      </c>
    </row>
    <row r="13" spans="2:6" x14ac:dyDescent="0.25">
      <c r="B13" s="5" t="s">
        <v>26</v>
      </c>
      <c r="C13" s="15">
        <v>156264222</v>
      </c>
      <c r="D13" s="15">
        <v>159523351</v>
      </c>
      <c r="E13" s="15">
        <v>78366296.219999999</v>
      </c>
      <c r="F13" s="10">
        <f t="shared" si="0"/>
        <v>0.49125282116221342</v>
      </c>
    </row>
    <row r="14" spans="2:6" x14ac:dyDescent="0.25">
      <c r="B14" s="5" t="s">
        <v>27</v>
      </c>
      <c r="C14" s="15">
        <v>82796697</v>
      </c>
      <c r="D14" s="15">
        <v>85568825</v>
      </c>
      <c r="E14" s="15">
        <v>41317463.199999928</v>
      </c>
      <c r="F14" s="10">
        <f t="shared" si="0"/>
        <v>0.48285649826323929</v>
      </c>
    </row>
    <row r="15" spans="2:6" x14ac:dyDescent="0.25">
      <c r="B15" s="5" t="s">
        <v>28</v>
      </c>
      <c r="C15" s="15">
        <v>12618371</v>
      </c>
      <c r="D15" s="15">
        <v>12919676</v>
      </c>
      <c r="E15" s="15">
        <v>5920874.7699999996</v>
      </c>
      <c r="F15" s="10">
        <f t="shared" si="0"/>
        <v>0.45828353358087304</v>
      </c>
    </row>
    <row r="16" spans="2:6" x14ac:dyDescent="0.25">
      <c r="B16" s="5" t="s">
        <v>29</v>
      </c>
      <c r="C16" s="15">
        <v>412072643</v>
      </c>
      <c r="D16" s="15">
        <v>423697506</v>
      </c>
      <c r="E16" s="15">
        <v>226748894.7900002</v>
      </c>
      <c r="F16" s="10">
        <f t="shared" si="0"/>
        <v>0.53516693296278262</v>
      </c>
    </row>
    <row r="17" spans="2:6" x14ac:dyDescent="0.25">
      <c r="B17" s="5" t="s">
        <v>30</v>
      </c>
      <c r="C17" s="15">
        <v>75166502</v>
      </c>
      <c r="D17" s="15">
        <v>76495103</v>
      </c>
      <c r="E17" s="15">
        <v>36444009.319999963</v>
      </c>
      <c r="F17" s="10">
        <f t="shared" si="0"/>
        <v>0.4764227759782213</v>
      </c>
    </row>
    <row r="18" spans="2:6" x14ac:dyDescent="0.25">
      <c r="B18" s="5" t="s">
        <v>31</v>
      </c>
      <c r="C18" s="15">
        <v>124059353</v>
      </c>
      <c r="D18" s="15">
        <v>125464983</v>
      </c>
      <c r="E18" s="15">
        <v>57020157.389999963</v>
      </c>
      <c r="F18" s="10">
        <f t="shared" si="0"/>
        <v>0.45447068996135731</v>
      </c>
    </row>
    <row r="19" spans="2:6" x14ac:dyDescent="0.25">
      <c r="B19" s="5" t="s">
        <v>35</v>
      </c>
      <c r="C19" s="15">
        <v>196969140</v>
      </c>
      <c r="D19" s="15">
        <v>199715785</v>
      </c>
      <c r="E19" s="15">
        <v>98815320.349999905</v>
      </c>
      <c r="F19" s="10">
        <f t="shared" si="0"/>
        <v>0.49477972084179478</v>
      </c>
    </row>
    <row r="20" spans="2:6" x14ac:dyDescent="0.25">
      <c r="B20" s="5" t="s">
        <v>34</v>
      </c>
      <c r="C20" s="15">
        <v>23869815</v>
      </c>
      <c r="D20" s="15">
        <v>23901148</v>
      </c>
      <c r="E20" s="15">
        <v>11374859.939999998</v>
      </c>
      <c r="F20" s="10">
        <f t="shared" si="0"/>
        <v>0.47591270260323887</v>
      </c>
    </row>
    <row r="21" spans="2:6" x14ac:dyDescent="0.25">
      <c r="B21" s="5" t="s">
        <v>32</v>
      </c>
      <c r="C21" s="15">
        <v>1972729486</v>
      </c>
      <c r="D21" s="15">
        <v>1965357646</v>
      </c>
      <c r="E21" s="15">
        <v>744413538.31000006</v>
      </c>
      <c r="F21" s="10">
        <f t="shared" si="0"/>
        <v>0.37876746750143414</v>
      </c>
    </row>
    <row r="22" spans="2:6" x14ac:dyDescent="0.25">
      <c r="B22" s="5" t="s">
        <v>33</v>
      </c>
      <c r="C22" s="15">
        <v>1746164727</v>
      </c>
      <c r="D22" s="15">
        <v>1713045331</v>
      </c>
      <c r="E22" s="15">
        <v>780109849.51999843</v>
      </c>
      <c r="F22" s="10">
        <f t="shared" si="0"/>
        <v>0.45539358206277286</v>
      </c>
    </row>
    <row r="23" spans="2:6" x14ac:dyDescent="0.25">
      <c r="B23" s="28" t="s">
        <v>15</v>
      </c>
      <c r="C23" s="29">
        <f>SUM(C24:C29)</f>
        <v>148249515</v>
      </c>
      <c r="D23" s="29">
        <f>SUM(D24:D29)</f>
        <v>151037952</v>
      </c>
      <c r="E23" s="29">
        <f>SUM(E24:E29)</f>
        <v>74291684.639999986</v>
      </c>
      <c r="F23" s="30">
        <f t="shared" si="0"/>
        <v>0.49187428494793139</v>
      </c>
    </row>
    <row r="24" spans="2:6" x14ac:dyDescent="0.25">
      <c r="B24" s="5" t="s">
        <v>23</v>
      </c>
      <c r="C24" s="15">
        <v>0</v>
      </c>
      <c r="D24" s="15">
        <v>0</v>
      </c>
      <c r="E24" s="15">
        <v>0</v>
      </c>
      <c r="F24" s="10" t="str">
        <f t="shared" si="0"/>
        <v>%</v>
      </c>
    </row>
    <row r="25" spans="2:6" x14ac:dyDescent="0.25">
      <c r="B25" s="5" t="s">
        <v>27</v>
      </c>
      <c r="C25" s="15">
        <v>0</v>
      </c>
      <c r="D25" s="15">
        <v>0</v>
      </c>
      <c r="E25" s="15">
        <v>0</v>
      </c>
      <c r="F25" s="10" t="str">
        <f t="shared" si="0"/>
        <v>%</v>
      </c>
    </row>
    <row r="26" spans="2:6" x14ac:dyDescent="0.25">
      <c r="B26" s="5" t="s">
        <v>30</v>
      </c>
      <c r="C26" s="15">
        <v>0</v>
      </c>
      <c r="D26" s="15">
        <v>0</v>
      </c>
      <c r="E26" s="15">
        <v>0</v>
      </c>
      <c r="F26" s="10" t="str">
        <f t="shared" si="0"/>
        <v>%</v>
      </c>
    </row>
    <row r="27" spans="2:6" x14ac:dyDescent="0.25">
      <c r="B27" s="5" t="s">
        <v>31</v>
      </c>
      <c r="C27" s="15">
        <v>0</v>
      </c>
      <c r="D27" s="15">
        <v>0</v>
      </c>
      <c r="E27" s="15">
        <v>0</v>
      </c>
      <c r="F27" s="10" t="str">
        <f t="shared" si="0"/>
        <v>%</v>
      </c>
    </row>
    <row r="28" spans="2:6" x14ac:dyDescent="0.25">
      <c r="B28" s="5" t="s">
        <v>32</v>
      </c>
      <c r="C28" s="15">
        <v>3919587</v>
      </c>
      <c r="D28" s="15">
        <v>3902809</v>
      </c>
      <c r="E28" s="15">
        <v>1639826.66</v>
      </c>
      <c r="F28" s="10">
        <f t="shared" si="0"/>
        <v>0.42016574728612133</v>
      </c>
    </row>
    <row r="29" spans="2:6" x14ac:dyDescent="0.25">
      <c r="B29" s="5" t="s">
        <v>33</v>
      </c>
      <c r="C29" s="15">
        <v>144329928</v>
      </c>
      <c r="D29" s="15">
        <v>147135143</v>
      </c>
      <c r="E29" s="15">
        <v>72651857.979999989</v>
      </c>
      <c r="F29" s="10">
        <f t="shared" si="0"/>
        <v>0.49377637795207086</v>
      </c>
    </row>
    <row r="30" spans="2:6" x14ac:dyDescent="0.25">
      <c r="B30" s="28" t="s">
        <v>14</v>
      </c>
      <c r="C30" s="29">
        <f>SUM(C31:C43)</f>
        <v>3022348973</v>
      </c>
      <c r="D30" s="29">
        <f>SUM(D31:D43)</f>
        <v>2714934044</v>
      </c>
      <c r="E30" s="29">
        <f>SUM(E31:E43)</f>
        <v>1170266205.7400002</v>
      </c>
      <c r="F30" s="30">
        <f t="shared" si="0"/>
        <v>0.43104774803877344</v>
      </c>
    </row>
    <row r="31" spans="2:6" x14ac:dyDescent="0.25">
      <c r="B31" s="23" t="s">
        <v>23</v>
      </c>
      <c r="C31" s="4">
        <v>65769790</v>
      </c>
      <c r="D31" s="4">
        <v>71484261</v>
      </c>
      <c r="E31" s="4">
        <v>39347794.79999999</v>
      </c>
      <c r="F31" s="19">
        <f t="shared" si="0"/>
        <v>0.55043997447214277</v>
      </c>
    </row>
    <row r="32" spans="2:6" x14ac:dyDescent="0.25">
      <c r="B32" s="24" t="s">
        <v>24</v>
      </c>
      <c r="C32" s="25">
        <v>170740648</v>
      </c>
      <c r="D32" s="25">
        <v>163495872</v>
      </c>
      <c r="E32" s="25">
        <v>47833482.569999993</v>
      </c>
      <c r="F32" s="10">
        <f t="shared" si="0"/>
        <v>0.29256691306554816</v>
      </c>
    </row>
    <row r="33" spans="2:6" x14ac:dyDescent="0.25">
      <c r="B33" s="24" t="s">
        <v>25</v>
      </c>
      <c r="C33" s="25">
        <v>47447414</v>
      </c>
      <c r="D33" s="25">
        <v>46993125</v>
      </c>
      <c r="E33" s="25">
        <v>14391860.430000003</v>
      </c>
      <c r="F33" s="10">
        <f t="shared" si="0"/>
        <v>0.30625459426245866</v>
      </c>
    </row>
    <row r="34" spans="2:6" x14ac:dyDescent="0.25">
      <c r="B34" s="24" t="s">
        <v>26</v>
      </c>
      <c r="C34" s="25">
        <v>23666294</v>
      </c>
      <c r="D34" s="25">
        <v>23945839</v>
      </c>
      <c r="E34" s="25">
        <v>11048526.260000002</v>
      </c>
      <c r="F34" s="10">
        <f t="shared" si="0"/>
        <v>0.46139649815569217</v>
      </c>
    </row>
    <row r="35" spans="2:6" x14ac:dyDescent="0.25">
      <c r="B35" s="24" t="s">
        <v>27</v>
      </c>
      <c r="C35" s="25">
        <v>374004594</v>
      </c>
      <c r="D35" s="25">
        <v>309816746</v>
      </c>
      <c r="E35" s="25">
        <v>132905200.41000003</v>
      </c>
      <c r="F35" s="10">
        <f t="shared" si="0"/>
        <v>0.42898004102722076</v>
      </c>
    </row>
    <row r="36" spans="2:6" x14ac:dyDescent="0.25">
      <c r="B36" s="24" t="s">
        <v>28</v>
      </c>
      <c r="C36" s="25">
        <v>11767467</v>
      </c>
      <c r="D36" s="25">
        <v>12776495</v>
      </c>
      <c r="E36" s="25">
        <v>4704076.4499999993</v>
      </c>
      <c r="F36" s="10">
        <f t="shared" si="0"/>
        <v>0.36818207575708356</v>
      </c>
    </row>
    <row r="37" spans="2:6" x14ac:dyDescent="0.25">
      <c r="B37" s="24" t="s">
        <v>29</v>
      </c>
      <c r="C37" s="25">
        <v>18130103</v>
      </c>
      <c r="D37" s="25">
        <v>29067752</v>
      </c>
      <c r="E37" s="25">
        <v>18146623.820000004</v>
      </c>
      <c r="F37" s="10">
        <f t="shared" si="0"/>
        <v>0.62428714198469848</v>
      </c>
    </row>
    <row r="38" spans="2:6" x14ac:dyDescent="0.25">
      <c r="B38" s="24" t="s">
        <v>30</v>
      </c>
      <c r="C38" s="25">
        <v>7697987</v>
      </c>
      <c r="D38" s="25">
        <v>8768541</v>
      </c>
      <c r="E38" s="25">
        <v>6051895.5900000017</v>
      </c>
      <c r="F38" s="10">
        <f t="shared" si="0"/>
        <v>0.69018273279442977</v>
      </c>
    </row>
    <row r="39" spans="2:6" x14ac:dyDescent="0.25">
      <c r="B39" s="24" t="s">
        <v>31</v>
      </c>
      <c r="C39" s="25">
        <v>41127841</v>
      </c>
      <c r="D39" s="25">
        <v>48452602</v>
      </c>
      <c r="E39" s="25">
        <v>11639483.9</v>
      </c>
      <c r="F39" s="10">
        <f t="shared" si="0"/>
        <v>0.24022412459912887</v>
      </c>
    </row>
    <row r="40" spans="2:6" x14ac:dyDescent="0.25">
      <c r="B40" s="24" t="s">
        <v>35</v>
      </c>
      <c r="C40" s="25">
        <v>99233980</v>
      </c>
      <c r="D40" s="25">
        <v>79435910</v>
      </c>
      <c r="E40" s="25">
        <v>15075692.110000001</v>
      </c>
      <c r="F40" s="10">
        <f t="shared" si="0"/>
        <v>0.1897843445111915</v>
      </c>
    </row>
    <row r="41" spans="2:6" x14ac:dyDescent="0.25">
      <c r="B41" s="24" t="s">
        <v>34</v>
      </c>
      <c r="C41" s="25">
        <v>112619</v>
      </c>
      <c r="D41" s="25">
        <v>159894</v>
      </c>
      <c r="E41" s="25">
        <v>125461.45</v>
      </c>
      <c r="F41" s="10">
        <f t="shared" si="0"/>
        <v>0.78465389570590516</v>
      </c>
    </row>
    <row r="42" spans="2:6" x14ac:dyDescent="0.25">
      <c r="B42" s="24" t="s">
        <v>32</v>
      </c>
      <c r="C42" s="25">
        <v>506140465</v>
      </c>
      <c r="D42" s="25">
        <v>442930174</v>
      </c>
      <c r="E42" s="25">
        <v>244158403.28</v>
      </c>
      <c r="F42" s="10">
        <f t="shared" si="0"/>
        <v>0.5512345232095206</v>
      </c>
    </row>
    <row r="43" spans="2:6" x14ac:dyDescent="0.25">
      <c r="B43" s="24" t="s">
        <v>33</v>
      </c>
      <c r="C43" s="25">
        <v>1656509771</v>
      </c>
      <c r="D43" s="25">
        <v>1477606833</v>
      </c>
      <c r="E43" s="25">
        <v>624837704.67000031</v>
      </c>
      <c r="F43" s="10">
        <f t="shared" si="0"/>
        <v>0.42287142338221734</v>
      </c>
    </row>
    <row r="44" spans="2:6" x14ac:dyDescent="0.25">
      <c r="B44" s="28" t="s">
        <v>13</v>
      </c>
      <c r="C44" s="29">
        <f>SUM(C45:C51)</f>
        <v>764270538</v>
      </c>
      <c r="D44" s="29">
        <f>SUM(D45:D51)</f>
        <v>624861387</v>
      </c>
      <c r="E44" s="29">
        <f>SUM(E45:E51)</f>
        <v>499979591.35000002</v>
      </c>
      <c r="F44" s="30">
        <f t="shared" si="0"/>
        <v>0.80014480291450629</v>
      </c>
    </row>
    <row r="45" spans="2:6" x14ac:dyDescent="0.25">
      <c r="B45" s="5" t="s">
        <v>23</v>
      </c>
      <c r="C45" s="15">
        <v>56868201</v>
      </c>
      <c r="D45" s="15">
        <v>58438434</v>
      </c>
      <c r="E45" s="15">
        <v>57411164.029999994</v>
      </c>
      <c r="F45" s="10">
        <f t="shared" si="0"/>
        <v>0.98242132959962603</v>
      </c>
    </row>
    <row r="46" spans="2:6" x14ac:dyDescent="0.25">
      <c r="B46" s="5" t="s">
        <v>24</v>
      </c>
      <c r="C46" s="15">
        <v>22519658</v>
      </c>
      <c r="D46" s="15">
        <v>29724712</v>
      </c>
      <c r="E46" s="15">
        <v>11340483.5</v>
      </c>
      <c r="F46" s="10">
        <f t="shared" si="0"/>
        <v>0.38151701856690823</v>
      </c>
    </row>
    <row r="47" spans="2:6" x14ac:dyDescent="0.25">
      <c r="B47" s="5" t="s">
        <v>25</v>
      </c>
      <c r="C47" s="15">
        <v>14275734</v>
      </c>
      <c r="D47" s="15">
        <v>14709935</v>
      </c>
      <c r="E47" s="15">
        <v>13362205.949999999</v>
      </c>
      <c r="F47" s="10">
        <f t="shared" si="0"/>
        <v>0.90837967332962377</v>
      </c>
    </row>
    <row r="48" spans="2:6" x14ac:dyDescent="0.25">
      <c r="B48" s="5" t="s">
        <v>27</v>
      </c>
      <c r="C48" s="15">
        <v>45000000</v>
      </c>
      <c r="D48" s="15">
        <v>99087802</v>
      </c>
      <c r="E48" s="15">
        <v>99087801.810000002</v>
      </c>
      <c r="F48" s="10">
        <f t="shared" si="0"/>
        <v>0.99999999808250872</v>
      </c>
    </row>
    <row r="49" spans="2:6" x14ac:dyDescent="0.25">
      <c r="B49" s="5" t="s">
        <v>35</v>
      </c>
      <c r="C49" s="15">
        <v>198959866</v>
      </c>
      <c r="D49" s="15">
        <v>237695012</v>
      </c>
      <c r="E49" s="15">
        <v>223695011.75</v>
      </c>
      <c r="F49" s="10">
        <f t="shared" si="0"/>
        <v>0.94110099268721714</v>
      </c>
    </row>
    <row r="50" spans="2:6" x14ac:dyDescent="0.25">
      <c r="B50" s="5" t="s">
        <v>32</v>
      </c>
      <c r="C50" s="15">
        <v>16248985</v>
      </c>
      <c r="D50" s="15">
        <v>880853</v>
      </c>
      <c r="E50" s="15">
        <v>880852.3</v>
      </c>
      <c r="F50" s="10">
        <f t="shared" si="0"/>
        <v>0.99999920531575648</v>
      </c>
    </row>
    <row r="51" spans="2:6" x14ac:dyDescent="0.25">
      <c r="B51" s="5" t="s">
        <v>33</v>
      </c>
      <c r="C51" s="15">
        <v>410398094</v>
      </c>
      <c r="D51" s="15">
        <v>184324639</v>
      </c>
      <c r="E51" s="15">
        <v>94202072.00999999</v>
      </c>
      <c r="F51" s="10">
        <f t="shared" si="0"/>
        <v>0.51106608710081347</v>
      </c>
    </row>
    <row r="52" spans="2:6" x14ac:dyDescent="0.25">
      <c r="B52" s="28" t="s">
        <v>12</v>
      </c>
      <c r="C52" s="29">
        <f>+SUM(C53:C61)</f>
        <v>133385917</v>
      </c>
      <c r="D52" s="29">
        <f>+SUM(D53:D61)</f>
        <v>164667307</v>
      </c>
      <c r="E52" s="29">
        <f>+SUM(E53:E61)</f>
        <v>70698804.790000007</v>
      </c>
      <c r="F52" s="30">
        <f t="shared" si="0"/>
        <v>0.42934329878850819</v>
      </c>
    </row>
    <row r="53" spans="2:6" x14ac:dyDescent="0.25">
      <c r="B53" s="3" t="s">
        <v>23</v>
      </c>
      <c r="C53" s="14">
        <v>11236390</v>
      </c>
      <c r="D53" s="14">
        <v>6495323</v>
      </c>
      <c r="E53" s="14">
        <v>3546831</v>
      </c>
      <c r="F53" s="19">
        <f t="shared" si="0"/>
        <v>0.54605921830215376</v>
      </c>
    </row>
    <row r="54" spans="2:6" x14ac:dyDescent="0.25">
      <c r="B54" s="5" t="s">
        <v>24</v>
      </c>
      <c r="C54" s="15">
        <v>4450790</v>
      </c>
      <c r="D54" s="15">
        <v>4815649</v>
      </c>
      <c r="E54" s="15">
        <v>2505749</v>
      </c>
      <c r="F54" s="10">
        <f t="shared" si="0"/>
        <v>0.52033464232962157</v>
      </c>
    </row>
    <row r="55" spans="2:6" x14ac:dyDescent="0.25">
      <c r="B55" s="5" t="s">
        <v>25</v>
      </c>
      <c r="C55" s="15">
        <v>3083384</v>
      </c>
      <c r="D55" s="15">
        <v>3984032</v>
      </c>
      <c r="E55" s="15">
        <v>2562914</v>
      </c>
      <c r="F55" s="10">
        <f t="shared" si="0"/>
        <v>0.64329653978682899</v>
      </c>
    </row>
    <row r="56" spans="2:6" x14ac:dyDescent="0.25">
      <c r="B56" s="5" t="s">
        <v>26</v>
      </c>
      <c r="C56" s="15">
        <v>100880</v>
      </c>
      <c r="D56" s="15">
        <v>100880</v>
      </c>
      <c r="E56" s="15">
        <v>0</v>
      </c>
      <c r="F56" s="10" t="str">
        <f t="shared" ref="F56:F58" si="1">IF(E56=0,"%",E56/D56)</f>
        <v>%</v>
      </c>
    </row>
    <row r="57" spans="2:6" x14ac:dyDescent="0.25">
      <c r="B57" s="5" t="s">
        <v>27</v>
      </c>
      <c r="C57" s="15">
        <v>284535</v>
      </c>
      <c r="D57" s="15">
        <v>13700067</v>
      </c>
      <c r="E57" s="15">
        <v>8374530</v>
      </c>
      <c r="F57" s="10">
        <f t="shared" si="1"/>
        <v>0.61127657258902457</v>
      </c>
    </row>
    <row r="58" spans="2:6" x14ac:dyDescent="0.25">
      <c r="B58" s="5" t="s">
        <v>31</v>
      </c>
      <c r="C58" s="15">
        <v>121297</v>
      </c>
      <c r="D58" s="15">
        <v>121297</v>
      </c>
      <c r="E58" s="15">
        <v>0</v>
      </c>
      <c r="F58" s="10" t="str">
        <f t="shared" si="1"/>
        <v>%</v>
      </c>
    </row>
    <row r="59" spans="2:6" x14ac:dyDescent="0.25">
      <c r="B59" s="5" t="s">
        <v>35</v>
      </c>
      <c r="C59" s="15">
        <v>21128</v>
      </c>
      <c r="D59" s="15">
        <v>31525037</v>
      </c>
      <c r="E59" s="15">
        <v>24531054</v>
      </c>
      <c r="F59" s="10">
        <f t="shared" si="0"/>
        <v>0.7781451295362477</v>
      </c>
    </row>
    <row r="60" spans="2:6" x14ac:dyDescent="0.25">
      <c r="B60" s="5" t="s">
        <v>32</v>
      </c>
      <c r="C60" s="15">
        <v>22987729</v>
      </c>
      <c r="D60" s="15">
        <v>6667529</v>
      </c>
      <c r="E60" s="15">
        <v>3275047.21</v>
      </c>
      <c r="F60" s="10">
        <f t="shared" si="0"/>
        <v>0.49119354561487472</v>
      </c>
    </row>
    <row r="61" spans="2:6" x14ac:dyDescent="0.25">
      <c r="B61" s="5" t="s">
        <v>33</v>
      </c>
      <c r="C61" s="15">
        <v>91099784</v>
      </c>
      <c r="D61" s="15">
        <v>97257493</v>
      </c>
      <c r="E61" s="15">
        <v>25902679.580000002</v>
      </c>
      <c r="F61" s="10">
        <f t="shared" si="0"/>
        <v>0.26633094048599426</v>
      </c>
    </row>
    <row r="62" spans="2:6" x14ac:dyDescent="0.25">
      <c r="B62" s="28" t="s">
        <v>11</v>
      </c>
      <c r="C62" s="29">
        <f>+SUM(C63:C75)</f>
        <v>1436669300</v>
      </c>
      <c r="D62" s="29">
        <f>+SUM(D63:D75)</f>
        <v>1425496417</v>
      </c>
      <c r="E62" s="29">
        <f>+SUM(E63:E75)</f>
        <v>630367216.6400001</v>
      </c>
      <c r="F62" s="30">
        <f t="shared" si="0"/>
        <v>0.44220890990847023</v>
      </c>
    </row>
    <row r="63" spans="2:6" x14ac:dyDescent="0.25">
      <c r="B63" s="3" t="s">
        <v>23</v>
      </c>
      <c r="C63" s="14">
        <v>30049115</v>
      </c>
      <c r="D63" s="14">
        <v>18440861</v>
      </c>
      <c r="E63" s="14">
        <v>9474183.5099999998</v>
      </c>
      <c r="F63" s="19">
        <f t="shared" si="0"/>
        <v>0.51376036672040415</v>
      </c>
    </row>
    <row r="64" spans="2:6" x14ac:dyDescent="0.25">
      <c r="B64" s="5" t="s">
        <v>24</v>
      </c>
      <c r="C64" s="15">
        <v>0</v>
      </c>
      <c r="D64" s="15">
        <v>742250</v>
      </c>
      <c r="E64" s="15">
        <v>200580.57</v>
      </c>
      <c r="F64" s="10">
        <f t="shared" si="0"/>
        <v>0.27023316941731224</v>
      </c>
    </row>
    <row r="65" spans="2:6" x14ac:dyDescent="0.25">
      <c r="B65" s="5" t="s">
        <v>25</v>
      </c>
      <c r="C65" s="15">
        <v>0</v>
      </c>
      <c r="D65" s="15">
        <v>330444</v>
      </c>
      <c r="E65" s="15">
        <v>150633</v>
      </c>
      <c r="F65" s="10">
        <f t="shared" si="0"/>
        <v>0.45585031049133895</v>
      </c>
    </row>
    <row r="66" spans="2:6" x14ac:dyDescent="0.25">
      <c r="B66" s="5" t="s">
        <v>26</v>
      </c>
      <c r="C66" s="15">
        <v>0</v>
      </c>
      <c r="D66" s="15">
        <v>577919</v>
      </c>
      <c r="E66" s="15">
        <v>176275.07</v>
      </c>
      <c r="F66" s="10">
        <f t="shared" si="0"/>
        <v>0.30501691413502585</v>
      </c>
    </row>
    <row r="67" spans="2:6" x14ac:dyDescent="0.25">
      <c r="B67" s="5" t="s">
        <v>27</v>
      </c>
      <c r="C67" s="15">
        <v>121266000</v>
      </c>
      <c r="D67" s="15">
        <v>65517353</v>
      </c>
      <c r="E67" s="15">
        <v>4590182.62</v>
      </c>
      <c r="F67" s="10">
        <f t="shared" si="0"/>
        <v>7.0060562733662332E-2</v>
      </c>
    </row>
    <row r="68" spans="2:6" x14ac:dyDescent="0.25">
      <c r="B68" s="5" t="s">
        <v>28</v>
      </c>
      <c r="C68" s="15">
        <v>0</v>
      </c>
      <c r="D68" s="15">
        <v>401205</v>
      </c>
      <c r="E68" s="15">
        <v>109433.17000000001</v>
      </c>
      <c r="F68" s="10">
        <f t="shared" si="0"/>
        <v>0.27276123178923495</v>
      </c>
    </row>
    <row r="69" spans="2:6" x14ac:dyDescent="0.25">
      <c r="B69" s="5" t="s">
        <v>29</v>
      </c>
      <c r="C69" s="15">
        <v>2568851</v>
      </c>
      <c r="D69" s="15">
        <v>3204425</v>
      </c>
      <c r="E69" s="15">
        <v>842910.26</v>
      </c>
      <c r="F69" s="10">
        <f t="shared" si="0"/>
        <v>0.26304571334950888</v>
      </c>
    </row>
    <row r="70" spans="2:6" x14ac:dyDescent="0.25">
      <c r="B70" s="5" t="s">
        <v>30</v>
      </c>
      <c r="C70" s="15">
        <v>0</v>
      </c>
      <c r="D70" s="15">
        <v>324028</v>
      </c>
      <c r="E70" s="15">
        <v>121493.20000000001</v>
      </c>
      <c r="F70" s="10">
        <f t="shared" si="0"/>
        <v>0.37494660955226095</v>
      </c>
    </row>
    <row r="71" spans="2:6" x14ac:dyDescent="0.25">
      <c r="B71" s="5" t="s">
        <v>31</v>
      </c>
      <c r="C71" s="15">
        <v>0</v>
      </c>
      <c r="D71" s="15">
        <v>3269374</v>
      </c>
      <c r="E71" s="15">
        <v>879657.26</v>
      </c>
      <c r="F71" s="10">
        <f t="shared" si="0"/>
        <v>0.2690598444839899</v>
      </c>
    </row>
    <row r="72" spans="2:6" x14ac:dyDescent="0.25">
      <c r="B72" s="5" t="s">
        <v>35</v>
      </c>
      <c r="C72" s="15">
        <v>360000</v>
      </c>
      <c r="D72" s="15">
        <v>829259</v>
      </c>
      <c r="E72" s="15">
        <v>61459.68</v>
      </c>
      <c r="F72" s="10">
        <f t="shared" si="0"/>
        <v>7.4113974041885591E-2</v>
      </c>
    </row>
    <row r="73" spans="2:6" x14ac:dyDescent="0.25">
      <c r="B73" s="5" t="s">
        <v>34</v>
      </c>
      <c r="C73" s="15">
        <v>0</v>
      </c>
      <c r="D73" s="15">
        <v>13200</v>
      </c>
      <c r="E73" s="15">
        <v>0</v>
      </c>
      <c r="F73" s="10" t="str">
        <f t="shared" si="0"/>
        <v>%</v>
      </c>
    </row>
    <row r="74" spans="2:6" x14ac:dyDescent="0.25">
      <c r="B74" s="5" t="s">
        <v>32</v>
      </c>
      <c r="C74" s="15">
        <v>8435007</v>
      </c>
      <c r="D74" s="15">
        <v>7719030</v>
      </c>
      <c r="E74" s="15">
        <v>6848503.1600000011</v>
      </c>
      <c r="F74" s="10">
        <f t="shared" si="0"/>
        <v>0.88722328582736443</v>
      </c>
    </row>
    <row r="75" spans="2:6" x14ac:dyDescent="0.25">
      <c r="B75" s="5" t="s">
        <v>33</v>
      </c>
      <c r="C75" s="15">
        <v>1273990327</v>
      </c>
      <c r="D75" s="15">
        <v>1324127069</v>
      </c>
      <c r="E75" s="15">
        <v>606911905.1400001</v>
      </c>
      <c r="F75" s="10">
        <f t="shared" si="0"/>
        <v>0.45834868824058461</v>
      </c>
    </row>
    <row r="76" spans="2:6" x14ac:dyDescent="0.25">
      <c r="B76" s="31" t="s">
        <v>2</v>
      </c>
      <c r="C76" s="32">
        <f>+C62+C52+C44+C30+C23+C9</f>
        <v>10778179170</v>
      </c>
      <c r="D76" s="32">
        <f>+D62+D52+D44+D30+D23+D9</f>
        <v>10349064130</v>
      </c>
      <c r="E76" s="32">
        <f>+E62+E52+E44+E30+E23+E9</f>
        <v>4769878070.4299984</v>
      </c>
      <c r="F76" s="33">
        <f t="shared" si="0"/>
        <v>0.46089946013601507</v>
      </c>
    </row>
    <row r="77" spans="2:6" x14ac:dyDescent="0.2">
      <c r="B77" s="22" t="s">
        <v>38</v>
      </c>
      <c r="C77" s="2"/>
      <c r="D77" s="2"/>
      <c r="E77" s="2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42"/>
  <sheetViews>
    <sheetView showGridLines="0" zoomScale="120" zoomScaleNormal="120" workbookViewId="0">
      <selection activeCell="B50" sqref="B50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56" t="s">
        <v>42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37</v>
      </c>
      <c r="F8" s="36" t="s">
        <v>4</v>
      </c>
    </row>
    <row r="9" spans="2:6" x14ac:dyDescent="0.25">
      <c r="B9" s="28" t="s">
        <v>16</v>
      </c>
      <c r="C9" s="29">
        <f>SUM(C10:C13)</f>
        <v>0</v>
      </c>
      <c r="D9" s="29">
        <f>SUM(D10:D13)</f>
        <v>0</v>
      </c>
      <c r="E9" s="29">
        <f>SUM(E10:E13)</f>
        <v>0</v>
      </c>
      <c r="F9" s="30" t="str">
        <f>IF(D9=0,"%",E9/D9)</f>
        <v>%</v>
      </c>
    </row>
    <row r="10" spans="2:6" x14ac:dyDescent="0.25">
      <c r="B10" s="3" t="s">
        <v>29</v>
      </c>
      <c r="C10" s="14">
        <v>0</v>
      </c>
      <c r="D10" s="14">
        <v>0</v>
      </c>
      <c r="E10" s="14">
        <v>0</v>
      </c>
      <c r="F10" s="20" t="str">
        <f t="shared" ref="F10:F41" si="0">IF(D10=0,"%",E10/D10)</f>
        <v>%</v>
      </c>
    </row>
    <row r="11" spans="2:6" x14ac:dyDescent="0.25">
      <c r="B11" s="51" t="s">
        <v>32</v>
      </c>
      <c r="C11" s="52">
        <v>0</v>
      </c>
      <c r="D11" s="52">
        <v>0</v>
      </c>
      <c r="E11" s="52">
        <v>0</v>
      </c>
      <c r="F11" s="20" t="str">
        <f t="shared" si="0"/>
        <v>%</v>
      </c>
    </row>
    <row r="12" spans="2:6" x14ac:dyDescent="0.25">
      <c r="B12" s="51" t="s">
        <v>33</v>
      </c>
      <c r="C12" s="52">
        <v>0</v>
      </c>
      <c r="D12" s="52">
        <v>0</v>
      </c>
      <c r="E12" s="52">
        <v>0</v>
      </c>
      <c r="F12" s="20" t="str">
        <f t="shared" si="0"/>
        <v>%</v>
      </c>
    </row>
    <row r="13" spans="2:6" hidden="1" x14ac:dyDescent="0.25">
      <c r="B13" s="5"/>
      <c r="C13" s="15">
        <v>0</v>
      </c>
      <c r="D13" s="15">
        <v>0</v>
      </c>
      <c r="E13" s="15">
        <v>0</v>
      </c>
      <c r="F13" s="20" t="str">
        <f t="shared" si="0"/>
        <v>%</v>
      </c>
    </row>
    <row r="14" spans="2:6" x14ac:dyDescent="0.25">
      <c r="B14" s="28" t="s">
        <v>15</v>
      </c>
      <c r="C14" s="29">
        <f>SUM(C15:C15)</f>
        <v>0</v>
      </c>
      <c r="D14" s="29">
        <f>SUM(D15:D15)</f>
        <v>0</v>
      </c>
      <c r="E14" s="29">
        <f>SUM(E15:E15)</f>
        <v>0</v>
      </c>
      <c r="F14" s="30" t="str">
        <f t="shared" si="0"/>
        <v>%</v>
      </c>
    </row>
    <row r="15" spans="2:6" x14ac:dyDescent="0.25">
      <c r="B15" s="9" t="s">
        <v>32</v>
      </c>
      <c r="C15" s="14">
        <v>0</v>
      </c>
      <c r="D15" s="14">
        <v>0</v>
      </c>
      <c r="E15" s="14">
        <v>0</v>
      </c>
      <c r="F15" s="11" t="str">
        <f t="shared" si="0"/>
        <v>%</v>
      </c>
    </row>
    <row r="16" spans="2:6" x14ac:dyDescent="0.25">
      <c r="B16" s="28" t="s">
        <v>14</v>
      </c>
      <c r="C16" s="29">
        <f>+SUM(C17:C26)</f>
        <v>3103832</v>
      </c>
      <c r="D16" s="29">
        <f>+SUM(D17:D26)</f>
        <v>19995762</v>
      </c>
      <c r="E16" s="29">
        <f>+SUM(E17:E26)</f>
        <v>5156690.3199999994</v>
      </c>
      <c r="F16" s="30">
        <f t="shared" si="0"/>
        <v>0.25788916271357898</v>
      </c>
    </row>
    <row r="17" spans="2:6" x14ac:dyDescent="0.25">
      <c r="B17" s="3" t="s">
        <v>23</v>
      </c>
      <c r="C17" s="14">
        <v>0</v>
      </c>
      <c r="D17" s="14">
        <v>335970</v>
      </c>
      <c r="E17" s="14">
        <v>332569.07</v>
      </c>
      <c r="F17" s="11">
        <f t="shared" si="0"/>
        <v>0.98987728070958714</v>
      </c>
    </row>
    <row r="18" spans="2:6" x14ac:dyDescent="0.25">
      <c r="B18" s="5" t="s">
        <v>24</v>
      </c>
      <c r="C18" s="15">
        <v>0</v>
      </c>
      <c r="D18" s="15">
        <v>980</v>
      </c>
      <c r="E18" s="15">
        <v>581</v>
      </c>
      <c r="F18" s="20">
        <f t="shared" si="0"/>
        <v>0.59285714285714286</v>
      </c>
    </row>
    <row r="19" spans="2:6" x14ac:dyDescent="0.25">
      <c r="B19" s="5" t="s">
        <v>25</v>
      </c>
      <c r="C19" s="15">
        <v>0</v>
      </c>
      <c r="D19" s="15">
        <v>21260</v>
      </c>
      <c r="E19" s="15">
        <v>0</v>
      </c>
      <c r="F19" s="20">
        <f t="shared" si="0"/>
        <v>0</v>
      </c>
    </row>
    <row r="20" spans="2:6" x14ac:dyDescent="0.25">
      <c r="B20" s="5" t="s">
        <v>26</v>
      </c>
      <c r="C20" s="15">
        <v>0</v>
      </c>
      <c r="D20" s="15">
        <v>33647</v>
      </c>
      <c r="E20" s="15">
        <v>0</v>
      </c>
      <c r="F20" s="20">
        <f t="shared" si="0"/>
        <v>0</v>
      </c>
    </row>
    <row r="21" spans="2:6" x14ac:dyDescent="0.25">
      <c r="B21" s="5" t="s">
        <v>29</v>
      </c>
      <c r="C21" s="15">
        <v>100000</v>
      </c>
      <c r="D21" s="15">
        <v>100000</v>
      </c>
      <c r="E21" s="15">
        <v>52570.34</v>
      </c>
      <c r="F21" s="20">
        <f t="shared" si="0"/>
        <v>0.52570339999999993</v>
      </c>
    </row>
    <row r="22" spans="2:6" x14ac:dyDescent="0.25">
      <c r="B22" s="5" t="s">
        <v>30</v>
      </c>
      <c r="C22" s="15">
        <v>0</v>
      </c>
      <c r="D22" s="15">
        <v>30000</v>
      </c>
      <c r="E22" s="15">
        <v>29413.08</v>
      </c>
      <c r="F22" s="20">
        <f t="shared" si="0"/>
        <v>0.98043600000000009</v>
      </c>
    </row>
    <row r="23" spans="2:6" x14ac:dyDescent="0.25">
      <c r="B23" s="5" t="s">
        <v>31</v>
      </c>
      <c r="C23" s="15">
        <v>0</v>
      </c>
      <c r="D23" s="15">
        <v>11000</v>
      </c>
      <c r="E23" s="15">
        <v>0</v>
      </c>
      <c r="F23" s="20">
        <f t="shared" si="0"/>
        <v>0</v>
      </c>
    </row>
    <row r="24" spans="2:6" x14ac:dyDescent="0.25">
      <c r="B24" s="5" t="s">
        <v>35</v>
      </c>
      <c r="C24" s="15">
        <v>0</v>
      </c>
      <c r="D24" s="15">
        <v>52200</v>
      </c>
      <c r="E24" s="15">
        <v>0</v>
      </c>
      <c r="F24" s="20">
        <f t="shared" si="0"/>
        <v>0</v>
      </c>
    </row>
    <row r="25" spans="2:6" x14ac:dyDescent="0.25">
      <c r="B25" s="5" t="s">
        <v>32</v>
      </c>
      <c r="C25" s="15">
        <v>327959</v>
      </c>
      <c r="D25" s="15">
        <v>2898452</v>
      </c>
      <c r="E25" s="15">
        <v>974971.41000000015</v>
      </c>
      <c r="F25" s="20">
        <f t="shared" si="0"/>
        <v>0.33637659343677251</v>
      </c>
    </row>
    <row r="26" spans="2:6" x14ac:dyDescent="0.25">
      <c r="B26" s="5" t="s">
        <v>33</v>
      </c>
      <c r="C26" s="15">
        <v>2675873</v>
      </c>
      <c r="D26" s="15">
        <v>16512253</v>
      </c>
      <c r="E26" s="15">
        <v>3766585.4199999995</v>
      </c>
      <c r="F26" s="20">
        <f t="shared" si="0"/>
        <v>0.22810850948080794</v>
      </c>
    </row>
    <row r="27" spans="2:6" x14ac:dyDescent="0.25">
      <c r="B27" s="28" t="s">
        <v>13</v>
      </c>
      <c r="C27" s="29">
        <f>+SUM(C28:C30)</f>
        <v>0</v>
      </c>
      <c r="D27" s="29">
        <f>+SUM(D28:D30)</f>
        <v>0</v>
      </c>
      <c r="E27" s="29">
        <f>+SUM(E28:E30)</f>
        <v>0</v>
      </c>
      <c r="F27" s="30" t="str">
        <f t="shared" ref="F27:F30" si="1">IF(D27=0,"%",E27/D27)</f>
        <v>%</v>
      </c>
    </row>
    <row r="28" spans="2:6" x14ac:dyDescent="0.25">
      <c r="B28" s="5" t="s">
        <v>20</v>
      </c>
      <c r="C28" s="15">
        <v>0</v>
      </c>
      <c r="D28" s="15">
        <v>0</v>
      </c>
      <c r="E28" s="15">
        <v>0</v>
      </c>
      <c r="F28" s="20" t="str">
        <f t="shared" si="1"/>
        <v>%</v>
      </c>
    </row>
    <row r="29" spans="2:6" x14ac:dyDescent="0.25">
      <c r="B29" s="5" t="s">
        <v>21</v>
      </c>
      <c r="C29" s="15">
        <v>0</v>
      </c>
      <c r="D29" s="15">
        <v>0</v>
      </c>
      <c r="E29" s="15">
        <v>0</v>
      </c>
      <c r="F29" s="20" t="str">
        <f t="shared" si="1"/>
        <v>%</v>
      </c>
    </row>
    <row r="30" spans="2:6" x14ac:dyDescent="0.25">
      <c r="B30" s="5" t="s">
        <v>22</v>
      </c>
      <c r="C30" s="15">
        <v>0</v>
      </c>
      <c r="D30" s="15">
        <v>0</v>
      </c>
      <c r="E30" s="15">
        <v>0</v>
      </c>
      <c r="F30" s="20" t="str">
        <f t="shared" si="1"/>
        <v>%</v>
      </c>
    </row>
    <row r="31" spans="2:6" x14ac:dyDescent="0.25">
      <c r="B31" s="28" t="s">
        <v>12</v>
      </c>
      <c r="C31" s="29">
        <f>+SUM(C32:C33)</f>
        <v>0</v>
      </c>
      <c r="D31" s="29">
        <f>+SUM(D32:D33)</f>
        <v>200922</v>
      </c>
      <c r="E31" s="29">
        <f>+SUM(E32:E33)</f>
        <v>165293</v>
      </c>
      <c r="F31" s="30">
        <f t="shared" si="0"/>
        <v>0.82267247986780945</v>
      </c>
    </row>
    <row r="32" spans="2:6" x14ac:dyDescent="0.25">
      <c r="B32" s="3" t="s">
        <v>32</v>
      </c>
      <c r="C32" s="14">
        <v>0</v>
      </c>
      <c r="D32" s="14">
        <v>161120</v>
      </c>
      <c r="E32" s="14">
        <v>129613</v>
      </c>
      <c r="F32" s="20">
        <f t="shared" si="0"/>
        <v>0.80445009930486588</v>
      </c>
    </row>
    <row r="33" spans="2:6" x14ac:dyDescent="0.25">
      <c r="B33" s="26" t="s">
        <v>33</v>
      </c>
      <c r="C33" s="27">
        <v>0</v>
      </c>
      <c r="D33" s="27">
        <v>39802</v>
      </c>
      <c r="E33" s="27">
        <v>35680</v>
      </c>
      <c r="F33" s="20">
        <f t="shared" si="0"/>
        <v>0.89643736495653481</v>
      </c>
    </row>
    <row r="34" spans="2:6" x14ac:dyDescent="0.25">
      <c r="B34" s="28" t="s">
        <v>11</v>
      </c>
      <c r="C34" s="29">
        <f>+SUM(C35:C40)</f>
        <v>0</v>
      </c>
      <c r="D34" s="29">
        <f>+SUM(D35:D40)</f>
        <v>2767303</v>
      </c>
      <c r="E34" s="29">
        <f>+SUM(E35:E40)</f>
        <v>284254.3</v>
      </c>
      <c r="F34" s="30">
        <f t="shared" si="0"/>
        <v>0.10271889272696196</v>
      </c>
    </row>
    <row r="35" spans="2:6" x14ac:dyDescent="0.25">
      <c r="B35" s="5" t="s">
        <v>23</v>
      </c>
      <c r="C35" s="15">
        <v>0</v>
      </c>
      <c r="D35" s="15">
        <v>10920</v>
      </c>
      <c r="E35" s="15">
        <v>10320</v>
      </c>
      <c r="F35" s="20">
        <f t="shared" si="0"/>
        <v>0.94505494505494503</v>
      </c>
    </row>
    <row r="36" spans="2:6" x14ac:dyDescent="0.25">
      <c r="B36" s="5" t="s">
        <v>24</v>
      </c>
      <c r="C36" s="15">
        <v>0</v>
      </c>
      <c r="D36" s="15">
        <v>600</v>
      </c>
      <c r="E36" s="15">
        <v>600</v>
      </c>
      <c r="F36" s="20">
        <f t="shared" si="0"/>
        <v>1</v>
      </c>
    </row>
    <row r="37" spans="2:6" x14ac:dyDescent="0.25">
      <c r="B37" s="5" t="s">
        <v>25</v>
      </c>
      <c r="C37" s="15">
        <v>0</v>
      </c>
      <c r="D37" s="15">
        <v>15750</v>
      </c>
      <c r="E37" s="15">
        <v>0</v>
      </c>
      <c r="F37" s="20">
        <f t="shared" si="0"/>
        <v>0</v>
      </c>
    </row>
    <row r="38" spans="2:6" x14ac:dyDescent="0.25">
      <c r="B38" s="5" t="s">
        <v>30</v>
      </c>
      <c r="C38" s="15">
        <v>0</v>
      </c>
      <c r="D38" s="15">
        <v>20688</v>
      </c>
      <c r="E38" s="15">
        <v>12698</v>
      </c>
      <c r="F38" s="20">
        <f t="shared" si="0"/>
        <v>0.61378576952822894</v>
      </c>
    </row>
    <row r="39" spans="2:6" ht="15" customHeight="1" x14ac:dyDescent="0.25">
      <c r="B39" s="5" t="s">
        <v>32</v>
      </c>
      <c r="C39" s="15">
        <v>0</v>
      </c>
      <c r="D39" s="15">
        <v>1561977</v>
      </c>
      <c r="E39" s="15">
        <v>162375.44</v>
      </c>
      <c r="F39" s="20">
        <f t="shared" si="0"/>
        <v>0.10395507744352189</v>
      </c>
    </row>
    <row r="40" spans="2:6" x14ac:dyDescent="0.25">
      <c r="B40" s="5" t="s">
        <v>33</v>
      </c>
      <c r="C40" s="15">
        <v>0</v>
      </c>
      <c r="D40" s="15">
        <v>1157368</v>
      </c>
      <c r="E40" s="15">
        <v>98260.86</v>
      </c>
      <c r="F40" s="20">
        <f t="shared" si="0"/>
        <v>8.4900273724519776E-2</v>
      </c>
    </row>
    <row r="41" spans="2:6" x14ac:dyDescent="0.25">
      <c r="B41" s="31" t="s">
        <v>2</v>
      </c>
      <c r="C41" s="32">
        <f>+C34+C31+C27+C16+C14+C9</f>
        <v>3103832</v>
      </c>
      <c r="D41" s="32">
        <f>+D34+D31+D27+D16+D14+D9</f>
        <v>22963987</v>
      </c>
      <c r="E41" s="32">
        <f>+E34+E31+E27+E16+E14+E9</f>
        <v>5606237.6199999992</v>
      </c>
      <c r="F41" s="33">
        <f t="shared" si="0"/>
        <v>0.24413171893887586</v>
      </c>
    </row>
    <row r="42" spans="2:6" x14ac:dyDescent="0.25">
      <c r="B42" s="22" t="s">
        <v>38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F37"/>
  <sheetViews>
    <sheetView showGridLines="0" zoomScale="120" zoomScaleNormal="120" workbookViewId="0">
      <selection activeCell="C33" sqref="C33:E33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56" t="s">
        <v>41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37</v>
      </c>
      <c r="F8" s="36" t="s">
        <v>4</v>
      </c>
    </row>
    <row r="9" spans="2:6" x14ac:dyDescent="0.25">
      <c r="B9" s="28" t="s">
        <v>16</v>
      </c>
      <c r="C9" s="29">
        <f>SUM(C10:C12)</f>
        <v>0</v>
      </c>
      <c r="D9" s="29">
        <f t="shared" ref="D9:E9" si="0">SUM(D10:D12)</f>
        <v>0</v>
      </c>
      <c r="E9" s="29">
        <f t="shared" si="0"/>
        <v>0</v>
      </c>
      <c r="F9" s="30" t="str">
        <f t="shared" ref="F9:F14" si="1">IF(E9=0,"%",E9/D9)</f>
        <v>%</v>
      </c>
    </row>
    <row r="10" spans="2:6" x14ac:dyDescent="0.25">
      <c r="B10" s="3" t="s">
        <v>33</v>
      </c>
      <c r="C10" s="14">
        <v>0</v>
      </c>
      <c r="D10" s="14">
        <v>0</v>
      </c>
      <c r="E10" s="14">
        <v>0</v>
      </c>
      <c r="F10" s="11" t="str">
        <f t="shared" si="1"/>
        <v>%</v>
      </c>
    </row>
    <row r="11" spans="2:6" hidden="1" x14ac:dyDescent="0.25">
      <c r="B11" s="51"/>
      <c r="C11" s="52"/>
      <c r="D11" s="52"/>
      <c r="E11" s="52"/>
      <c r="F11" s="11" t="str">
        <f t="shared" si="1"/>
        <v>%</v>
      </c>
    </row>
    <row r="12" spans="2:6" hidden="1" x14ac:dyDescent="0.25">
      <c r="B12" s="51"/>
      <c r="C12" s="52"/>
      <c r="D12" s="52"/>
      <c r="E12" s="52"/>
      <c r="F12" s="11" t="str">
        <f t="shared" si="1"/>
        <v>%</v>
      </c>
    </row>
    <row r="13" spans="2:6" s="1" customFormat="1" hidden="1" x14ac:dyDescent="0.25">
      <c r="B13" s="28" t="s">
        <v>15</v>
      </c>
      <c r="C13" s="29">
        <f>+C14</f>
        <v>0</v>
      </c>
      <c r="D13" s="29">
        <f t="shared" ref="D13:E13" si="2">+D14</f>
        <v>0</v>
      </c>
      <c r="E13" s="29">
        <f t="shared" si="2"/>
        <v>0</v>
      </c>
      <c r="F13" s="30" t="str">
        <f t="shared" si="1"/>
        <v>%</v>
      </c>
    </row>
    <row r="14" spans="2:6" s="1" customFormat="1" hidden="1" x14ac:dyDescent="0.25">
      <c r="B14" s="5"/>
      <c r="C14" s="15"/>
      <c r="D14" s="15"/>
      <c r="E14" s="15"/>
      <c r="F14" s="10" t="str">
        <f t="shared" si="1"/>
        <v>%</v>
      </c>
    </row>
    <row r="15" spans="2:6" x14ac:dyDescent="0.25">
      <c r="B15" s="28" t="s">
        <v>14</v>
      </c>
      <c r="C15" s="29">
        <f>SUM(C16:C27)</f>
        <v>0</v>
      </c>
      <c r="D15" s="29">
        <f>SUM(D16:D27)</f>
        <v>0</v>
      </c>
      <c r="E15" s="29">
        <f>SUM(E16:E27)</f>
        <v>0</v>
      </c>
      <c r="F15" s="30" t="str">
        <f t="shared" ref="F15:F27" si="3">IF(E15=0,"%",E15/D15)</f>
        <v>%</v>
      </c>
    </row>
    <row r="16" spans="2:6" x14ac:dyDescent="0.25">
      <c r="B16" s="3" t="s">
        <v>33</v>
      </c>
      <c r="C16" s="14">
        <v>0</v>
      </c>
      <c r="D16" s="14">
        <v>0</v>
      </c>
      <c r="E16" s="14">
        <v>0</v>
      </c>
      <c r="F16" s="11" t="str">
        <f t="shared" si="3"/>
        <v>%</v>
      </c>
    </row>
    <row r="17" spans="2:6" hidden="1" x14ac:dyDescent="0.25">
      <c r="B17" s="51"/>
      <c r="C17" s="52"/>
      <c r="D17" s="52"/>
      <c r="E17" s="52"/>
      <c r="F17" s="11" t="str">
        <f t="shared" si="3"/>
        <v>%</v>
      </c>
    </row>
    <row r="18" spans="2:6" hidden="1" x14ac:dyDescent="0.25">
      <c r="B18" s="51"/>
      <c r="C18" s="52"/>
      <c r="D18" s="52"/>
      <c r="E18" s="52"/>
      <c r="F18" s="11" t="str">
        <f t="shared" si="3"/>
        <v>%</v>
      </c>
    </row>
    <row r="19" spans="2:6" hidden="1" x14ac:dyDescent="0.25">
      <c r="B19" s="51"/>
      <c r="C19" s="52"/>
      <c r="D19" s="52"/>
      <c r="E19" s="52"/>
      <c r="F19" s="11" t="str">
        <f t="shared" si="3"/>
        <v>%</v>
      </c>
    </row>
    <row r="20" spans="2:6" hidden="1" x14ac:dyDescent="0.25">
      <c r="B20" s="51"/>
      <c r="C20" s="52"/>
      <c r="D20" s="52"/>
      <c r="E20" s="52"/>
      <c r="F20" s="11" t="str">
        <f t="shared" si="3"/>
        <v>%</v>
      </c>
    </row>
    <row r="21" spans="2:6" hidden="1" x14ac:dyDescent="0.25">
      <c r="B21" s="51"/>
      <c r="C21" s="52"/>
      <c r="D21" s="52"/>
      <c r="E21" s="52"/>
      <c r="F21" s="11" t="str">
        <f t="shared" si="3"/>
        <v>%</v>
      </c>
    </row>
    <row r="22" spans="2:6" hidden="1" x14ac:dyDescent="0.25">
      <c r="B22" s="51"/>
      <c r="C22" s="52"/>
      <c r="D22" s="52"/>
      <c r="E22" s="52"/>
      <c r="F22" s="11" t="str">
        <f t="shared" si="3"/>
        <v>%</v>
      </c>
    </row>
    <row r="23" spans="2:6" hidden="1" x14ac:dyDescent="0.25">
      <c r="B23" s="51"/>
      <c r="C23" s="52"/>
      <c r="D23" s="52"/>
      <c r="E23" s="52"/>
      <c r="F23" s="11" t="str">
        <f t="shared" si="3"/>
        <v>%</v>
      </c>
    </row>
    <row r="24" spans="2:6" hidden="1" x14ac:dyDescent="0.25">
      <c r="B24" s="51"/>
      <c r="C24" s="52"/>
      <c r="D24" s="52"/>
      <c r="E24" s="52"/>
      <c r="F24" s="11" t="str">
        <f t="shared" si="3"/>
        <v>%</v>
      </c>
    </row>
    <row r="25" spans="2:6" hidden="1" x14ac:dyDescent="0.25">
      <c r="B25" s="51"/>
      <c r="C25" s="52"/>
      <c r="D25" s="52"/>
      <c r="E25" s="52"/>
      <c r="F25" s="11" t="str">
        <f t="shared" si="3"/>
        <v>%</v>
      </c>
    </row>
    <row r="26" spans="2:6" hidden="1" x14ac:dyDescent="0.25">
      <c r="B26" s="51"/>
      <c r="C26" s="52"/>
      <c r="D26" s="52"/>
      <c r="E26" s="52"/>
      <c r="F26" s="11" t="str">
        <f t="shared" si="3"/>
        <v>%</v>
      </c>
    </row>
    <row r="27" spans="2:6" hidden="1" x14ac:dyDescent="0.25">
      <c r="B27" s="51"/>
      <c r="C27" s="52"/>
      <c r="D27" s="52"/>
      <c r="E27" s="52"/>
      <c r="F27" s="11" t="str">
        <f t="shared" si="3"/>
        <v>%</v>
      </c>
    </row>
    <row r="28" spans="2:6" hidden="1" x14ac:dyDescent="0.25">
      <c r="B28" s="28" t="s">
        <v>13</v>
      </c>
      <c r="C28" s="29">
        <f>++C29</f>
        <v>0</v>
      </c>
      <c r="D28" s="29">
        <f t="shared" ref="D28:E30" si="4">++D29</f>
        <v>0</v>
      </c>
      <c r="E28" s="29">
        <f t="shared" si="4"/>
        <v>0</v>
      </c>
      <c r="F28" s="30" t="str">
        <f t="shared" ref="F28:F29" si="5">IF(E28=0,"%",E28/D28)</f>
        <v>%</v>
      </c>
    </row>
    <row r="29" spans="2:6" hidden="1" x14ac:dyDescent="0.25">
      <c r="B29" s="3"/>
      <c r="C29" s="14">
        <v>0</v>
      </c>
      <c r="D29" s="14">
        <v>0</v>
      </c>
      <c r="E29" s="14">
        <v>0</v>
      </c>
      <c r="F29" s="11" t="str">
        <f t="shared" si="5"/>
        <v>%</v>
      </c>
    </row>
    <row r="30" spans="2:6" x14ac:dyDescent="0.25">
      <c r="B30" s="28" t="s">
        <v>12</v>
      </c>
      <c r="C30" s="29">
        <f>++C31</f>
        <v>0</v>
      </c>
      <c r="D30" s="29">
        <f t="shared" si="4"/>
        <v>0</v>
      </c>
      <c r="E30" s="29">
        <f t="shared" si="4"/>
        <v>0</v>
      </c>
      <c r="F30" s="30" t="str">
        <f t="shared" ref="F30:F31" si="6">IF(E30=0,"%",E30/D30)</f>
        <v>%</v>
      </c>
    </row>
    <row r="31" spans="2:6" x14ac:dyDescent="0.25">
      <c r="B31" s="3" t="s">
        <v>33</v>
      </c>
      <c r="C31" s="14">
        <v>0</v>
      </c>
      <c r="D31" s="14">
        <v>0</v>
      </c>
      <c r="E31" s="14">
        <v>0</v>
      </c>
      <c r="F31" s="11" t="str">
        <f t="shared" si="6"/>
        <v>%</v>
      </c>
    </row>
    <row r="32" spans="2:6" x14ac:dyDescent="0.25">
      <c r="B32" s="28" t="s">
        <v>11</v>
      </c>
      <c r="C32" s="29">
        <f>SUM(C33:C35)</f>
        <v>267976361</v>
      </c>
      <c r="D32" s="29">
        <f>SUM(D33:D35)</f>
        <v>162785269</v>
      </c>
      <c r="E32" s="29">
        <f>SUM(E33:E35)</f>
        <v>21474160.859999999</v>
      </c>
      <c r="F32" s="30">
        <f t="shared" ref="F32:F35" si="7">IF(E32=0,"%",E32/D32)</f>
        <v>0.13191710154068056</v>
      </c>
    </row>
    <row r="33" spans="2:6" x14ac:dyDescent="0.25">
      <c r="B33" s="3" t="s">
        <v>33</v>
      </c>
      <c r="C33" s="14">
        <v>267976361</v>
      </c>
      <c r="D33" s="14">
        <v>162785269</v>
      </c>
      <c r="E33" s="14">
        <v>21474160.859999999</v>
      </c>
      <c r="F33" s="11">
        <f t="shared" si="7"/>
        <v>0.13191710154068056</v>
      </c>
    </row>
    <row r="34" spans="2:6" hidden="1" x14ac:dyDescent="0.25">
      <c r="B34" s="53"/>
      <c r="C34" s="52"/>
      <c r="D34" s="52"/>
      <c r="E34" s="52"/>
      <c r="F34" s="11" t="str">
        <f t="shared" si="7"/>
        <v>%</v>
      </c>
    </row>
    <row r="35" spans="2:6" hidden="1" x14ac:dyDescent="0.25">
      <c r="B35" s="53"/>
      <c r="C35" s="52"/>
      <c r="D35" s="52"/>
      <c r="E35" s="52"/>
      <c r="F35" s="11" t="str">
        <f t="shared" si="7"/>
        <v>%</v>
      </c>
    </row>
    <row r="36" spans="2:6" x14ac:dyDescent="0.25">
      <c r="B36" s="31" t="s">
        <v>2</v>
      </c>
      <c r="C36" s="32">
        <f>+C9+C13+C15+C28+C30+C32</f>
        <v>267976361</v>
      </c>
      <c r="D36" s="32">
        <f>+D9+D13+D15+D28+D30+D32</f>
        <v>162785269</v>
      </c>
      <c r="E36" s="32">
        <f>+E9+E13+E15+E28+E30+E32</f>
        <v>21474160.859999999</v>
      </c>
      <c r="F36" s="33">
        <f t="shared" ref="F36" si="8">IF(D36=0,"%",E36/D36)</f>
        <v>0.13191710154068056</v>
      </c>
    </row>
    <row r="37" spans="2:6" x14ac:dyDescent="0.25">
      <c r="B37" s="22" t="s">
        <v>38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6"/>
  <sheetViews>
    <sheetView showGridLines="0" zoomScale="120" zoomScaleNormal="120" workbookViewId="0">
      <selection activeCell="C33" sqref="C33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6" t="s">
        <v>40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37</v>
      </c>
      <c r="F8" s="36" t="s">
        <v>4</v>
      </c>
    </row>
    <row r="9" spans="2:6" x14ac:dyDescent="0.25">
      <c r="B9" s="28" t="s">
        <v>16</v>
      </c>
      <c r="C9" s="29">
        <f>+C10</f>
        <v>0</v>
      </c>
      <c r="D9" s="29">
        <f t="shared" ref="D9:E9" si="0">+D10</f>
        <v>0</v>
      </c>
      <c r="E9" s="29">
        <f t="shared" si="0"/>
        <v>0</v>
      </c>
      <c r="F9" s="30" t="str">
        <f t="shared" ref="F9:F35" si="1">IF(E9=0,"%",E9/D9)</f>
        <v>%</v>
      </c>
    </row>
    <row r="10" spans="2:6" x14ac:dyDescent="0.25">
      <c r="B10" s="13" t="s">
        <v>33</v>
      </c>
      <c r="C10" s="14">
        <v>0</v>
      </c>
      <c r="D10" s="14">
        <v>0</v>
      </c>
      <c r="E10" s="14">
        <v>0</v>
      </c>
      <c r="F10" s="11" t="str">
        <f t="shared" si="1"/>
        <v>%</v>
      </c>
    </row>
    <row r="11" spans="2:6" x14ac:dyDescent="0.25">
      <c r="B11" s="28" t="s">
        <v>14</v>
      </c>
      <c r="C11" s="29">
        <f>+SUM(C12:C22)</f>
        <v>0</v>
      </c>
      <c r="D11" s="29">
        <f>+SUM(D12:D22)</f>
        <v>539562674</v>
      </c>
      <c r="E11" s="29">
        <f>+SUM(E12:E22)</f>
        <v>270134994.23999983</v>
      </c>
      <c r="F11" s="30">
        <f t="shared" ref="F11:F12" si="2">IF(E11=0,"%",E11/D11)</f>
        <v>0.50065545164082237</v>
      </c>
    </row>
    <row r="12" spans="2:6" x14ac:dyDescent="0.25">
      <c r="B12" s="13" t="s">
        <v>23</v>
      </c>
      <c r="C12" s="14">
        <v>0</v>
      </c>
      <c r="D12" s="14">
        <v>45427281</v>
      </c>
      <c r="E12" s="14">
        <v>26532389.109999996</v>
      </c>
      <c r="F12" s="11">
        <f t="shared" si="2"/>
        <v>0.58406289185566695</v>
      </c>
    </row>
    <row r="13" spans="2:6" x14ac:dyDescent="0.25">
      <c r="B13" s="12" t="s">
        <v>24</v>
      </c>
      <c r="C13" s="15">
        <v>0</v>
      </c>
      <c r="D13" s="15">
        <v>5053752</v>
      </c>
      <c r="E13" s="15">
        <v>3644820.8299999991</v>
      </c>
      <c r="F13" s="20">
        <f t="shared" si="1"/>
        <v>0.72121086076245911</v>
      </c>
    </row>
    <row r="14" spans="2:6" x14ac:dyDescent="0.25">
      <c r="B14" s="12" t="s">
        <v>25</v>
      </c>
      <c r="C14" s="15">
        <v>0</v>
      </c>
      <c r="D14" s="15">
        <v>199270</v>
      </c>
      <c r="E14" s="15">
        <v>56959.6</v>
      </c>
      <c r="F14" s="20">
        <f t="shared" si="1"/>
        <v>0.28584132082099661</v>
      </c>
    </row>
    <row r="15" spans="2:6" x14ac:dyDescent="0.25">
      <c r="B15" s="12" t="s">
        <v>26</v>
      </c>
      <c r="C15" s="15">
        <v>0</v>
      </c>
      <c r="D15" s="15">
        <v>13752805</v>
      </c>
      <c r="E15" s="15">
        <v>7241554.7699999996</v>
      </c>
      <c r="F15" s="20">
        <f t="shared" si="1"/>
        <v>0.52655111230036344</v>
      </c>
    </row>
    <row r="16" spans="2:6" x14ac:dyDescent="0.25">
      <c r="B16" s="12" t="s">
        <v>27</v>
      </c>
      <c r="C16" s="15">
        <v>0</v>
      </c>
      <c r="D16" s="15">
        <v>56307110</v>
      </c>
      <c r="E16" s="15">
        <v>25458374.719999999</v>
      </c>
      <c r="F16" s="20">
        <f t="shared" si="1"/>
        <v>0.45213428144332035</v>
      </c>
    </row>
    <row r="17" spans="2:6" x14ac:dyDescent="0.25">
      <c r="B17" s="12" t="s">
        <v>29</v>
      </c>
      <c r="C17" s="15">
        <v>0</v>
      </c>
      <c r="D17" s="15">
        <v>13817915</v>
      </c>
      <c r="E17" s="15">
        <v>7962439.7299999986</v>
      </c>
      <c r="F17" s="20">
        <f t="shared" si="1"/>
        <v>0.57624031773245088</v>
      </c>
    </row>
    <row r="18" spans="2:6" x14ac:dyDescent="0.25">
      <c r="B18" s="12" t="s">
        <v>30</v>
      </c>
      <c r="C18" s="15">
        <v>0</v>
      </c>
      <c r="D18" s="15">
        <v>577435</v>
      </c>
      <c r="E18" s="15">
        <v>354455.76</v>
      </c>
      <c r="F18" s="20">
        <f t="shared" si="1"/>
        <v>0.61384529860503778</v>
      </c>
    </row>
    <row r="19" spans="2:6" x14ac:dyDescent="0.25">
      <c r="B19" s="12" t="s">
        <v>31</v>
      </c>
      <c r="C19" s="15">
        <v>0</v>
      </c>
      <c r="D19" s="15">
        <v>4389682</v>
      </c>
      <c r="E19" s="15">
        <v>3497509.6799999997</v>
      </c>
      <c r="F19" s="20">
        <f t="shared" si="1"/>
        <v>0.79675695870452568</v>
      </c>
    </row>
    <row r="20" spans="2:6" x14ac:dyDescent="0.25">
      <c r="B20" s="12" t="s">
        <v>35</v>
      </c>
      <c r="C20" s="15">
        <v>0</v>
      </c>
      <c r="D20" s="15">
        <v>13025100</v>
      </c>
      <c r="E20" s="15">
        <v>7458533.0000000009</v>
      </c>
      <c r="F20" s="20">
        <f t="shared" si="1"/>
        <v>0.57262769575665451</v>
      </c>
    </row>
    <row r="21" spans="2:6" x14ac:dyDescent="0.25">
      <c r="B21" s="12" t="s">
        <v>32</v>
      </c>
      <c r="C21" s="15">
        <v>0</v>
      </c>
      <c r="D21" s="15">
        <v>15007</v>
      </c>
      <c r="E21" s="15">
        <v>14907.7</v>
      </c>
      <c r="F21" s="20">
        <f t="shared" si="1"/>
        <v>0.993383087892317</v>
      </c>
    </row>
    <row r="22" spans="2:6" x14ac:dyDescent="0.25">
      <c r="B22" s="12" t="s">
        <v>33</v>
      </c>
      <c r="C22" s="15">
        <v>0</v>
      </c>
      <c r="D22" s="15">
        <v>386997317</v>
      </c>
      <c r="E22" s="15">
        <v>187913049.33999985</v>
      </c>
      <c r="F22" s="20">
        <f t="shared" si="1"/>
        <v>0.48556680133263003</v>
      </c>
    </row>
    <row r="23" spans="2:6" x14ac:dyDescent="0.25">
      <c r="B23" s="28" t="s">
        <v>13</v>
      </c>
      <c r="C23" s="29">
        <f>SUM(C24:C25)</f>
        <v>0</v>
      </c>
      <c r="D23" s="29">
        <f t="shared" ref="D23:E23" si="3">SUM(D24:D25)</f>
        <v>0</v>
      </c>
      <c r="E23" s="29">
        <f t="shared" si="3"/>
        <v>0</v>
      </c>
      <c r="F23" s="30" t="str">
        <f t="shared" ref="F23:F24" si="4">IF(E23=0,"%",E23/D23)</f>
        <v>%</v>
      </c>
    </row>
    <row r="24" spans="2:6" x14ac:dyDescent="0.25">
      <c r="B24" s="12" t="s">
        <v>19</v>
      </c>
      <c r="C24" s="15">
        <v>0</v>
      </c>
      <c r="D24" s="15">
        <v>0</v>
      </c>
      <c r="E24" s="15">
        <v>0</v>
      </c>
      <c r="F24" s="20" t="str">
        <f t="shared" si="4"/>
        <v>%</v>
      </c>
    </row>
    <row r="25" spans="2:6" x14ac:dyDescent="0.25">
      <c r="B25" s="49" t="s">
        <v>22</v>
      </c>
      <c r="C25" s="50">
        <v>0</v>
      </c>
      <c r="D25" s="50">
        <v>0</v>
      </c>
      <c r="E25" s="50">
        <v>0</v>
      </c>
      <c r="F25" s="20" t="str">
        <f t="shared" si="1"/>
        <v>%</v>
      </c>
    </row>
    <row r="26" spans="2:6" x14ac:dyDescent="0.25">
      <c r="B26" s="28" t="s">
        <v>12</v>
      </c>
      <c r="C26" s="29">
        <f>+C27</f>
        <v>0</v>
      </c>
      <c r="D26" s="29">
        <f t="shared" ref="D26:E26" si="5">+D27</f>
        <v>0</v>
      </c>
      <c r="E26" s="29">
        <f t="shared" si="5"/>
        <v>0</v>
      </c>
      <c r="F26" s="30" t="str">
        <f t="shared" si="1"/>
        <v>%</v>
      </c>
    </row>
    <row r="27" spans="2:6" x14ac:dyDescent="0.25">
      <c r="B27" s="12" t="s">
        <v>33</v>
      </c>
      <c r="C27" s="15">
        <v>0</v>
      </c>
      <c r="D27" s="15">
        <v>0</v>
      </c>
      <c r="E27" s="15">
        <v>0</v>
      </c>
      <c r="F27" s="20" t="str">
        <f t="shared" si="1"/>
        <v>%</v>
      </c>
    </row>
    <row r="28" spans="2:6" x14ac:dyDescent="0.25">
      <c r="B28" s="28" t="s">
        <v>11</v>
      </c>
      <c r="C28" s="29">
        <f>+SUM(C29:C34)</f>
        <v>0</v>
      </c>
      <c r="D28" s="29">
        <f>+SUM(D29:D34)</f>
        <v>20038709</v>
      </c>
      <c r="E28" s="29">
        <f>+SUM(E29:E34)</f>
        <v>6846805.4000000004</v>
      </c>
      <c r="F28" s="30">
        <f t="shared" si="1"/>
        <v>0.34167896744246351</v>
      </c>
    </row>
    <row r="29" spans="2:6" x14ac:dyDescent="0.25">
      <c r="B29" s="12" t="s">
        <v>23</v>
      </c>
      <c r="C29" s="15">
        <v>0</v>
      </c>
      <c r="D29" s="15">
        <v>563820</v>
      </c>
      <c r="E29" s="15">
        <v>363114.41000000003</v>
      </c>
      <c r="F29" s="20">
        <f t="shared" si="1"/>
        <v>0.64402541591288009</v>
      </c>
    </row>
    <row r="30" spans="2:6" x14ac:dyDescent="0.25">
      <c r="B30" s="12" t="s">
        <v>26</v>
      </c>
      <c r="C30" s="15">
        <v>0</v>
      </c>
      <c r="D30" s="15">
        <v>314850</v>
      </c>
      <c r="E30" s="15">
        <v>151246.85</v>
      </c>
      <c r="F30" s="20">
        <f t="shared" si="1"/>
        <v>0.48037748134032082</v>
      </c>
    </row>
    <row r="31" spans="2:6" x14ac:dyDescent="0.25">
      <c r="B31" s="12" t="s">
        <v>27</v>
      </c>
      <c r="C31" s="15">
        <v>0</v>
      </c>
      <c r="D31" s="15">
        <v>360190</v>
      </c>
      <c r="E31" s="15">
        <v>33350</v>
      </c>
      <c r="F31" s="20">
        <f t="shared" si="1"/>
        <v>9.2590021932868763E-2</v>
      </c>
    </row>
    <row r="32" spans="2:6" x14ac:dyDescent="0.25">
      <c r="B32" s="12" t="s">
        <v>35</v>
      </c>
      <c r="C32" s="15">
        <v>0</v>
      </c>
      <c r="D32" s="15">
        <v>3000</v>
      </c>
      <c r="E32" s="15">
        <v>0</v>
      </c>
      <c r="F32" s="20" t="str">
        <f t="shared" si="1"/>
        <v>%</v>
      </c>
    </row>
    <row r="33" spans="2:6" x14ac:dyDescent="0.25">
      <c r="B33" s="12" t="s">
        <v>32</v>
      </c>
      <c r="C33" s="15">
        <v>0</v>
      </c>
      <c r="D33" s="15">
        <v>4684</v>
      </c>
      <c r="E33" s="15">
        <v>4654</v>
      </c>
      <c r="F33" s="20">
        <f t="shared" si="1"/>
        <v>0.99359521776259607</v>
      </c>
    </row>
    <row r="34" spans="2:6" x14ac:dyDescent="0.25">
      <c r="B34" s="12" t="s">
        <v>33</v>
      </c>
      <c r="C34" s="15">
        <v>0</v>
      </c>
      <c r="D34" s="15">
        <v>18792165</v>
      </c>
      <c r="E34" s="15">
        <v>6294440.1400000006</v>
      </c>
      <c r="F34" s="20">
        <f t="shared" si="1"/>
        <v>0.33495023803803342</v>
      </c>
    </row>
    <row r="35" spans="2:6" x14ac:dyDescent="0.25">
      <c r="B35" s="31" t="s">
        <v>2</v>
      </c>
      <c r="C35" s="32">
        <f>+C28+C26+C23+C11</f>
        <v>0</v>
      </c>
      <c r="D35" s="32">
        <f>+D28+D26+D23+D11</f>
        <v>559601383</v>
      </c>
      <c r="E35" s="32">
        <f>+E28+E26+E23+E11</f>
        <v>276981799.63999981</v>
      </c>
      <c r="F35" s="33">
        <f t="shared" si="1"/>
        <v>0.49496267888959061</v>
      </c>
    </row>
    <row r="36" spans="2:6" x14ac:dyDescent="0.25">
      <c r="B36" s="22" t="s">
        <v>38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20"/>
  <sheetViews>
    <sheetView showGridLines="0" tabSelected="1" zoomScale="120" zoomScaleNormal="120" workbookViewId="0">
      <selection activeCell="B18" sqref="B1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7" t="s">
        <v>39</v>
      </c>
      <c r="C5" s="57"/>
      <c r="D5" s="57"/>
      <c r="E5" s="57"/>
      <c r="F5" s="57"/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37</v>
      </c>
      <c r="F8" s="36" t="s">
        <v>4</v>
      </c>
    </row>
    <row r="9" spans="2:6" x14ac:dyDescent="0.25">
      <c r="B9" s="28" t="s">
        <v>17</v>
      </c>
      <c r="C9" s="29">
        <f>SUM(C10:C13)</f>
        <v>0</v>
      </c>
      <c r="D9" s="29">
        <f t="shared" ref="D9:E9" si="0">SUM(D10:D13)</f>
        <v>1389201</v>
      </c>
      <c r="E9" s="29">
        <f t="shared" si="0"/>
        <v>85224</v>
      </c>
      <c r="F9" s="30">
        <f t="shared" ref="F9:F19" si="1">IF(E9=0,"%",E9/D9)</f>
        <v>6.1347493991150311E-2</v>
      </c>
    </row>
    <row r="10" spans="2:6" x14ac:dyDescent="0.25">
      <c r="B10" s="12" t="s">
        <v>23</v>
      </c>
      <c r="C10" s="15">
        <v>0</v>
      </c>
      <c r="D10" s="15">
        <v>721156</v>
      </c>
      <c r="E10" s="15">
        <v>58326</v>
      </c>
      <c r="F10" s="20">
        <f t="shared" si="1"/>
        <v>8.0878478442944379E-2</v>
      </c>
    </row>
    <row r="11" spans="2:6" x14ac:dyDescent="0.25">
      <c r="B11" s="54" t="s">
        <v>31</v>
      </c>
      <c r="C11" s="55">
        <v>0</v>
      </c>
      <c r="D11" s="55">
        <v>110123</v>
      </c>
      <c r="E11" s="55">
        <v>0</v>
      </c>
      <c r="F11" s="20" t="str">
        <f t="shared" si="1"/>
        <v>%</v>
      </c>
    </row>
    <row r="12" spans="2:6" x14ac:dyDescent="0.25">
      <c r="B12" s="54" t="s">
        <v>35</v>
      </c>
      <c r="C12" s="55">
        <v>0</v>
      </c>
      <c r="D12" s="55">
        <v>468487</v>
      </c>
      <c r="E12" s="55">
        <v>26000</v>
      </c>
      <c r="F12" s="20">
        <f t="shared" si="1"/>
        <v>5.5497804634920503E-2</v>
      </c>
    </row>
    <row r="13" spans="2:6" x14ac:dyDescent="0.25">
      <c r="B13" s="38" t="s">
        <v>33</v>
      </c>
      <c r="C13" s="16">
        <v>0</v>
      </c>
      <c r="D13" s="16">
        <v>89435</v>
      </c>
      <c r="E13" s="16">
        <v>898</v>
      </c>
      <c r="F13" s="21">
        <f t="shared" si="1"/>
        <v>1.0040811762732711E-2</v>
      </c>
    </row>
    <row r="14" spans="2:6" x14ac:dyDescent="0.25">
      <c r="B14" s="28" t="s">
        <v>11</v>
      </c>
      <c r="C14" s="29">
        <f>SUM(C15:C18)</f>
        <v>0</v>
      </c>
      <c r="D14" s="29">
        <f t="shared" ref="D14:E14" si="2">SUM(D15:D18)</f>
        <v>746661</v>
      </c>
      <c r="E14" s="29">
        <f t="shared" si="2"/>
        <v>58363</v>
      </c>
      <c r="F14" s="39">
        <f t="shared" si="1"/>
        <v>7.8165325361844271E-2</v>
      </c>
    </row>
    <row r="15" spans="2:6" x14ac:dyDescent="0.25">
      <c r="B15" s="12" t="s">
        <v>23</v>
      </c>
      <c r="C15" s="15">
        <v>0</v>
      </c>
      <c r="D15" s="15">
        <v>462214</v>
      </c>
      <c r="E15" s="15">
        <v>42000</v>
      </c>
      <c r="F15" s="20">
        <f t="shared" si="1"/>
        <v>9.0867000999537012E-2</v>
      </c>
    </row>
    <row r="16" spans="2:6" x14ac:dyDescent="0.25">
      <c r="B16" s="54" t="s">
        <v>31</v>
      </c>
      <c r="C16" s="55">
        <v>0</v>
      </c>
      <c r="D16" s="55">
        <v>0</v>
      </c>
      <c r="E16" s="55">
        <v>0</v>
      </c>
      <c r="F16" s="20" t="str">
        <f t="shared" si="1"/>
        <v>%</v>
      </c>
    </row>
    <row r="17" spans="2:6" x14ac:dyDescent="0.25">
      <c r="B17" s="54" t="s">
        <v>35</v>
      </c>
      <c r="C17" s="55">
        <v>0</v>
      </c>
      <c r="D17" s="55">
        <v>267684</v>
      </c>
      <c r="E17" s="55">
        <v>0</v>
      </c>
      <c r="F17" s="20" t="str">
        <f t="shared" si="1"/>
        <v>%</v>
      </c>
    </row>
    <row r="18" spans="2:6" x14ac:dyDescent="0.25">
      <c r="B18" s="38" t="s">
        <v>33</v>
      </c>
      <c r="C18" s="16">
        <v>0</v>
      </c>
      <c r="D18" s="16">
        <v>16763</v>
      </c>
      <c r="E18" s="16">
        <v>16363</v>
      </c>
      <c r="F18" s="21">
        <f t="shared" si="1"/>
        <v>0.97613792280618028</v>
      </c>
    </row>
    <row r="19" spans="2:6" x14ac:dyDescent="0.25">
      <c r="B19" s="31" t="s">
        <v>2</v>
      </c>
      <c r="C19" s="32">
        <f>+C14+C9</f>
        <v>0</v>
      </c>
      <c r="D19" s="32">
        <f t="shared" ref="D19:E19" si="3">+D14+D9</f>
        <v>2135862</v>
      </c>
      <c r="E19" s="32">
        <f t="shared" si="3"/>
        <v>143587</v>
      </c>
      <c r="F19" s="33">
        <f t="shared" si="1"/>
        <v>6.7226721576581258E-2</v>
      </c>
    </row>
    <row r="20" spans="2:6" x14ac:dyDescent="0.25">
      <c r="B20" s="22" t="s">
        <v>38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RD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2025-09-01T16:36:27Z</dcterms:modified>
</cp:coreProperties>
</file>