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8. MES DE AGOSTO - FALTA\"/>
    </mc:Choice>
  </mc:AlternateContent>
  <xr:revisionPtr revIDLastSave="0" documentId="13_ncr:1_{C6D6CF70-0A81-4895-AE4B-7A4080AF89AF}" xr6:coauthVersionLast="47" xr6:coauthVersionMax="47" xr10:uidLastSave="{00000000-0000-0000-0000-000000000000}"/>
  <bookViews>
    <workbookView xWindow="-120" yWindow="-120" windowWidth="38640" windowHeight="21120" activeTab="5" xr2:uid="{00000000-000D-0000-FFFF-FFFF00000000}"/>
  </bookViews>
  <sheets>
    <sheet name="TODA FUENTE" sheetId="1" r:id="rId1"/>
    <sheet name="RO" sheetId="2" r:id="rId2"/>
    <sheet name="RDR" sheetId="3" r:id="rId3"/>
    <sheet name="ROOC" sheetId="8" r:id="rId4"/>
    <sheet name="DYT" sheetId="5" r:id="rId5"/>
    <sheet name="RD" sheetId="7" r:id="rId6"/>
  </sheets>
  <definedNames>
    <definedName name="_xlnm.Print_Area" localSheetId="2">RDR!$B$5:$F$43</definedName>
    <definedName name="_xlnm.Print_Area" localSheetId="1">RO!$B$5:$F$77</definedName>
    <definedName name="_xlnm.Print_Area" localSheetId="3">ROOC!$B$5:$F$37</definedName>
    <definedName name="_xlnm.Print_Area" localSheetId="0">'TODA FUENTE'!$B$5:$F$77</definedName>
  </definedNames>
  <calcPr calcId="191029"/>
</workbook>
</file>

<file path=xl/calcChain.xml><?xml version="1.0" encoding="utf-8"?>
<calcChain xmlns="http://schemas.openxmlformats.org/spreadsheetml/2006/main">
  <c r="F37" i="3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17" i="7"/>
  <c r="F16" i="7"/>
  <c r="F11" i="7"/>
  <c r="C14" i="7"/>
  <c r="D14" i="7"/>
  <c r="E14" i="7"/>
  <c r="F57" i="2"/>
  <c r="C62" i="2"/>
  <c r="D62" i="2"/>
  <c r="E62" i="2"/>
  <c r="F49" i="2"/>
  <c r="C52" i="2"/>
  <c r="D52" i="2"/>
  <c r="E52" i="2"/>
  <c r="F56" i="1"/>
  <c r="C62" i="1"/>
  <c r="D62" i="1"/>
  <c r="E62" i="1"/>
  <c r="F48" i="1"/>
  <c r="C52" i="1"/>
  <c r="D52" i="1"/>
  <c r="E52" i="1"/>
  <c r="F10" i="7" l="1"/>
  <c r="F12" i="7"/>
  <c r="F13" i="7"/>
  <c r="F32" i="5"/>
  <c r="F70" i="2"/>
  <c r="F71" i="1"/>
  <c r="F33" i="5" l="1"/>
  <c r="F18" i="5"/>
  <c r="F28" i="2"/>
  <c r="F27" i="2"/>
  <c r="F26" i="2"/>
  <c r="F27" i="1"/>
  <c r="F26" i="1"/>
  <c r="F34" i="5" l="1"/>
  <c r="F31" i="5"/>
  <c r="F30" i="5"/>
  <c r="F29" i="5"/>
  <c r="E28" i="5"/>
  <c r="D28" i="5"/>
  <c r="C28" i="5"/>
  <c r="F58" i="2"/>
  <c r="F58" i="1"/>
  <c r="F18" i="2" l="1"/>
  <c r="C23" i="2"/>
  <c r="D23" i="2"/>
  <c r="E23" i="2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1" i="3"/>
  <c r="F40" i="3"/>
  <c r="F39" i="3"/>
  <c r="F38" i="3"/>
  <c r="F36" i="3"/>
  <c r="F35" i="3"/>
  <c r="F33" i="3"/>
  <c r="E34" i="3"/>
  <c r="D34" i="3"/>
  <c r="F29" i="3"/>
  <c r="F50" i="1"/>
  <c r="F34" i="3" l="1"/>
  <c r="F25" i="2"/>
  <c r="F25" i="1"/>
  <c r="F16" i="5" l="1"/>
  <c r="C23" i="5"/>
  <c r="D23" i="5"/>
  <c r="E23" i="5"/>
  <c r="E30" i="8"/>
  <c r="D30" i="8"/>
  <c r="D36" i="8" s="1"/>
  <c r="C30" i="8"/>
  <c r="C36" i="8" s="1"/>
  <c r="F13" i="8" l="1"/>
  <c r="E36" i="8"/>
  <c r="F30" i="8"/>
  <c r="F25" i="5"/>
  <c r="F19" i="5"/>
  <c r="F32" i="3"/>
  <c r="F70" i="1"/>
  <c r="F42" i="1"/>
  <c r="F40" i="1"/>
  <c r="C44" i="1"/>
  <c r="D44" i="1"/>
  <c r="E44" i="1"/>
  <c r="F24" i="5" l="1"/>
  <c r="C30" i="1"/>
  <c r="D30" i="1"/>
  <c r="E30" i="1"/>
  <c r="F23" i="5" l="1"/>
  <c r="F33" i="8"/>
  <c r="F16" i="8"/>
  <c r="F69" i="2"/>
  <c r="F68" i="2"/>
  <c r="F67" i="2"/>
  <c r="F66" i="2"/>
  <c r="F73" i="1"/>
  <c r="F72" i="1"/>
  <c r="F32" i="8" l="1"/>
  <c r="F15" i="8"/>
  <c r="F36" i="8" l="1"/>
  <c r="F69" i="1"/>
  <c r="F17" i="5" l="1"/>
  <c r="F11" i="3" l="1"/>
  <c r="F50" i="2"/>
  <c r="F48" i="2"/>
  <c r="F47" i="2"/>
  <c r="F46" i="2"/>
  <c r="F34" i="2"/>
  <c r="F51" i="1"/>
  <c r="F49" i="1"/>
  <c r="F47" i="1"/>
  <c r="F37" i="1"/>
  <c r="F18" i="7" l="1"/>
  <c r="F15" i="7"/>
  <c r="E26" i="5"/>
  <c r="D26" i="5"/>
  <c r="C26" i="5"/>
  <c r="C31" i="3"/>
  <c r="D31" i="3"/>
  <c r="E31" i="3"/>
  <c r="F14" i="7" l="1"/>
  <c r="F30" i="3"/>
  <c r="F24" i="1"/>
  <c r="F27" i="5" l="1"/>
  <c r="F26" i="5"/>
  <c r="C30" i="2"/>
  <c r="D30" i="2"/>
  <c r="E30" i="2"/>
  <c r="E11" i="5" l="1"/>
  <c r="E35" i="5" s="1"/>
  <c r="D11" i="5"/>
  <c r="D35" i="5" s="1"/>
  <c r="C11" i="5"/>
  <c r="C35" i="5" s="1"/>
  <c r="E9" i="5"/>
  <c r="D9" i="5"/>
  <c r="C9" i="5"/>
  <c r="F61" i="1"/>
  <c r="F60" i="1"/>
  <c r="F59" i="1"/>
  <c r="F15" i="5" l="1"/>
  <c r="F14" i="5"/>
  <c r="F13" i="5"/>
  <c r="F12" i="5"/>
  <c r="F11" i="5"/>
  <c r="E27" i="3" l="1"/>
  <c r="D27" i="3"/>
  <c r="C27" i="3"/>
  <c r="E9" i="7" l="1"/>
  <c r="E19" i="7" s="1"/>
  <c r="D9" i="7"/>
  <c r="D19" i="7" s="1"/>
  <c r="C9" i="7"/>
  <c r="C19" i="7" s="1"/>
  <c r="F28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6" i="2" l="1"/>
  <c r="F51" i="2"/>
  <c r="F45" i="2"/>
  <c r="F57" i="1"/>
  <c r="F46" i="1"/>
  <c r="F74" i="2" l="1"/>
  <c r="F68" i="1"/>
  <c r="F27" i="3" l="1"/>
  <c r="F31" i="3"/>
  <c r="F60" i="2" l="1"/>
  <c r="F59" i="2"/>
  <c r="F55" i="2"/>
  <c r="F55" i="1"/>
  <c r="F29" i="2" l="1"/>
  <c r="F24" i="2"/>
  <c r="F45" i="1" l="1"/>
  <c r="F10" i="8" l="1"/>
  <c r="F22" i="5" l="1"/>
  <c r="F21" i="5"/>
  <c r="F20" i="5"/>
  <c r="F10" i="5"/>
  <c r="F75" i="2"/>
  <c r="F73" i="2"/>
  <c r="F72" i="2"/>
  <c r="F71" i="2"/>
  <c r="F65" i="2"/>
  <c r="F64" i="2"/>
  <c r="F63" i="2"/>
  <c r="F61" i="2"/>
  <c r="F54" i="2"/>
  <c r="F53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5" i="1"/>
  <c r="F74" i="1"/>
  <c r="F67" i="1"/>
  <c r="F66" i="1"/>
  <c r="F65" i="1"/>
  <c r="F64" i="1"/>
  <c r="F63" i="1"/>
  <c r="F54" i="1"/>
  <c r="F53" i="1"/>
  <c r="F43" i="1"/>
  <c r="F41" i="1"/>
  <c r="F39" i="1"/>
  <c r="F38" i="1"/>
  <c r="F36" i="1"/>
  <c r="F35" i="1"/>
  <c r="F34" i="1"/>
  <c r="F33" i="1"/>
  <c r="F32" i="1"/>
  <c r="F31" i="1"/>
  <c r="F62" i="1" l="1"/>
  <c r="F62" i="2"/>
  <c r="E9" i="3"/>
  <c r="D9" i="3"/>
  <c r="C9" i="3"/>
  <c r="F9" i="3" l="1"/>
  <c r="F9" i="5"/>
  <c r="F44" i="1"/>
  <c r="F23" i="1"/>
  <c r="F9" i="8"/>
  <c r="F28" i="5"/>
  <c r="F35" i="5"/>
  <c r="F44" i="2"/>
  <c r="E14" i="3"/>
  <c r="D14" i="3"/>
  <c r="C14" i="3"/>
  <c r="F14" i="3" l="1"/>
  <c r="F19" i="7" l="1"/>
  <c r="F9" i="7"/>
  <c r="C34" i="3"/>
  <c r="E16" i="3"/>
  <c r="E42" i="3" s="1"/>
  <c r="D16" i="3"/>
  <c r="D42" i="3" s="1"/>
  <c r="C16" i="3"/>
  <c r="E9" i="2"/>
  <c r="E76" i="2" s="1"/>
  <c r="D9" i="2"/>
  <c r="D76" i="2" s="1"/>
  <c r="C9" i="2"/>
  <c r="C76" i="2" s="1"/>
  <c r="E9" i="1"/>
  <c r="E76" i="1" s="1"/>
  <c r="D9" i="1"/>
  <c r="D76" i="1" s="1"/>
  <c r="C9" i="1"/>
  <c r="C76" i="1" s="1"/>
  <c r="C42" i="3" l="1"/>
  <c r="F76" i="1"/>
  <c r="F16" i="3"/>
  <c r="F30" i="2"/>
  <c r="F23" i="2"/>
  <c r="F30" i="1"/>
  <c r="F52" i="2"/>
  <c r="F52" i="1"/>
  <c r="F9" i="2"/>
  <c r="F9" i="1"/>
  <c r="F42" i="3" l="1"/>
  <c r="F76" i="2"/>
</calcChain>
</file>

<file path=xl/sharedStrings.xml><?xml version="1.0" encoding="utf-8"?>
<sst xmlns="http://schemas.openxmlformats.org/spreadsheetml/2006/main" count="265" uniqueCount="44">
  <si>
    <t>PIA</t>
  </si>
  <si>
    <t>PIM</t>
  </si>
  <si>
    <t>TOTAL</t>
  </si>
  <si>
    <t>GENERICAS DE GASTOS / PROGRAMAS PRESUPUESTALES</t>
  </si>
  <si>
    <t>%
DE EJECUCION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</si>
  <si>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</si>
  <si>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</si>
  <si>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</si>
  <si>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</si>
  <si>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</si>
  <si>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</si>
  <si>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</si>
  <si>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</si>
  <si>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</si>
  <si>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</si>
  <si>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</si>
  <si>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</si>
  <si>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</si>
  <si>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</si>
  <si>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</si>
  <si>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</si>
  <si>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</si>
  <si>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</si>
  <si>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</si>
  <si>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</si>
  <si>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</si>
  <si>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</si>
  <si>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</si>
  <si>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</si>
  <si>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</si>
  <si>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</si>
  <si>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</si>
  <si>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</si>
  <si>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</si>
  <si>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</si>
  <si>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</si>
  <si>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DEVENGADO
AL 30.08.25</t>
  </si>
  <si>
    <t>Fuente: SIAF, Consulta Amigable y Base de Datos al 31 de agosto del 2025</t>
  </si>
  <si>
    <t>EJECUCION DE LOS PROGRAMAS PRESUPUESTALES AL MES DE AGOSTO
DEL AÑO FISCAL 2025 DEL PLIEGO 011 MINSA - TODA FUENTE</t>
  </si>
  <si>
    <t>EJECUCION DE LOS PROGRAMAS PRESUPUESTALES AL MES DE AGOSTO
DEL AÑO FISCAL 2025 DEL PLIEGO 011 MINSA - RO</t>
  </si>
  <si>
    <t>EJECUCION DE LOS PROGRAMAS PRESUPUESTALES AL MES DE AGOSTO
DEL AÑO FISCAL 2025 DEL PLIEGO 011 MINSA - RDR</t>
  </si>
  <si>
    <t>EJECUCION DE LOS PROGRAMAS PRESUPUESTALES AL MES DE AGOSTO
DEL AÑO FISCAL 2025 DEL PLIEGO 011 MINSA - ROOC</t>
  </si>
  <si>
    <t>EJECUCION DE LOS PROGRAMAS PRESUPUESTALES AL MES DE AGOSTO
DEL AÑO FISCAL 2025 DEL PLIEGO 011 MINSA - DYT</t>
  </si>
  <si>
    <t>EJECUCION DE LOS PROGRAMAS PRESUPUESTALES AL MES DE AGOSTO
DEL AÑO FISCAL 2025 DEL PLIEGO 011 MINSA -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</si>
</sst>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4" fillId="0" borderId="0" xfId="3" applyAlignment="1">
      <alignment vertical="center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164" fontId="3" fillId="2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3" fontId="3" fillId="3" borderId="2" xfId="2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right"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3" fillId="3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80"/>
  <sheetViews>
    <sheetView showGridLines="0" zoomScale="120" zoomScaleNormal="120" workbookViewId="0">
      <selection activeCell="B63" sqref="B63:E75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5.28515625" style="1" bestFit="1" customWidth="1"/>
    <col min="5" max="5" width="15.7109375" style="1" customWidth="1"/>
    <col min="6" max="6" width="12.28515625" style="40" customWidth="1"/>
    <col min="7" max="16384" width="11.42578125" style="1"/>
  </cols>
  <sheetData>
    <row r="5" spans="2:6" ht="51.75" customHeight="1" x14ac:dyDescent="0.25">
      <c r="B5" s="56" t="s">
        <v>38</v>
      </c>
      <c r="C5" s="56"/>
      <c r="D5" s="56"/>
      <c r="E5" s="56"/>
      <c r="F5" s="56"/>
    </row>
    <row r="7" spans="2:6" x14ac:dyDescent="0.25">
      <c r="F7" s="48" t="s">
        <v>18</v>
      </c>
    </row>
    <row r="8" spans="2:6" ht="38.25" x14ac:dyDescent="0.25">
      <c r="B8" s="34" t="s">
        <v>3</v>
      </c>
      <c r="C8" s="35" t="s">
        <v>0</v>
      </c>
      <c r="D8" s="35" t="s">
        <v>1</v>
      </c>
      <c r="E8" s="36" t="s">
        <v>36</v>
      </c>
      <c r="F8" s="37" t="s">
        <v>4</v>
      </c>
    </row>
    <row r="9" spans="2:6" x14ac:dyDescent="0.25">
      <c r="B9" s="28" t="s">
        <v>10</v>
      </c>
      <c r="C9" s="29">
        <f>SUM(C10:C22)</f>
        <v>5273254927</v>
      </c>
      <c r="D9" s="29">
        <f>SUM(D10:D22)</f>
        <v>5183160232</v>
      </c>
      <c r="E9" s="29">
        <f>SUM(E10:E22)</f>
        <v>3130296775.150002</v>
      </c>
      <c r="F9" s="41">
        <f t="shared" ref="F9:F76" si="0">IF(E9=0,"%",E9/D9)</f>
        <v>0.60393594545351925</v>
      </c>
    </row>
    <row r="10" spans="2:6" x14ac:dyDescent="0.25">
      <c r="B10" s="6" t="s">
        <v>23</v>
      </c>
      <c r="C10" s="17">
        <v>353722476</v>
      </c>
      <c r="D10" s="17">
        <v>363536239</v>
      </c>
      <c r="E10" s="17">
        <v>244642377.23000014</v>
      </c>
      <c r="F10" s="42">
        <f t="shared" si="0"/>
        <v>0.67295182978993229</v>
      </c>
    </row>
    <row r="11" spans="2:6" x14ac:dyDescent="0.25">
      <c r="B11" s="7" t="s">
        <v>24</v>
      </c>
      <c r="C11" s="18">
        <v>88057404</v>
      </c>
      <c r="D11" s="18">
        <v>91851390</v>
      </c>
      <c r="E11" s="18">
        <v>60905281.339999974</v>
      </c>
      <c r="F11" s="43">
        <f t="shared" si="0"/>
        <v>0.66308502614930454</v>
      </c>
    </row>
    <row r="12" spans="2:6" x14ac:dyDescent="0.25">
      <c r="B12" s="7" t="s">
        <v>25</v>
      </c>
      <c r="C12" s="18">
        <v>28764091</v>
      </c>
      <c r="D12" s="18">
        <v>29378579</v>
      </c>
      <c r="E12" s="18">
        <v>18006763.140000004</v>
      </c>
      <c r="F12" s="43">
        <f t="shared" si="0"/>
        <v>0.61292151468592149</v>
      </c>
    </row>
    <row r="13" spans="2:6" x14ac:dyDescent="0.25">
      <c r="B13" s="7" t="s">
        <v>26</v>
      </c>
      <c r="C13" s="18">
        <v>156264222</v>
      </c>
      <c r="D13" s="18">
        <v>160154617</v>
      </c>
      <c r="E13" s="18">
        <v>104976821.94000003</v>
      </c>
      <c r="F13" s="43">
        <f t="shared" si="0"/>
        <v>0.65547171793367676</v>
      </c>
    </row>
    <row r="14" spans="2:6" x14ac:dyDescent="0.25">
      <c r="B14" s="7" t="s">
        <v>27</v>
      </c>
      <c r="C14" s="18">
        <v>82796697</v>
      </c>
      <c r="D14" s="18">
        <v>86129497</v>
      </c>
      <c r="E14" s="18">
        <v>54858446.600000039</v>
      </c>
      <c r="F14" s="43">
        <f t="shared" si="0"/>
        <v>0.63692983833401506</v>
      </c>
    </row>
    <row r="15" spans="2:6" x14ac:dyDescent="0.25">
      <c r="B15" s="7" t="s">
        <v>28</v>
      </c>
      <c r="C15" s="18">
        <v>12618371</v>
      </c>
      <c r="D15" s="18">
        <v>12942619</v>
      </c>
      <c r="E15" s="18">
        <v>7919164.0799999982</v>
      </c>
      <c r="F15" s="43">
        <f t="shared" si="0"/>
        <v>0.61186720245724591</v>
      </c>
    </row>
    <row r="16" spans="2:6" x14ac:dyDescent="0.25">
      <c r="B16" s="7" t="s">
        <v>29</v>
      </c>
      <c r="C16" s="18">
        <v>412072643</v>
      </c>
      <c r="D16" s="18">
        <v>425743869</v>
      </c>
      <c r="E16" s="18">
        <v>300669837.29000008</v>
      </c>
      <c r="F16" s="43">
        <f t="shared" si="0"/>
        <v>0.70622235382090748</v>
      </c>
    </row>
    <row r="17" spans="2:6" x14ac:dyDescent="0.25">
      <c r="B17" s="7" t="s">
        <v>30</v>
      </c>
      <c r="C17" s="18">
        <v>75166502</v>
      </c>
      <c r="D17" s="18">
        <v>76773302</v>
      </c>
      <c r="E17" s="18">
        <v>48687788.079999983</v>
      </c>
      <c r="F17" s="43">
        <f t="shared" si="0"/>
        <v>0.63417603270470224</v>
      </c>
    </row>
    <row r="18" spans="2:6" x14ac:dyDescent="0.25">
      <c r="B18" s="7" t="s">
        <v>31</v>
      </c>
      <c r="C18" s="18">
        <v>124059353</v>
      </c>
      <c r="D18" s="18">
        <v>125580667</v>
      </c>
      <c r="E18" s="18">
        <v>77100323.300000057</v>
      </c>
      <c r="F18" s="43">
        <f t="shared" si="0"/>
        <v>0.61395057967003841</v>
      </c>
    </row>
    <row r="19" spans="2:6" x14ac:dyDescent="0.25">
      <c r="B19" s="7" t="s">
        <v>35</v>
      </c>
      <c r="C19" s="18">
        <v>196969140</v>
      </c>
      <c r="D19" s="18">
        <v>200805709</v>
      </c>
      <c r="E19" s="18">
        <v>132068256.94999994</v>
      </c>
      <c r="F19" s="43">
        <f t="shared" si="0"/>
        <v>0.65769174396331498</v>
      </c>
    </row>
    <row r="20" spans="2:6" x14ac:dyDescent="0.25">
      <c r="B20" s="7" t="s">
        <v>34</v>
      </c>
      <c r="C20" s="18">
        <v>23869815</v>
      </c>
      <c r="D20" s="18">
        <v>23901148</v>
      </c>
      <c r="E20" s="18">
        <v>15421348.369999999</v>
      </c>
      <c r="F20" s="43">
        <f t="shared" si="0"/>
        <v>0.64521370981845727</v>
      </c>
    </row>
    <row r="21" spans="2:6" x14ac:dyDescent="0.25">
      <c r="B21" s="7" t="s">
        <v>32</v>
      </c>
      <c r="C21" s="18">
        <v>1972729486</v>
      </c>
      <c r="D21" s="18">
        <v>1877028824</v>
      </c>
      <c r="E21" s="18">
        <v>1021008940.5000004</v>
      </c>
      <c r="F21" s="43">
        <f t="shared" si="0"/>
        <v>0.54394952674418828</v>
      </c>
    </row>
    <row r="22" spans="2:6" x14ac:dyDescent="0.25">
      <c r="B22" s="7" t="s">
        <v>33</v>
      </c>
      <c r="C22" s="18">
        <v>1746164727</v>
      </c>
      <c r="D22" s="18">
        <v>1709333772</v>
      </c>
      <c r="E22" s="18">
        <v>1044031426.3300016</v>
      </c>
      <c r="F22" s="43">
        <f t="shared" si="0"/>
        <v>0.61078265897036377</v>
      </c>
    </row>
    <row r="23" spans="2:6" x14ac:dyDescent="0.25">
      <c r="B23" s="28" t="s">
        <v>9</v>
      </c>
      <c r="C23" s="29">
        <f>SUM(C24:C29)</f>
        <v>148249515</v>
      </c>
      <c r="D23" s="29">
        <f>SUM(D24:D29)</f>
        <v>151228088</v>
      </c>
      <c r="E23" s="29">
        <f>SUM(E24:E29)</f>
        <v>99036067.279999986</v>
      </c>
      <c r="F23" s="41">
        <f t="shared" si="0"/>
        <v>0.65487878997716342</v>
      </c>
    </row>
    <row r="24" spans="2:6" x14ac:dyDescent="0.25">
      <c r="B24" s="7" t="s">
        <v>23</v>
      </c>
      <c r="C24" s="18">
        <v>0</v>
      </c>
      <c r="D24" s="18">
        <v>0</v>
      </c>
      <c r="E24" s="18">
        <v>0</v>
      </c>
      <c r="F24" s="43" t="str">
        <f t="shared" si="0"/>
        <v>%</v>
      </c>
    </row>
    <row r="25" spans="2:6" x14ac:dyDescent="0.25">
      <c r="B25" s="7" t="s">
        <v>27</v>
      </c>
      <c r="C25" s="18">
        <v>0</v>
      </c>
      <c r="D25" s="18">
        <v>0</v>
      </c>
      <c r="E25" s="18">
        <v>0</v>
      </c>
      <c r="F25" s="43" t="str">
        <f t="shared" si="0"/>
        <v>%</v>
      </c>
    </row>
    <row r="26" spans="2:6" x14ac:dyDescent="0.25">
      <c r="B26" s="7" t="s">
        <v>30</v>
      </c>
      <c r="C26" s="18">
        <v>0</v>
      </c>
      <c r="D26" s="18">
        <v>0</v>
      </c>
      <c r="E26" s="18">
        <v>0</v>
      </c>
      <c r="F26" s="43" t="str">
        <f t="shared" si="0"/>
        <v>%</v>
      </c>
    </row>
    <row r="27" spans="2:6" x14ac:dyDescent="0.25">
      <c r="B27" s="7" t="s">
        <v>31</v>
      </c>
      <c r="C27" s="18">
        <v>0</v>
      </c>
      <c r="D27" s="18">
        <v>0</v>
      </c>
      <c r="E27" s="18">
        <v>0</v>
      </c>
      <c r="F27" s="43" t="str">
        <f t="shared" si="0"/>
        <v>%</v>
      </c>
    </row>
    <row r="28" spans="2:6" x14ac:dyDescent="0.25">
      <c r="B28" s="7" t="s">
        <v>32</v>
      </c>
      <c r="C28" s="18">
        <v>3919587</v>
      </c>
      <c r="D28" s="18">
        <v>4092945</v>
      </c>
      <c r="E28" s="18">
        <v>2344456.4900000002</v>
      </c>
      <c r="F28" s="43">
        <f t="shared" si="0"/>
        <v>0.57280429861627757</v>
      </c>
    </row>
    <row r="29" spans="2:6" x14ac:dyDescent="0.25">
      <c r="B29" s="7" t="s">
        <v>33</v>
      </c>
      <c r="C29" s="18">
        <v>144329928</v>
      </c>
      <c r="D29" s="18">
        <v>147135143</v>
      </c>
      <c r="E29" s="18">
        <v>96691610.789999992</v>
      </c>
      <c r="F29" s="43">
        <f t="shared" si="0"/>
        <v>0.65716190448124279</v>
      </c>
    </row>
    <row r="30" spans="2:6" x14ac:dyDescent="0.25">
      <c r="B30" s="28" t="s">
        <v>8</v>
      </c>
      <c r="C30" s="29">
        <f>SUM(C31:C43)</f>
        <v>3025452805</v>
      </c>
      <c r="D30" s="29">
        <f>SUM(D31:D43)</f>
        <v>3296277791</v>
      </c>
      <c r="E30" s="29">
        <f>SUM(E31:E43)</f>
        <v>2011886344.1599989</v>
      </c>
      <c r="F30" s="41">
        <f t="shared" si="0"/>
        <v>0.61035096910010367</v>
      </c>
    </row>
    <row r="31" spans="2:6" x14ac:dyDescent="0.25">
      <c r="B31" s="6" t="s">
        <v>23</v>
      </c>
      <c r="C31" s="17">
        <v>65769790</v>
      </c>
      <c r="D31" s="17">
        <v>124762354</v>
      </c>
      <c r="E31" s="17">
        <v>82070070.340000063</v>
      </c>
      <c r="F31" s="42">
        <f t="shared" si="0"/>
        <v>0.65781117227076413</v>
      </c>
    </row>
    <row r="32" spans="2:6" x14ac:dyDescent="0.25">
      <c r="B32" s="7" t="s">
        <v>24</v>
      </c>
      <c r="C32" s="18">
        <v>170740648</v>
      </c>
      <c r="D32" s="18">
        <v>168582194</v>
      </c>
      <c r="E32" s="18">
        <v>77701973.739999905</v>
      </c>
      <c r="F32" s="43">
        <f t="shared" si="0"/>
        <v>0.46091447676852459</v>
      </c>
    </row>
    <row r="33" spans="2:6" x14ac:dyDescent="0.25">
      <c r="B33" s="7" t="s">
        <v>25</v>
      </c>
      <c r="C33" s="18">
        <v>47447414</v>
      </c>
      <c r="D33" s="18">
        <v>43590355</v>
      </c>
      <c r="E33" s="18">
        <v>16918041.210000001</v>
      </c>
      <c r="F33" s="43">
        <f t="shared" si="0"/>
        <v>0.38811432506112881</v>
      </c>
    </row>
    <row r="34" spans="2:6" x14ac:dyDescent="0.25">
      <c r="B34" s="7" t="s">
        <v>26</v>
      </c>
      <c r="C34" s="18">
        <v>23666294</v>
      </c>
      <c r="D34" s="18">
        <v>38094335</v>
      </c>
      <c r="E34" s="18">
        <v>23989766.5</v>
      </c>
      <c r="F34" s="43">
        <f t="shared" si="0"/>
        <v>0.62974629954821371</v>
      </c>
    </row>
    <row r="35" spans="2:6" x14ac:dyDescent="0.25">
      <c r="B35" s="7" t="s">
        <v>27</v>
      </c>
      <c r="C35" s="18">
        <v>374004594</v>
      </c>
      <c r="D35" s="18">
        <v>367510361</v>
      </c>
      <c r="E35" s="18">
        <v>246241623.47000003</v>
      </c>
      <c r="F35" s="43">
        <f t="shared" si="0"/>
        <v>0.67002634374708159</v>
      </c>
    </row>
    <row r="36" spans="2:6" x14ac:dyDescent="0.25">
      <c r="B36" s="7" t="s">
        <v>28</v>
      </c>
      <c r="C36" s="18">
        <v>11767467</v>
      </c>
      <c r="D36" s="18">
        <v>12710641</v>
      </c>
      <c r="E36" s="18">
        <v>6677864.1999999993</v>
      </c>
      <c r="F36" s="43">
        <f t="shared" si="0"/>
        <v>0.52537587994185342</v>
      </c>
    </row>
    <row r="37" spans="2:6" x14ac:dyDescent="0.25">
      <c r="B37" s="7" t="s">
        <v>29</v>
      </c>
      <c r="C37" s="18">
        <v>18230103</v>
      </c>
      <c r="D37" s="18">
        <v>44401524</v>
      </c>
      <c r="E37" s="18">
        <v>34003315.970000006</v>
      </c>
      <c r="F37" s="43">
        <f t="shared" si="0"/>
        <v>0.76581416372104716</v>
      </c>
    </row>
    <row r="38" spans="2:6" x14ac:dyDescent="0.25">
      <c r="B38" s="7" t="s">
        <v>30</v>
      </c>
      <c r="C38" s="18">
        <v>7697987</v>
      </c>
      <c r="D38" s="18">
        <v>9519602</v>
      </c>
      <c r="E38" s="18">
        <v>8274395.2400000002</v>
      </c>
      <c r="F38" s="43">
        <f t="shared" si="0"/>
        <v>0.86919550208086438</v>
      </c>
    </row>
    <row r="39" spans="2:6" x14ac:dyDescent="0.25">
      <c r="B39" s="7" t="s">
        <v>31</v>
      </c>
      <c r="C39" s="18">
        <v>41127841</v>
      </c>
      <c r="D39" s="18">
        <v>54129866</v>
      </c>
      <c r="E39" s="18">
        <v>19354220.849999998</v>
      </c>
      <c r="F39" s="43">
        <f t="shared" si="0"/>
        <v>0.35755161208047326</v>
      </c>
    </row>
    <row r="40" spans="2:6" x14ac:dyDescent="0.25">
      <c r="B40" s="7" t="s">
        <v>35</v>
      </c>
      <c r="C40" s="18">
        <v>99233980</v>
      </c>
      <c r="D40" s="18">
        <v>88401146</v>
      </c>
      <c r="E40" s="18">
        <v>31591235.13000001</v>
      </c>
      <c r="F40" s="43">
        <f t="shared" si="0"/>
        <v>0.35736228046183938</v>
      </c>
    </row>
    <row r="41" spans="2:6" x14ac:dyDescent="0.25">
      <c r="B41" s="7" t="s">
        <v>34</v>
      </c>
      <c r="C41" s="18">
        <v>112619</v>
      </c>
      <c r="D41" s="18">
        <v>180894</v>
      </c>
      <c r="E41" s="18">
        <v>133961.44999999998</v>
      </c>
      <c r="F41" s="43">
        <f t="shared" si="0"/>
        <v>0.74055220184196258</v>
      </c>
    </row>
    <row r="42" spans="2:6" x14ac:dyDescent="0.25">
      <c r="B42" s="7" t="s">
        <v>32</v>
      </c>
      <c r="C42" s="18">
        <v>506468424</v>
      </c>
      <c r="D42" s="18">
        <v>453369707</v>
      </c>
      <c r="E42" s="18">
        <v>316698004.56999981</v>
      </c>
      <c r="F42" s="43">
        <f t="shared" si="0"/>
        <v>0.69854249121677603</v>
      </c>
    </row>
    <row r="43" spans="2:6" x14ac:dyDescent="0.25">
      <c r="B43" s="7" t="s">
        <v>33</v>
      </c>
      <c r="C43" s="18">
        <v>1659185644</v>
      </c>
      <c r="D43" s="18">
        <v>1891024812</v>
      </c>
      <c r="E43" s="18">
        <v>1148231871.4899988</v>
      </c>
      <c r="F43" s="43">
        <f t="shared" si="0"/>
        <v>0.60720084908647876</v>
      </c>
    </row>
    <row r="44" spans="2:6" x14ac:dyDescent="0.25">
      <c r="B44" s="28" t="s">
        <v>7</v>
      </c>
      <c r="C44" s="29">
        <f>SUM(C45:C51)</f>
        <v>764270538</v>
      </c>
      <c r="D44" s="29">
        <f>SUM(D45:D51)</f>
        <v>623672575</v>
      </c>
      <c r="E44" s="29">
        <f>SUM(E45:E51)</f>
        <v>534439523.94</v>
      </c>
      <c r="F44" s="41">
        <f t="shared" si="0"/>
        <v>0.85692324043589696</v>
      </c>
    </row>
    <row r="45" spans="2:6" x14ac:dyDescent="0.25">
      <c r="B45" s="7" t="s">
        <v>23</v>
      </c>
      <c r="C45" s="18">
        <v>56868201</v>
      </c>
      <c r="D45" s="18">
        <v>92191791</v>
      </c>
      <c r="E45" s="18">
        <v>90077493.810000002</v>
      </c>
      <c r="F45" s="43">
        <f t="shared" si="0"/>
        <v>0.97706631830159374</v>
      </c>
    </row>
    <row r="46" spans="2:6" x14ac:dyDescent="0.25">
      <c r="B46" s="7" t="s">
        <v>24</v>
      </c>
      <c r="C46" s="18">
        <v>22519658</v>
      </c>
      <c r="D46" s="18">
        <v>29343423</v>
      </c>
      <c r="E46" s="18">
        <v>11367936.550000001</v>
      </c>
      <c r="F46" s="43">
        <f t="shared" ref="F46:F51" si="1">IF(E46=0,"%",E46/D46)</f>
        <v>0.38741003563217558</v>
      </c>
    </row>
    <row r="47" spans="2:6" x14ac:dyDescent="0.25">
      <c r="B47" s="7" t="s">
        <v>25</v>
      </c>
      <c r="C47" s="18">
        <v>14275734</v>
      </c>
      <c r="D47" s="18">
        <v>18500156</v>
      </c>
      <c r="E47" s="18">
        <v>14144381.069999998</v>
      </c>
      <c r="F47" s="43">
        <f t="shared" si="1"/>
        <v>0.76455469186313885</v>
      </c>
    </row>
    <row r="48" spans="2:6" x14ac:dyDescent="0.25">
      <c r="B48" s="7" t="s">
        <v>27</v>
      </c>
      <c r="C48" s="18">
        <v>45000000</v>
      </c>
      <c r="D48" s="18">
        <v>99087802</v>
      </c>
      <c r="E48" s="18">
        <v>99087801.810000002</v>
      </c>
      <c r="F48" s="43">
        <f t="shared" si="1"/>
        <v>0.99999999808250872</v>
      </c>
    </row>
    <row r="49" spans="2:6" x14ac:dyDescent="0.25">
      <c r="B49" s="7" t="s">
        <v>35</v>
      </c>
      <c r="C49" s="18">
        <v>198959866</v>
      </c>
      <c r="D49" s="18">
        <v>241383760</v>
      </c>
      <c r="E49" s="18">
        <v>224678986.38999999</v>
      </c>
      <c r="F49" s="43">
        <f t="shared" si="1"/>
        <v>0.93079578506027072</v>
      </c>
    </row>
    <row r="50" spans="2:6" x14ac:dyDescent="0.25">
      <c r="B50" s="7" t="s">
        <v>32</v>
      </c>
      <c r="C50" s="18">
        <v>16248985</v>
      </c>
      <c r="D50" s="18">
        <v>880853</v>
      </c>
      <c r="E50" s="18">
        <v>880852.3</v>
      </c>
      <c r="F50" s="43">
        <f>IF(E50=0,"%",E50/D50)</f>
        <v>0.99999920531575648</v>
      </c>
    </row>
    <row r="51" spans="2:6" x14ac:dyDescent="0.25">
      <c r="B51" s="7" t="s">
        <v>33</v>
      </c>
      <c r="C51" s="18">
        <v>410398094</v>
      </c>
      <c r="D51" s="18">
        <v>142284790</v>
      </c>
      <c r="E51" s="18">
        <v>94202072.00999999</v>
      </c>
      <c r="F51" s="43">
        <f t="shared" si="1"/>
        <v>0.66206705586732073</v>
      </c>
    </row>
    <row r="52" spans="2:6" x14ac:dyDescent="0.25">
      <c r="B52" s="28" t="s">
        <v>6</v>
      </c>
      <c r="C52" s="29">
        <f>+SUM(C53:C61)</f>
        <v>133385917</v>
      </c>
      <c r="D52" s="29">
        <f>+SUM(D53:D61)</f>
        <v>100713780</v>
      </c>
      <c r="E52" s="29">
        <f>+SUM(E53:E61)</f>
        <v>87004193.959999993</v>
      </c>
      <c r="F52" s="41">
        <f t="shared" si="0"/>
        <v>0.86387576714924208</v>
      </c>
    </row>
    <row r="53" spans="2:6" x14ac:dyDescent="0.25">
      <c r="B53" s="6" t="s">
        <v>23</v>
      </c>
      <c r="C53" s="17">
        <v>11236390</v>
      </c>
      <c r="D53" s="17">
        <v>3546831</v>
      </c>
      <c r="E53" s="17">
        <v>3546831</v>
      </c>
      <c r="F53" s="42">
        <f t="shared" si="0"/>
        <v>1</v>
      </c>
    </row>
    <row r="54" spans="2:6" x14ac:dyDescent="0.25">
      <c r="B54" s="7" t="s">
        <v>24</v>
      </c>
      <c r="C54" s="18">
        <v>4450790</v>
      </c>
      <c r="D54" s="18">
        <v>5555879</v>
      </c>
      <c r="E54" s="18">
        <v>3464322</v>
      </c>
      <c r="F54" s="43">
        <f t="shared" si="0"/>
        <v>0.62354165740470591</v>
      </c>
    </row>
    <row r="55" spans="2:6" x14ac:dyDescent="0.25">
      <c r="B55" s="7" t="s">
        <v>25</v>
      </c>
      <c r="C55" s="18">
        <v>3083384</v>
      </c>
      <c r="D55" s="18">
        <v>3967395</v>
      </c>
      <c r="E55" s="18">
        <v>2765277</v>
      </c>
      <c r="F55" s="43">
        <f t="shared" si="0"/>
        <v>0.69700067676649291</v>
      </c>
    </row>
    <row r="56" spans="2:6" x14ac:dyDescent="0.25">
      <c r="B56" s="7" t="s">
        <v>26</v>
      </c>
      <c r="C56" s="18">
        <v>100880</v>
      </c>
      <c r="D56" s="18">
        <v>20158</v>
      </c>
      <c r="E56" s="18">
        <v>0</v>
      </c>
      <c r="F56" s="43" t="str">
        <f t="shared" si="0"/>
        <v>%</v>
      </c>
    </row>
    <row r="57" spans="2:6" x14ac:dyDescent="0.25">
      <c r="B57" s="7" t="s">
        <v>27</v>
      </c>
      <c r="C57" s="18">
        <v>284535</v>
      </c>
      <c r="D57" s="18">
        <v>13788470</v>
      </c>
      <c r="E57" s="18">
        <v>11488039</v>
      </c>
      <c r="F57" s="43">
        <f t="shared" ref="F57" si="2">IF(E57=0,"%",E57/D57)</f>
        <v>0.83316270768257827</v>
      </c>
    </row>
    <row r="58" spans="2:6" x14ac:dyDescent="0.25">
      <c r="B58" s="7" t="s">
        <v>31</v>
      </c>
      <c r="C58" s="18">
        <v>121297</v>
      </c>
      <c r="D58" s="18">
        <v>123984</v>
      </c>
      <c r="E58" s="18">
        <v>2229</v>
      </c>
      <c r="F58" s="43">
        <f t="shared" si="0"/>
        <v>1.7978126209833526E-2</v>
      </c>
    </row>
    <row r="59" spans="2:6" x14ac:dyDescent="0.25">
      <c r="B59" s="7" t="s">
        <v>35</v>
      </c>
      <c r="C59" s="18">
        <v>21128</v>
      </c>
      <c r="D59" s="18">
        <v>35521823</v>
      </c>
      <c r="E59" s="18">
        <v>35228546</v>
      </c>
      <c r="F59" s="43">
        <f t="shared" si="0"/>
        <v>0.99174375143978388</v>
      </c>
    </row>
    <row r="60" spans="2:6" x14ac:dyDescent="0.25">
      <c r="B60" s="7" t="s">
        <v>32</v>
      </c>
      <c r="C60" s="18">
        <v>22987729</v>
      </c>
      <c r="D60" s="18">
        <v>6841254</v>
      </c>
      <c r="E60" s="18">
        <v>3702821.0899999994</v>
      </c>
      <c r="F60" s="43">
        <f t="shared" si="0"/>
        <v>0.5412488836111039</v>
      </c>
    </row>
    <row r="61" spans="2:6" x14ac:dyDescent="0.25">
      <c r="B61" s="7" t="s">
        <v>33</v>
      </c>
      <c r="C61" s="18">
        <v>91099784</v>
      </c>
      <c r="D61" s="18">
        <v>31347986</v>
      </c>
      <c r="E61" s="18">
        <v>26806128.869999997</v>
      </c>
      <c r="F61" s="43">
        <f t="shared" si="0"/>
        <v>0.85511486670945935</v>
      </c>
    </row>
    <row r="62" spans="2:6" x14ac:dyDescent="0.25">
      <c r="B62" s="28" t="s">
        <v>5</v>
      </c>
      <c r="C62" s="29">
        <f>SUM(C63:C75)</f>
        <v>1704645661</v>
      </c>
      <c r="D62" s="29">
        <f>SUM(D63:D75)</f>
        <v>1699688509</v>
      </c>
      <c r="E62" s="29">
        <f>SUM(E63:E75)</f>
        <v>967606303.46999967</v>
      </c>
      <c r="F62" s="41">
        <f t="shared" si="0"/>
        <v>0.56928448850859392</v>
      </c>
    </row>
    <row r="63" spans="2:6" x14ac:dyDescent="0.25">
      <c r="B63" s="6" t="s">
        <v>23</v>
      </c>
      <c r="C63" s="17">
        <v>30049115</v>
      </c>
      <c r="D63" s="17">
        <v>20818916</v>
      </c>
      <c r="E63" s="17">
        <v>12936512.289999999</v>
      </c>
      <c r="F63" s="42">
        <f t="shared" si="0"/>
        <v>0.62138260656798838</v>
      </c>
    </row>
    <row r="64" spans="2:6" x14ac:dyDescent="0.25">
      <c r="B64" s="7" t="s">
        <v>24</v>
      </c>
      <c r="C64" s="18">
        <v>0</v>
      </c>
      <c r="D64" s="18">
        <v>749475</v>
      </c>
      <c r="E64" s="18">
        <v>309456.19999999995</v>
      </c>
      <c r="F64" s="43">
        <f t="shared" si="0"/>
        <v>0.41289729477300768</v>
      </c>
    </row>
    <row r="65" spans="2:6" x14ac:dyDescent="0.25">
      <c r="B65" s="7" t="s">
        <v>25</v>
      </c>
      <c r="C65" s="18">
        <v>0</v>
      </c>
      <c r="D65" s="18">
        <v>358792</v>
      </c>
      <c r="E65" s="18">
        <v>240879.16</v>
      </c>
      <c r="F65" s="43">
        <f t="shared" si="0"/>
        <v>0.67136156881981757</v>
      </c>
    </row>
    <row r="66" spans="2:6" x14ac:dyDescent="0.25">
      <c r="B66" s="7" t="s">
        <v>26</v>
      </c>
      <c r="C66" s="18">
        <v>0</v>
      </c>
      <c r="D66" s="18">
        <v>943763</v>
      </c>
      <c r="E66" s="18">
        <v>542371.25</v>
      </c>
      <c r="F66" s="43">
        <f t="shared" si="0"/>
        <v>0.57469009698409457</v>
      </c>
    </row>
    <row r="67" spans="2:6" x14ac:dyDescent="0.25">
      <c r="B67" s="7" t="s">
        <v>27</v>
      </c>
      <c r="C67" s="18">
        <v>121266000</v>
      </c>
      <c r="D67" s="18">
        <v>65889243</v>
      </c>
      <c r="E67" s="18">
        <v>6476431.8099999996</v>
      </c>
      <c r="F67" s="43">
        <f t="shared" si="0"/>
        <v>9.8292703256584679E-2</v>
      </c>
    </row>
    <row r="68" spans="2:6" x14ac:dyDescent="0.25">
      <c r="B68" s="7" t="s">
        <v>28</v>
      </c>
      <c r="C68" s="18">
        <v>0</v>
      </c>
      <c r="D68" s="18">
        <v>501427</v>
      </c>
      <c r="E68" s="18">
        <v>190562.74</v>
      </c>
      <c r="F68" s="43">
        <f t="shared" si="0"/>
        <v>0.38004084343284267</v>
      </c>
    </row>
    <row r="69" spans="2:6" x14ac:dyDescent="0.25">
      <c r="B69" s="7" t="s">
        <v>29</v>
      </c>
      <c r="C69" s="18">
        <v>2568851</v>
      </c>
      <c r="D69" s="18">
        <v>3361796</v>
      </c>
      <c r="E69" s="18">
        <v>1149101.93</v>
      </c>
      <c r="F69" s="43">
        <f t="shared" si="0"/>
        <v>0.34181191541664036</v>
      </c>
    </row>
    <row r="70" spans="2:6" x14ac:dyDescent="0.25">
      <c r="B70" s="7" t="s">
        <v>30</v>
      </c>
      <c r="C70" s="18">
        <v>0</v>
      </c>
      <c r="D70" s="18">
        <v>393298</v>
      </c>
      <c r="E70" s="18">
        <v>278683.44000000006</v>
      </c>
      <c r="F70" s="43">
        <f t="shared" si="0"/>
        <v>0.70858087251905699</v>
      </c>
    </row>
    <row r="71" spans="2:6" x14ac:dyDescent="0.25">
      <c r="B71" s="7" t="s">
        <v>31</v>
      </c>
      <c r="C71" s="18">
        <v>0</v>
      </c>
      <c r="D71" s="18">
        <v>4610350</v>
      </c>
      <c r="E71" s="18">
        <v>1823486.7000000002</v>
      </c>
      <c r="F71" s="43">
        <f t="shared" si="0"/>
        <v>0.39552023165269451</v>
      </c>
    </row>
    <row r="72" spans="2:6" x14ac:dyDescent="0.25">
      <c r="B72" s="7" t="s">
        <v>35</v>
      </c>
      <c r="C72" s="18">
        <v>360000</v>
      </c>
      <c r="D72" s="18">
        <v>1113937</v>
      </c>
      <c r="E72" s="18">
        <v>176954.66999999998</v>
      </c>
      <c r="F72" s="43">
        <f t="shared" si="0"/>
        <v>0.15885518660391026</v>
      </c>
    </row>
    <row r="73" spans="2:6" x14ac:dyDescent="0.25">
      <c r="B73" s="7" t="s">
        <v>34</v>
      </c>
      <c r="C73" s="18">
        <v>0</v>
      </c>
      <c r="D73" s="18">
        <v>13200</v>
      </c>
      <c r="E73" s="18">
        <v>0</v>
      </c>
      <c r="F73" s="43" t="str">
        <f t="shared" si="0"/>
        <v>%</v>
      </c>
    </row>
    <row r="74" spans="2:6" x14ac:dyDescent="0.25">
      <c r="B74" s="7" t="s">
        <v>32</v>
      </c>
      <c r="C74" s="18">
        <v>8435007</v>
      </c>
      <c r="D74" s="18">
        <v>9332583</v>
      </c>
      <c r="E74" s="18">
        <v>8063382.5600000005</v>
      </c>
      <c r="F74" s="43">
        <f t="shared" si="0"/>
        <v>0.86400330540858838</v>
      </c>
    </row>
    <row r="75" spans="2:6" x14ac:dyDescent="0.25">
      <c r="B75" s="7" t="s">
        <v>33</v>
      </c>
      <c r="C75" s="18">
        <v>1541966688</v>
      </c>
      <c r="D75" s="18">
        <v>1591601729</v>
      </c>
      <c r="E75" s="18">
        <v>935418480.71999967</v>
      </c>
      <c r="F75" s="43">
        <f t="shared" si="0"/>
        <v>0.58772145297160561</v>
      </c>
    </row>
    <row r="76" spans="2:6" x14ac:dyDescent="0.25">
      <c r="B76" s="31" t="s">
        <v>2</v>
      </c>
      <c r="C76" s="32">
        <f>+C62+C52+C44+C30+C23+C9</f>
        <v>11049259363</v>
      </c>
      <c r="D76" s="32">
        <f>+D62+D52+D44+D30+D23+D9</f>
        <v>11054740975</v>
      </c>
      <c r="E76" s="32">
        <f>+E62+E52+E44+E30+E23+E9</f>
        <v>6830269207.960001</v>
      </c>
      <c r="F76" s="44">
        <f t="shared" si="0"/>
        <v>0.61785881943380416</v>
      </c>
    </row>
    <row r="77" spans="2:6" x14ac:dyDescent="0.2">
      <c r="B77" s="22" t="s">
        <v>37</v>
      </c>
      <c r="C77" s="8"/>
      <c r="D77" s="8"/>
      <c r="E77" s="8"/>
    </row>
    <row r="78" spans="2:6" x14ac:dyDescent="0.25">
      <c r="C78" s="8"/>
      <c r="D78" s="8"/>
      <c r="E78" s="8"/>
      <c r="F78" s="45"/>
    </row>
    <row r="79" spans="2:6" x14ac:dyDescent="0.25">
      <c r="C79" s="8"/>
      <c r="D79" s="8"/>
      <c r="E79" s="8"/>
    </row>
    <row r="80" spans="2:6" x14ac:dyDescent="0.25">
      <c r="D80" s="8"/>
      <c r="E80" s="8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77"/>
  <sheetViews>
    <sheetView showGridLines="0" zoomScale="115" zoomScaleNormal="115" workbookViewId="0">
      <selection activeCell="C24" sqref="C24:E27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56" t="s">
        <v>39</v>
      </c>
      <c r="C5" s="56"/>
      <c r="D5" s="56"/>
      <c r="E5" s="56"/>
      <c r="F5" s="56"/>
    </row>
    <row r="7" spans="2:6" x14ac:dyDescent="0.25">
      <c r="E7" s="47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36</v>
      </c>
      <c r="F8" s="36" t="s">
        <v>4</v>
      </c>
    </row>
    <row r="9" spans="2:6" x14ac:dyDescent="0.25">
      <c r="B9" s="28" t="s">
        <v>16</v>
      </c>
      <c r="C9" s="29">
        <f>SUM(C10:C22)</f>
        <v>5273254927</v>
      </c>
      <c r="D9" s="29">
        <f>SUM(D10:D22)</f>
        <v>5183160232</v>
      </c>
      <c r="E9" s="29">
        <f>SUM(E10:E22)</f>
        <v>3130296775.150002</v>
      </c>
      <c r="F9" s="30">
        <f t="shared" ref="F9:F76" si="0">IF(E9=0,"%",E9/D9)</f>
        <v>0.60393594545351925</v>
      </c>
    </row>
    <row r="10" spans="2:6" x14ac:dyDescent="0.25">
      <c r="B10" s="3" t="s">
        <v>23</v>
      </c>
      <c r="C10" s="14">
        <v>353722476</v>
      </c>
      <c r="D10" s="14">
        <v>363536239</v>
      </c>
      <c r="E10" s="14">
        <v>244642377.22999996</v>
      </c>
      <c r="F10" s="19">
        <f t="shared" si="0"/>
        <v>0.67295182978993173</v>
      </c>
    </row>
    <row r="11" spans="2:6" x14ac:dyDescent="0.25">
      <c r="B11" s="5" t="s">
        <v>24</v>
      </c>
      <c r="C11" s="15">
        <v>88057404</v>
      </c>
      <c r="D11" s="15">
        <v>91851390</v>
      </c>
      <c r="E11" s="15">
        <v>60905281.339999974</v>
      </c>
      <c r="F11" s="10">
        <f t="shared" si="0"/>
        <v>0.66308502614930454</v>
      </c>
    </row>
    <row r="12" spans="2:6" x14ac:dyDescent="0.25">
      <c r="B12" s="5" t="s">
        <v>25</v>
      </c>
      <c r="C12" s="15">
        <v>28764091</v>
      </c>
      <c r="D12" s="15">
        <v>29378579</v>
      </c>
      <c r="E12" s="15">
        <v>18006763.140000004</v>
      </c>
      <c r="F12" s="10">
        <f t="shared" si="0"/>
        <v>0.61292151468592149</v>
      </c>
    </row>
    <row r="13" spans="2:6" x14ac:dyDescent="0.25">
      <c r="B13" s="5" t="s">
        <v>26</v>
      </c>
      <c r="C13" s="15">
        <v>156264222</v>
      </c>
      <c r="D13" s="15">
        <v>160154617</v>
      </c>
      <c r="E13" s="15">
        <v>104976821.94000003</v>
      </c>
      <c r="F13" s="10">
        <f t="shared" si="0"/>
        <v>0.65547171793367676</v>
      </c>
    </row>
    <row r="14" spans="2:6" x14ac:dyDescent="0.25">
      <c r="B14" s="5" t="s">
        <v>27</v>
      </c>
      <c r="C14" s="15">
        <v>82796697</v>
      </c>
      <c r="D14" s="15">
        <v>86129497</v>
      </c>
      <c r="E14" s="15">
        <v>54858446.600000031</v>
      </c>
      <c r="F14" s="10">
        <f t="shared" si="0"/>
        <v>0.63692983833401506</v>
      </c>
    </row>
    <row r="15" spans="2:6" x14ac:dyDescent="0.25">
      <c r="B15" s="5" t="s">
        <v>28</v>
      </c>
      <c r="C15" s="15">
        <v>12618371</v>
      </c>
      <c r="D15" s="15">
        <v>12942619</v>
      </c>
      <c r="E15" s="15">
        <v>7919164.0800000001</v>
      </c>
      <c r="F15" s="10">
        <f t="shared" si="0"/>
        <v>0.61186720245724613</v>
      </c>
    </row>
    <row r="16" spans="2:6" x14ac:dyDescent="0.25">
      <c r="B16" s="5" t="s">
        <v>29</v>
      </c>
      <c r="C16" s="15">
        <v>412072643</v>
      </c>
      <c r="D16" s="15">
        <v>425743869</v>
      </c>
      <c r="E16" s="15">
        <v>300669837.28999984</v>
      </c>
      <c r="F16" s="10">
        <f t="shared" si="0"/>
        <v>0.70622235382090692</v>
      </c>
    </row>
    <row r="17" spans="2:6" x14ac:dyDescent="0.25">
      <c r="B17" s="5" t="s">
        <v>30</v>
      </c>
      <c r="C17" s="15">
        <v>75166502</v>
      </c>
      <c r="D17" s="15">
        <v>76773302</v>
      </c>
      <c r="E17" s="15">
        <v>48687788.080000006</v>
      </c>
      <c r="F17" s="10">
        <f t="shared" si="0"/>
        <v>0.63417603270470257</v>
      </c>
    </row>
    <row r="18" spans="2:6" x14ac:dyDescent="0.25">
      <c r="B18" s="5" t="s">
        <v>31</v>
      </c>
      <c r="C18" s="15">
        <v>124059353</v>
      </c>
      <c r="D18" s="15">
        <v>125580667</v>
      </c>
      <c r="E18" s="15">
        <v>77100323.300000072</v>
      </c>
      <c r="F18" s="10">
        <f t="shared" si="0"/>
        <v>0.61395057967003852</v>
      </c>
    </row>
    <row r="19" spans="2:6" x14ac:dyDescent="0.25">
      <c r="B19" s="5" t="s">
        <v>35</v>
      </c>
      <c r="C19" s="15">
        <v>196969140</v>
      </c>
      <c r="D19" s="15">
        <v>200805709</v>
      </c>
      <c r="E19" s="15">
        <v>132068256.94999999</v>
      </c>
      <c r="F19" s="10">
        <f t="shared" si="0"/>
        <v>0.6576917439633152</v>
      </c>
    </row>
    <row r="20" spans="2:6" x14ac:dyDescent="0.25">
      <c r="B20" s="5" t="s">
        <v>34</v>
      </c>
      <c r="C20" s="15">
        <v>23869815</v>
      </c>
      <c r="D20" s="15">
        <v>23901148</v>
      </c>
      <c r="E20" s="15">
        <v>15421348.369999999</v>
      </c>
      <c r="F20" s="10">
        <f t="shared" si="0"/>
        <v>0.64521370981845727</v>
      </c>
    </row>
    <row r="21" spans="2:6" x14ac:dyDescent="0.25">
      <c r="B21" s="5" t="s">
        <v>32</v>
      </c>
      <c r="C21" s="15">
        <v>1972729486</v>
      </c>
      <c r="D21" s="15">
        <v>1877028824</v>
      </c>
      <c r="E21" s="15">
        <v>1021008940.4999999</v>
      </c>
      <c r="F21" s="10">
        <f t="shared" si="0"/>
        <v>0.54394952674418806</v>
      </c>
    </row>
    <row r="22" spans="2:6" x14ac:dyDescent="0.25">
      <c r="B22" s="5" t="s">
        <v>33</v>
      </c>
      <c r="C22" s="15">
        <v>1746164727</v>
      </c>
      <c r="D22" s="15">
        <v>1709333772</v>
      </c>
      <c r="E22" s="15">
        <v>1044031426.330002</v>
      </c>
      <c r="F22" s="10">
        <f t="shared" si="0"/>
        <v>0.61078265897036399</v>
      </c>
    </row>
    <row r="23" spans="2:6" x14ac:dyDescent="0.25">
      <c r="B23" s="28" t="s">
        <v>15</v>
      </c>
      <c r="C23" s="29">
        <f>SUM(C24:C29)</f>
        <v>148249515</v>
      </c>
      <c r="D23" s="29">
        <f>SUM(D24:D29)</f>
        <v>151228088</v>
      </c>
      <c r="E23" s="29">
        <f>SUM(E24:E29)</f>
        <v>99036067.279999986</v>
      </c>
      <c r="F23" s="30">
        <f t="shared" si="0"/>
        <v>0.65487878997716342</v>
      </c>
    </row>
    <row r="24" spans="2:6" x14ac:dyDescent="0.25">
      <c r="B24" s="5" t="s">
        <v>23</v>
      </c>
      <c r="C24" s="15">
        <v>0</v>
      </c>
      <c r="D24" s="15">
        <v>0</v>
      </c>
      <c r="E24" s="15">
        <v>0</v>
      </c>
      <c r="F24" s="10" t="str">
        <f t="shared" si="0"/>
        <v>%</v>
      </c>
    </row>
    <row r="25" spans="2:6" x14ac:dyDescent="0.25">
      <c r="B25" s="5" t="s">
        <v>27</v>
      </c>
      <c r="C25" s="15">
        <v>0</v>
      </c>
      <c r="D25" s="15">
        <v>0</v>
      </c>
      <c r="E25" s="15">
        <v>0</v>
      </c>
      <c r="F25" s="10" t="str">
        <f t="shared" si="0"/>
        <v>%</v>
      </c>
    </row>
    <row r="26" spans="2:6" x14ac:dyDescent="0.25">
      <c r="B26" s="5" t="s">
        <v>30</v>
      </c>
      <c r="C26" s="15">
        <v>0</v>
      </c>
      <c r="D26" s="15">
        <v>0</v>
      </c>
      <c r="E26" s="15">
        <v>0</v>
      </c>
      <c r="F26" s="10" t="str">
        <f t="shared" si="0"/>
        <v>%</v>
      </c>
    </row>
    <row r="27" spans="2:6" x14ac:dyDescent="0.25">
      <c r="B27" s="5" t="s">
        <v>31</v>
      </c>
      <c r="C27" s="15">
        <v>0</v>
      </c>
      <c r="D27" s="15">
        <v>0</v>
      </c>
      <c r="E27" s="15">
        <v>0</v>
      </c>
      <c r="F27" s="10" t="str">
        <f t="shared" si="0"/>
        <v>%</v>
      </c>
    </row>
    <row r="28" spans="2:6" x14ac:dyDescent="0.25">
      <c r="B28" s="5" t="s">
        <v>32</v>
      </c>
      <c r="C28" s="15">
        <v>3919587</v>
      </c>
      <c r="D28" s="15">
        <v>4092945</v>
      </c>
      <c r="E28" s="15">
        <v>2344456.4900000002</v>
      </c>
      <c r="F28" s="10">
        <f t="shared" si="0"/>
        <v>0.57280429861627757</v>
      </c>
    </row>
    <row r="29" spans="2:6" x14ac:dyDescent="0.25">
      <c r="B29" s="5" t="s">
        <v>33</v>
      </c>
      <c r="C29" s="15">
        <v>144329928</v>
      </c>
      <c r="D29" s="15">
        <v>147135143</v>
      </c>
      <c r="E29" s="15">
        <v>96691610.789999992</v>
      </c>
      <c r="F29" s="10">
        <f t="shared" si="0"/>
        <v>0.65716190448124279</v>
      </c>
    </row>
    <row r="30" spans="2:6" x14ac:dyDescent="0.25">
      <c r="B30" s="28" t="s">
        <v>14</v>
      </c>
      <c r="C30" s="29">
        <f>SUM(C31:C43)</f>
        <v>3022348973</v>
      </c>
      <c r="D30" s="29">
        <f>SUM(D31:D43)</f>
        <v>2680221435</v>
      </c>
      <c r="E30" s="29">
        <f>SUM(E31:E43)</f>
        <v>1628940471.6900001</v>
      </c>
      <c r="F30" s="30">
        <f t="shared" si="0"/>
        <v>0.60776339238925614</v>
      </c>
    </row>
    <row r="31" spans="2:6" x14ac:dyDescent="0.25">
      <c r="B31" s="23" t="s">
        <v>23</v>
      </c>
      <c r="C31" s="4">
        <v>65769790</v>
      </c>
      <c r="D31" s="4">
        <v>78669010</v>
      </c>
      <c r="E31" s="4">
        <v>49655765.910000019</v>
      </c>
      <c r="F31" s="19">
        <f t="shared" si="0"/>
        <v>0.63119856103438976</v>
      </c>
    </row>
    <row r="32" spans="2:6" x14ac:dyDescent="0.25">
      <c r="B32" s="24" t="s">
        <v>24</v>
      </c>
      <c r="C32" s="25">
        <v>170740648</v>
      </c>
      <c r="D32" s="25">
        <v>163542265</v>
      </c>
      <c r="E32" s="25">
        <v>73358771.99999994</v>
      </c>
      <c r="F32" s="10">
        <f t="shared" si="0"/>
        <v>0.44856155074041526</v>
      </c>
    </row>
    <row r="33" spans="2:6" x14ac:dyDescent="0.25">
      <c r="B33" s="24" t="s">
        <v>25</v>
      </c>
      <c r="C33" s="25">
        <v>47447414</v>
      </c>
      <c r="D33" s="25">
        <v>43390291</v>
      </c>
      <c r="E33" s="25">
        <v>16769327.889999999</v>
      </c>
      <c r="F33" s="10">
        <f t="shared" si="0"/>
        <v>0.38647650208199802</v>
      </c>
    </row>
    <row r="34" spans="2:6" x14ac:dyDescent="0.25">
      <c r="B34" s="24" t="s">
        <v>26</v>
      </c>
      <c r="C34" s="25">
        <v>23666294</v>
      </c>
      <c r="D34" s="25">
        <v>24367295</v>
      </c>
      <c r="E34" s="25">
        <v>14572193.399999999</v>
      </c>
      <c r="F34" s="10">
        <f t="shared" si="0"/>
        <v>0.59802261186561734</v>
      </c>
    </row>
    <row r="35" spans="2:6" x14ac:dyDescent="0.25">
      <c r="B35" s="24" t="s">
        <v>27</v>
      </c>
      <c r="C35" s="25">
        <v>374004594</v>
      </c>
      <c r="D35" s="25">
        <v>310049854</v>
      </c>
      <c r="E35" s="25">
        <v>210122070.62000003</v>
      </c>
      <c r="F35" s="10">
        <f t="shared" si="0"/>
        <v>0.67770414308919502</v>
      </c>
    </row>
    <row r="36" spans="2:6" x14ac:dyDescent="0.25">
      <c r="B36" s="24" t="s">
        <v>28</v>
      </c>
      <c r="C36" s="25">
        <v>11767467</v>
      </c>
      <c r="D36" s="25">
        <v>12710641</v>
      </c>
      <c r="E36" s="25">
        <v>6677864.2000000011</v>
      </c>
      <c r="F36" s="10">
        <f t="shared" si="0"/>
        <v>0.52537587994185353</v>
      </c>
    </row>
    <row r="37" spans="2:6" x14ac:dyDescent="0.25">
      <c r="B37" s="24" t="s">
        <v>29</v>
      </c>
      <c r="C37" s="25">
        <v>18130103</v>
      </c>
      <c r="D37" s="25">
        <v>30446848</v>
      </c>
      <c r="E37" s="25">
        <v>23578993.020000007</v>
      </c>
      <c r="F37" s="10">
        <f t="shared" si="0"/>
        <v>0.77443133095419292</v>
      </c>
    </row>
    <row r="38" spans="2:6" x14ac:dyDescent="0.25">
      <c r="B38" s="24" t="s">
        <v>30</v>
      </c>
      <c r="C38" s="25">
        <v>7697987</v>
      </c>
      <c r="D38" s="25">
        <v>8943001</v>
      </c>
      <c r="E38" s="25">
        <v>7778488.7400000002</v>
      </c>
      <c r="F38" s="10">
        <f t="shared" si="0"/>
        <v>0.86978506879290296</v>
      </c>
    </row>
    <row r="39" spans="2:6" x14ac:dyDescent="0.25">
      <c r="B39" s="24" t="s">
        <v>31</v>
      </c>
      <c r="C39" s="25">
        <v>41127841</v>
      </c>
      <c r="D39" s="25">
        <v>48496433</v>
      </c>
      <c r="E39" s="25">
        <v>15604713.659999991</v>
      </c>
      <c r="F39" s="10">
        <f t="shared" si="0"/>
        <v>0.32177033844942765</v>
      </c>
    </row>
    <row r="40" spans="2:6" x14ac:dyDescent="0.25">
      <c r="B40" s="24" t="s">
        <v>35</v>
      </c>
      <c r="C40" s="25">
        <v>99233980</v>
      </c>
      <c r="D40" s="25">
        <v>74830521</v>
      </c>
      <c r="E40" s="25">
        <v>22440667.460000005</v>
      </c>
      <c r="F40" s="10">
        <f t="shared" si="0"/>
        <v>0.29988655912204598</v>
      </c>
    </row>
    <row r="41" spans="2:6" x14ac:dyDescent="0.25">
      <c r="B41" s="24" t="s">
        <v>34</v>
      </c>
      <c r="C41" s="25">
        <v>112619</v>
      </c>
      <c r="D41" s="25">
        <v>180894</v>
      </c>
      <c r="E41" s="25">
        <v>133961.44999999998</v>
      </c>
      <c r="F41" s="10">
        <f t="shared" si="0"/>
        <v>0.74055220184196258</v>
      </c>
    </row>
    <row r="42" spans="2:6" x14ac:dyDescent="0.25">
      <c r="B42" s="24" t="s">
        <v>32</v>
      </c>
      <c r="C42" s="25">
        <v>506140465</v>
      </c>
      <c r="D42" s="25">
        <v>432692510</v>
      </c>
      <c r="E42" s="25">
        <v>313994455.54999971</v>
      </c>
      <c r="F42" s="10">
        <f t="shared" si="0"/>
        <v>0.72567573575516642</v>
      </c>
    </row>
    <row r="43" spans="2:6" x14ac:dyDescent="0.25">
      <c r="B43" s="24" t="s">
        <v>33</v>
      </c>
      <c r="C43" s="25">
        <v>1656509771</v>
      </c>
      <c r="D43" s="25">
        <v>1451901872</v>
      </c>
      <c r="E43" s="25">
        <v>874253197.79000032</v>
      </c>
      <c r="F43" s="10">
        <f t="shared" si="0"/>
        <v>0.60214344691608768</v>
      </c>
    </row>
    <row r="44" spans="2:6" x14ac:dyDescent="0.25">
      <c r="B44" s="28" t="s">
        <v>13</v>
      </c>
      <c r="C44" s="29">
        <f>SUM(C45:C51)</f>
        <v>764270538</v>
      </c>
      <c r="D44" s="29">
        <f>SUM(D45:D51)</f>
        <v>623672575</v>
      </c>
      <c r="E44" s="29">
        <f>SUM(E45:E51)</f>
        <v>534439523.94</v>
      </c>
      <c r="F44" s="30">
        <f t="shared" si="0"/>
        <v>0.85692324043589696</v>
      </c>
    </row>
    <row r="45" spans="2:6" x14ac:dyDescent="0.25">
      <c r="B45" s="5" t="s">
        <v>23</v>
      </c>
      <c r="C45" s="15">
        <v>56868201</v>
      </c>
      <c r="D45" s="15">
        <v>92191791</v>
      </c>
      <c r="E45" s="15">
        <v>90077493.810000002</v>
      </c>
      <c r="F45" s="10">
        <f t="shared" si="0"/>
        <v>0.97706631830159374</v>
      </c>
    </row>
    <row r="46" spans="2:6" x14ac:dyDescent="0.25">
      <c r="B46" s="5" t="s">
        <v>24</v>
      </c>
      <c r="C46" s="15">
        <v>22519658</v>
      </c>
      <c r="D46" s="15">
        <v>29343423</v>
      </c>
      <c r="E46" s="15">
        <v>11367936.550000001</v>
      </c>
      <c r="F46" s="10">
        <f t="shared" si="0"/>
        <v>0.38741003563217558</v>
      </c>
    </row>
    <row r="47" spans="2:6" x14ac:dyDescent="0.25">
      <c r="B47" s="5" t="s">
        <v>25</v>
      </c>
      <c r="C47" s="15">
        <v>14275734</v>
      </c>
      <c r="D47" s="15">
        <v>18500156</v>
      </c>
      <c r="E47" s="15">
        <v>14144381.069999998</v>
      </c>
      <c r="F47" s="10">
        <f t="shared" si="0"/>
        <v>0.76455469186313885</v>
      </c>
    </row>
    <row r="48" spans="2:6" x14ac:dyDescent="0.25">
      <c r="B48" s="5" t="s">
        <v>27</v>
      </c>
      <c r="C48" s="15">
        <v>45000000</v>
      </c>
      <c r="D48" s="15">
        <v>99087802</v>
      </c>
      <c r="E48" s="15">
        <v>99087801.810000002</v>
      </c>
      <c r="F48" s="10">
        <f t="shared" si="0"/>
        <v>0.99999999808250872</v>
      </c>
    </row>
    <row r="49" spans="2:6" x14ac:dyDescent="0.25">
      <c r="B49" s="5" t="s">
        <v>35</v>
      </c>
      <c r="C49" s="15">
        <v>198959866</v>
      </c>
      <c r="D49" s="15">
        <v>241383760</v>
      </c>
      <c r="E49" s="15">
        <v>224678986.38999999</v>
      </c>
      <c r="F49" s="10">
        <f t="shared" si="0"/>
        <v>0.93079578506027072</v>
      </c>
    </row>
    <row r="50" spans="2:6" x14ac:dyDescent="0.25">
      <c r="B50" s="5" t="s">
        <v>32</v>
      </c>
      <c r="C50" s="15">
        <v>16248985</v>
      </c>
      <c r="D50" s="15">
        <v>880853</v>
      </c>
      <c r="E50" s="15">
        <v>880852.3</v>
      </c>
      <c r="F50" s="10">
        <f t="shared" si="0"/>
        <v>0.99999920531575648</v>
      </c>
    </row>
    <row r="51" spans="2:6" x14ac:dyDescent="0.25">
      <c r="B51" s="5" t="s">
        <v>33</v>
      </c>
      <c r="C51" s="15">
        <v>410398094</v>
      </c>
      <c r="D51" s="15">
        <v>142284790</v>
      </c>
      <c r="E51" s="15">
        <v>94202072.00999999</v>
      </c>
      <c r="F51" s="10">
        <f t="shared" si="0"/>
        <v>0.66206705586732073</v>
      </c>
    </row>
    <row r="52" spans="2:6" x14ac:dyDescent="0.25">
      <c r="B52" s="28" t="s">
        <v>12</v>
      </c>
      <c r="C52" s="29">
        <f>+SUM(C53:C61)</f>
        <v>133385917</v>
      </c>
      <c r="D52" s="29">
        <f>+SUM(D53:D61)</f>
        <v>100512858</v>
      </c>
      <c r="E52" s="29">
        <f>+SUM(E53:E61)</f>
        <v>86811257.909999996</v>
      </c>
      <c r="F52" s="30">
        <f t="shared" si="0"/>
        <v>0.86368311116971719</v>
      </c>
    </row>
    <row r="53" spans="2:6" x14ac:dyDescent="0.25">
      <c r="B53" s="3" t="s">
        <v>23</v>
      </c>
      <c r="C53" s="14">
        <v>11236390</v>
      </c>
      <c r="D53" s="14">
        <v>3546831</v>
      </c>
      <c r="E53" s="14">
        <v>3546831</v>
      </c>
      <c r="F53" s="19">
        <f t="shared" si="0"/>
        <v>1</v>
      </c>
    </row>
    <row r="54" spans="2:6" x14ac:dyDescent="0.25">
      <c r="B54" s="5" t="s">
        <v>24</v>
      </c>
      <c r="C54" s="15">
        <v>4450790</v>
      </c>
      <c r="D54" s="15">
        <v>5555879</v>
      </c>
      <c r="E54" s="15">
        <v>3464322</v>
      </c>
      <c r="F54" s="10">
        <f t="shared" si="0"/>
        <v>0.62354165740470591</v>
      </c>
    </row>
    <row r="55" spans="2:6" x14ac:dyDescent="0.25">
      <c r="B55" s="5" t="s">
        <v>25</v>
      </c>
      <c r="C55" s="15">
        <v>3083384</v>
      </c>
      <c r="D55" s="15">
        <v>3967395</v>
      </c>
      <c r="E55" s="15">
        <v>2765277</v>
      </c>
      <c r="F55" s="10">
        <f t="shared" si="0"/>
        <v>0.69700067676649291</v>
      </c>
    </row>
    <row r="56" spans="2:6" x14ac:dyDescent="0.25">
      <c r="B56" s="5" t="s">
        <v>26</v>
      </c>
      <c r="C56" s="15">
        <v>100880</v>
      </c>
      <c r="D56" s="15">
        <v>20158</v>
      </c>
      <c r="E56" s="15">
        <v>0</v>
      </c>
      <c r="F56" s="10" t="str">
        <f t="shared" ref="F56:F58" si="1">IF(E56=0,"%",E56/D56)</f>
        <v>%</v>
      </c>
    </row>
    <row r="57" spans="2:6" x14ac:dyDescent="0.25">
      <c r="B57" s="5" t="s">
        <v>27</v>
      </c>
      <c r="C57" s="15">
        <v>284535</v>
      </c>
      <c r="D57" s="15">
        <v>13788470</v>
      </c>
      <c r="E57" s="15">
        <v>11488039</v>
      </c>
      <c r="F57" s="10">
        <f t="shared" si="1"/>
        <v>0.83316270768257827</v>
      </c>
    </row>
    <row r="58" spans="2:6" x14ac:dyDescent="0.25">
      <c r="B58" s="5" t="s">
        <v>31</v>
      </c>
      <c r="C58" s="15">
        <v>121297</v>
      </c>
      <c r="D58" s="15">
        <v>123984</v>
      </c>
      <c r="E58" s="15">
        <v>2229</v>
      </c>
      <c r="F58" s="10">
        <f t="shared" si="1"/>
        <v>1.7978126209833526E-2</v>
      </c>
    </row>
    <row r="59" spans="2:6" x14ac:dyDescent="0.25">
      <c r="B59" s="5" t="s">
        <v>35</v>
      </c>
      <c r="C59" s="15">
        <v>21128</v>
      </c>
      <c r="D59" s="15">
        <v>35521823</v>
      </c>
      <c r="E59" s="15">
        <v>35228546</v>
      </c>
      <c r="F59" s="10">
        <f t="shared" si="0"/>
        <v>0.99174375143978388</v>
      </c>
    </row>
    <row r="60" spans="2:6" x14ac:dyDescent="0.25">
      <c r="B60" s="5" t="s">
        <v>32</v>
      </c>
      <c r="C60" s="15">
        <v>22987729</v>
      </c>
      <c r="D60" s="15">
        <v>6680134</v>
      </c>
      <c r="E60" s="15">
        <v>3544109.54</v>
      </c>
      <c r="F60" s="10">
        <f t="shared" si="0"/>
        <v>0.53054467769658509</v>
      </c>
    </row>
    <row r="61" spans="2:6" x14ac:dyDescent="0.25">
      <c r="B61" s="5" t="s">
        <v>33</v>
      </c>
      <c r="C61" s="15">
        <v>91099784</v>
      </c>
      <c r="D61" s="15">
        <v>31308184</v>
      </c>
      <c r="E61" s="15">
        <v>26771904.369999997</v>
      </c>
      <c r="F61" s="10">
        <f t="shared" si="0"/>
        <v>0.85510882298379232</v>
      </c>
    </row>
    <row r="62" spans="2:6" x14ac:dyDescent="0.25">
      <c r="B62" s="28" t="s">
        <v>11</v>
      </c>
      <c r="C62" s="29">
        <f>+SUM(C63:C75)</f>
        <v>1436669300</v>
      </c>
      <c r="D62" s="29">
        <f>+SUM(D63:D75)</f>
        <v>1511223012</v>
      </c>
      <c r="E62" s="29">
        <f>+SUM(E63:E75)</f>
        <v>925468120.85999966</v>
      </c>
      <c r="F62" s="30">
        <f t="shared" si="0"/>
        <v>0.61239678956132759</v>
      </c>
    </row>
    <row r="63" spans="2:6" x14ac:dyDescent="0.25">
      <c r="B63" s="3" t="s">
        <v>23</v>
      </c>
      <c r="C63" s="14">
        <v>30049115</v>
      </c>
      <c r="D63" s="14">
        <v>19534532</v>
      </c>
      <c r="E63" s="14">
        <v>12326343.879999999</v>
      </c>
      <c r="F63" s="19">
        <f t="shared" si="0"/>
        <v>0.63100277395946824</v>
      </c>
    </row>
    <row r="64" spans="2:6" x14ac:dyDescent="0.25">
      <c r="B64" s="5" t="s">
        <v>24</v>
      </c>
      <c r="C64" s="15">
        <v>0</v>
      </c>
      <c r="D64" s="15">
        <v>748875</v>
      </c>
      <c r="E64" s="15">
        <v>308856.19999999995</v>
      </c>
      <c r="F64" s="10">
        <f t="shared" si="0"/>
        <v>0.41242690702720741</v>
      </c>
    </row>
    <row r="65" spans="2:6" x14ac:dyDescent="0.25">
      <c r="B65" s="5" t="s">
        <v>25</v>
      </c>
      <c r="C65" s="15">
        <v>0</v>
      </c>
      <c r="D65" s="15">
        <v>343042</v>
      </c>
      <c r="E65" s="15">
        <v>232374.16</v>
      </c>
      <c r="F65" s="10">
        <f t="shared" si="0"/>
        <v>0.67739273908151187</v>
      </c>
    </row>
    <row r="66" spans="2:6" x14ac:dyDescent="0.25">
      <c r="B66" s="5" t="s">
        <v>26</v>
      </c>
      <c r="C66" s="15">
        <v>0</v>
      </c>
      <c r="D66" s="15">
        <v>628913</v>
      </c>
      <c r="E66" s="15">
        <v>383731.4</v>
      </c>
      <c r="F66" s="10">
        <f t="shared" si="0"/>
        <v>0.61015021155549343</v>
      </c>
    </row>
    <row r="67" spans="2:6" x14ac:dyDescent="0.25">
      <c r="B67" s="5" t="s">
        <v>27</v>
      </c>
      <c r="C67" s="15">
        <v>121266000</v>
      </c>
      <c r="D67" s="15">
        <v>65529053</v>
      </c>
      <c r="E67" s="15">
        <v>6128528.71</v>
      </c>
      <c r="F67" s="10">
        <f t="shared" si="0"/>
        <v>9.3523840639052114E-2</v>
      </c>
    </row>
    <row r="68" spans="2:6" x14ac:dyDescent="0.25">
      <c r="B68" s="5" t="s">
        <v>28</v>
      </c>
      <c r="C68" s="15">
        <v>0</v>
      </c>
      <c r="D68" s="15">
        <v>501427</v>
      </c>
      <c r="E68" s="15">
        <v>190562.74</v>
      </c>
      <c r="F68" s="10">
        <f t="shared" si="0"/>
        <v>0.38004084343284267</v>
      </c>
    </row>
    <row r="69" spans="2:6" x14ac:dyDescent="0.25">
      <c r="B69" s="5" t="s">
        <v>29</v>
      </c>
      <c r="C69" s="15">
        <v>2568851</v>
      </c>
      <c r="D69" s="15">
        <v>3361796</v>
      </c>
      <c r="E69" s="15">
        <v>1149101.93</v>
      </c>
      <c r="F69" s="10">
        <f t="shared" si="0"/>
        <v>0.34181191541664036</v>
      </c>
    </row>
    <row r="70" spans="2:6" x14ac:dyDescent="0.25">
      <c r="B70" s="5" t="s">
        <v>30</v>
      </c>
      <c r="C70" s="15">
        <v>0</v>
      </c>
      <c r="D70" s="15">
        <v>372610</v>
      </c>
      <c r="E70" s="15">
        <v>259894.2</v>
      </c>
      <c r="F70" s="10">
        <f t="shared" si="0"/>
        <v>0.69749657819167499</v>
      </c>
    </row>
    <row r="71" spans="2:6" x14ac:dyDescent="0.25">
      <c r="B71" s="5" t="s">
        <v>31</v>
      </c>
      <c r="C71" s="15">
        <v>0</v>
      </c>
      <c r="D71" s="15">
        <v>3316654</v>
      </c>
      <c r="E71" s="15">
        <v>1807506.7000000002</v>
      </c>
      <c r="F71" s="10">
        <f t="shared" si="0"/>
        <v>0.54497897579910359</v>
      </c>
    </row>
    <row r="72" spans="2:6" x14ac:dyDescent="0.25">
      <c r="B72" s="5" t="s">
        <v>35</v>
      </c>
      <c r="C72" s="15">
        <v>360000</v>
      </c>
      <c r="D72" s="15">
        <v>843253</v>
      </c>
      <c r="E72" s="15">
        <v>93629.68</v>
      </c>
      <c r="F72" s="10">
        <f t="shared" si="0"/>
        <v>0.11103391271658683</v>
      </c>
    </row>
    <row r="73" spans="2:6" x14ac:dyDescent="0.25">
      <c r="B73" s="5" t="s">
        <v>34</v>
      </c>
      <c r="C73" s="15">
        <v>0</v>
      </c>
      <c r="D73" s="15">
        <v>13200</v>
      </c>
      <c r="E73" s="15">
        <v>0</v>
      </c>
      <c r="F73" s="10" t="str">
        <f t="shared" si="0"/>
        <v>%</v>
      </c>
    </row>
    <row r="74" spans="2:6" x14ac:dyDescent="0.25">
      <c r="B74" s="5" t="s">
        <v>32</v>
      </c>
      <c r="C74" s="15">
        <v>8435007</v>
      </c>
      <c r="D74" s="15">
        <v>7672708</v>
      </c>
      <c r="E74" s="15">
        <v>7332086.1600000001</v>
      </c>
      <c r="F74" s="10">
        <f t="shared" si="0"/>
        <v>0.95560604678296113</v>
      </c>
    </row>
    <row r="75" spans="2:6" x14ac:dyDescent="0.25">
      <c r="B75" s="5" t="s">
        <v>33</v>
      </c>
      <c r="C75" s="15">
        <v>1273990327</v>
      </c>
      <c r="D75" s="15">
        <v>1408356949</v>
      </c>
      <c r="E75" s="15">
        <v>895255505.09999967</v>
      </c>
      <c r="F75" s="10">
        <f t="shared" si="0"/>
        <v>0.63567372301153724</v>
      </c>
    </row>
    <row r="76" spans="2:6" x14ac:dyDescent="0.25">
      <c r="B76" s="31" t="s">
        <v>2</v>
      </c>
      <c r="C76" s="32">
        <f>+C62+C52+C44+C30+C23+C9</f>
        <v>10778179170</v>
      </c>
      <c r="D76" s="32">
        <f>+D62+D52+D44+D30+D23+D9</f>
        <v>10250018200</v>
      </c>
      <c r="E76" s="32">
        <f>+E62+E52+E44+E30+E23+E9</f>
        <v>6404992216.8300018</v>
      </c>
      <c r="F76" s="33">
        <f t="shared" si="0"/>
        <v>0.62487617991058808</v>
      </c>
    </row>
    <row r="77" spans="2:6" x14ac:dyDescent="0.2">
      <c r="B77" s="22" t="s">
        <v>37</v>
      </c>
      <c r="C77" s="2"/>
      <c r="D77" s="2"/>
      <c r="E77" s="2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43"/>
  <sheetViews>
    <sheetView showGridLines="0" zoomScale="120" zoomScaleNormal="120" workbookViewId="0">
      <selection activeCell="B35" sqref="B35:E41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56" t="s">
        <v>40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36</v>
      </c>
      <c r="F8" s="36" t="s">
        <v>4</v>
      </c>
    </row>
    <row r="9" spans="2:6" x14ac:dyDescent="0.25">
      <c r="B9" s="28" t="s">
        <v>16</v>
      </c>
      <c r="C9" s="29">
        <f>SUM(C10:C13)</f>
        <v>0</v>
      </c>
      <c r="D9" s="29">
        <f>SUM(D10:D13)</f>
        <v>0</v>
      </c>
      <c r="E9" s="29">
        <f>SUM(E10:E13)</f>
        <v>0</v>
      </c>
      <c r="F9" s="30" t="str">
        <f>IF(D9=0,"%",E9/D9)</f>
        <v>%</v>
      </c>
    </row>
    <row r="10" spans="2:6" x14ac:dyDescent="0.25">
      <c r="B10" s="3" t="s">
        <v>29</v>
      </c>
      <c r="C10" s="14">
        <v>0</v>
      </c>
      <c r="D10" s="14">
        <v>0</v>
      </c>
      <c r="E10" s="14">
        <v>0</v>
      </c>
      <c r="F10" s="20" t="str">
        <f t="shared" ref="F10:F42" si="0">IF(D10=0,"%",E10/D10)</f>
        <v>%</v>
      </c>
    </row>
    <row r="11" spans="2:6" x14ac:dyDescent="0.25">
      <c r="B11" s="51" t="s">
        <v>32</v>
      </c>
      <c r="C11" s="52">
        <v>0</v>
      </c>
      <c r="D11" s="52">
        <v>0</v>
      </c>
      <c r="E11" s="52">
        <v>0</v>
      </c>
      <c r="F11" s="20" t="str">
        <f t="shared" si="0"/>
        <v>%</v>
      </c>
    </row>
    <row r="12" spans="2:6" x14ac:dyDescent="0.25">
      <c r="B12" s="51" t="s">
        <v>33</v>
      </c>
      <c r="C12" s="52">
        <v>0</v>
      </c>
      <c r="D12" s="52">
        <v>0</v>
      </c>
      <c r="E12" s="52">
        <v>0</v>
      </c>
      <c r="F12" s="20" t="str">
        <f t="shared" si="0"/>
        <v>%</v>
      </c>
    </row>
    <row r="13" spans="2:6" hidden="1" x14ac:dyDescent="0.25">
      <c r="B13" s="5"/>
      <c r="C13" s="15">
        <v>0</v>
      </c>
      <c r="D13" s="15">
        <v>0</v>
      </c>
      <c r="E13" s="15">
        <v>0</v>
      </c>
      <c r="F13" s="20" t="str">
        <f t="shared" si="0"/>
        <v>%</v>
      </c>
    </row>
    <row r="14" spans="2:6" x14ac:dyDescent="0.25">
      <c r="B14" s="28" t="s">
        <v>15</v>
      </c>
      <c r="C14" s="29">
        <f>SUM(C15:C15)</f>
        <v>0</v>
      </c>
      <c r="D14" s="29">
        <f>SUM(D15:D15)</f>
        <v>0</v>
      </c>
      <c r="E14" s="29">
        <f>SUM(E15:E15)</f>
        <v>0</v>
      </c>
      <c r="F14" s="30" t="str">
        <f t="shared" si="0"/>
        <v>%</v>
      </c>
    </row>
    <row r="15" spans="2:6" x14ac:dyDescent="0.25">
      <c r="B15" s="9" t="s">
        <v>32</v>
      </c>
      <c r="C15" s="14">
        <v>0</v>
      </c>
      <c r="D15" s="14">
        <v>0</v>
      </c>
      <c r="E15" s="14">
        <v>0</v>
      </c>
      <c r="F15" s="11" t="str">
        <f t="shared" si="0"/>
        <v>%</v>
      </c>
    </row>
    <row r="16" spans="2:6" x14ac:dyDescent="0.25">
      <c r="B16" s="28" t="s">
        <v>14</v>
      </c>
      <c r="C16" s="29">
        <f>+SUM(C17:C26)</f>
        <v>3103832</v>
      </c>
      <c r="D16" s="29">
        <f>+SUM(D17:D26)</f>
        <v>69584087</v>
      </c>
      <c r="E16" s="29">
        <f>+SUM(E17:E26)</f>
        <v>11270851.170000002</v>
      </c>
      <c r="F16" s="30">
        <f t="shared" si="0"/>
        <v>0.16197454987086346</v>
      </c>
    </row>
    <row r="17" spans="2:6" x14ac:dyDescent="0.25">
      <c r="B17" s="3" t="s">
        <v>23</v>
      </c>
      <c r="C17" s="14">
        <v>0</v>
      </c>
      <c r="D17" s="14">
        <v>335970</v>
      </c>
      <c r="E17" s="14">
        <v>332569.07</v>
      </c>
      <c r="F17" s="11">
        <f t="shared" si="0"/>
        <v>0.98987728070958714</v>
      </c>
    </row>
    <row r="18" spans="2:6" x14ac:dyDescent="0.25">
      <c r="B18" s="5" t="s">
        <v>24</v>
      </c>
      <c r="C18" s="15">
        <v>0</v>
      </c>
      <c r="D18" s="15">
        <v>980</v>
      </c>
      <c r="E18" s="15">
        <v>581</v>
      </c>
      <c r="F18" s="20">
        <f t="shared" si="0"/>
        <v>0.59285714285714286</v>
      </c>
    </row>
    <row r="19" spans="2:6" x14ac:dyDescent="0.25">
      <c r="B19" s="5" t="s">
        <v>25</v>
      </c>
      <c r="C19" s="15">
        <v>0</v>
      </c>
      <c r="D19" s="15">
        <v>21260</v>
      </c>
      <c r="E19" s="15">
        <v>5389.6</v>
      </c>
      <c r="F19" s="20">
        <f t="shared" si="0"/>
        <v>0.25350893697083726</v>
      </c>
    </row>
    <row r="20" spans="2:6" x14ac:dyDescent="0.25">
      <c r="B20" s="5" t="s">
        <v>26</v>
      </c>
      <c r="C20" s="15">
        <v>0</v>
      </c>
      <c r="D20" s="15">
        <v>33647</v>
      </c>
      <c r="E20" s="15">
        <v>0</v>
      </c>
      <c r="F20" s="20">
        <f t="shared" si="0"/>
        <v>0</v>
      </c>
    </row>
    <row r="21" spans="2:6" x14ac:dyDescent="0.25">
      <c r="B21" s="5" t="s">
        <v>29</v>
      </c>
      <c r="C21" s="15">
        <v>100000</v>
      </c>
      <c r="D21" s="15">
        <v>100000</v>
      </c>
      <c r="E21" s="15">
        <v>88319.180000000008</v>
      </c>
      <c r="F21" s="20">
        <f t="shared" si="0"/>
        <v>0.88319180000000008</v>
      </c>
    </row>
    <row r="22" spans="2:6" x14ac:dyDescent="0.25">
      <c r="B22" s="5" t="s">
        <v>30</v>
      </c>
      <c r="C22" s="15">
        <v>0</v>
      </c>
      <c r="D22" s="15">
        <v>30000</v>
      </c>
      <c r="E22" s="15">
        <v>29413.08</v>
      </c>
      <c r="F22" s="20">
        <f t="shared" si="0"/>
        <v>0.98043600000000009</v>
      </c>
    </row>
    <row r="23" spans="2:6" x14ac:dyDescent="0.25">
      <c r="B23" s="5" t="s">
        <v>31</v>
      </c>
      <c r="C23" s="15">
        <v>0</v>
      </c>
      <c r="D23" s="15">
        <v>1255000</v>
      </c>
      <c r="E23" s="15">
        <v>11000</v>
      </c>
      <c r="F23" s="20">
        <f t="shared" si="0"/>
        <v>8.7649402390438252E-3</v>
      </c>
    </row>
    <row r="24" spans="2:6" x14ac:dyDescent="0.25">
      <c r="B24" s="5" t="s">
        <v>35</v>
      </c>
      <c r="C24" s="15">
        <v>0</v>
      </c>
      <c r="D24" s="15">
        <v>52200</v>
      </c>
      <c r="E24" s="15">
        <v>8049.59</v>
      </c>
      <c r="F24" s="20">
        <f t="shared" si="0"/>
        <v>0.15420670498084291</v>
      </c>
    </row>
    <row r="25" spans="2:6" x14ac:dyDescent="0.25">
      <c r="B25" s="5" t="s">
        <v>32</v>
      </c>
      <c r="C25" s="15">
        <v>327959</v>
      </c>
      <c r="D25" s="15">
        <v>20662190</v>
      </c>
      <c r="E25" s="15">
        <v>2688641.3199999994</v>
      </c>
      <c r="F25" s="20">
        <f t="shared" si="0"/>
        <v>0.1301237342217838</v>
      </c>
    </row>
    <row r="26" spans="2:6" x14ac:dyDescent="0.25">
      <c r="B26" s="5" t="s">
        <v>33</v>
      </c>
      <c r="C26" s="15">
        <v>2675873</v>
      </c>
      <c r="D26" s="15">
        <v>47092840</v>
      </c>
      <c r="E26" s="15">
        <v>8106888.3300000019</v>
      </c>
      <c r="F26" s="20">
        <f t="shared" si="0"/>
        <v>0.17214694059648986</v>
      </c>
    </row>
    <row r="27" spans="2:6" x14ac:dyDescent="0.25">
      <c r="B27" s="28" t="s">
        <v>13</v>
      </c>
      <c r="C27" s="29">
        <f>+SUM(C28:C30)</f>
        <v>0</v>
      </c>
      <c r="D27" s="29">
        <f>+SUM(D28:D30)</f>
        <v>0</v>
      </c>
      <c r="E27" s="29">
        <f>+SUM(E28:E30)</f>
        <v>0</v>
      </c>
      <c r="F27" s="30" t="str">
        <f t="shared" ref="F27:F30" si="1">IF(D27=0,"%",E27/D27)</f>
        <v>%</v>
      </c>
    </row>
    <row r="28" spans="2:6" x14ac:dyDescent="0.25">
      <c r="B28" s="5" t="s">
        <v>20</v>
      </c>
      <c r="C28" s="15">
        <v>0</v>
      </c>
      <c r="D28" s="15">
        <v>0</v>
      </c>
      <c r="E28" s="15">
        <v>0</v>
      </c>
      <c r="F28" s="20" t="str">
        <f t="shared" si="1"/>
        <v>%</v>
      </c>
    </row>
    <row r="29" spans="2:6" x14ac:dyDescent="0.25">
      <c r="B29" s="5" t="s">
        <v>21</v>
      </c>
      <c r="C29" s="15">
        <v>0</v>
      </c>
      <c r="D29" s="15">
        <v>0</v>
      </c>
      <c r="E29" s="15">
        <v>0</v>
      </c>
      <c r="F29" s="20" t="str">
        <f t="shared" si="1"/>
        <v>%</v>
      </c>
    </row>
    <row r="30" spans="2:6" x14ac:dyDescent="0.25">
      <c r="B30" s="5" t="s">
        <v>22</v>
      </c>
      <c r="C30" s="15">
        <v>0</v>
      </c>
      <c r="D30" s="15">
        <v>0</v>
      </c>
      <c r="E30" s="15">
        <v>0</v>
      </c>
      <c r="F30" s="20" t="str">
        <f t="shared" si="1"/>
        <v>%</v>
      </c>
    </row>
    <row r="31" spans="2:6" x14ac:dyDescent="0.25">
      <c r="B31" s="28" t="s">
        <v>12</v>
      </c>
      <c r="C31" s="29">
        <f>+SUM(C32:C33)</f>
        <v>0</v>
      </c>
      <c r="D31" s="29">
        <f>+SUM(D32:D33)</f>
        <v>200922</v>
      </c>
      <c r="E31" s="29">
        <f>+SUM(E32:E33)</f>
        <v>192936.05</v>
      </c>
      <c r="F31" s="30">
        <f t="shared" si="0"/>
        <v>0.96025348145051304</v>
      </c>
    </row>
    <row r="32" spans="2:6" x14ac:dyDescent="0.25">
      <c r="B32" s="3" t="s">
        <v>32</v>
      </c>
      <c r="C32" s="14">
        <v>0</v>
      </c>
      <c r="D32" s="14">
        <v>161120</v>
      </c>
      <c r="E32" s="14">
        <v>158711.54999999999</v>
      </c>
      <c r="F32" s="20">
        <f t="shared" si="0"/>
        <v>0.98505182472691155</v>
      </c>
    </row>
    <row r="33" spans="2:6" x14ac:dyDescent="0.25">
      <c r="B33" s="26" t="s">
        <v>33</v>
      </c>
      <c r="C33" s="27">
        <v>0</v>
      </c>
      <c r="D33" s="27">
        <v>39802</v>
      </c>
      <c r="E33" s="27">
        <v>34224.5</v>
      </c>
      <c r="F33" s="20">
        <f t="shared" si="0"/>
        <v>0.85986885081151698</v>
      </c>
    </row>
    <row r="34" spans="2:6" x14ac:dyDescent="0.25">
      <c r="B34" s="28" t="s">
        <v>11</v>
      </c>
      <c r="C34" s="29">
        <f>+SUM(C35:C41)</f>
        <v>0</v>
      </c>
      <c r="D34" s="29">
        <f>+SUM(D35:D41)</f>
        <v>4269411</v>
      </c>
      <c r="E34" s="29">
        <f>+SUM(E35:E41)</f>
        <v>1160682.5</v>
      </c>
      <c r="F34" s="30">
        <f t="shared" si="0"/>
        <v>0.27186009967182828</v>
      </c>
    </row>
    <row r="35" spans="2:6" x14ac:dyDescent="0.25">
      <c r="B35" s="5" t="s">
        <v>23</v>
      </c>
      <c r="C35" s="15">
        <v>0</v>
      </c>
      <c r="D35" s="15">
        <v>10920</v>
      </c>
      <c r="E35" s="15">
        <v>10320</v>
      </c>
      <c r="F35" s="20">
        <f t="shared" si="0"/>
        <v>0.94505494505494503</v>
      </c>
    </row>
    <row r="36" spans="2:6" x14ac:dyDescent="0.25">
      <c r="B36" s="5" t="s">
        <v>24</v>
      </c>
      <c r="C36" s="15">
        <v>0</v>
      </c>
      <c r="D36" s="15">
        <v>600</v>
      </c>
      <c r="E36" s="15">
        <v>600</v>
      </c>
      <c r="F36" s="20">
        <f t="shared" si="0"/>
        <v>1</v>
      </c>
    </row>
    <row r="37" spans="2:6" x14ac:dyDescent="0.25">
      <c r="B37" s="5" t="s">
        <v>25</v>
      </c>
      <c r="C37" s="15">
        <v>0</v>
      </c>
      <c r="D37" s="15">
        <v>15750</v>
      </c>
      <c r="E37" s="15">
        <v>8505</v>
      </c>
      <c r="F37" s="20">
        <f t="shared" si="0"/>
        <v>0.54</v>
      </c>
    </row>
    <row r="38" spans="2:6" x14ac:dyDescent="0.25">
      <c r="B38" s="5" t="s">
        <v>30</v>
      </c>
      <c r="C38" s="15">
        <v>0</v>
      </c>
      <c r="D38" s="15">
        <v>20688</v>
      </c>
      <c r="E38" s="15">
        <v>18789.239999999998</v>
      </c>
      <c r="F38" s="20">
        <f t="shared" si="0"/>
        <v>0.90821925754060318</v>
      </c>
    </row>
    <row r="39" spans="2:6" x14ac:dyDescent="0.25">
      <c r="B39" s="5" t="s">
        <v>31</v>
      </c>
      <c r="C39" s="15">
        <v>0</v>
      </c>
      <c r="D39" s="15">
        <v>1293696</v>
      </c>
      <c r="E39" s="15">
        <v>15980</v>
      </c>
      <c r="F39" s="20">
        <f t="shared" si="0"/>
        <v>1.2352206391609775E-2</v>
      </c>
    </row>
    <row r="40" spans="2:6" ht="15" customHeight="1" x14ac:dyDescent="0.25">
      <c r="B40" s="5" t="s">
        <v>32</v>
      </c>
      <c r="C40" s="15">
        <v>0</v>
      </c>
      <c r="D40" s="15">
        <v>1655191</v>
      </c>
      <c r="E40" s="15">
        <v>726642.39999999991</v>
      </c>
      <c r="F40" s="20">
        <f t="shared" si="0"/>
        <v>0.43900818697056709</v>
      </c>
    </row>
    <row r="41" spans="2:6" x14ac:dyDescent="0.25">
      <c r="B41" s="5" t="s">
        <v>33</v>
      </c>
      <c r="C41" s="15">
        <v>0</v>
      </c>
      <c r="D41" s="15">
        <v>1272566</v>
      </c>
      <c r="E41" s="15">
        <v>379845.86</v>
      </c>
      <c r="F41" s="20">
        <f t="shared" si="0"/>
        <v>0.29848814128304541</v>
      </c>
    </row>
    <row r="42" spans="2:6" x14ac:dyDescent="0.25">
      <c r="B42" s="31" t="s">
        <v>2</v>
      </c>
      <c r="C42" s="32">
        <f>+C34+C31+C27+C16+C14+C9</f>
        <v>3103832</v>
      </c>
      <c r="D42" s="32">
        <f>+D34+D31+D27+D16+D14+D9</f>
        <v>74054420</v>
      </c>
      <c r="E42" s="32">
        <f>+E34+E31+E27+E16+E14+E9</f>
        <v>12624469.720000003</v>
      </c>
      <c r="F42" s="33">
        <f t="shared" si="0"/>
        <v>0.17047557350391782</v>
      </c>
    </row>
    <row r="43" spans="2:6" x14ac:dyDescent="0.25">
      <c r="B43" s="22" t="s">
        <v>37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F37"/>
  <sheetViews>
    <sheetView showGridLines="0" zoomScale="120" zoomScaleNormal="120" workbookViewId="0">
      <selection activeCell="C33" sqref="C33:E33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56" t="s">
        <v>41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36</v>
      </c>
      <c r="F8" s="36" t="s">
        <v>4</v>
      </c>
    </row>
    <row r="9" spans="2:6" x14ac:dyDescent="0.25">
      <c r="B9" s="28" t="s">
        <v>16</v>
      </c>
      <c r="C9" s="29">
        <f>SUM(C10:C12)</f>
        <v>0</v>
      </c>
      <c r="D9" s="29">
        <f t="shared" ref="D9:E9" si="0">SUM(D10:D12)</f>
        <v>0</v>
      </c>
      <c r="E9" s="29">
        <f t="shared" si="0"/>
        <v>0</v>
      </c>
      <c r="F9" s="30" t="str">
        <f t="shared" ref="F9:F14" si="1">IF(E9=0,"%",E9/D9)</f>
        <v>%</v>
      </c>
    </row>
    <row r="10" spans="2:6" x14ac:dyDescent="0.25">
      <c r="B10" s="3" t="s">
        <v>33</v>
      </c>
      <c r="C10" s="14">
        <v>0</v>
      </c>
      <c r="D10" s="14">
        <v>0</v>
      </c>
      <c r="E10" s="14">
        <v>0</v>
      </c>
      <c r="F10" s="11" t="str">
        <f t="shared" si="1"/>
        <v>%</v>
      </c>
    </row>
    <row r="11" spans="2:6" hidden="1" x14ac:dyDescent="0.25">
      <c r="B11" s="51"/>
      <c r="C11" s="52"/>
      <c r="D11" s="52"/>
      <c r="E11" s="52"/>
      <c r="F11" s="11" t="str">
        <f t="shared" si="1"/>
        <v>%</v>
      </c>
    </row>
    <row r="12" spans="2:6" hidden="1" x14ac:dyDescent="0.25">
      <c r="B12" s="51"/>
      <c r="C12" s="52"/>
      <c r="D12" s="52"/>
      <c r="E12" s="52"/>
      <c r="F12" s="11" t="str">
        <f t="shared" si="1"/>
        <v>%</v>
      </c>
    </row>
    <row r="13" spans="2:6" s="1" customFormat="1" hidden="1" x14ac:dyDescent="0.25">
      <c r="B13" s="28" t="s">
        <v>15</v>
      </c>
      <c r="C13" s="29">
        <f>+C14</f>
        <v>0</v>
      </c>
      <c r="D13" s="29">
        <f t="shared" ref="D13:E13" si="2">+D14</f>
        <v>0</v>
      </c>
      <c r="E13" s="29">
        <f t="shared" si="2"/>
        <v>0</v>
      </c>
      <c r="F13" s="30" t="str">
        <f t="shared" si="1"/>
        <v>%</v>
      </c>
    </row>
    <row r="14" spans="2:6" s="1" customFormat="1" hidden="1" x14ac:dyDescent="0.25">
      <c r="B14" s="5"/>
      <c r="C14" s="15"/>
      <c r="D14" s="15"/>
      <c r="E14" s="15"/>
      <c r="F14" s="10" t="str">
        <f t="shared" si="1"/>
        <v>%</v>
      </c>
    </row>
    <row r="15" spans="2:6" x14ac:dyDescent="0.25">
      <c r="B15" s="28" t="s">
        <v>14</v>
      </c>
      <c r="C15" s="29">
        <f>SUM(C16:C27)</f>
        <v>0</v>
      </c>
      <c r="D15" s="29">
        <f>SUM(D16:D27)</f>
        <v>0</v>
      </c>
      <c r="E15" s="29">
        <f>SUM(E16:E27)</f>
        <v>0</v>
      </c>
      <c r="F15" s="30" t="str">
        <f t="shared" ref="F15:F27" si="3">IF(E15=0,"%",E15/D15)</f>
        <v>%</v>
      </c>
    </row>
    <row r="16" spans="2:6" x14ac:dyDescent="0.25">
      <c r="B16" s="3" t="s">
        <v>33</v>
      </c>
      <c r="C16" s="14">
        <v>0</v>
      </c>
      <c r="D16" s="14">
        <v>0</v>
      </c>
      <c r="E16" s="14">
        <v>0</v>
      </c>
      <c r="F16" s="11" t="str">
        <f t="shared" si="3"/>
        <v>%</v>
      </c>
    </row>
    <row r="17" spans="2:6" hidden="1" x14ac:dyDescent="0.25">
      <c r="B17" s="51"/>
      <c r="C17" s="52"/>
      <c r="D17" s="52"/>
      <c r="E17" s="52"/>
      <c r="F17" s="11" t="str">
        <f t="shared" si="3"/>
        <v>%</v>
      </c>
    </row>
    <row r="18" spans="2:6" hidden="1" x14ac:dyDescent="0.25">
      <c r="B18" s="51"/>
      <c r="C18" s="52"/>
      <c r="D18" s="52"/>
      <c r="E18" s="52"/>
      <c r="F18" s="11" t="str">
        <f t="shared" si="3"/>
        <v>%</v>
      </c>
    </row>
    <row r="19" spans="2:6" hidden="1" x14ac:dyDescent="0.25">
      <c r="B19" s="51"/>
      <c r="C19" s="52"/>
      <c r="D19" s="52"/>
      <c r="E19" s="52"/>
      <c r="F19" s="11" t="str">
        <f t="shared" si="3"/>
        <v>%</v>
      </c>
    </row>
    <row r="20" spans="2:6" hidden="1" x14ac:dyDescent="0.25">
      <c r="B20" s="51"/>
      <c r="C20" s="52"/>
      <c r="D20" s="52"/>
      <c r="E20" s="52"/>
      <c r="F20" s="11" t="str">
        <f t="shared" si="3"/>
        <v>%</v>
      </c>
    </row>
    <row r="21" spans="2:6" hidden="1" x14ac:dyDescent="0.25">
      <c r="B21" s="51"/>
      <c r="C21" s="52"/>
      <c r="D21" s="52"/>
      <c r="E21" s="52"/>
      <c r="F21" s="11" t="str">
        <f t="shared" si="3"/>
        <v>%</v>
      </c>
    </row>
    <row r="22" spans="2:6" hidden="1" x14ac:dyDescent="0.25">
      <c r="B22" s="51"/>
      <c r="C22" s="52"/>
      <c r="D22" s="52"/>
      <c r="E22" s="52"/>
      <c r="F22" s="11" t="str">
        <f t="shared" si="3"/>
        <v>%</v>
      </c>
    </row>
    <row r="23" spans="2:6" hidden="1" x14ac:dyDescent="0.25">
      <c r="B23" s="51"/>
      <c r="C23" s="52"/>
      <c r="D23" s="52"/>
      <c r="E23" s="52"/>
      <c r="F23" s="11" t="str">
        <f t="shared" si="3"/>
        <v>%</v>
      </c>
    </row>
    <row r="24" spans="2:6" hidden="1" x14ac:dyDescent="0.25">
      <c r="B24" s="51"/>
      <c r="C24" s="52"/>
      <c r="D24" s="52"/>
      <c r="E24" s="52"/>
      <c r="F24" s="11" t="str">
        <f t="shared" si="3"/>
        <v>%</v>
      </c>
    </row>
    <row r="25" spans="2:6" hidden="1" x14ac:dyDescent="0.25">
      <c r="B25" s="51"/>
      <c r="C25" s="52"/>
      <c r="D25" s="52"/>
      <c r="E25" s="52"/>
      <c r="F25" s="11" t="str">
        <f t="shared" si="3"/>
        <v>%</v>
      </c>
    </row>
    <row r="26" spans="2:6" hidden="1" x14ac:dyDescent="0.25">
      <c r="B26" s="51"/>
      <c r="C26" s="52"/>
      <c r="D26" s="52"/>
      <c r="E26" s="52"/>
      <c r="F26" s="11" t="str">
        <f t="shared" si="3"/>
        <v>%</v>
      </c>
    </row>
    <row r="27" spans="2:6" hidden="1" x14ac:dyDescent="0.25">
      <c r="B27" s="51"/>
      <c r="C27" s="52"/>
      <c r="D27" s="52"/>
      <c r="E27" s="52"/>
      <c r="F27" s="11" t="str">
        <f t="shared" si="3"/>
        <v>%</v>
      </c>
    </row>
    <row r="28" spans="2:6" hidden="1" x14ac:dyDescent="0.25">
      <c r="B28" s="28" t="s">
        <v>13</v>
      </c>
      <c r="C28" s="29">
        <f>++C29</f>
        <v>0</v>
      </c>
      <c r="D28" s="29">
        <f t="shared" ref="D28:E30" si="4">++D29</f>
        <v>0</v>
      </c>
      <c r="E28" s="29">
        <f t="shared" si="4"/>
        <v>0</v>
      </c>
      <c r="F28" s="30" t="str">
        <f t="shared" ref="F28:F29" si="5">IF(E28=0,"%",E28/D28)</f>
        <v>%</v>
      </c>
    </row>
    <row r="29" spans="2:6" hidden="1" x14ac:dyDescent="0.25">
      <c r="B29" s="3"/>
      <c r="C29" s="14">
        <v>0</v>
      </c>
      <c r="D29" s="14">
        <v>0</v>
      </c>
      <c r="E29" s="14">
        <v>0</v>
      </c>
      <c r="F29" s="11" t="str">
        <f t="shared" si="5"/>
        <v>%</v>
      </c>
    </row>
    <row r="30" spans="2:6" x14ac:dyDescent="0.25">
      <c r="B30" s="28" t="s">
        <v>12</v>
      </c>
      <c r="C30" s="29">
        <f>++C31</f>
        <v>0</v>
      </c>
      <c r="D30" s="29">
        <f t="shared" si="4"/>
        <v>0</v>
      </c>
      <c r="E30" s="29">
        <f t="shared" si="4"/>
        <v>0</v>
      </c>
      <c r="F30" s="30" t="str">
        <f t="shared" ref="F30:F31" si="6">IF(E30=0,"%",E30/D30)</f>
        <v>%</v>
      </c>
    </row>
    <row r="31" spans="2:6" x14ac:dyDescent="0.25">
      <c r="B31" s="3" t="s">
        <v>33</v>
      </c>
      <c r="C31" s="14">
        <v>0</v>
      </c>
      <c r="D31" s="14">
        <v>0</v>
      </c>
      <c r="E31" s="14">
        <v>0</v>
      </c>
      <c r="F31" s="11" t="str">
        <f t="shared" si="6"/>
        <v>%</v>
      </c>
    </row>
    <row r="32" spans="2:6" x14ac:dyDescent="0.25">
      <c r="B32" s="28" t="s">
        <v>11</v>
      </c>
      <c r="C32" s="29">
        <f>SUM(C33:C35)</f>
        <v>267976361</v>
      </c>
      <c r="D32" s="29">
        <f>SUM(D33:D35)</f>
        <v>162785269</v>
      </c>
      <c r="E32" s="29">
        <f>SUM(E33:E35)</f>
        <v>32687942.40000001</v>
      </c>
      <c r="F32" s="30">
        <f t="shared" ref="F32:F35" si="7">IF(E32=0,"%",E32/D32)</f>
        <v>0.2008040567847697</v>
      </c>
    </row>
    <row r="33" spans="2:6" x14ac:dyDescent="0.25">
      <c r="B33" s="3" t="s">
        <v>33</v>
      </c>
      <c r="C33" s="14">
        <v>267976361</v>
      </c>
      <c r="D33" s="14">
        <v>162785269</v>
      </c>
      <c r="E33" s="14">
        <v>32687942.40000001</v>
      </c>
      <c r="F33" s="11">
        <f t="shared" si="7"/>
        <v>0.2008040567847697</v>
      </c>
    </row>
    <row r="34" spans="2:6" hidden="1" x14ac:dyDescent="0.25">
      <c r="B34" s="53"/>
      <c r="C34" s="52"/>
      <c r="D34" s="52"/>
      <c r="E34" s="52"/>
      <c r="F34" s="11" t="str">
        <f t="shared" si="7"/>
        <v>%</v>
      </c>
    </row>
    <row r="35" spans="2:6" hidden="1" x14ac:dyDescent="0.25">
      <c r="B35" s="53"/>
      <c r="C35" s="52"/>
      <c r="D35" s="52"/>
      <c r="E35" s="52"/>
      <c r="F35" s="11" t="str">
        <f t="shared" si="7"/>
        <v>%</v>
      </c>
    </row>
    <row r="36" spans="2:6" x14ac:dyDescent="0.25">
      <c r="B36" s="31" t="s">
        <v>2</v>
      </c>
      <c r="C36" s="32">
        <f>+C9+C13+C15+C28+C30+C32</f>
        <v>267976361</v>
      </c>
      <c r="D36" s="32">
        <f>+D9+D13+D15+D28+D30+D32</f>
        <v>162785269</v>
      </c>
      <c r="E36" s="32">
        <f>+E9+E13+E15+E28+E30+E32</f>
        <v>32687942.40000001</v>
      </c>
      <c r="F36" s="33">
        <f t="shared" ref="F36" si="8">IF(D36=0,"%",E36/D36)</f>
        <v>0.2008040567847697</v>
      </c>
    </row>
    <row r="37" spans="2:6" x14ac:dyDescent="0.25">
      <c r="B37" s="22" t="s">
        <v>37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6"/>
  <sheetViews>
    <sheetView showGridLines="0" zoomScale="120" zoomScaleNormal="120" workbookViewId="0">
      <selection activeCell="B29" sqref="B29:E34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6" t="s">
        <v>42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36</v>
      </c>
      <c r="F8" s="36" t="s">
        <v>4</v>
      </c>
    </row>
    <row r="9" spans="2:6" x14ac:dyDescent="0.25">
      <c r="B9" s="28" t="s">
        <v>16</v>
      </c>
      <c r="C9" s="29">
        <f>+C10</f>
        <v>0</v>
      </c>
      <c r="D9" s="29">
        <f t="shared" ref="D9:E9" si="0">+D10</f>
        <v>0</v>
      </c>
      <c r="E9" s="29">
        <f t="shared" si="0"/>
        <v>0</v>
      </c>
      <c r="F9" s="30" t="str">
        <f t="shared" ref="F9:F35" si="1">IF(E9=0,"%",E9/D9)</f>
        <v>%</v>
      </c>
    </row>
    <row r="10" spans="2:6" x14ac:dyDescent="0.25">
      <c r="B10" s="13" t="s">
        <v>33</v>
      </c>
      <c r="C10" s="14">
        <v>0</v>
      </c>
      <c r="D10" s="14">
        <v>0</v>
      </c>
      <c r="E10" s="14">
        <v>0</v>
      </c>
      <c r="F10" s="11" t="str">
        <f t="shared" si="1"/>
        <v>%</v>
      </c>
    </row>
    <row r="11" spans="2:6" x14ac:dyDescent="0.25">
      <c r="B11" s="28" t="s">
        <v>14</v>
      </c>
      <c r="C11" s="29">
        <f>+SUM(C12:C22)</f>
        <v>0</v>
      </c>
      <c r="D11" s="29">
        <f>+SUM(D12:D22)</f>
        <v>545124818</v>
      </c>
      <c r="E11" s="29">
        <f>+SUM(E12:E22)</f>
        <v>371143482.0800001</v>
      </c>
      <c r="F11" s="30">
        <f t="shared" ref="F11:F12" si="2">IF(E11=0,"%",E11/D11)</f>
        <v>0.68084128593095916</v>
      </c>
    </row>
    <row r="12" spans="2:6" x14ac:dyDescent="0.25">
      <c r="B12" s="13" t="s">
        <v>23</v>
      </c>
      <c r="C12" s="14">
        <v>0</v>
      </c>
      <c r="D12" s="14">
        <v>45059718</v>
      </c>
      <c r="E12" s="14">
        <v>31897725.890000004</v>
      </c>
      <c r="F12" s="11">
        <f t="shared" si="2"/>
        <v>0.70789892404564103</v>
      </c>
    </row>
    <row r="13" spans="2:6" x14ac:dyDescent="0.25">
      <c r="B13" s="12" t="s">
        <v>24</v>
      </c>
      <c r="C13" s="15">
        <v>0</v>
      </c>
      <c r="D13" s="15">
        <v>5038949</v>
      </c>
      <c r="E13" s="15">
        <v>4342620.74</v>
      </c>
      <c r="F13" s="20">
        <f t="shared" si="1"/>
        <v>0.8618108141201668</v>
      </c>
    </row>
    <row r="14" spans="2:6" x14ac:dyDescent="0.25">
      <c r="B14" s="12" t="s">
        <v>25</v>
      </c>
      <c r="C14" s="15">
        <v>0</v>
      </c>
      <c r="D14" s="15">
        <v>178804</v>
      </c>
      <c r="E14" s="15">
        <v>143323.72</v>
      </c>
      <c r="F14" s="20">
        <f t="shared" si="1"/>
        <v>0.80156886870539812</v>
      </c>
    </row>
    <row r="15" spans="2:6" x14ac:dyDescent="0.25">
      <c r="B15" s="12" t="s">
        <v>26</v>
      </c>
      <c r="C15" s="15">
        <v>0</v>
      </c>
      <c r="D15" s="15">
        <v>13693393</v>
      </c>
      <c r="E15" s="15">
        <v>9417573.0999999978</v>
      </c>
      <c r="F15" s="20">
        <f t="shared" si="1"/>
        <v>0.68774576907271978</v>
      </c>
    </row>
    <row r="16" spans="2:6" x14ac:dyDescent="0.25">
      <c r="B16" s="12" t="s">
        <v>27</v>
      </c>
      <c r="C16" s="15">
        <v>0</v>
      </c>
      <c r="D16" s="15">
        <v>57460507</v>
      </c>
      <c r="E16" s="15">
        <v>36119552.849999987</v>
      </c>
      <c r="F16" s="20">
        <f t="shared" si="1"/>
        <v>0.62859787940959144</v>
      </c>
    </row>
    <row r="17" spans="2:6" x14ac:dyDescent="0.25">
      <c r="B17" s="12" t="s">
        <v>29</v>
      </c>
      <c r="C17" s="15">
        <v>0</v>
      </c>
      <c r="D17" s="15">
        <v>13854676</v>
      </c>
      <c r="E17" s="15">
        <v>10336003.770000001</v>
      </c>
      <c r="F17" s="20">
        <f t="shared" si="1"/>
        <v>0.74602998799827591</v>
      </c>
    </row>
    <row r="18" spans="2:6" x14ac:dyDescent="0.25">
      <c r="B18" s="12" t="s">
        <v>30</v>
      </c>
      <c r="C18" s="15">
        <v>0</v>
      </c>
      <c r="D18" s="15">
        <v>546601</v>
      </c>
      <c r="E18" s="15">
        <v>466493.42000000004</v>
      </c>
      <c r="F18" s="20">
        <f t="shared" si="1"/>
        <v>0.85344413932649232</v>
      </c>
    </row>
    <row r="19" spans="2:6" x14ac:dyDescent="0.25">
      <c r="B19" s="12" t="s">
        <v>31</v>
      </c>
      <c r="C19" s="15">
        <v>0</v>
      </c>
      <c r="D19" s="15">
        <v>4268310</v>
      </c>
      <c r="E19" s="15">
        <v>3693707.6799999997</v>
      </c>
      <c r="F19" s="20">
        <f t="shared" si="1"/>
        <v>0.86537943120345051</v>
      </c>
    </row>
    <row r="20" spans="2:6" x14ac:dyDescent="0.25">
      <c r="B20" s="12" t="s">
        <v>35</v>
      </c>
      <c r="C20" s="15">
        <v>0</v>
      </c>
      <c r="D20" s="15">
        <v>13049938</v>
      </c>
      <c r="E20" s="15">
        <v>8868983.4899999984</v>
      </c>
      <c r="F20" s="20">
        <f t="shared" si="1"/>
        <v>0.67961882194382828</v>
      </c>
    </row>
    <row r="21" spans="2:6" x14ac:dyDescent="0.25">
      <c r="B21" s="12" t="s">
        <v>32</v>
      </c>
      <c r="C21" s="15">
        <v>0</v>
      </c>
      <c r="D21" s="15">
        <v>15007</v>
      </c>
      <c r="E21" s="15">
        <v>14907.7</v>
      </c>
      <c r="F21" s="20">
        <f t="shared" si="1"/>
        <v>0.993383087892317</v>
      </c>
    </row>
    <row r="22" spans="2:6" x14ac:dyDescent="0.25">
      <c r="B22" s="12" t="s">
        <v>33</v>
      </c>
      <c r="C22" s="15">
        <v>0</v>
      </c>
      <c r="D22" s="15">
        <v>391958915</v>
      </c>
      <c r="E22" s="15">
        <v>265842589.72000012</v>
      </c>
      <c r="F22" s="20">
        <f t="shared" si="1"/>
        <v>0.67824095726971823</v>
      </c>
    </row>
    <row r="23" spans="2:6" x14ac:dyDescent="0.25">
      <c r="B23" s="28" t="s">
        <v>13</v>
      </c>
      <c r="C23" s="29">
        <f>SUM(C24:C25)</f>
        <v>0</v>
      </c>
      <c r="D23" s="29">
        <f t="shared" ref="D23:E23" si="3">SUM(D24:D25)</f>
        <v>0</v>
      </c>
      <c r="E23" s="29">
        <f t="shared" si="3"/>
        <v>0</v>
      </c>
      <c r="F23" s="30" t="str">
        <f t="shared" ref="F23:F24" si="4">IF(E23=0,"%",E23/D23)</f>
        <v>%</v>
      </c>
    </row>
    <row r="24" spans="2:6" x14ac:dyDescent="0.25">
      <c r="B24" s="12" t="s">
        <v>19</v>
      </c>
      <c r="C24" s="15">
        <v>0</v>
      </c>
      <c r="D24" s="15">
        <v>0</v>
      </c>
      <c r="E24" s="15">
        <v>0</v>
      </c>
      <c r="F24" s="20" t="str">
        <f t="shared" si="4"/>
        <v>%</v>
      </c>
    </row>
    <row r="25" spans="2:6" x14ac:dyDescent="0.25">
      <c r="B25" s="49" t="s">
        <v>22</v>
      </c>
      <c r="C25" s="50">
        <v>0</v>
      </c>
      <c r="D25" s="50">
        <v>0</v>
      </c>
      <c r="E25" s="50">
        <v>0</v>
      </c>
      <c r="F25" s="20" t="str">
        <f t="shared" si="1"/>
        <v>%</v>
      </c>
    </row>
    <row r="26" spans="2:6" x14ac:dyDescent="0.25">
      <c r="B26" s="28" t="s">
        <v>12</v>
      </c>
      <c r="C26" s="29">
        <f>+C27</f>
        <v>0</v>
      </c>
      <c r="D26" s="29">
        <f t="shared" ref="D26:E26" si="5">+D27</f>
        <v>0</v>
      </c>
      <c r="E26" s="29">
        <f t="shared" si="5"/>
        <v>0</v>
      </c>
      <c r="F26" s="30" t="str">
        <f t="shared" si="1"/>
        <v>%</v>
      </c>
    </row>
    <row r="27" spans="2:6" x14ac:dyDescent="0.25">
      <c r="B27" s="12" t="s">
        <v>33</v>
      </c>
      <c r="C27" s="15">
        <v>0</v>
      </c>
      <c r="D27" s="15">
        <v>0</v>
      </c>
      <c r="E27" s="15">
        <v>0</v>
      </c>
      <c r="F27" s="20" t="str">
        <f t="shared" si="1"/>
        <v>%</v>
      </c>
    </row>
    <row r="28" spans="2:6" x14ac:dyDescent="0.25">
      <c r="B28" s="28" t="s">
        <v>11</v>
      </c>
      <c r="C28" s="29">
        <f>+SUM(C29:C34)</f>
        <v>0</v>
      </c>
      <c r="D28" s="29">
        <f>+SUM(D29:D34)</f>
        <v>20622406</v>
      </c>
      <c r="E28" s="29">
        <f>+SUM(E29:E34)</f>
        <v>7986135.7200000007</v>
      </c>
      <c r="F28" s="30">
        <f t="shared" si="1"/>
        <v>0.38725528534352399</v>
      </c>
    </row>
    <row r="29" spans="2:6" x14ac:dyDescent="0.25">
      <c r="B29" s="12" t="s">
        <v>23</v>
      </c>
      <c r="C29" s="15">
        <v>0</v>
      </c>
      <c r="D29" s="15">
        <v>787750</v>
      </c>
      <c r="E29" s="15">
        <v>393114.41000000003</v>
      </c>
      <c r="F29" s="20">
        <f t="shared" si="1"/>
        <v>0.49903447794351002</v>
      </c>
    </row>
    <row r="30" spans="2:6" x14ac:dyDescent="0.25">
      <c r="B30" s="12" t="s">
        <v>26</v>
      </c>
      <c r="C30" s="15">
        <v>0</v>
      </c>
      <c r="D30" s="15">
        <v>314850</v>
      </c>
      <c r="E30" s="15">
        <v>158639.85</v>
      </c>
      <c r="F30" s="20">
        <f t="shared" si="1"/>
        <v>0.50385850404954746</v>
      </c>
    </row>
    <row r="31" spans="2:6" x14ac:dyDescent="0.25">
      <c r="B31" s="12" t="s">
        <v>27</v>
      </c>
      <c r="C31" s="15">
        <v>0</v>
      </c>
      <c r="D31" s="15">
        <v>360190</v>
      </c>
      <c r="E31" s="15">
        <v>347903.1</v>
      </c>
      <c r="F31" s="20">
        <f t="shared" si="1"/>
        <v>0.96588772592242977</v>
      </c>
    </row>
    <row r="32" spans="2:6" x14ac:dyDescent="0.25">
      <c r="B32" s="12" t="s">
        <v>35</v>
      </c>
      <c r="C32" s="15">
        <v>0</v>
      </c>
      <c r="D32" s="15">
        <v>3000</v>
      </c>
      <c r="E32" s="15">
        <v>3000</v>
      </c>
      <c r="F32" s="20">
        <f t="shared" si="1"/>
        <v>1</v>
      </c>
    </row>
    <row r="33" spans="2:6" x14ac:dyDescent="0.25">
      <c r="B33" s="12" t="s">
        <v>32</v>
      </c>
      <c r="C33" s="15">
        <v>0</v>
      </c>
      <c r="D33" s="15">
        <v>4684</v>
      </c>
      <c r="E33" s="15">
        <v>4654</v>
      </c>
      <c r="F33" s="20">
        <f t="shared" si="1"/>
        <v>0.99359521776259607</v>
      </c>
    </row>
    <row r="34" spans="2:6" x14ac:dyDescent="0.25">
      <c r="B34" s="12" t="s">
        <v>33</v>
      </c>
      <c r="C34" s="15">
        <v>0</v>
      </c>
      <c r="D34" s="15">
        <v>19151932</v>
      </c>
      <c r="E34" s="15">
        <v>7078824.3600000003</v>
      </c>
      <c r="F34" s="20">
        <f t="shared" si="1"/>
        <v>0.3696141130826906</v>
      </c>
    </row>
    <row r="35" spans="2:6" x14ac:dyDescent="0.25">
      <c r="B35" s="31" t="s">
        <v>2</v>
      </c>
      <c r="C35" s="32">
        <f>+C28+C26+C23+C11</f>
        <v>0</v>
      </c>
      <c r="D35" s="32">
        <f>+D28+D26+D23+D11</f>
        <v>565747224</v>
      </c>
      <c r="E35" s="32">
        <f>+E28+E26+E23+E11</f>
        <v>379129617.80000013</v>
      </c>
      <c r="F35" s="33">
        <f t="shared" si="1"/>
        <v>0.67013959895276509</v>
      </c>
    </row>
    <row r="36" spans="2:6" x14ac:dyDescent="0.25">
      <c r="B36" s="22" t="s">
        <v>37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20"/>
  <sheetViews>
    <sheetView showGridLines="0" tabSelected="1" zoomScale="120" zoomScaleNormal="120" workbookViewId="0">
      <selection activeCell="D17" sqref="D17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7" t="s">
        <v>43</v>
      </c>
      <c r="C5" s="57"/>
      <c r="D5" s="57"/>
      <c r="E5" s="57"/>
      <c r="F5" s="57"/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36</v>
      </c>
      <c r="F8" s="36" t="s">
        <v>4</v>
      </c>
    </row>
    <row r="9" spans="2:6" x14ac:dyDescent="0.25">
      <c r="B9" s="28" t="s">
        <v>17</v>
      </c>
      <c r="C9" s="29">
        <f>SUM(C10:C13)</f>
        <v>0</v>
      </c>
      <c r="D9" s="29">
        <f t="shared" ref="D9:E9" si="0">SUM(D10:D13)</f>
        <v>1347451</v>
      </c>
      <c r="E9" s="29">
        <f t="shared" si="0"/>
        <v>531539.22</v>
      </c>
      <c r="F9" s="30">
        <f t="shared" ref="F9:F19" si="1">IF(E9=0,"%",E9/D9)</f>
        <v>0.39447758768222368</v>
      </c>
    </row>
    <row r="10" spans="2:6" x14ac:dyDescent="0.25">
      <c r="B10" s="12" t="s">
        <v>23</v>
      </c>
      <c r="C10" s="15">
        <v>0</v>
      </c>
      <c r="D10" s="15">
        <v>697656</v>
      </c>
      <c r="E10" s="15">
        <v>184009.46999999997</v>
      </c>
      <c r="F10" s="20">
        <f t="shared" si="1"/>
        <v>0.26375387010217066</v>
      </c>
    </row>
    <row r="11" spans="2:6" x14ac:dyDescent="0.25">
      <c r="B11" s="54" t="s">
        <v>31</v>
      </c>
      <c r="C11" s="55">
        <v>0</v>
      </c>
      <c r="D11" s="55">
        <v>110123</v>
      </c>
      <c r="E11" s="55">
        <v>44799.509999999995</v>
      </c>
      <c r="F11" s="20">
        <f t="shared" si="1"/>
        <v>0.40681338140079726</v>
      </c>
    </row>
    <row r="12" spans="2:6" x14ac:dyDescent="0.25">
      <c r="B12" s="54" t="s">
        <v>35</v>
      </c>
      <c r="C12" s="55">
        <v>0</v>
      </c>
      <c r="D12" s="55">
        <v>468487</v>
      </c>
      <c r="E12" s="55">
        <v>273534.59000000003</v>
      </c>
      <c r="F12" s="20">
        <f t="shared" si="1"/>
        <v>0.58386804756588773</v>
      </c>
    </row>
    <row r="13" spans="2:6" x14ac:dyDescent="0.25">
      <c r="B13" s="38" t="s">
        <v>33</v>
      </c>
      <c r="C13" s="16">
        <v>0</v>
      </c>
      <c r="D13" s="16">
        <v>71185</v>
      </c>
      <c r="E13" s="16">
        <v>29195.65</v>
      </c>
      <c r="F13" s="21">
        <f t="shared" si="1"/>
        <v>0.4101376694528342</v>
      </c>
    </row>
    <row r="14" spans="2:6" x14ac:dyDescent="0.25">
      <c r="B14" s="28" t="s">
        <v>11</v>
      </c>
      <c r="C14" s="29">
        <f>SUM(C15:C18)</f>
        <v>0</v>
      </c>
      <c r="D14" s="29">
        <f t="shared" ref="D14:E14" si="2">SUM(D15:D18)</f>
        <v>788411</v>
      </c>
      <c r="E14" s="29">
        <f t="shared" si="2"/>
        <v>303421.99</v>
      </c>
      <c r="F14" s="39">
        <f t="shared" si="1"/>
        <v>0.384852557866392</v>
      </c>
    </row>
    <row r="15" spans="2:6" x14ac:dyDescent="0.25">
      <c r="B15" s="12" t="s">
        <v>23</v>
      </c>
      <c r="C15" s="15">
        <v>0</v>
      </c>
      <c r="D15" s="15">
        <v>485714</v>
      </c>
      <c r="E15" s="15">
        <v>206734</v>
      </c>
      <c r="F15" s="20">
        <f t="shared" si="1"/>
        <v>0.42562907389945526</v>
      </c>
    </row>
    <row r="16" spans="2:6" x14ac:dyDescent="0.25">
      <c r="B16" s="54" t="s">
        <v>31</v>
      </c>
      <c r="C16" s="55">
        <v>0</v>
      </c>
      <c r="D16" s="55">
        <v>0</v>
      </c>
      <c r="E16" s="55">
        <v>0</v>
      </c>
      <c r="F16" s="20" t="str">
        <f t="shared" si="1"/>
        <v>%</v>
      </c>
    </row>
    <row r="17" spans="2:6" x14ac:dyDescent="0.25">
      <c r="B17" s="54" t="s">
        <v>35</v>
      </c>
      <c r="C17" s="55">
        <v>0</v>
      </c>
      <c r="D17" s="55">
        <v>267684</v>
      </c>
      <c r="E17" s="55">
        <v>80324.989999999991</v>
      </c>
      <c r="F17" s="20">
        <f t="shared" si="1"/>
        <v>0.30007393045531294</v>
      </c>
    </row>
    <row r="18" spans="2:6" x14ac:dyDescent="0.25">
      <c r="B18" s="38" t="s">
        <v>33</v>
      </c>
      <c r="C18" s="16">
        <v>0</v>
      </c>
      <c r="D18" s="16">
        <v>35013</v>
      </c>
      <c r="E18" s="16">
        <v>16363</v>
      </c>
      <c r="F18" s="21">
        <f t="shared" si="1"/>
        <v>0.46734070202496214</v>
      </c>
    </row>
    <row r="19" spans="2:6" x14ac:dyDescent="0.25">
      <c r="B19" s="31" t="s">
        <v>2</v>
      </c>
      <c r="C19" s="32">
        <f>+C14+C9</f>
        <v>0</v>
      </c>
      <c r="D19" s="32">
        <f t="shared" ref="D19:E19" si="3">+D14+D9</f>
        <v>2135862</v>
      </c>
      <c r="E19" s="32">
        <f t="shared" si="3"/>
        <v>834961.21</v>
      </c>
      <c r="F19" s="33">
        <f t="shared" si="1"/>
        <v>0.39092469925491441</v>
      </c>
    </row>
    <row r="20" spans="2:6" x14ac:dyDescent="0.25">
      <c r="B20" s="22" t="s">
        <v>37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RD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2025-09-02T15:27:29Z</dcterms:modified>
</cp:coreProperties>
</file>