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arpeta VICENTE GALLO-2025\2.- DOCUMENTOS - AÑO 2025\ATENCIÓN DE DOCUMENTOS - 2025\ARCHIVOS PARA EL PORTAL DE TRANSPARENCIA\09. MES DE SETIEMBRE - FALTA\"/>
    </mc:Choice>
  </mc:AlternateContent>
  <xr:revisionPtr revIDLastSave="0" documentId="13_ncr:1_{22C1B08B-72E0-4E99-B6F3-30BFF1F7D70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ODA FUENTE" sheetId="1" r:id="rId1"/>
    <sheet name="RO" sheetId="2" r:id="rId2"/>
    <sheet name="RDR" sheetId="3" r:id="rId3"/>
    <sheet name="ROOC" sheetId="8" r:id="rId4"/>
    <sheet name="DYT" sheetId="5" r:id="rId5"/>
    <sheet name="RD" sheetId="7" r:id="rId6"/>
  </sheets>
  <definedNames>
    <definedName name="_xlnm.Print_Area" localSheetId="2">RDR!$B$5:$F$48</definedName>
    <definedName name="_xlnm.Print_Area" localSheetId="1">RO!$B$5:$F$77</definedName>
    <definedName name="_xlnm.Print_Area" localSheetId="3">ROOC!$B$5:$F$37</definedName>
    <definedName name="_xlnm.Print_Area" localSheetId="0">'TODA FUENTE'!$B$5:$F$77</definedName>
  </definedNames>
  <calcPr calcId="191029"/>
</workbook>
</file>

<file path=xl/calcChain.xml><?xml version="1.0" encoding="utf-8"?>
<calcChain xmlns="http://schemas.openxmlformats.org/spreadsheetml/2006/main">
  <c r="F33" i="5" l="1"/>
  <c r="F32" i="5"/>
  <c r="F31" i="5"/>
  <c r="F30" i="5"/>
  <c r="F41" i="3"/>
  <c r="F40" i="3"/>
  <c r="F39" i="3"/>
  <c r="F26" i="3"/>
  <c r="F25" i="3"/>
  <c r="F24" i="3"/>
  <c r="C29" i="3"/>
  <c r="D29" i="3"/>
  <c r="C33" i="3"/>
  <c r="D33" i="3"/>
  <c r="C36" i="3"/>
  <c r="D36" i="3"/>
  <c r="E29" i="3"/>
  <c r="F42" i="3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17" i="7"/>
  <c r="F16" i="7"/>
  <c r="F11" i="7"/>
  <c r="C14" i="7"/>
  <c r="D14" i="7"/>
  <c r="E14" i="7"/>
  <c r="F57" i="2"/>
  <c r="C62" i="2"/>
  <c r="C76" i="2" s="1"/>
  <c r="D62" i="2"/>
  <c r="D76" i="2" s="1"/>
  <c r="E62" i="2"/>
  <c r="E76" i="2" s="1"/>
  <c r="F49" i="2"/>
  <c r="C52" i="2"/>
  <c r="D52" i="2"/>
  <c r="E52" i="2"/>
  <c r="F56" i="1"/>
  <c r="C62" i="1"/>
  <c r="D62" i="1"/>
  <c r="E62" i="1"/>
  <c r="F48" i="1"/>
  <c r="C52" i="1"/>
  <c r="D52" i="1"/>
  <c r="E52" i="1"/>
  <c r="F10" i="7" l="1"/>
  <c r="F12" i="7"/>
  <c r="F13" i="7"/>
  <c r="F35" i="5"/>
  <c r="F70" i="2"/>
  <c r="F71" i="1"/>
  <c r="F36" i="5" l="1"/>
  <c r="F18" i="5"/>
  <c r="F28" i="2"/>
  <c r="F27" i="2"/>
  <c r="F26" i="2"/>
  <c r="F27" i="1"/>
  <c r="F26" i="1"/>
  <c r="F37" i="5" l="1"/>
  <c r="F34" i="5"/>
  <c r="F29" i="5"/>
  <c r="E28" i="5"/>
  <c r="D28" i="5"/>
  <c r="C28" i="5"/>
  <c r="F58" i="2"/>
  <c r="F58" i="1"/>
  <c r="F18" i="2" l="1"/>
  <c r="C23" i="2"/>
  <c r="D23" i="2"/>
  <c r="E23" i="2"/>
  <c r="C23" i="1"/>
  <c r="D23" i="1"/>
  <c r="E23" i="1"/>
  <c r="F15" i="3" l="1"/>
  <c r="E13" i="8" l="1"/>
  <c r="D13" i="8"/>
  <c r="C13" i="8"/>
  <c r="F31" i="8"/>
  <c r="F27" i="8"/>
  <c r="F26" i="8"/>
  <c r="F25" i="8"/>
  <c r="F24" i="8"/>
  <c r="F23" i="8"/>
  <c r="F22" i="8"/>
  <c r="F21" i="8"/>
  <c r="F20" i="8"/>
  <c r="F19" i="8"/>
  <c r="F18" i="8"/>
  <c r="F17" i="8"/>
  <c r="F14" i="8"/>
  <c r="F12" i="8"/>
  <c r="F11" i="8"/>
  <c r="E9" i="8"/>
  <c r="D9" i="8"/>
  <c r="C9" i="8"/>
  <c r="F39" i="2"/>
  <c r="C44" i="2"/>
  <c r="D44" i="2"/>
  <c r="E44" i="2"/>
  <c r="F15" i="2"/>
  <c r="E15" i="8" l="1"/>
  <c r="D15" i="8"/>
  <c r="C15" i="8"/>
  <c r="E32" i="8"/>
  <c r="D32" i="8"/>
  <c r="C32" i="8"/>
  <c r="F35" i="8"/>
  <c r="F34" i="8"/>
  <c r="C28" i="8"/>
  <c r="D28" i="8"/>
  <c r="E28" i="8"/>
  <c r="F28" i="8" s="1"/>
  <c r="F29" i="8"/>
  <c r="F29" i="1"/>
  <c r="F28" i="1"/>
  <c r="F46" i="3"/>
  <c r="F45" i="3"/>
  <c r="F44" i="3"/>
  <c r="F43" i="3"/>
  <c r="F38" i="3"/>
  <c r="F37" i="3"/>
  <c r="F35" i="3"/>
  <c r="E36" i="3"/>
  <c r="F31" i="3"/>
  <c r="F50" i="1"/>
  <c r="F36" i="3" l="1"/>
  <c r="F25" i="2"/>
  <c r="F25" i="1"/>
  <c r="F16" i="5" l="1"/>
  <c r="C23" i="5"/>
  <c r="D23" i="5"/>
  <c r="E23" i="5"/>
  <c r="E30" i="8"/>
  <c r="D30" i="8"/>
  <c r="D36" i="8" s="1"/>
  <c r="C30" i="8"/>
  <c r="C36" i="8" s="1"/>
  <c r="F13" i="8" l="1"/>
  <c r="E36" i="8"/>
  <c r="F30" i="8"/>
  <c r="F25" i="5"/>
  <c r="F19" i="5"/>
  <c r="F34" i="3"/>
  <c r="F70" i="1"/>
  <c r="F42" i="1"/>
  <c r="F40" i="1"/>
  <c r="C44" i="1"/>
  <c r="D44" i="1"/>
  <c r="E44" i="1"/>
  <c r="F24" i="5" l="1"/>
  <c r="C30" i="1"/>
  <c r="D30" i="1"/>
  <c r="E30" i="1"/>
  <c r="F23" i="5" l="1"/>
  <c r="F33" i="8"/>
  <c r="F16" i="8"/>
  <c r="F69" i="2"/>
  <c r="F68" i="2"/>
  <c r="F67" i="2"/>
  <c r="F66" i="2"/>
  <c r="F73" i="1"/>
  <c r="F72" i="1"/>
  <c r="F32" i="8" l="1"/>
  <c r="F15" i="8"/>
  <c r="F36" i="8" l="1"/>
  <c r="F69" i="1"/>
  <c r="F17" i="5" l="1"/>
  <c r="F11" i="3" l="1"/>
  <c r="F50" i="2"/>
  <c r="F48" i="2"/>
  <c r="F47" i="2"/>
  <c r="F46" i="2"/>
  <c r="F34" i="2"/>
  <c r="F51" i="1"/>
  <c r="F49" i="1"/>
  <c r="F47" i="1"/>
  <c r="F37" i="1"/>
  <c r="F18" i="7" l="1"/>
  <c r="F15" i="7"/>
  <c r="E26" i="5"/>
  <c r="D26" i="5"/>
  <c r="C26" i="5"/>
  <c r="E33" i="3"/>
  <c r="F14" i="7" l="1"/>
  <c r="F32" i="3"/>
  <c r="F24" i="1"/>
  <c r="F27" i="5" l="1"/>
  <c r="F26" i="5"/>
  <c r="C30" i="2"/>
  <c r="D30" i="2"/>
  <c r="E30" i="2"/>
  <c r="E11" i="5" l="1"/>
  <c r="E38" i="5" s="1"/>
  <c r="D11" i="5"/>
  <c r="D38" i="5" s="1"/>
  <c r="C11" i="5"/>
  <c r="C38" i="5" s="1"/>
  <c r="E9" i="5"/>
  <c r="D9" i="5"/>
  <c r="C9" i="5"/>
  <c r="F61" i="1"/>
  <c r="F60" i="1"/>
  <c r="F59" i="1"/>
  <c r="F15" i="5" l="1"/>
  <c r="F14" i="5"/>
  <c r="F13" i="5"/>
  <c r="F12" i="5"/>
  <c r="F11" i="5"/>
  <c r="E9" i="7" l="1"/>
  <c r="E19" i="7" s="1"/>
  <c r="D9" i="7"/>
  <c r="D19" i="7" s="1"/>
  <c r="C9" i="7"/>
  <c r="C19" i="7" s="1"/>
  <c r="F30" i="3"/>
  <c r="F28" i="3"/>
  <c r="F27" i="3"/>
  <c r="F23" i="3"/>
  <c r="F22" i="3"/>
  <c r="F21" i="3"/>
  <c r="F20" i="3"/>
  <c r="F19" i="3"/>
  <c r="F18" i="3"/>
  <c r="F17" i="3"/>
  <c r="F13" i="3"/>
  <c r="F12" i="3"/>
  <c r="F10" i="3"/>
  <c r="F56" i="2" l="1"/>
  <c r="F51" i="2"/>
  <c r="F45" i="2"/>
  <c r="F57" i="1"/>
  <c r="F46" i="1"/>
  <c r="F74" i="2" l="1"/>
  <c r="F68" i="1"/>
  <c r="F29" i="3" l="1"/>
  <c r="F33" i="3"/>
  <c r="F60" i="2" l="1"/>
  <c r="F59" i="2"/>
  <c r="F55" i="2"/>
  <c r="F55" i="1"/>
  <c r="F29" i="2" l="1"/>
  <c r="F24" i="2"/>
  <c r="F45" i="1" l="1"/>
  <c r="F10" i="8" l="1"/>
  <c r="F22" i="5" l="1"/>
  <c r="F21" i="5"/>
  <c r="F20" i="5"/>
  <c r="F10" i="5"/>
  <c r="F75" i="2"/>
  <c r="F73" i="2"/>
  <c r="F72" i="2"/>
  <c r="F71" i="2"/>
  <c r="F65" i="2"/>
  <c r="F64" i="2"/>
  <c r="F63" i="2"/>
  <c r="F61" i="2"/>
  <c r="F54" i="2"/>
  <c r="F53" i="2"/>
  <c r="F43" i="2"/>
  <c r="F42" i="2"/>
  <c r="F41" i="2"/>
  <c r="F40" i="2"/>
  <c r="F38" i="2"/>
  <c r="F37" i="2"/>
  <c r="F36" i="2"/>
  <c r="F35" i="2"/>
  <c r="F33" i="2"/>
  <c r="F32" i="2"/>
  <c r="F31" i="2"/>
  <c r="F22" i="2"/>
  <c r="F21" i="2"/>
  <c r="F20" i="2"/>
  <c r="F19" i="2"/>
  <c r="F17" i="2"/>
  <c r="F16" i="2"/>
  <c r="F14" i="2"/>
  <c r="F13" i="2"/>
  <c r="F12" i="2"/>
  <c r="F11" i="2"/>
  <c r="F10" i="2"/>
  <c r="F75" i="1"/>
  <c r="F74" i="1"/>
  <c r="F67" i="1"/>
  <c r="F66" i="1"/>
  <c r="F65" i="1"/>
  <c r="F64" i="1"/>
  <c r="F63" i="1"/>
  <c r="F54" i="1"/>
  <c r="F53" i="1"/>
  <c r="F43" i="1"/>
  <c r="F41" i="1"/>
  <c r="F39" i="1"/>
  <c r="F38" i="1"/>
  <c r="F36" i="1"/>
  <c r="F35" i="1"/>
  <c r="F34" i="1"/>
  <c r="F33" i="1"/>
  <c r="F32" i="1"/>
  <c r="F31" i="1"/>
  <c r="F62" i="1" l="1"/>
  <c r="F62" i="2"/>
  <c r="E9" i="3"/>
  <c r="D9" i="3"/>
  <c r="C9" i="3"/>
  <c r="F9" i="3" l="1"/>
  <c r="F9" i="5"/>
  <c r="F44" i="1"/>
  <c r="F23" i="1"/>
  <c r="F9" i="8"/>
  <c r="F28" i="5"/>
  <c r="F38" i="5"/>
  <c r="F44" i="2"/>
  <c r="E14" i="3"/>
  <c r="D14" i="3"/>
  <c r="C14" i="3"/>
  <c r="F14" i="3" l="1"/>
  <c r="F19" i="7" l="1"/>
  <c r="F9" i="7"/>
  <c r="E16" i="3"/>
  <c r="E47" i="3" s="1"/>
  <c r="D16" i="3"/>
  <c r="D47" i="3" s="1"/>
  <c r="C16" i="3"/>
  <c r="C47" i="3" s="1"/>
  <c r="E9" i="2"/>
  <c r="D9" i="2"/>
  <c r="C9" i="2"/>
  <c r="E9" i="1"/>
  <c r="E76" i="1" s="1"/>
  <c r="D9" i="1"/>
  <c r="D76" i="1" s="1"/>
  <c r="C9" i="1"/>
  <c r="C76" i="1" s="1"/>
  <c r="F76" i="1" l="1"/>
  <c r="F16" i="3"/>
  <c r="F30" i="2"/>
  <c r="F23" i="2"/>
  <c r="F30" i="1"/>
  <c r="F52" i="2"/>
  <c r="F52" i="1"/>
  <c r="F9" i="2"/>
  <c r="F9" i="1"/>
  <c r="F47" i="3" l="1"/>
  <c r="F76" i="2"/>
</calcChain>
</file>

<file path=xl/sharedStrings.xml><?xml version="1.0" encoding="utf-8"?>
<sst xmlns="http://schemas.openxmlformats.org/spreadsheetml/2006/main" count="273" uniqueCount="43">
  <si>
    <t>PIA</t>
  </si>
  <si>
    <t>PIM</t>
  </si>
  <si>
    <t>TOTAL</t>
  </si>
  <si>
    <t>GENERICAS DE GASTOS / PROGRAMAS PRESUPUESTALES</t>
  </si>
  <si>
    <t>%
DE EJECUCION</t>
  </si>
  <si>
    <t>6-26: ADQUISICION DE ACTIVOS NO FINANCIEROS</t>
  </si>
  <si>
    <t>5-25: OTROS GASTOS</t>
  </si>
  <si>
    <t>5-24: DONACIONES Y TRANSFERENCIAS</t>
  </si>
  <si>
    <t>5-23: BIENES Y SERVICIOS</t>
  </si>
  <si>
    <t>5-22: PENSIONES Y OTRAS PRESTACIONES SOCIALES</t>
  </si>
  <si>
    <t>5-21: PERSONAL Y OBLIGACIONES SOCIALES</t>
  </si>
  <si>
    <t>6-2.6. ADQUISICION DE ACTIVOS NO FINANCIEROS</t>
  </si>
  <si>
    <t>5-2.5. OTROS GASTOS</t>
  </si>
  <si>
    <t>5-2.4. DONACIONES Y TRANSFERENCIAS</t>
  </si>
  <si>
    <t>5-2.3. BIENES Y SERVICIOS</t>
  </si>
  <si>
    <t>5-2.2. PENSIONES Y OTRAS PRESTACIONES SOCIALES</t>
  </si>
  <si>
    <t>5-2.1. PERSONAL Y OBLIGACIONES SOCIALES</t>
  </si>
  <si>
    <t xml:space="preserve">5-2.3: BIENES Y SERVICIOS </t>
  </si>
  <si>
    <t>(EN SOLES)</t>
  </si>
  <si>
    <t>0104  REDUCCION DE LA MORTALIDAD POR EMERGENCIAS Y URGENCIAS MEDICAS</t>
  </si>
  <si>
    <t>0016: TBC-VIH/SIDA</t>
  </si>
  <si>
    <t>9002: ASIGNACIONES PRESUPUESTARIAS QUE NO RESULTAN EN PRODUCTOS</t>
  </si>
  <si>
    <t>0002.SALUD MATERNO NEONATAL</t>
  </si>
  <si>
    <t>0016.TBC-VIH/SIDA</t>
  </si>
  <si>
    <t>0017.ENFERMEDADES METAXENICAS Y ZOONOSIS</t>
  </si>
  <si>
    <t>0018.ENFERMEDADES NO TRANSMISIBLES</t>
  </si>
  <si>
    <t>0024.PREVENCION Y CONTROL DEL CANCER</t>
  </si>
  <si>
    <t>0068.REDUCCION DE VULNERABILIDAD Y ATENCION DE EMERGENCIAS POR DESASTRES</t>
  </si>
  <si>
    <t>0104.REDUCCION DE LA MORTALIDAD POR EMERGENCIAS Y URGENCIAS MEDICAS</t>
  </si>
  <si>
    <t>0129.PREVENCION Y MANEJO DE CONDICIONES SECUNDARIAS DE SALUD EN PERSONAS CON DISCAPACIDAD</t>
  </si>
  <si>
    <t>0131.CONTROL Y PREVENCION EN SALUD MENTAL</t>
  </si>
  <si>
    <t>9001.ACCIONES CENTRALES</t>
  </si>
  <si>
    <t>9002.ASIGNACIONES PRESUPUESTARIAS QUE NO RESULTAN EN PRODUCTOS</t>
  </si>
  <si>
    <t>1002.PRODUCTOS ESPECIFICOS PARA REDUCCION DE LA VIOLENCIA CONTRA LA MUJER</t>
  </si>
  <si>
    <t>1001.PRODUCTOS ESPECIFICOS PARA DESARROLLO INFANTIL TEMPRANO</t>
  </si>
  <si>
    <t>EJECUCION DE LOS PROGRAMAS PRESUPUESTALES AL MES DE SETIEMBRE
DEL AÑO FISCAL 2025 DEL PLIEGO 011 MINSA - RD</t>
  </si>
  <si>
    <t>EJECUCION DE LOS PROGRAMAS PRESUPUESTALES AL MES DE SETIEMBRE
DEL AÑO FISCAL 2025 DEL PLIEGO 011 MINSA - DYT</t>
  </si>
  <si>
    <t>EJECUCION DE LOS PROGRAMAS PRESUPUESTALES AL MES DE SETIEMBRE
DEL AÑO FISCAL 2025 DEL PLIEGO 011 MINSA - ROOC</t>
  </si>
  <si>
    <t>EJECUCION DE LOS PROGRAMAS PRESUPUESTALES AL MES DE SETIEMBRE
DEL AÑO FISCAL 2025 DEL PLIEGO 011 MINSA - RDR</t>
  </si>
  <si>
    <t>EJECUCION DE LOS PROGRAMAS PRESUPUESTALES AL MES DE SETIEMBRE
DEL AÑO FISCAL 2025 DEL PLIEGO 011 MINSA - RO</t>
  </si>
  <si>
    <t>EJECUCION DE LOS PROGRAMAS PRESUPUESTALES AL MES DE SETIEMBRE
DEL AÑO FISCAL 2025 DEL PLIEGO 011 MINSA - TODA FUENTE</t>
  </si>
  <si>
    <t>Fuente: SIAF, Consulta Amigable y Base de Datos al 30 de setiembre del 2025</t>
  </si>
  <si>
    <t>DEVENGADO
AL 30.09.25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</si>
</sst>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 ;_ * \-#,##0_ ;_ * &quot;-&quot;_ ;_ @_ "/>
    <numFmt numFmtId="165" formatCode="0.0%"/>
    <numFmt numFmtId="166" formatCode="_ * #,##0_ ;_ * \-#,##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8"/>
      <color theme="1"/>
      <name val="Calibri"/>
      <family val="2"/>
      <scheme val="minor"/>
    </font>
    <font>
      <sz val="10"/>
      <name val="Arial Narrow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</cellStyleXfs>
  <cellXfs count="58">
    <xf numFmtId="0" fontId="0" fillId="0" borderId="0" xfId="0"/>
    <xf numFmtId="0" fontId="0" fillId="0" borderId="0" xfId="0" applyAlignment="1">
      <alignment vertical="center"/>
    </xf>
    <xf numFmtId="0" fontId="4" fillId="0" borderId="0" xfId="3" applyAlignment="1">
      <alignment vertical="center"/>
    </xf>
    <xf numFmtId="3" fontId="4" fillId="0" borderId="4" xfId="3" applyNumberFormat="1" applyBorder="1" applyAlignment="1">
      <alignment horizontal="left" vertical="center" indent="3"/>
    </xf>
    <xf numFmtId="3" fontId="4" fillId="0" borderId="4" xfId="3" applyNumberFormat="1" applyBorder="1" applyAlignment="1">
      <alignment vertical="center"/>
    </xf>
    <xf numFmtId="3" fontId="4" fillId="0" borderId="5" xfId="3" applyNumberFormat="1" applyBorder="1" applyAlignment="1">
      <alignment horizontal="left" vertical="center" indent="3"/>
    </xf>
    <xf numFmtId="3" fontId="2" fillId="0" borderId="4" xfId="2" applyNumberFormat="1" applyBorder="1" applyAlignment="1">
      <alignment horizontal="left" vertical="center" indent="4"/>
    </xf>
    <xf numFmtId="3" fontId="2" fillId="0" borderId="5" xfId="2" applyNumberFormat="1" applyBorder="1" applyAlignment="1">
      <alignment horizontal="left" vertical="center" indent="4"/>
    </xf>
    <xf numFmtId="3" fontId="0" fillId="0" borderId="0" xfId="0" applyNumberFormat="1" applyAlignment="1">
      <alignment vertical="center"/>
    </xf>
    <xf numFmtId="3" fontId="2" fillId="0" borderId="4" xfId="3" applyNumberFormat="1" applyFont="1" applyBorder="1" applyAlignment="1">
      <alignment horizontal="left" vertical="center" indent="3"/>
    </xf>
    <xf numFmtId="165" fontId="0" fillId="0" borderId="5" xfId="1" applyNumberFormat="1" applyFont="1" applyBorder="1" applyAlignment="1">
      <alignment horizontal="right" vertical="center"/>
    </xf>
    <xf numFmtId="165" fontId="0" fillId="0" borderId="4" xfId="1" applyNumberFormat="1" applyFont="1" applyBorder="1" applyAlignment="1">
      <alignment horizontal="right"/>
    </xf>
    <xf numFmtId="166" fontId="2" fillId="0" borderId="5" xfId="3" applyNumberFormat="1" applyFont="1" applyBorder="1" applyAlignment="1">
      <alignment horizontal="left" vertical="center" indent="4"/>
    </xf>
    <xf numFmtId="166" fontId="2" fillId="0" borderId="4" xfId="3" applyNumberFormat="1" applyFont="1" applyBorder="1" applyAlignment="1">
      <alignment horizontal="left" vertical="center" indent="4"/>
    </xf>
    <xf numFmtId="164" fontId="4" fillId="0" borderId="4" xfId="3" applyNumberFormat="1" applyBorder="1" applyAlignment="1">
      <alignment vertical="center"/>
    </xf>
    <xf numFmtId="164" fontId="4" fillId="0" borderId="5" xfId="3" applyNumberFormat="1" applyBorder="1" applyAlignment="1">
      <alignment vertical="center"/>
    </xf>
    <xf numFmtId="164" fontId="4" fillId="0" borderId="6" xfId="3" applyNumberFormat="1" applyBorder="1" applyAlignment="1">
      <alignment vertical="center"/>
    </xf>
    <xf numFmtId="164" fontId="2" fillId="0" borderId="4" xfId="2" applyNumberFormat="1" applyBorder="1" applyAlignment="1">
      <alignment vertical="center"/>
    </xf>
    <xf numFmtId="164" fontId="2" fillId="0" borderId="5" xfId="2" applyNumberFormat="1" applyBorder="1" applyAlignment="1">
      <alignment vertical="center"/>
    </xf>
    <xf numFmtId="165" fontId="0" fillId="0" borderId="4" xfId="1" applyNumberFormat="1" applyFont="1" applyBorder="1" applyAlignment="1">
      <alignment horizontal="right" vertical="center"/>
    </xf>
    <xf numFmtId="165" fontId="0" fillId="0" borderId="5" xfId="1" applyNumberFormat="1" applyFont="1" applyBorder="1" applyAlignment="1">
      <alignment horizontal="right"/>
    </xf>
    <xf numFmtId="165" fontId="0" fillId="0" borderId="6" xfId="1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0" fontId="4" fillId="0" borderId="4" xfId="3" applyBorder="1" applyAlignment="1">
      <alignment horizontal="left" vertical="center" indent="3"/>
    </xf>
    <xf numFmtId="0" fontId="4" fillId="0" borderId="5" xfId="3" applyBorder="1" applyAlignment="1">
      <alignment horizontal="left" vertical="center" indent="3"/>
    </xf>
    <xf numFmtId="3" fontId="4" fillId="0" borderId="5" xfId="3" applyNumberFormat="1" applyBorder="1" applyAlignment="1">
      <alignment vertical="center"/>
    </xf>
    <xf numFmtId="3" fontId="4" fillId="0" borderId="7" xfId="3" applyNumberFormat="1" applyBorder="1" applyAlignment="1">
      <alignment horizontal="left" vertical="center" indent="3"/>
    </xf>
    <xf numFmtId="164" fontId="4" fillId="0" borderId="7" xfId="3" applyNumberFormat="1" applyBorder="1" applyAlignment="1">
      <alignment vertical="center"/>
    </xf>
    <xf numFmtId="3" fontId="3" fillId="2" borderId="1" xfId="2" applyNumberFormat="1" applyFont="1" applyFill="1" applyBorder="1" applyAlignment="1">
      <alignment horizontal="left" vertical="center"/>
    </xf>
    <xf numFmtId="164" fontId="3" fillId="2" borderId="1" xfId="2" applyNumberFormat="1" applyFont="1" applyFill="1" applyBorder="1" applyAlignment="1">
      <alignment vertical="center"/>
    </xf>
    <xf numFmtId="165" fontId="3" fillId="2" borderId="1" xfId="1" applyNumberFormat="1" applyFont="1" applyFill="1" applyBorder="1" applyAlignment="1">
      <alignment horizontal="right" vertical="center"/>
    </xf>
    <xf numFmtId="3" fontId="3" fillId="3" borderId="2" xfId="2" applyNumberFormat="1" applyFont="1" applyFill="1" applyBorder="1" applyAlignment="1">
      <alignment horizontal="center" vertical="center"/>
    </xf>
    <xf numFmtId="164" fontId="3" fillId="3" borderId="1" xfId="2" applyNumberFormat="1" applyFont="1" applyFill="1" applyBorder="1" applyAlignment="1">
      <alignment vertical="center"/>
    </xf>
    <xf numFmtId="165" fontId="3" fillId="3" borderId="1" xfId="1" applyNumberFormat="1" applyFont="1" applyFill="1" applyBorder="1" applyAlignment="1">
      <alignment horizontal="right" vertical="center"/>
    </xf>
    <xf numFmtId="3" fontId="3" fillId="3" borderId="1" xfId="2" applyNumberFormat="1" applyFont="1" applyFill="1" applyBorder="1" applyAlignment="1">
      <alignment horizontal="center" vertical="center"/>
    </xf>
    <xf numFmtId="3" fontId="3" fillId="3" borderId="3" xfId="2" applyNumberFormat="1" applyFont="1" applyFill="1" applyBorder="1" applyAlignment="1">
      <alignment horizontal="center" vertical="center"/>
    </xf>
    <xf numFmtId="3" fontId="3" fillId="3" borderId="1" xfId="2" applyNumberFormat="1" applyFont="1" applyFill="1" applyBorder="1" applyAlignment="1">
      <alignment horizontal="center" vertical="center" wrapText="1"/>
    </xf>
    <xf numFmtId="3" fontId="3" fillId="3" borderId="3" xfId="2" applyNumberFormat="1" applyFont="1" applyFill="1" applyBorder="1" applyAlignment="1">
      <alignment horizontal="center" vertical="center" wrapText="1"/>
    </xf>
    <xf numFmtId="166" fontId="2" fillId="0" borderId="6" xfId="3" applyNumberFormat="1" applyFont="1" applyBorder="1" applyAlignment="1">
      <alignment horizontal="left" vertical="center" indent="4"/>
    </xf>
    <xf numFmtId="164" fontId="3" fillId="2" borderId="1" xfId="2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/>
    </xf>
    <xf numFmtId="165" fontId="2" fillId="0" borderId="4" xfId="1" applyNumberFormat="1" applyFont="1" applyBorder="1" applyAlignment="1">
      <alignment horizontal="center" vertical="center"/>
    </xf>
    <xf numFmtId="165" fontId="2" fillId="0" borderId="5" xfId="1" applyNumberFormat="1" applyFont="1" applyBorder="1" applyAlignment="1">
      <alignment horizontal="center" vertical="center"/>
    </xf>
    <xf numFmtId="165" fontId="3" fillId="3" borderId="1" xfId="1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166" fontId="2" fillId="0" borderId="8" xfId="3" applyNumberFormat="1" applyFont="1" applyBorder="1" applyAlignment="1">
      <alignment horizontal="left" vertical="center" indent="4"/>
    </xf>
    <xf numFmtId="164" fontId="4" fillId="0" borderId="8" xfId="3" applyNumberFormat="1" applyBorder="1" applyAlignment="1">
      <alignment vertical="center"/>
    </xf>
    <xf numFmtId="3" fontId="4" fillId="0" borderId="3" xfId="3" applyNumberFormat="1" applyBorder="1" applyAlignment="1">
      <alignment horizontal="left" vertical="center" indent="3"/>
    </xf>
    <xf numFmtId="164" fontId="4" fillId="0" borderId="3" xfId="3" applyNumberFormat="1" applyBorder="1" applyAlignment="1">
      <alignment vertical="center"/>
    </xf>
    <xf numFmtId="3" fontId="4" fillId="0" borderId="9" xfId="3" applyNumberFormat="1" applyBorder="1" applyAlignment="1">
      <alignment horizontal="left" vertical="center" indent="3"/>
    </xf>
    <xf numFmtId="166" fontId="2" fillId="0" borderId="10" xfId="3" applyNumberFormat="1" applyFont="1" applyBorder="1" applyAlignment="1">
      <alignment horizontal="left" vertical="center" indent="4"/>
    </xf>
    <xf numFmtId="164" fontId="4" fillId="0" borderId="10" xfId="3" applyNumberForma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Normal 3" xfId="3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730250</xdr:colOff>
      <xdr:row>0</xdr:row>
      <xdr:rowOff>150812</xdr:rowOff>
    </xdr:from>
    <xdr:to>
      <xdr:col>1</xdr:col>
      <xdr:colOff>4244975</xdr:colOff>
      <xdr:row>3</xdr:row>
      <xdr:rowOff>51990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730250" y="150812"/>
          <a:ext cx="4276725" cy="472678"/>
          <a:chOff x="76200" y="76200"/>
          <a:chExt cx="4257675" cy="476250"/>
        </a:xfrm>
      </xdr:grpSpPr>
      <xdr:pic>
        <xdr:nvPicPr>
          <xdr:cNvPr id="3" name="Imagen 2" descr="Imagen relacionada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4276725</xdr:colOff>
      <xdr:row>3</xdr:row>
      <xdr:rowOff>91678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762000" y="190500"/>
          <a:ext cx="4276725" cy="472678"/>
          <a:chOff x="76200" y="76200"/>
          <a:chExt cx="4257675" cy="476250"/>
        </a:xfrm>
      </xdr:grpSpPr>
      <xdr:pic>
        <xdr:nvPicPr>
          <xdr:cNvPr id="3" name="Imagen 2" descr="Imagen relacionada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111125</xdr:colOff>
      <xdr:row>0</xdr:row>
      <xdr:rowOff>142873</xdr:rowOff>
    </xdr:from>
    <xdr:to>
      <xdr:col>1</xdr:col>
      <xdr:colOff>4387850</xdr:colOff>
      <xdr:row>3</xdr:row>
      <xdr:rowOff>44051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>
          <a:grpSpLocks/>
        </xdr:cNvGrpSpPr>
      </xdr:nvGrpSpPr>
      <xdr:grpSpPr bwMode="auto">
        <a:xfrm>
          <a:off x="873125" y="142873"/>
          <a:ext cx="4276725" cy="472678"/>
          <a:chOff x="76200" y="76200"/>
          <a:chExt cx="4257675" cy="476250"/>
        </a:xfrm>
      </xdr:grpSpPr>
      <xdr:pic>
        <xdr:nvPicPr>
          <xdr:cNvPr id="3" name="Imagen 2" descr="Imagen relacionada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4276725</xdr:colOff>
      <xdr:row>3</xdr:row>
      <xdr:rowOff>91678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pSpPr>
          <a:grpSpLocks/>
        </xdr:cNvGrpSpPr>
      </xdr:nvGrpSpPr>
      <xdr:grpSpPr bwMode="auto">
        <a:xfrm>
          <a:off x="762000" y="190500"/>
          <a:ext cx="4276725" cy="472678"/>
          <a:chOff x="76200" y="76200"/>
          <a:chExt cx="4257675" cy="476250"/>
        </a:xfrm>
      </xdr:grpSpPr>
      <xdr:pic>
        <xdr:nvPicPr>
          <xdr:cNvPr id="4" name="Imagen 3" descr="Imagen relacionada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111129</xdr:colOff>
      <xdr:row>0</xdr:row>
      <xdr:rowOff>111129</xdr:rowOff>
    </xdr:from>
    <xdr:to>
      <xdr:col>1</xdr:col>
      <xdr:colOff>4387854</xdr:colOff>
      <xdr:row>3</xdr:row>
      <xdr:rowOff>12307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>
          <a:grpSpLocks/>
        </xdr:cNvGrpSpPr>
      </xdr:nvGrpSpPr>
      <xdr:grpSpPr bwMode="auto">
        <a:xfrm>
          <a:off x="873129" y="111129"/>
          <a:ext cx="4276725" cy="472678"/>
          <a:chOff x="76200" y="76200"/>
          <a:chExt cx="4257675" cy="476250"/>
        </a:xfrm>
      </xdr:grpSpPr>
      <xdr:pic>
        <xdr:nvPicPr>
          <xdr:cNvPr id="3" name="Imagen 2" descr="Imagen relacionada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142875</xdr:rowOff>
    </xdr:from>
    <xdr:to>
      <xdr:col>1</xdr:col>
      <xdr:colOff>4324350</xdr:colOff>
      <xdr:row>3</xdr:row>
      <xdr:rowOff>44053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>
          <a:grpSpLocks/>
        </xdr:cNvGrpSpPr>
      </xdr:nvGrpSpPr>
      <xdr:grpSpPr bwMode="auto">
        <a:xfrm>
          <a:off x="206375" y="142875"/>
          <a:ext cx="4276725" cy="472678"/>
          <a:chOff x="76200" y="76200"/>
          <a:chExt cx="4257675" cy="476250"/>
        </a:xfrm>
      </xdr:grpSpPr>
      <xdr:pic>
        <xdr:nvPicPr>
          <xdr:cNvPr id="3" name="Imagen 2" descr="Imagen relacionada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F80"/>
  <sheetViews>
    <sheetView showGridLines="0" tabSelected="1" zoomScale="120" zoomScaleNormal="120" workbookViewId="0"/>
  </sheetViews>
  <sheetFormatPr baseColWidth="10" defaultRowHeight="15" x14ac:dyDescent="0.25"/>
  <cols>
    <col min="1" max="1" width="11.42578125" style="1"/>
    <col min="2" max="2" width="109.42578125" style="1" bestFit="1" customWidth="1"/>
    <col min="3" max="4" width="15.28515625" style="1" bestFit="1" customWidth="1"/>
    <col min="5" max="5" width="15.7109375" style="1" customWidth="1"/>
    <col min="6" max="6" width="12.28515625" style="40" customWidth="1"/>
    <col min="7" max="16384" width="11.42578125" style="1"/>
  </cols>
  <sheetData>
    <row r="5" spans="2:6" ht="51.75" customHeight="1" x14ac:dyDescent="0.25">
      <c r="B5" s="56" t="s">
        <v>40</v>
      </c>
      <c r="C5" s="56"/>
      <c r="D5" s="56"/>
      <c r="E5" s="56"/>
      <c r="F5" s="56"/>
    </row>
    <row r="7" spans="2:6" x14ac:dyDescent="0.25">
      <c r="F7" s="48" t="s">
        <v>18</v>
      </c>
    </row>
    <row r="8" spans="2:6" ht="38.25" x14ac:dyDescent="0.25">
      <c r="B8" s="34" t="s">
        <v>3</v>
      </c>
      <c r="C8" s="35" t="s">
        <v>0</v>
      </c>
      <c r="D8" s="35" t="s">
        <v>1</v>
      </c>
      <c r="E8" s="36" t="s">
        <v>42</v>
      </c>
      <c r="F8" s="37" t="s">
        <v>4</v>
      </c>
    </row>
    <row r="9" spans="2:6" x14ac:dyDescent="0.25">
      <c r="B9" s="28" t="s">
        <v>10</v>
      </c>
      <c r="C9" s="29">
        <f>SUM(C10:C22)</f>
        <v>5273254927</v>
      </c>
      <c r="D9" s="29">
        <f>SUM(D10:D22)</f>
        <v>4996232123</v>
      </c>
      <c r="E9" s="29">
        <f>SUM(E10:E22)</f>
        <v>3537318969.6899977</v>
      </c>
      <c r="F9" s="41">
        <f t="shared" ref="F9:F76" si="0">IF(E9=0,"%",E9/D9)</f>
        <v>0.70799732330410736</v>
      </c>
    </row>
    <row r="10" spans="2:6" x14ac:dyDescent="0.25">
      <c r="B10" s="6" t="s">
        <v>22</v>
      </c>
      <c r="C10" s="17">
        <v>353722476</v>
      </c>
      <c r="D10" s="17">
        <v>366129151</v>
      </c>
      <c r="E10" s="17">
        <v>274652605.17000002</v>
      </c>
      <c r="F10" s="42">
        <f t="shared" si="0"/>
        <v>0.7501522466043683</v>
      </c>
    </row>
    <row r="11" spans="2:6" x14ac:dyDescent="0.25">
      <c r="B11" s="7" t="s">
        <v>23</v>
      </c>
      <c r="C11" s="18">
        <v>88057404</v>
      </c>
      <c r="D11" s="18">
        <v>91455930</v>
      </c>
      <c r="E11" s="18">
        <v>68641069.030000016</v>
      </c>
      <c r="F11" s="43">
        <f t="shared" si="0"/>
        <v>0.75053710601379287</v>
      </c>
    </row>
    <row r="12" spans="2:6" x14ac:dyDescent="0.25">
      <c r="B12" s="7" t="s">
        <v>24</v>
      </c>
      <c r="C12" s="18">
        <v>28764091</v>
      </c>
      <c r="D12" s="18">
        <v>28997836</v>
      </c>
      <c r="E12" s="18">
        <v>20395949.039999995</v>
      </c>
      <c r="F12" s="43">
        <f t="shared" si="0"/>
        <v>0.70336107287454119</v>
      </c>
    </row>
    <row r="13" spans="2:6" x14ac:dyDescent="0.25">
      <c r="B13" s="7" t="s">
        <v>25</v>
      </c>
      <c r="C13" s="18">
        <v>156264222</v>
      </c>
      <c r="D13" s="18">
        <v>159069852</v>
      </c>
      <c r="E13" s="18">
        <v>117662114.05000007</v>
      </c>
      <c r="F13" s="43">
        <f t="shared" si="0"/>
        <v>0.73968833547415425</v>
      </c>
    </row>
    <row r="14" spans="2:6" x14ac:dyDescent="0.25">
      <c r="B14" s="7" t="s">
        <v>26</v>
      </c>
      <c r="C14" s="18">
        <v>82796697</v>
      </c>
      <c r="D14" s="18">
        <v>82652010</v>
      </c>
      <c r="E14" s="18">
        <v>61676315.93999999</v>
      </c>
      <c r="F14" s="43">
        <f t="shared" si="0"/>
        <v>0.7462167700458826</v>
      </c>
    </row>
    <row r="15" spans="2:6" x14ac:dyDescent="0.25">
      <c r="B15" s="7" t="s">
        <v>27</v>
      </c>
      <c r="C15" s="18">
        <v>12618371</v>
      </c>
      <c r="D15" s="18">
        <v>12088384</v>
      </c>
      <c r="E15" s="18">
        <v>8866895.8800000045</v>
      </c>
      <c r="F15" s="43">
        <f t="shared" si="0"/>
        <v>0.73350547765524365</v>
      </c>
    </row>
    <row r="16" spans="2:6" x14ac:dyDescent="0.25">
      <c r="B16" s="7" t="s">
        <v>28</v>
      </c>
      <c r="C16" s="18">
        <v>412072643</v>
      </c>
      <c r="D16" s="18">
        <v>438430202</v>
      </c>
      <c r="E16" s="18">
        <v>337224246.84000003</v>
      </c>
      <c r="F16" s="43">
        <f t="shared" si="0"/>
        <v>0.76916290278743171</v>
      </c>
    </row>
    <row r="17" spans="2:6" x14ac:dyDescent="0.25">
      <c r="B17" s="7" t="s">
        <v>29</v>
      </c>
      <c r="C17" s="18">
        <v>75166502</v>
      </c>
      <c r="D17" s="18">
        <v>75999149</v>
      </c>
      <c r="E17" s="18">
        <v>54601771.199999988</v>
      </c>
      <c r="F17" s="43">
        <f t="shared" si="0"/>
        <v>0.71845240267098243</v>
      </c>
    </row>
    <row r="18" spans="2:6" x14ac:dyDescent="0.25">
      <c r="B18" s="7" t="s">
        <v>30</v>
      </c>
      <c r="C18" s="18">
        <v>124059353</v>
      </c>
      <c r="D18" s="18">
        <v>122822969</v>
      </c>
      <c r="E18" s="18">
        <v>87294092.000000045</v>
      </c>
      <c r="F18" s="43">
        <f t="shared" si="0"/>
        <v>0.71073100341679618</v>
      </c>
    </row>
    <row r="19" spans="2:6" x14ac:dyDescent="0.25">
      <c r="B19" s="7" t="s">
        <v>34</v>
      </c>
      <c r="C19" s="18">
        <v>196969140</v>
      </c>
      <c r="D19" s="18">
        <v>201501107</v>
      </c>
      <c r="E19" s="18">
        <v>148413549.27999991</v>
      </c>
      <c r="F19" s="43">
        <f t="shared" si="0"/>
        <v>0.73653962248455496</v>
      </c>
    </row>
    <row r="20" spans="2:6" x14ac:dyDescent="0.25">
      <c r="B20" s="7" t="s">
        <v>33</v>
      </c>
      <c r="C20" s="18">
        <v>23869815</v>
      </c>
      <c r="D20" s="18">
        <v>23648671</v>
      </c>
      <c r="E20" s="18">
        <v>17347149.100000005</v>
      </c>
      <c r="F20" s="43">
        <f t="shared" si="0"/>
        <v>0.73353589721807222</v>
      </c>
    </row>
    <row r="21" spans="2:6" x14ac:dyDescent="0.25">
      <c r="B21" s="7" t="s">
        <v>31</v>
      </c>
      <c r="C21" s="18">
        <v>1972729486</v>
      </c>
      <c r="D21" s="18">
        <v>1750155474</v>
      </c>
      <c r="E21" s="18">
        <v>1161685391.8699973</v>
      </c>
      <c r="F21" s="43">
        <f t="shared" si="0"/>
        <v>0.66376125385875129</v>
      </c>
    </row>
    <row r="22" spans="2:6" x14ac:dyDescent="0.25">
      <c r="B22" s="7" t="s">
        <v>32</v>
      </c>
      <c r="C22" s="18">
        <v>1746164727</v>
      </c>
      <c r="D22" s="18">
        <v>1643281388</v>
      </c>
      <c r="E22" s="18">
        <v>1178857820.2900007</v>
      </c>
      <c r="F22" s="43">
        <f t="shared" si="0"/>
        <v>0.71738037617815498</v>
      </c>
    </row>
    <row r="23" spans="2:6" x14ac:dyDescent="0.25">
      <c r="B23" s="28" t="s">
        <v>9</v>
      </c>
      <c r="C23" s="29">
        <f>SUM(C24:C29)</f>
        <v>148249515</v>
      </c>
      <c r="D23" s="29">
        <f>SUM(D24:D29)</f>
        <v>151236469</v>
      </c>
      <c r="E23" s="29">
        <f>SUM(E24:E29)</f>
        <v>110253907.48999995</v>
      </c>
      <c r="F23" s="41">
        <f t="shared" si="0"/>
        <v>0.72901667315440932</v>
      </c>
    </row>
    <row r="24" spans="2:6" x14ac:dyDescent="0.25">
      <c r="B24" s="7" t="s">
        <v>22</v>
      </c>
      <c r="C24" s="18">
        <v>0</v>
      </c>
      <c r="D24" s="18">
        <v>0</v>
      </c>
      <c r="E24" s="18">
        <v>0</v>
      </c>
      <c r="F24" s="43" t="str">
        <f t="shared" si="0"/>
        <v>%</v>
      </c>
    </row>
    <row r="25" spans="2:6" x14ac:dyDescent="0.25">
      <c r="B25" s="7" t="s">
        <v>26</v>
      </c>
      <c r="C25" s="18">
        <v>0</v>
      </c>
      <c r="D25" s="18">
        <v>0</v>
      </c>
      <c r="E25" s="18">
        <v>0</v>
      </c>
      <c r="F25" s="43" t="str">
        <f t="shared" si="0"/>
        <v>%</v>
      </c>
    </row>
    <row r="26" spans="2:6" x14ac:dyDescent="0.25">
      <c r="B26" s="7" t="s">
        <v>29</v>
      </c>
      <c r="C26" s="18">
        <v>0</v>
      </c>
      <c r="D26" s="18">
        <v>0</v>
      </c>
      <c r="E26" s="18">
        <v>0</v>
      </c>
      <c r="F26" s="43" t="str">
        <f t="shared" si="0"/>
        <v>%</v>
      </c>
    </row>
    <row r="27" spans="2:6" x14ac:dyDescent="0.25">
      <c r="B27" s="7" t="s">
        <v>30</v>
      </c>
      <c r="C27" s="18">
        <v>0</v>
      </c>
      <c r="D27" s="18">
        <v>0</v>
      </c>
      <c r="E27" s="18">
        <v>0</v>
      </c>
      <c r="F27" s="43" t="str">
        <f t="shared" si="0"/>
        <v>%</v>
      </c>
    </row>
    <row r="28" spans="2:6" x14ac:dyDescent="0.25">
      <c r="B28" s="7" t="s">
        <v>31</v>
      </c>
      <c r="C28" s="18">
        <v>3919587</v>
      </c>
      <c r="D28" s="18">
        <v>4101326</v>
      </c>
      <c r="E28" s="18">
        <v>2503956.4900000002</v>
      </c>
      <c r="F28" s="43">
        <f t="shared" si="0"/>
        <v>0.61052364284136407</v>
      </c>
    </row>
    <row r="29" spans="2:6" x14ac:dyDescent="0.25">
      <c r="B29" s="7" t="s">
        <v>32</v>
      </c>
      <c r="C29" s="18">
        <v>144329928</v>
      </c>
      <c r="D29" s="18">
        <v>147135143</v>
      </c>
      <c r="E29" s="18">
        <v>107749950.99999996</v>
      </c>
      <c r="F29" s="43">
        <f t="shared" si="0"/>
        <v>0.73231961313280514</v>
      </c>
    </row>
    <row r="30" spans="2:6" x14ac:dyDescent="0.25">
      <c r="B30" s="28" t="s">
        <v>8</v>
      </c>
      <c r="C30" s="29">
        <f>SUM(C31:C43)</f>
        <v>3025452805</v>
      </c>
      <c r="D30" s="29">
        <f>SUM(D31:D43)</f>
        <v>3561033601</v>
      </c>
      <c r="E30" s="29">
        <f>SUM(E31:E43)</f>
        <v>2315538375.6099987</v>
      </c>
      <c r="F30" s="41">
        <f t="shared" si="0"/>
        <v>0.65024333804650292</v>
      </c>
    </row>
    <row r="31" spans="2:6" x14ac:dyDescent="0.25">
      <c r="B31" s="6" t="s">
        <v>22</v>
      </c>
      <c r="C31" s="17">
        <v>65769790</v>
      </c>
      <c r="D31" s="17">
        <v>131028378</v>
      </c>
      <c r="E31" s="17">
        <v>89823515.61999999</v>
      </c>
      <c r="F31" s="42">
        <f t="shared" si="0"/>
        <v>0.68552718877432783</v>
      </c>
    </row>
    <row r="32" spans="2:6" x14ac:dyDescent="0.25">
      <c r="B32" s="7" t="s">
        <v>23</v>
      </c>
      <c r="C32" s="18">
        <v>170740648</v>
      </c>
      <c r="D32" s="18">
        <v>159592263</v>
      </c>
      <c r="E32" s="18">
        <v>93764868.699999899</v>
      </c>
      <c r="F32" s="43">
        <f t="shared" si="0"/>
        <v>0.58752765915726068</v>
      </c>
    </row>
    <row r="33" spans="2:6" x14ac:dyDescent="0.25">
      <c r="B33" s="7" t="s">
        <v>24</v>
      </c>
      <c r="C33" s="18">
        <v>47447414</v>
      </c>
      <c r="D33" s="18">
        <v>36176426</v>
      </c>
      <c r="E33" s="18">
        <v>17724317.099999998</v>
      </c>
      <c r="F33" s="43">
        <f t="shared" si="0"/>
        <v>0.48994107654526176</v>
      </c>
    </row>
    <row r="34" spans="2:6" x14ac:dyDescent="0.25">
      <c r="B34" s="7" t="s">
        <v>25</v>
      </c>
      <c r="C34" s="18">
        <v>23666294</v>
      </c>
      <c r="D34" s="18">
        <v>42391713</v>
      </c>
      <c r="E34" s="18">
        <v>26389008.540000007</v>
      </c>
      <c r="F34" s="43">
        <f t="shared" si="0"/>
        <v>0.62250394410813281</v>
      </c>
    </row>
    <row r="35" spans="2:6" x14ac:dyDescent="0.25">
      <c r="B35" s="7" t="s">
        <v>26</v>
      </c>
      <c r="C35" s="18">
        <v>374004594</v>
      </c>
      <c r="D35" s="18">
        <v>398508106</v>
      </c>
      <c r="E35" s="18">
        <v>269010094.95000017</v>
      </c>
      <c r="F35" s="43">
        <f t="shared" si="0"/>
        <v>0.67504296876209635</v>
      </c>
    </row>
    <row r="36" spans="2:6" x14ac:dyDescent="0.25">
      <c r="B36" s="7" t="s">
        <v>27</v>
      </c>
      <c r="C36" s="18">
        <v>11767467</v>
      </c>
      <c r="D36" s="18">
        <v>13823027</v>
      </c>
      <c r="E36" s="18">
        <v>7551284.3199999994</v>
      </c>
      <c r="F36" s="43">
        <f t="shared" si="0"/>
        <v>0.54628297550167548</v>
      </c>
    </row>
    <row r="37" spans="2:6" x14ac:dyDescent="0.25">
      <c r="B37" s="7" t="s">
        <v>28</v>
      </c>
      <c r="C37" s="18">
        <v>18230103</v>
      </c>
      <c r="D37" s="18">
        <v>57258681</v>
      </c>
      <c r="E37" s="18">
        <v>38787518.410000011</v>
      </c>
      <c r="F37" s="43">
        <f t="shared" si="0"/>
        <v>0.67740852098915816</v>
      </c>
    </row>
    <row r="38" spans="2:6" x14ac:dyDescent="0.25">
      <c r="B38" s="7" t="s">
        <v>29</v>
      </c>
      <c r="C38" s="18">
        <v>7697987</v>
      </c>
      <c r="D38" s="18">
        <v>12093070</v>
      </c>
      <c r="E38" s="18">
        <v>9031442.7899999991</v>
      </c>
      <c r="F38" s="43">
        <f t="shared" si="0"/>
        <v>0.74682795931884949</v>
      </c>
    </row>
    <row r="39" spans="2:6" x14ac:dyDescent="0.25">
      <c r="B39" s="7" t="s">
        <v>30</v>
      </c>
      <c r="C39" s="18">
        <v>41127841</v>
      </c>
      <c r="D39" s="18">
        <v>63600602</v>
      </c>
      <c r="E39" s="18">
        <v>22170944.699999996</v>
      </c>
      <c r="F39" s="43">
        <f t="shared" si="0"/>
        <v>0.34859645982596194</v>
      </c>
    </row>
    <row r="40" spans="2:6" x14ac:dyDescent="0.25">
      <c r="B40" s="7" t="s">
        <v>34</v>
      </c>
      <c r="C40" s="18">
        <v>99233980</v>
      </c>
      <c r="D40" s="18">
        <v>85776149</v>
      </c>
      <c r="E40" s="18">
        <v>38130343.670000002</v>
      </c>
      <c r="F40" s="43">
        <f t="shared" si="0"/>
        <v>0.44453317285204774</v>
      </c>
    </row>
    <row r="41" spans="2:6" x14ac:dyDescent="0.25">
      <c r="B41" s="7" t="s">
        <v>33</v>
      </c>
      <c r="C41" s="18">
        <v>112619</v>
      </c>
      <c r="D41" s="18">
        <v>451694</v>
      </c>
      <c r="E41" s="18">
        <v>164212.37</v>
      </c>
      <c r="F41" s="43">
        <f t="shared" si="0"/>
        <v>0.3635478221982138</v>
      </c>
    </row>
    <row r="42" spans="2:6" x14ac:dyDescent="0.25">
      <c r="B42" s="7" t="s">
        <v>31</v>
      </c>
      <c r="C42" s="18">
        <v>506468424</v>
      </c>
      <c r="D42" s="18">
        <v>509848951</v>
      </c>
      <c r="E42" s="18">
        <v>362259680.30000013</v>
      </c>
      <c r="F42" s="43">
        <f t="shared" si="0"/>
        <v>0.71052353758790043</v>
      </c>
    </row>
    <row r="43" spans="2:6" x14ac:dyDescent="0.25">
      <c r="B43" s="7" t="s">
        <v>32</v>
      </c>
      <c r="C43" s="18">
        <v>1659185644</v>
      </c>
      <c r="D43" s="18">
        <v>2050484541</v>
      </c>
      <c r="E43" s="18">
        <v>1340731144.1399987</v>
      </c>
      <c r="F43" s="43">
        <f t="shared" si="0"/>
        <v>0.65386064480453876</v>
      </c>
    </row>
    <row r="44" spans="2:6" x14ac:dyDescent="0.25">
      <c r="B44" s="28" t="s">
        <v>7</v>
      </c>
      <c r="C44" s="29">
        <f>SUM(C45:C51)</f>
        <v>764270538</v>
      </c>
      <c r="D44" s="29">
        <f>SUM(D45:D51)</f>
        <v>610126157</v>
      </c>
      <c r="E44" s="29">
        <f>SUM(E45:E51)</f>
        <v>539050338.1099999</v>
      </c>
      <c r="F44" s="41">
        <f t="shared" si="0"/>
        <v>0.88350635671894318</v>
      </c>
    </row>
    <row r="45" spans="2:6" x14ac:dyDescent="0.25">
      <c r="B45" s="7" t="s">
        <v>22</v>
      </c>
      <c r="C45" s="18">
        <v>56868201</v>
      </c>
      <c r="D45" s="18">
        <v>92191791</v>
      </c>
      <c r="E45" s="18">
        <v>90162266.959999993</v>
      </c>
      <c r="F45" s="43">
        <f t="shared" si="0"/>
        <v>0.97798584865327098</v>
      </c>
    </row>
    <row r="46" spans="2:6" x14ac:dyDescent="0.25">
      <c r="B46" s="7" t="s">
        <v>23</v>
      </c>
      <c r="C46" s="18">
        <v>22519658</v>
      </c>
      <c r="D46" s="18">
        <v>22541085</v>
      </c>
      <c r="E46" s="18">
        <v>12318782.800000001</v>
      </c>
      <c r="F46" s="43">
        <f t="shared" ref="F46:F51" si="1">IF(E46=0,"%",E46/D46)</f>
        <v>0.54650354230952058</v>
      </c>
    </row>
    <row r="47" spans="2:6" x14ac:dyDescent="0.25">
      <c r="B47" s="7" t="s">
        <v>24</v>
      </c>
      <c r="C47" s="18">
        <v>14275734</v>
      </c>
      <c r="D47" s="18">
        <v>17993034</v>
      </c>
      <c r="E47" s="18">
        <v>17719575.84</v>
      </c>
      <c r="F47" s="43">
        <f t="shared" si="1"/>
        <v>0.98480199837337046</v>
      </c>
    </row>
    <row r="48" spans="2:6" x14ac:dyDescent="0.25">
      <c r="B48" s="7" t="s">
        <v>26</v>
      </c>
      <c r="C48" s="18">
        <v>45000000</v>
      </c>
      <c r="D48" s="18">
        <v>99087802</v>
      </c>
      <c r="E48" s="18">
        <v>99087801.810000002</v>
      </c>
      <c r="F48" s="43">
        <f t="shared" si="1"/>
        <v>0.99999999808250872</v>
      </c>
    </row>
    <row r="49" spans="2:6" x14ac:dyDescent="0.25">
      <c r="B49" s="7" t="s">
        <v>34</v>
      </c>
      <c r="C49" s="18">
        <v>198959866</v>
      </c>
      <c r="D49" s="18">
        <v>282043421</v>
      </c>
      <c r="E49" s="18">
        <v>224678986.38999999</v>
      </c>
      <c r="F49" s="43">
        <f t="shared" si="1"/>
        <v>0.79661133591908884</v>
      </c>
    </row>
    <row r="50" spans="2:6" x14ac:dyDescent="0.25">
      <c r="B50" s="7" t="s">
        <v>31</v>
      </c>
      <c r="C50" s="18">
        <v>16248985</v>
      </c>
      <c r="D50" s="18">
        <v>880853</v>
      </c>
      <c r="E50" s="18">
        <v>880852.3</v>
      </c>
      <c r="F50" s="43">
        <f>IF(E50=0,"%",E50/D50)</f>
        <v>0.99999920531575648</v>
      </c>
    </row>
    <row r="51" spans="2:6" x14ac:dyDescent="0.25">
      <c r="B51" s="7" t="s">
        <v>32</v>
      </c>
      <c r="C51" s="18">
        <v>410398094</v>
      </c>
      <c r="D51" s="18">
        <v>95388171</v>
      </c>
      <c r="E51" s="18">
        <v>94202072.00999999</v>
      </c>
      <c r="F51" s="43">
        <f t="shared" si="1"/>
        <v>0.98756555474787322</v>
      </c>
    </row>
    <row r="52" spans="2:6" x14ac:dyDescent="0.25">
      <c r="B52" s="28" t="s">
        <v>6</v>
      </c>
      <c r="C52" s="29">
        <f>+SUM(C53:C61)</f>
        <v>133385917</v>
      </c>
      <c r="D52" s="29">
        <f>+SUM(D53:D61)</f>
        <v>106960470</v>
      </c>
      <c r="E52" s="29">
        <f>+SUM(E53:E61)</f>
        <v>92826492.959999993</v>
      </c>
      <c r="F52" s="41">
        <f t="shared" si="0"/>
        <v>0.86785793817098966</v>
      </c>
    </row>
    <row r="53" spans="2:6" x14ac:dyDescent="0.25">
      <c r="B53" s="6" t="s">
        <v>22</v>
      </c>
      <c r="C53" s="17">
        <v>11236390</v>
      </c>
      <c r="D53" s="17">
        <v>3878831</v>
      </c>
      <c r="E53" s="17">
        <v>3546831</v>
      </c>
      <c r="F53" s="42">
        <f t="shared" si="0"/>
        <v>0.91440720155118904</v>
      </c>
    </row>
    <row r="54" spans="2:6" x14ac:dyDescent="0.25">
      <c r="B54" s="7" t="s">
        <v>23</v>
      </c>
      <c r="C54" s="18">
        <v>4450790</v>
      </c>
      <c r="D54" s="18">
        <v>6225584</v>
      </c>
      <c r="E54" s="18">
        <v>4521106</v>
      </c>
      <c r="F54" s="43">
        <f t="shared" si="0"/>
        <v>0.72621395840133229</v>
      </c>
    </row>
    <row r="55" spans="2:6" x14ac:dyDescent="0.25">
      <c r="B55" s="7" t="s">
        <v>24</v>
      </c>
      <c r="C55" s="18">
        <v>3083384</v>
      </c>
      <c r="D55" s="18">
        <v>4398430</v>
      </c>
      <c r="E55" s="18">
        <v>3232929</v>
      </c>
      <c r="F55" s="43">
        <f t="shared" si="0"/>
        <v>0.73501885900196207</v>
      </c>
    </row>
    <row r="56" spans="2:6" x14ac:dyDescent="0.25">
      <c r="B56" s="7" t="s">
        <v>25</v>
      </c>
      <c r="C56" s="18">
        <v>100880</v>
      </c>
      <c r="D56" s="18">
        <v>20158</v>
      </c>
      <c r="E56" s="18">
        <v>0</v>
      </c>
      <c r="F56" s="43" t="str">
        <f t="shared" si="0"/>
        <v>%</v>
      </c>
    </row>
    <row r="57" spans="2:6" x14ac:dyDescent="0.25">
      <c r="B57" s="7" t="s">
        <v>26</v>
      </c>
      <c r="C57" s="18">
        <v>284535</v>
      </c>
      <c r="D57" s="18">
        <v>12275570</v>
      </c>
      <c r="E57" s="18">
        <v>11488039</v>
      </c>
      <c r="F57" s="43">
        <f t="shared" ref="F57" si="2">IF(E57=0,"%",E57/D57)</f>
        <v>0.93584566745169473</v>
      </c>
    </row>
    <row r="58" spans="2:6" x14ac:dyDescent="0.25">
      <c r="B58" s="7" t="s">
        <v>30</v>
      </c>
      <c r="C58" s="18">
        <v>121297</v>
      </c>
      <c r="D58" s="18">
        <v>123984</v>
      </c>
      <c r="E58" s="18">
        <v>2229</v>
      </c>
      <c r="F58" s="43">
        <f t="shared" si="0"/>
        <v>1.7978126209833526E-2</v>
      </c>
    </row>
    <row r="59" spans="2:6" x14ac:dyDescent="0.25">
      <c r="B59" s="7" t="s">
        <v>34</v>
      </c>
      <c r="C59" s="18">
        <v>21128</v>
      </c>
      <c r="D59" s="18">
        <v>39484516</v>
      </c>
      <c r="E59" s="18">
        <v>37588955</v>
      </c>
      <c r="F59" s="43">
        <f t="shared" si="0"/>
        <v>0.95199229490365289</v>
      </c>
    </row>
    <row r="60" spans="2:6" x14ac:dyDescent="0.25">
      <c r="B60" s="7" t="s">
        <v>31</v>
      </c>
      <c r="C60" s="18">
        <v>22987729</v>
      </c>
      <c r="D60" s="18">
        <v>7566328</v>
      </c>
      <c r="E60" s="18">
        <v>4188892.33</v>
      </c>
      <c r="F60" s="43">
        <f t="shared" si="0"/>
        <v>0.55362288417842842</v>
      </c>
    </row>
    <row r="61" spans="2:6" x14ac:dyDescent="0.25">
      <c r="B61" s="7" t="s">
        <v>32</v>
      </c>
      <c r="C61" s="18">
        <v>91099784</v>
      </c>
      <c r="D61" s="18">
        <v>32987069</v>
      </c>
      <c r="E61" s="18">
        <v>28257511.629999999</v>
      </c>
      <c r="F61" s="43">
        <f t="shared" si="0"/>
        <v>0.85662389798863303</v>
      </c>
    </row>
    <row r="62" spans="2:6" x14ac:dyDescent="0.25">
      <c r="B62" s="28" t="s">
        <v>5</v>
      </c>
      <c r="C62" s="29">
        <f>SUM(C63:C75)</f>
        <v>1704645661</v>
      </c>
      <c r="D62" s="29">
        <f>SUM(D63:D75)</f>
        <v>1816616641</v>
      </c>
      <c r="E62" s="29">
        <f>SUM(E63:E75)</f>
        <v>1280696032.3400006</v>
      </c>
      <c r="F62" s="41">
        <f t="shared" si="0"/>
        <v>0.70498970637801206</v>
      </c>
    </row>
    <row r="63" spans="2:6" x14ac:dyDescent="0.25">
      <c r="B63" s="6" t="s">
        <v>22</v>
      </c>
      <c r="C63" s="17">
        <v>30049115</v>
      </c>
      <c r="D63" s="17">
        <v>26039848</v>
      </c>
      <c r="E63" s="17">
        <v>18459761.190000001</v>
      </c>
      <c r="F63" s="42">
        <f t="shared" si="0"/>
        <v>0.70890433730642366</v>
      </c>
    </row>
    <row r="64" spans="2:6" x14ac:dyDescent="0.25">
      <c r="B64" s="7" t="s">
        <v>23</v>
      </c>
      <c r="C64" s="18">
        <v>0</v>
      </c>
      <c r="D64" s="18">
        <v>789533</v>
      </c>
      <c r="E64" s="18">
        <v>342825.95</v>
      </c>
      <c r="F64" s="43">
        <f t="shared" si="0"/>
        <v>0.43421357941973293</v>
      </c>
    </row>
    <row r="65" spans="2:6" x14ac:dyDescent="0.25">
      <c r="B65" s="7" t="s">
        <v>24</v>
      </c>
      <c r="C65" s="18">
        <v>0</v>
      </c>
      <c r="D65" s="18">
        <v>358792</v>
      </c>
      <c r="E65" s="18">
        <v>280524.52</v>
      </c>
      <c r="F65" s="43">
        <f t="shared" si="0"/>
        <v>0.78185834689736677</v>
      </c>
    </row>
    <row r="66" spans="2:6" x14ac:dyDescent="0.25">
      <c r="B66" s="7" t="s">
        <v>25</v>
      </c>
      <c r="C66" s="18">
        <v>0</v>
      </c>
      <c r="D66" s="18">
        <v>1071494</v>
      </c>
      <c r="E66" s="18">
        <v>570181.17000000004</v>
      </c>
      <c r="F66" s="43">
        <f t="shared" si="0"/>
        <v>0.53213659619185927</v>
      </c>
    </row>
    <row r="67" spans="2:6" x14ac:dyDescent="0.25">
      <c r="B67" s="7" t="s">
        <v>26</v>
      </c>
      <c r="C67" s="18">
        <v>121266000</v>
      </c>
      <c r="D67" s="18">
        <v>42291243</v>
      </c>
      <c r="E67" s="18">
        <v>6494488.6899999995</v>
      </c>
      <c r="F67" s="43">
        <f t="shared" si="0"/>
        <v>0.15356580297249717</v>
      </c>
    </row>
    <row r="68" spans="2:6" x14ac:dyDescent="0.25">
      <c r="B68" s="7" t="s">
        <v>27</v>
      </c>
      <c r="C68" s="18">
        <v>0</v>
      </c>
      <c r="D68" s="18">
        <v>565804</v>
      </c>
      <c r="E68" s="18">
        <v>232824.74000000002</v>
      </c>
      <c r="F68" s="43">
        <f t="shared" si="0"/>
        <v>0.41149362676828022</v>
      </c>
    </row>
    <row r="69" spans="2:6" x14ac:dyDescent="0.25">
      <c r="B69" s="7" t="s">
        <v>28</v>
      </c>
      <c r="C69" s="18">
        <v>2568851</v>
      </c>
      <c r="D69" s="18">
        <v>3699890</v>
      </c>
      <c r="E69" s="18">
        <v>1218620.6800000002</v>
      </c>
      <c r="F69" s="43">
        <f t="shared" si="0"/>
        <v>0.32936673252448051</v>
      </c>
    </row>
    <row r="70" spans="2:6" x14ac:dyDescent="0.25">
      <c r="B70" s="7" t="s">
        <v>29</v>
      </c>
      <c r="C70" s="18">
        <v>0</v>
      </c>
      <c r="D70" s="18">
        <v>483309</v>
      </c>
      <c r="E70" s="18">
        <v>318866.14</v>
      </c>
      <c r="F70" s="43">
        <f t="shared" si="0"/>
        <v>0.65975626359120154</v>
      </c>
    </row>
    <row r="71" spans="2:6" x14ac:dyDescent="0.25">
      <c r="B71" s="7" t="s">
        <v>30</v>
      </c>
      <c r="C71" s="18">
        <v>0</v>
      </c>
      <c r="D71" s="18">
        <v>4728318</v>
      </c>
      <c r="E71" s="18">
        <v>2425417.71</v>
      </c>
      <c r="F71" s="43">
        <f t="shared" si="0"/>
        <v>0.51295570856274897</v>
      </c>
    </row>
    <row r="72" spans="2:6" x14ac:dyDescent="0.25">
      <c r="B72" s="7" t="s">
        <v>34</v>
      </c>
      <c r="C72" s="18">
        <v>360000</v>
      </c>
      <c r="D72" s="18">
        <v>1369975</v>
      </c>
      <c r="E72" s="18">
        <v>363759.19</v>
      </c>
      <c r="F72" s="43">
        <f t="shared" si="0"/>
        <v>0.26552250223544227</v>
      </c>
    </row>
    <row r="73" spans="2:6" x14ac:dyDescent="0.25">
      <c r="B73" s="7" t="s">
        <v>33</v>
      </c>
      <c r="C73" s="18">
        <v>0</v>
      </c>
      <c r="D73" s="18">
        <v>13200</v>
      </c>
      <c r="E73" s="18">
        <v>8634.6299999999992</v>
      </c>
      <c r="F73" s="43">
        <f t="shared" si="0"/>
        <v>0.65413863636363634</v>
      </c>
    </row>
    <row r="74" spans="2:6" x14ac:dyDescent="0.25">
      <c r="B74" s="7" t="s">
        <v>31</v>
      </c>
      <c r="C74" s="18">
        <v>8435007</v>
      </c>
      <c r="D74" s="18">
        <v>15681946</v>
      </c>
      <c r="E74" s="18">
        <v>8346466.2800000003</v>
      </c>
      <c r="F74" s="43">
        <f t="shared" si="0"/>
        <v>0.53223409135575395</v>
      </c>
    </row>
    <row r="75" spans="2:6" x14ac:dyDescent="0.25">
      <c r="B75" s="7" t="s">
        <v>32</v>
      </c>
      <c r="C75" s="18">
        <v>1541966688</v>
      </c>
      <c r="D75" s="18">
        <v>1719523289</v>
      </c>
      <c r="E75" s="18">
        <v>1241633661.4500005</v>
      </c>
      <c r="F75" s="43">
        <f t="shared" si="0"/>
        <v>0.72208016570225153</v>
      </c>
    </row>
    <row r="76" spans="2:6" x14ac:dyDescent="0.25">
      <c r="B76" s="31" t="s">
        <v>2</v>
      </c>
      <c r="C76" s="32">
        <f>+C62+C52+C44+C30+C23+C9</f>
        <v>11049259363</v>
      </c>
      <c r="D76" s="32">
        <f>+D62+D52+D44+D30+D23+D9</f>
        <v>11242205461</v>
      </c>
      <c r="E76" s="32">
        <f>+E62+E52+E44+E30+E23+E9</f>
        <v>7875684116.1999969</v>
      </c>
      <c r="F76" s="44">
        <f t="shared" si="0"/>
        <v>0.70054618228792365</v>
      </c>
    </row>
    <row r="77" spans="2:6" x14ac:dyDescent="0.2">
      <c r="B77" s="22" t="s">
        <v>41</v>
      </c>
      <c r="C77" s="8"/>
      <c r="D77" s="8"/>
      <c r="E77" s="8"/>
    </row>
    <row r="78" spans="2:6" x14ac:dyDescent="0.25">
      <c r="C78" s="8"/>
      <c r="D78" s="8"/>
      <c r="E78" s="8"/>
      <c r="F78" s="45"/>
    </row>
    <row r="79" spans="2:6" x14ac:dyDescent="0.25">
      <c r="C79" s="8"/>
      <c r="D79" s="8"/>
      <c r="E79" s="8"/>
    </row>
    <row r="80" spans="2:6" x14ac:dyDescent="0.25">
      <c r="D80" s="8"/>
      <c r="E80" s="8"/>
    </row>
  </sheetData>
  <mergeCells count="1">
    <mergeCell ref="B5:F5"/>
  </mergeCells>
  <pageMargins left="0.7" right="0.7" top="0.75" bottom="0.75" header="0.3" footer="0.3"/>
  <pageSetup paperSize="9"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F77"/>
  <sheetViews>
    <sheetView showGridLines="0" zoomScale="115" zoomScaleNormal="115" workbookViewId="0"/>
  </sheetViews>
  <sheetFormatPr baseColWidth="10" defaultRowHeight="15" x14ac:dyDescent="0.25"/>
  <cols>
    <col min="1" max="1" width="11.42578125" style="1"/>
    <col min="2" max="2" width="108" style="1" bestFit="1" customWidth="1"/>
    <col min="3" max="4" width="14.28515625" style="1" bestFit="1" customWidth="1"/>
    <col min="5" max="5" width="15.7109375" style="1" customWidth="1"/>
    <col min="6" max="6" width="12.28515625" style="1" customWidth="1"/>
    <col min="7" max="16384" width="11.42578125" style="1"/>
  </cols>
  <sheetData>
    <row r="5" spans="2:6" ht="43.5" customHeight="1" x14ac:dyDescent="0.25">
      <c r="B5" s="56" t="s">
        <v>39</v>
      </c>
      <c r="C5" s="56"/>
      <c r="D5" s="56"/>
      <c r="E5" s="56"/>
      <c r="F5" s="56"/>
    </row>
    <row r="7" spans="2:6" x14ac:dyDescent="0.25">
      <c r="E7" s="47"/>
      <c r="F7" s="48" t="s">
        <v>18</v>
      </c>
    </row>
    <row r="8" spans="2:6" ht="38.25" x14ac:dyDescent="0.25">
      <c r="B8" s="34" t="s">
        <v>3</v>
      </c>
      <c r="C8" s="34" t="s">
        <v>0</v>
      </c>
      <c r="D8" s="34" t="s">
        <v>1</v>
      </c>
      <c r="E8" s="36" t="s">
        <v>42</v>
      </c>
      <c r="F8" s="36" t="s">
        <v>4</v>
      </c>
    </row>
    <row r="9" spans="2:6" x14ac:dyDescent="0.25">
      <c r="B9" s="28" t="s">
        <v>16</v>
      </c>
      <c r="C9" s="29">
        <f>SUM(C10:C22)</f>
        <v>5273254927</v>
      </c>
      <c r="D9" s="29">
        <f>SUM(D10:D22)</f>
        <v>4996232123</v>
      </c>
      <c r="E9" s="29">
        <f>SUM(E10:E22)</f>
        <v>3537318969.6899948</v>
      </c>
      <c r="F9" s="30">
        <f t="shared" ref="F9:F76" si="0">IF(E9=0,"%",E9/D9)</f>
        <v>0.70799732330410681</v>
      </c>
    </row>
    <row r="10" spans="2:6" x14ac:dyDescent="0.25">
      <c r="B10" s="3" t="s">
        <v>22</v>
      </c>
      <c r="C10" s="14">
        <v>353722476</v>
      </c>
      <c r="D10" s="14">
        <v>366129151</v>
      </c>
      <c r="E10" s="14">
        <v>274652605.1699999</v>
      </c>
      <c r="F10" s="19">
        <f t="shared" si="0"/>
        <v>0.75015224660436808</v>
      </c>
    </row>
    <row r="11" spans="2:6" x14ac:dyDescent="0.25">
      <c r="B11" s="5" t="s">
        <v>23</v>
      </c>
      <c r="C11" s="15">
        <v>88057404</v>
      </c>
      <c r="D11" s="15">
        <v>91455930</v>
      </c>
      <c r="E11" s="15">
        <v>68641069.030000016</v>
      </c>
      <c r="F11" s="10">
        <f t="shared" si="0"/>
        <v>0.75053710601379287</v>
      </c>
    </row>
    <row r="12" spans="2:6" x14ac:dyDescent="0.25">
      <c r="B12" s="5" t="s">
        <v>24</v>
      </c>
      <c r="C12" s="15">
        <v>28764091</v>
      </c>
      <c r="D12" s="15">
        <v>28997836</v>
      </c>
      <c r="E12" s="15">
        <v>20395949.039999992</v>
      </c>
      <c r="F12" s="10">
        <f t="shared" si="0"/>
        <v>0.70336107287454108</v>
      </c>
    </row>
    <row r="13" spans="2:6" x14ac:dyDescent="0.25">
      <c r="B13" s="5" t="s">
        <v>25</v>
      </c>
      <c r="C13" s="15">
        <v>156264222</v>
      </c>
      <c r="D13" s="15">
        <v>159069852</v>
      </c>
      <c r="E13" s="15">
        <v>117662114.05000012</v>
      </c>
      <c r="F13" s="10">
        <f t="shared" si="0"/>
        <v>0.73968833547415458</v>
      </c>
    </row>
    <row r="14" spans="2:6" x14ac:dyDescent="0.25">
      <c r="B14" s="5" t="s">
        <v>26</v>
      </c>
      <c r="C14" s="15">
        <v>82796697</v>
      </c>
      <c r="D14" s="15">
        <v>82652010</v>
      </c>
      <c r="E14" s="15">
        <v>61676315.939999975</v>
      </c>
      <c r="F14" s="10">
        <f t="shared" si="0"/>
        <v>0.74621677004588238</v>
      </c>
    </row>
    <row r="15" spans="2:6" x14ac:dyDescent="0.25">
      <c r="B15" s="5" t="s">
        <v>27</v>
      </c>
      <c r="C15" s="15">
        <v>12618371</v>
      </c>
      <c r="D15" s="15">
        <v>12088384</v>
      </c>
      <c r="E15" s="15">
        <v>8866895.8800000064</v>
      </c>
      <c r="F15" s="10">
        <f t="shared" si="0"/>
        <v>0.73350547765524376</v>
      </c>
    </row>
    <row r="16" spans="2:6" x14ac:dyDescent="0.25">
      <c r="B16" s="5" t="s">
        <v>28</v>
      </c>
      <c r="C16" s="15">
        <v>412072643</v>
      </c>
      <c r="D16" s="15">
        <v>438430202</v>
      </c>
      <c r="E16" s="15">
        <v>337224246.84000015</v>
      </c>
      <c r="F16" s="10">
        <f t="shared" si="0"/>
        <v>0.76916290278743193</v>
      </c>
    </row>
    <row r="17" spans="2:6" x14ac:dyDescent="0.25">
      <c r="B17" s="5" t="s">
        <v>29</v>
      </c>
      <c r="C17" s="15">
        <v>75166502</v>
      </c>
      <c r="D17" s="15">
        <v>75999149</v>
      </c>
      <c r="E17" s="15">
        <v>54601771.199999988</v>
      </c>
      <c r="F17" s="10">
        <f t="shared" si="0"/>
        <v>0.71845240267098243</v>
      </c>
    </row>
    <row r="18" spans="2:6" x14ac:dyDescent="0.25">
      <c r="B18" s="5" t="s">
        <v>30</v>
      </c>
      <c r="C18" s="15">
        <v>124059353</v>
      </c>
      <c r="D18" s="15">
        <v>122822969</v>
      </c>
      <c r="E18" s="15">
        <v>87294092.000000089</v>
      </c>
      <c r="F18" s="10">
        <f t="shared" si="0"/>
        <v>0.71073100341679651</v>
      </c>
    </row>
    <row r="19" spans="2:6" x14ac:dyDescent="0.25">
      <c r="B19" s="5" t="s">
        <v>34</v>
      </c>
      <c r="C19" s="15">
        <v>196969140</v>
      </c>
      <c r="D19" s="15">
        <v>201501107</v>
      </c>
      <c r="E19" s="15">
        <v>148413549.27999997</v>
      </c>
      <c r="F19" s="10">
        <f t="shared" si="0"/>
        <v>0.73653962248455529</v>
      </c>
    </row>
    <row r="20" spans="2:6" x14ac:dyDescent="0.25">
      <c r="B20" s="5" t="s">
        <v>33</v>
      </c>
      <c r="C20" s="15">
        <v>23869815</v>
      </c>
      <c r="D20" s="15">
        <v>23648671</v>
      </c>
      <c r="E20" s="15">
        <v>17347149.100000005</v>
      </c>
      <c r="F20" s="10">
        <f t="shared" si="0"/>
        <v>0.73353589721807222</v>
      </c>
    </row>
    <row r="21" spans="2:6" x14ac:dyDescent="0.25">
      <c r="B21" s="5" t="s">
        <v>31</v>
      </c>
      <c r="C21" s="15">
        <v>1972729486</v>
      </c>
      <c r="D21" s="15">
        <v>1750155474</v>
      </c>
      <c r="E21" s="15">
        <v>1161685391.8699968</v>
      </c>
      <c r="F21" s="10">
        <f t="shared" si="0"/>
        <v>0.66376125385875107</v>
      </c>
    </row>
    <row r="22" spans="2:6" x14ac:dyDescent="0.25">
      <c r="B22" s="5" t="s">
        <v>32</v>
      </c>
      <c r="C22" s="15">
        <v>1746164727</v>
      </c>
      <c r="D22" s="15">
        <v>1643281388</v>
      </c>
      <c r="E22" s="15">
        <v>1178857820.2899978</v>
      </c>
      <c r="F22" s="10">
        <f t="shared" si="0"/>
        <v>0.7173803761781532</v>
      </c>
    </row>
    <row r="23" spans="2:6" x14ac:dyDescent="0.25">
      <c r="B23" s="28" t="s">
        <v>15</v>
      </c>
      <c r="C23" s="29">
        <f>SUM(C24:C29)</f>
        <v>148249515</v>
      </c>
      <c r="D23" s="29">
        <f>SUM(D24:D29)</f>
        <v>151236469</v>
      </c>
      <c r="E23" s="29">
        <f>SUM(E24:E29)</f>
        <v>110253907.48999994</v>
      </c>
      <c r="F23" s="30">
        <f t="shared" si="0"/>
        <v>0.72901667315440921</v>
      </c>
    </row>
    <row r="24" spans="2:6" x14ac:dyDescent="0.25">
      <c r="B24" s="5" t="s">
        <v>22</v>
      </c>
      <c r="C24" s="15"/>
      <c r="D24" s="15"/>
      <c r="E24" s="15"/>
      <c r="F24" s="10" t="str">
        <f t="shared" si="0"/>
        <v>%</v>
      </c>
    </row>
    <row r="25" spans="2:6" x14ac:dyDescent="0.25">
      <c r="B25" s="5" t="s">
        <v>26</v>
      </c>
      <c r="C25" s="15"/>
      <c r="D25" s="15"/>
      <c r="E25" s="15"/>
      <c r="F25" s="10" t="str">
        <f t="shared" si="0"/>
        <v>%</v>
      </c>
    </row>
    <row r="26" spans="2:6" x14ac:dyDescent="0.25">
      <c r="B26" s="5" t="s">
        <v>29</v>
      </c>
      <c r="C26" s="15"/>
      <c r="D26" s="15"/>
      <c r="E26" s="15"/>
      <c r="F26" s="10" t="str">
        <f t="shared" si="0"/>
        <v>%</v>
      </c>
    </row>
    <row r="27" spans="2:6" x14ac:dyDescent="0.25">
      <c r="B27" s="5" t="s">
        <v>30</v>
      </c>
      <c r="C27" s="15"/>
      <c r="D27" s="15"/>
      <c r="E27" s="15"/>
      <c r="F27" s="10" t="str">
        <f t="shared" si="0"/>
        <v>%</v>
      </c>
    </row>
    <row r="28" spans="2:6" x14ac:dyDescent="0.25">
      <c r="B28" s="5" t="s">
        <v>31</v>
      </c>
      <c r="C28" s="15">
        <v>3919587</v>
      </c>
      <c r="D28" s="15">
        <v>4101326</v>
      </c>
      <c r="E28" s="15">
        <v>2503956.4900000002</v>
      </c>
      <c r="F28" s="10">
        <f t="shared" si="0"/>
        <v>0.61052364284136407</v>
      </c>
    </row>
    <row r="29" spans="2:6" x14ac:dyDescent="0.25">
      <c r="B29" s="5" t="s">
        <v>32</v>
      </c>
      <c r="C29" s="15">
        <v>144329928</v>
      </c>
      <c r="D29" s="15">
        <v>147135143</v>
      </c>
      <c r="E29" s="15">
        <v>107749950.99999994</v>
      </c>
      <c r="F29" s="10">
        <f t="shared" si="0"/>
        <v>0.73231961313280503</v>
      </c>
    </row>
    <row r="30" spans="2:6" x14ac:dyDescent="0.25">
      <c r="B30" s="28" t="s">
        <v>14</v>
      </c>
      <c r="C30" s="29">
        <f>SUM(C31:C43)</f>
        <v>3022348973</v>
      </c>
      <c r="D30" s="29">
        <f>SUM(D31:D43)</f>
        <v>2828276341</v>
      </c>
      <c r="E30" s="29">
        <f>SUM(E31:E43)</f>
        <v>1848261304.7600012</v>
      </c>
      <c r="F30" s="30">
        <f t="shared" si="0"/>
        <v>0.6534938888278885</v>
      </c>
    </row>
    <row r="31" spans="2:6" x14ac:dyDescent="0.25">
      <c r="B31" s="23" t="s">
        <v>22</v>
      </c>
      <c r="C31" s="4">
        <v>65769790</v>
      </c>
      <c r="D31" s="4">
        <v>84779453</v>
      </c>
      <c r="E31" s="4">
        <v>52361635.319999993</v>
      </c>
      <c r="F31" s="19">
        <f t="shared" si="0"/>
        <v>0.61762176408474811</v>
      </c>
    </row>
    <row r="32" spans="2:6" x14ac:dyDescent="0.25">
      <c r="B32" s="24" t="s">
        <v>23</v>
      </c>
      <c r="C32" s="25">
        <v>170740648</v>
      </c>
      <c r="D32" s="25">
        <v>154497012</v>
      </c>
      <c r="E32" s="25">
        <v>89249691.009999946</v>
      </c>
      <c r="F32" s="10">
        <f t="shared" si="0"/>
        <v>0.57767907517848915</v>
      </c>
    </row>
    <row r="33" spans="2:6" x14ac:dyDescent="0.25">
      <c r="B33" s="24" t="s">
        <v>24</v>
      </c>
      <c r="C33" s="25">
        <v>47447414</v>
      </c>
      <c r="D33" s="25">
        <v>35893122</v>
      </c>
      <c r="E33" s="25">
        <v>17546013.780000005</v>
      </c>
      <c r="F33" s="10">
        <f t="shared" si="0"/>
        <v>0.48884055780937652</v>
      </c>
    </row>
    <row r="34" spans="2:6" x14ac:dyDescent="0.25">
      <c r="B34" s="24" t="s">
        <v>25</v>
      </c>
      <c r="C34" s="25">
        <v>23666294</v>
      </c>
      <c r="D34" s="25">
        <v>28643611</v>
      </c>
      <c r="E34" s="25">
        <v>16050768.850000007</v>
      </c>
      <c r="F34" s="10">
        <f t="shared" si="0"/>
        <v>0.56036122156525614</v>
      </c>
    </row>
    <row r="35" spans="2:6" x14ac:dyDescent="0.25">
      <c r="B35" s="24" t="s">
        <v>26</v>
      </c>
      <c r="C35" s="25">
        <v>374004594</v>
      </c>
      <c r="D35" s="25">
        <v>335244326</v>
      </c>
      <c r="E35" s="25">
        <v>228322487.91000006</v>
      </c>
      <c r="F35" s="10">
        <f t="shared" si="0"/>
        <v>0.68106294485055674</v>
      </c>
    </row>
    <row r="36" spans="2:6" x14ac:dyDescent="0.25">
      <c r="B36" s="24" t="s">
        <v>27</v>
      </c>
      <c r="C36" s="25">
        <v>11767467</v>
      </c>
      <c r="D36" s="25">
        <v>13807678</v>
      </c>
      <c r="E36" s="25">
        <v>7551284.3199999994</v>
      </c>
      <c r="F36" s="10">
        <f t="shared" si="0"/>
        <v>0.54689023889462074</v>
      </c>
    </row>
    <row r="37" spans="2:6" x14ac:dyDescent="0.25">
      <c r="B37" s="24" t="s">
        <v>28</v>
      </c>
      <c r="C37" s="25">
        <v>18130103</v>
      </c>
      <c r="D37" s="25">
        <v>43133795</v>
      </c>
      <c r="E37" s="25">
        <v>27133312.320000004</v>
      </c>
      <c r="F37" s="10">
        <f t="shared" si="0"/>
        <v>0.62904996696905535</v>
      </c>
    </row>
    <row r="38" spans="2:6" x14ac:dyDescent="0.25">
      <c r="B38" s="24" t="s">
        <v>29</v>
      </c>
      <c r="C38" s="25">
        <v>7697987</v>
      </c>
      <c r="D38" s="25">
        <v>11238702</v>
      </c>
      <c r="E38" s="25">
        <v>8493711.2900000028</v>
      </c>
      <c r="F38" s="10">
        <f t="shared" si="0"/>
        <v>0.75575553920728589</v>
      </c>
    </row>
    <row r="39" spans="2:6" x14ac:dyDescent="0.25">
      <c r="B39" s="24" t="s">
        <v>30</v>
      </c>
      <c r="C39" s="25">
        <v>41127841</v>
      </c>
      <c r="D39" s="25">
        <v>39126783</v>
      </c>
      <c r="E39" s="25">
        <v>18182676.419999991</v>
      </c>
      <c r="F39" s="10">
        <f t="shared" si="0"/>
        <v>0.46471176585102819</v>
      </c>
    </row>
    <row r="40" spans="2:6" x14ac:dyDescent="0.25">
      <c r="B40" s="24" t="s">
        <v>34</v>
      </c>
      <c r="C40" s="25">
        <v>99233980</v>
      </c>
      <c r="D40" s="25">
        <v>72233735</v>
      </c>
      <c r="E40" s="25">
        <v>26844293.080000002</v>
      </c>
      <c r="F40" s="10">
        <f t="shared" si="0"/>
        <v>0.37163097104143933</v>
      </c>
    </row>
    <row r="41" spans="2:6" x14ac:dyDescent="0.25">
      <c r="B41" s="24" t="s">
        <v>33</v>
      </c>
      <c r="C41" s="25">
        <v>112619</v>
      </c>
      <c r="D41" s="25">
        <v>451694</v>
      </c>
      <c r="E41" s="25">
        <v>164212.37</v>
      </c>
      <c r="F41" s="10">
        <f t="shared" si="0"/>
        <v>0.3635478221982138</v>
      </c>
    </row>
    <row r="42" spans="2:6" x14ac:dyDescent="0.25">
      <c r="B42" s="24" t="s">
        <v>31</v>
      </c>
      <c r="C42" s="25">
        <v>506140465</v>
      </c>
      <c r="D42" s="25">
        <v>466689003</v>
      </c>
      <c r="E42" s="25">
        <v>344232886.79000008</v>
      </c>
      <c r="F42" s="10">
        <f t="shared" si="0"/>
        <v>0.73760659577830268</v>
      </c>
    </row>
    <row r="43" spans="2:6" x14ac:dyDescent="0.25">
      <c r="B43" s="24" t="s">
        <v>32</v>
      </c>
      <c r="C43" s="25">
        <v>1656509771</v>
      </c>
      <c r="D43" s="25">
        <v>1542537427</v>
      </c>
      <c r="E43" s="25">
        <v>1012128331.300001</v>
      </c>
      <c r="F43" s="10">
        <f t="shared" si="0"/>
        <v>0.65614507212861362</v>
      </c>
    </row>
    <row r="44" spans="2:6" x14ac:dyDescent="0.25">
      <c r="B44" s="28" t="s">
        <v>13</v>
      </c>
      <c r="C44" s="29">
        <f>SUM(C45:C51)</f>
        <v>764270538</v>
      </c>
      <c r="D44" s="29">
        <f>SUM(D45:D51)</f>
        <v>610126157</v>
      </c>
      <c r="E44" s="29">
        <f>SUM(E45:E51)</f>
        <v>539050338.1099999</v>
      </c>
      <c r="F44" s="30">
        <f t="shared" si="0"/>
        <v>0.88350635671894318</v>
      </c>
    </row>
    <row r="45" spans="2:6" x14ac:dyDescent="0.25">
      <c r="B45" s="5" t="s">
        <v>22</v>
      </c>
      <c r="C45" s="15">
        <v>56868201</v>
      </c>
      <c r="D45" s="15">
        <v>92191791</v>
      </c>
      <c r="E45" s="15">
        <v>90162266.959999993</v>
      </c>
      <c r="F45" s="10">
        <f t="shared" si="0"/>
        <v>0.97798584865327098</v>
      </c>
    </row>
    <row r="46" spans="2:6" x14ac:dyDescent="0.25">
      <c r="B46" s="5" t="s">
        <v>23</v>
      </c>
      <c r="C46" s="15">
        <v>22519658</v>
      </c>
      <c r="D46" s="15">
        <v>22541085</v>
      </c>
      <c r="E46" s="15">
        <v>12318782.800000001</v>
      </c>
      <c r="F46" s="10">
        <f t="shared" si="0"/>
        <v>0.54650354230952058</v>
      </c>
    </row>
    <row r="47" spans="2:6" x14ac:dyDescent="0.25">
      <c r="B47" s="5" t="s">
        <v>24</v>
      </c>
      <c r="C47" s="15">
        <v>14275734</v>
      </c>
      <c r="D47" s="15">
        <v>17993034</v>
      </c>
      <c r="E47" s="15">
        <v>17719575.84</v>
      </c>
      <c r="F47" s="10">
        <f t="shared" si="0"/>
        <v>0.98480199837337046</v>
      </c>
    </row>
    <row r="48" spans="2:6" x14ac:dyDescent="0.25">
      <c r="B48" s="5" t="s">
        <v>26</v>
      </c>
      <c r="C48" s="15">
        <v>45000000</v>
      </c>
      <c r="D48" s="15">
        <v>99087802</v>
      </c>
      <c r="E48" s="15">
        <v>99087801.810000002</v>
      </c>
      <c r="F48" s="10">
        <f t="shared" si="0"/>
        <v>0.99999999808250872</v>
      </c>
    </row>
    <row r="49" spans="2:6" x14ac:dyDescent="0.25">
      <c r="B49" s="5" t="s">
        <v>34</v>
      </c>
      <c r="C49" s="15">
        <v>198959866</v>
      </c>
      <c r="D49" s="15">
        <v>282043421</v>
      </c>
      <c r="E49" s="15">
        <v>224678986.38999999</v>
      </c>
      <c r="F49" s="10">
        <f t="shared" si="0"/>
        <v>0.79661133591908884</v>
      </c>
    </row>
    <row r="50" spans="2:6" x14ac:dyDescent="0.25">
      <c r="B50" s="5" t="s">
        <v>31</v>
      </c>
      <c r="C50" s="15">
        <v>16248985</v>
      </c>
      <c r="D50" s="15">
        <v>880853</v>
      </c>
      <c r="E50" s="15">
        <v>880852.3</v>
      </c>
      <c r="F50" s="10">
        <f t="shared" si="0"/>
        <v>0.99999920531575648</v>
      </c>
    </row>
    <row r="51" spans="2:6" x14ac:dyDescent="0.25">
      <c r="B51" s="5" t="s">
        <v>32</v>
      </c>
      <c r="C51" s="15">
        <v>410398094</v>
      </c>
      <c r="D51" s="15">
        <v>95388171</v>
      </c>
      <c r="E51" s="15">
        <v>94202072.00999999</v>
      </c>
      <c r="F51" s="10">
        <f t="shared" si="0"/>
        <v>0.98756555474787322</v>
      </c>
    </row>
    <row r="52" spans="2:6" x14ac:dyDescent="0.25">
      <c r="B52" s="28" t="s">
        <v>12</v>
      </c>
      <c r="C52" s="29">
        <f>+SUM(C53:C61)</f>
        <v>133385917</v>
      </c>
      <c r="D52" s="29">
        <f>+SUM(D53:D61)</f>
        <v>105995712</v>
      </c>
      <c r="E52" s="29">
        <f>+SUM(E53:E61)</f>
        <v>92189556.909999996</v>
      </c>
      <c r="F52" s="30">
        <f t="shared" si="0"/>
        <v>0.86974798480527205</v>
      </c>
    </row>
    <row r="53" spans="2:6" x14ac:dyDescent="0.25">
      <c r="B53" s="3" t="s">
        <v>22</v>
      </c>
      <c r="C53" s="14">
        <v>11236390</v>
      </c>
      <c r="D53" s="14">
        <v>3878831</v>
      </c>
      <c r="E53" s="14">
        <v>3546831</v>
      </c>
      <c r="F53" s="19">
        <f t="shared" si="0"/>
        <v>0.91440720155118904</v>
      </c>
    </row>
    <row r="54" spans="2:6" x14ac:dyDescent="0.25">
      <c r="B54" s="5" t="s">
        <v>23</v>
      </c>
      <c r="C54" s="15">
        <v>4450790</v>
      </c>
      <c r="D54" s="15">
        <v>6225584</v>
      </c>
      <c r="E54" s="15">
        <v>4521106</v>
      </c>
      <c r="F54" s="10">
        <f t="shared" si="0"/>
        <v>0.72621395840133229</v>
      </c>
    </row>
    <row r="55" spans="2:6" x14ac:dyDescent="0.25">
      <c r="B55" s="5" t="s">
        <v>24</v>
      </c>
      <c r="C55" s="15">
        <v>3083384</v>
      </c>
      <c r="D55" s="15">
        <v>4398430</v>
      </c>
      <c r="E55" s="15">
        <v>3232929</v>
      </c>
      <c r="F55" s="10">
        <f t="shared" si="0"/>
        <v>0.73501885900196207</v>
      </c>
    </row>
    <row r="56" spans="2:6" x14ac:dyDescent="0.25">
      <c r="B56" s="5" t="s">
        <v>25</v>
      </c>
      <c r="C56" s="15">
        <v>100880</v>
      </c>
      <c r="D56" s="15">
        <v>20158</v>
      </c>
      <c r="E56" s="15">
        <v>0</v>
      </c>
      <c r="F56" s="10" t="str">
        <f t="shared" ref="F56:F58" si="1">IF(E56=0,"%",E56/D56)</f>
        <v>%</v>
      </c>
    </row>
    <row r="57" spans="2:6" x14ac:dyDescent="0.25">
      <c r="B57" s="5" t="s">
        <v>26</v>
      </c>
      <c r="C57" s="15">
        <v>284535</v>
      </c>
      <c r="D57" s="15">
        <v>12275570</v>
      </c>
      <c r="E57" s="15">
        <v>11488039</v>
      </c>
      <c r="F57" s="10">
        <f t="shared" si="1"/>
        <v>0.93584566745169473</v>
      </c>
    </row>
    <row r="58" spans="2:6" x14ac:dyDescent="0.25">
      <c r="B58" s="5" t="s">
        <v>30</v>
      </c>
      <c r="C58" s="15">
        <v>121297</v>
      </c>
      <c r="D58" s="15">
        <v>123984</v>
      </c>
      <c r="E58" s="15">
        <v>2229</v>
      </c>
      <c r="F58" s="10">
        <f t="shared" si="1"/>
        <v>1.7978126209833526E-2</v>
      </c>
    </row>
    <row r="59" spans="2:6" x14ac:dyDescent="0.25">
      <c r="B59" s="5" t="s">
        <v>34</v>
      </c>
      <c r="C59" s="15">
        <v>21128</v>
      </c>
      <c r="D59" s="15">
        <v>39484516</v>
      </c>
      <c r="E59" s="15">
        <v>37588955</v>
      </c>
      <c r="F59" s="10">
        <f t="shared" si="0"/>
        <v>0.95199229490365289</v>
      </c>
    </row>
    <row r="60" spans="2:6" x14ac:dyDescent="0.25">
      <c r="B60" s="5" t="s">
        <v>31</v>
      </c>
      <c r="C60" s="15">
        <v>22987729</v>
      </c>
      <c r="D60" s="15">
        <v>6743613</v>
      </c>
      <c r="E60" s="15">
        <v>3586180.78</v>
      </c>
      <c r="F60" s="10">
        <f t="shared" si="0"/>
        <v>0.53178923227059438</v>
      </c>
    </row>
    <row r="61" spans="2:6" x14ac:dyDescent="0.25">
      <c r="B61" s="5" t="s">
        <v>32</v>
      </c>
      <c r="C61" s="15">
        <v>91099784</v>
      </c>
      <c r="D61" s="15">
        <v>32845026</v>
      </c>
      <c r="E61" s="15">
        <v>28223287.129999999</v>
      </c>
      <c r="F61" s="10">
        <f t="shared" si="0"/>
        <v>0.85928649074596564</v>
      </c>
    </row>
    <row r="62" spans="2:6" x14ac:dyDescent="0.25">
      <c r="B62" s="28" t="s">
        <v>11</v>
      </c>
      <c r="C62" s="29">
        <f>+SUM(C63:C75)</f>
        <v>1436669300</v>
      </c>
      <c r="D62" s="29">
        <f>+SUM(D63:D75)</f>
        <v>1646412317</v>
      </c>
      <c r="E62" s="29">
        <f>+SUM(E63:E75)</f>
        <v>1230791955.2499998</v>
      </c>
      <c r="F62" s="30">
        <f t="shared" si="0"/>
        <v>0.74755997786306638</v>
      </c>
    </row>
    <row r="63" spans="2:6" x14ac:dyDescent="0.25">
      <c r="B63" s="3" t="s">
        <v>22</v>
      </c>
      <c r="C63" s="14">
        <v>30049115</v>
      </c>
      <c r="D63" s="14">
        <v>24702812</v>
      </c>
      <c r="E63" s="14">
        <v>17703969.690000001</v>
      </c>
      <c r="F63" s="19">
        <f t="shared" si="0"/>
        <v>0.71667831540797866</v>
      </c>
    </row>
    <row r="64" spans="2:6" x14ac:dyDescent="0.25">
      <c r="B64" s="5" t="s">
        <v>23</v>
      </c>
      <c r="C64" s="15">
        <v>0</v>
      </c>
      <c r="D64" s="15">
        <v>767375</v>
      </c>
      <c r="E64" s="15">
        <v>342225.95000000007</v>
      </c>
      <c r="F64" s="10">
        <f t="shared" si="0"/>
        <v>0.44596963674865625</v>
      </c>
    </row>
    <row r="65" spans="2:6" x14ac:dyDescent="0.25">
      <c r="B65" s="5" t="s">
        <v>24</v>
      </c>
      <c r="C65" s="15">
        <v>0</v>
      </c>
      <c r="D65" s="15">
        <v>343042</v>
      </c>
      <c r="E65" s="15">
        <v>272019.52</v>
      </c>
      <c r="F65" s="10">
        <f t="shared" si="0"/>
        <v>0.79296272759603781</v>
      </c>
    </row>
    <row r="66" spans="2:6" x14ac:dyDescent="0.25">
      <c r="B66" s="5" t="s">
        <v>25</v>
      </c>
      <c r="C66" s="15">
        <v>0</v>
      </c>
      <c r="D66" s="15">
        <v>730010</v>
      </c>
      <c r="E66" s="15">
        <v>411541.31999999995</v>
      </c>
      <c r="F66" s="10">
        <f t="shared" si="0"/>
        <v>0.5637475103080779</v>
      </c>
    </row>
    <row r="67" spans="2:6" x14ac:dyDescent="0.25">
      <c r="B67" s="5" t="s">
        <v>26</v>
      </c>
      <c r="C67" s="15">
        <v>121266000</v>
      </c>
      <c r="D67" s="15">
        <v>41931053</v>
      </c>
      <c r="E67" s="15">
        <v>6146585.5899999999</v>
      </c>
      <c r="F67" s="10">
        <f t="shared" si="0"/>
        <v>0.14658791397392285</v>
      </c>
    </row>
    <row r="68" spans="2:6" x14ac:dyDescent="0.25">
      <c r="B68" s="5" t="s">
        <v>27</v>
      </c>
      <c r="C68" s="15">
        <v>0</v>
      </c>
      <c r="D68" s="15">
        <v>565804</v>
      </c>
      <c r="E68" s="15">
        <v>232824.74000000002</v>
      </c>
      <c r="F68" s="10">
        <f t="shared" si="0"/>
        <v>0.41149362676828022</v>
      </c>
    </row>
    <row r="69" spans="2:6" x14ac:dyDescent="0.25">
      <c r="B69" s="5" t="s">
        <v>28</v>
      </c>
      <c r="C69" s="15">
        <v>2568851</v>
      </c>
      <c r="D69" s="15">
        <v>3697440</v>
      </c>
      <c r="E69" s="15">
        <v>1218620.6800000002</v>
      </c>
      <c r="F69" s="10">
        <f t="shared" si="0"/>
        <v>0.3295849777143105</v>
      </c>
    </row>
    <row r="70" spans="2:6" x14ac:dyDescent="0.25">
      <c r="B70" s="5" t="s">
        <v>29</v>
      </c>
      <c r="C70" s="15">
        <v>0</v>
      </c>
      <c r="D70" s="15">
        <v>378347</v>
      </c>
      <c r="E70" s="15">
        <v>297976.90000000002</v>
      </c>
      <c r="F70" s="10">
        <f t="shared" si="0"/>
        <v>0.78757569109838332</v>
      </c>
    </row>
    <row r="71" spans="2:6" x14ac:dyDescent="0.25">
      <c r="B71" s="5" t="s">
        <v>30</v>
      </c>
      <c r="C71" s="15">
        <v>0</v>
      </c>
      <c r="D71" s="15">
        <v>3433064</v>
      </c>
      <c r="E71" s="15">
        <v>2153586.2000000002</v>
      </c>
      <c r="F71" s="10">
        <f t="shared" si="0"/>
        <v>0.62730732663300193</v>
      </c>
    </row>
    <row r="72" spans="2:6" x14ac:dyDescent="0.25">
      <c r="B72" s="5" t="s">
        <v>34</v>
      </c>
      <c r="C72" s="15">
        <v>360000</v>
      </c>
      <c r="D72" s="15">
        <v>843253</v>
      </c>
      <c r="E72" s="15">
        <v>104896.57</v>
      </c>
      <c r="F72" s="10">
        <f t="shared" si="0"/>
        <v>0.12439513408194221</v>
      </c>
    </row>
    <row r="73" spans="2:6" x14ac:dyDescent="0.25">
      <c r="B73" s="5" t="s">
        <v>33</v>
      </c>
      <c r="C73" s="15">
        <v>0</v>
      </c>
      <c r="D73" s="15">
        <v>13200</v>
      </c>
      <c r="E73" s="15">
        <v>8634.6299999999992</v>
      </c>
      <c r="F73" s="10">
        <f t="shared" si="0"/>
        <v>0.65413863636363634</v>
      </c>
    </row>
    <row r="74" spans="2:6" x14ac:dyDescent="0.25">
      <c r="B74" s="5" t="s">
        <v>31</v>
      </c>
      <c r="C74" s="15">
        <v>8435007</v>
      </c>
      <c r="D74" s="15">
        <v>8571151</v>
      </c>
      <c r="E74" s="15">
        <v>7369388.4300000016</v>
      </c>
      <c r="F74" s="10">
        <f t="shared" si="0"/>
        <v>0.8597898263605438</v>
      </c>
    </row>
    <row r="75" spans="2:6" x14ac:dyDescent="0.25">
      <c r="B75" s="5" t="s">
        <v>32</v>
      </c>
      <c r="C75" s="15">
        <v>1273990327</v>
      </c>
      <c r="D75" s="15">
        <v>1560435766</v>
      </c>
      <c r="E75" s="15">
        <v>1194529685.0299997</v>
      </c>
      <c r="F75" s="10">
        <f t="shared" si="0"/>
        <v>0.76551032157641519</v>
      </c>
    </row>
    <row r="76" spans="2:6" x14ac:dyDescent="0.25">
      <c r="B76" s="31" t="s">
        <v>2</v>
      </c>
      <c r="C76" s="32">
        <f>+C62+C52+C44+C30+C23+C9</f>
        <v>10778179170</v>
      </c>
      <c r="D76" s="32">
        <f>+D62+D52+D44+D30+D23+D9</f>
        <v>10338279119</v>
      </c>
      <c r="E76" s="32">
        <f>+E62+E52+E44+E30+E23+E9</f>
        <v>7357866032.2099953</v>
      </c>
      <c r="F76" s="33">
        <f t="shared" si="0"/>
        <v>0.71171090928348879</v>
      </c>
    </row>
    <row r="77" spans="2:6" x14ac:dyDescent="0.2">
      <c r="B77" s="22" t="s">
        <v>41</v>
      </c>
      <c r="C77" s="2"/>
      <c r="D77" s="2"/>
      <c r="E77" s="2"/>
    </row>
  </sheetData>
  <mergeCells count="1">
    <mergeCell ref="B5:F5"/>
  </mergeCells>
  <pageMargins left="0.7" right="0.7" top="0.75" bottom="0.75" header="0.3" footer="0.3"/>
  <pageSetup paperSize="9" scale="6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:F48"/>
  <sheetViews>
    <sheetView showGridLines="0" zoomScale="120" zoomScaleNormal="120" workbookViewId="0"/>
  </sheetViews>
  <sheetFormatPr baseColWidth="10" defaultRowHeight="15" x14ac:dyDescent="0.25"/>
  <cols>
    <col min="2" max="2" width="108" bestFit="1" customWidth="1"/>
    <col min="3" max="4" width="12.7109375" bestFit="1" customWidth="1"/>
    <col min="5" max="5" width="15.7109375" customWidth="1"/>
    <col min="6" max="6" width="12.28515625" customWidth="1"/>
  </cols>
  <sheetData>
    <row r="5" spans="2:6" ht="52.5" customHeight="1" x14ac:dyDescent="0.25">
      <c r="B5" s="56" t="s">
        <v>38</v>
      </c>
      <c r="C5" s="56"/>
      <c r="D5" s="56"/>
      <c r="E5" s="56"/>
      <c r="F5" s="56"/>
    </row>
    <row r="7" spans="2:6" x14ac:dyDescent="0.25">
      <c r="E7" s="46"/>
      <c r="F7" s="48" t="s">
        <v>18</v>
      </c>
    </row>
    <row r="8" spans="2:6" ht="38.25" x14ac:dyDescent="0.25">
      <c r="B8" s="34" t="s">
        <v>3</v>
      </c>
      <c r="C8" s="34" t="s">
        <v>0</v>
      </c>
      <c r="D8" s="34" t="s">
        <v>1</v>
      </c>
      <c r="E8" s="36" t="s">
        <v>42</v>
      </c>
      <c r="F8" s="36" t="s">
        <v>4</v>
      </c>
    </row>
    <row r="9" spans="2:6" x14ac:dyDescent="0.25">
      <c r="B9" s="28" t="s">
        <v>16</v>
      </c>
      <c r="C9" s="29">
        <f>SUM(C10:C13)</f>
        <v>0</v>
      </c>
      <c r="D9" s="29">
        <f>SUM(D10:D13)</f>
        <v>0</v>
      </c>
      <c r="E9" s="29">
        <f>SUM(E10:E13)</f>
        <v>0</v>
      </c>
      <c r="F9" s="30" t="str">
        <f>IF(D9=0,"%",E9/D9)</f>
        <v>%</v>
      </c>
    </row>
    <row r="10" spans="2:6" x14ac:dyDescent="0.25">
      <c r="B10" s="3" t="s">
        <v>28</v>
      </c>
      <c r="C10" s="14">
        <v>0</v>
      </c>
      <c r="D10" s="14">
        <v>0</v>
      </c>
      <c r="E10" s="14">
        <v>0</v>
      </c>
      <c r="F10" s="20" t="str">
        <f t="shared" ref="F10:F47" si="0">IF(D10=0,"%",E10/D10)</f>
        <v>%</v>
      </c>
    </row>
    <row r="11" spans="2:6" x14ac:dyDescent="0.25">
      <c r="B11" s="51" t="s">
        <v>31</v>
      </c>
      <c r="C11" s="52">
        <v>0</v>
      </c>
      <c r="D11" s="52">
        <v>0</v>
      </c>
      <c r="E11" s="52">
        <v>0</v>
      </c>
      <c r="F11" s="20" t="str">
        <f t="shared" si="0"/>
        <v>%</v>
      </c>
    </row>
    <row r="12" spans="2:6" x14ac:dyDescent="0.25">
      <c r="B12" s="51" t="s">
        <v>32</v>
      </c>
      <c r="C12" s="52">
        <v>0</v>
      </c>
      <c r="D12" s="52">
        <v>0</v>
      </c>
      <c r="E12" s="52">
        <v>0</v>
      </c>
      <c r="F12" s="20" t="str">
        <f t="shared" si="0"/>
        <v>%</v>
      </c>
    </row>
    <row r="13" spans="2:6" hidden="1" x14ac:dyDescent="0.25">
      <c r="B13" s="5"/>
      <c r="C13" s="15">
        <v>0</v>
      </c>
      <c r="D13" s="15">
        <v>0</v>
      </c>
      <c r="E13" s="15">
        <v>0</v>
      </c>
      <c r="F13" s="20" t="str">
        <f t="shared" si="0"/>
        <v>%</v>
      </c>
    </row>
    <row r="14" spans="2:6" x14ac:dyDescent="0.25">
      <c r="B14" s="28" t="s">
        <v>15</v>
      </c>
      <c r="C14" s="29">
        <f>SUM(C15:C15)</f>
        <v>0</v>
      </c>
      <c r="D14" s="29">
        <f>SUM(D15:D15)</f>
        <v>0</v>
      </c>
      <c r="E14" s="29">
        <f>SUM(E15:E15)</f>
        <v>0</v>
      </c>
      <c r="F14" s="30" t="str">
        <f t="shared" si="0"/>
        <v>%</v>
      </c>
    </row>
    <row r="15" spans="2:6" x14ac:dyDescent="0.25">
      <c r="B15" s="9" t="s">
        <v>31</v>
      </c>
      <c r="C15" s="14">
        <v>0</v>
      </c>
      <c r="D15" s="14">
        <v>0</v>
      </c>
      <c r="E15" s="14">
        <v>0</v>
      </c>
      <c r="F15" s="11" t="str">
        <f t="shared" si="0"/>
        <v>%</v>
      </c>
    </row>
    <row r="16" spans="2:6" x14ac:dyDescent="0.25">
      <c r="B16" s="28" t="s">
        <v>14</v>
      </c>
      <c r="C16" s="29">
        <f>+SUM(C17:C28)</f>
        <v>3103832</v>
      </c>
      <c r="D16" s="29">
        <f>+SUM(D17:D28)</f>
        <v>152337879</v>
      </c>
      <c r="E16" s="29">
        <f>+SUM(E17:E28)</f>
        <v>46221868.580000006</v>
      </c>
      <c r="F16" s="30">
        <f t="shared" si="0"/>
        <v>0.30341677909274295</v>
      </c>
    </row>
    <row r="17" spans="2:6" x14ac:dyDescent="0.25">
      <c r="B17" s="3" t="s">
        <v>22</v>
      </c>
      <c r="C17" s="14">
        <v>0</v>
      </c>
      <c r="D17" s="14">
        <v>613170</v>
      </c>
      <c r="E17" s="14">
        <v>350269.07</v>
      </c>
      <c r="F17" s="11">
        <f t="shared" si="0"/>
        <v>0.57124299949443058</v>
      </c>
    </row>
    <row r="18" spans="2:6" x14ac:dyDescent="0.25">
      <c r="B18" s="5" t="s">
        <v>23</v>
      </c>
      <c r="C18" s="15">
        <v>0</v>
      </c>
      <c r="D18" s="15">
        <v>88496</v>
      </c>
      <c r="E18" s="15">
        <v>12481</v>
      </c>
      <c r="F18" s="20">
        <f t="shared" si="0"/>
        <v>0.14103462303380943</v>
      </c>
    </row>
    <row r="19" spans="2:6" x14ac:dyDescent="0.25">
      <c r="B19" s="5" t="s">
        <v>24</v>
      </c>
      <c r="C19" s="15">
        <v>0</v>
      </c>
      <c r="D19" s="15">
        <v>104500</v>
      </c>
      <c r="E19" s="15">
        <v>31389.599999999999</v>
      </c>
      <c r="F19" s="20">
        <f t="shared" si="0"/>
        <v>0.30037894736842102</v>
      </c>
    </row>
    <row r="20" spans="2:6" x14ac:dyDescent="0.25">
      <c r="B20" s="5" t="s">
        <v>25</v>
      </c>
      <c r="C20" s="15">
        <v>0</v>
      </c>
      <c r="D20" s="15">
        <v>87982</v>
      </c>
      <c r="E20" s="15">
        <v>1344</v>
      </c>
      <c r="F20" s="20">
        <f t="shared" si="0"/>
        <v>1.5275851878793389E-2</v>
      </c>
    </row>
    <row r="21" spans="2:6" x14ac:dyDescent="0.25">
      <c r="B21" s="5" t="s">
        <v>26</v>
      </c>
      <c r="C21" s="15">
        <v>0</v>
      </c>
      <c r="D21" s="15">
        <v>604000</v>
      </c>
      <c r="E21" s="15">
        <v>26300</v>
      </c>
      <c r="F21" s="20">
        <f t="shared" si="0"/>
        <v>4.3543046357615897E-2</v>
      </c>
    </row>
    <row r="22" spans="2:6" x14ac:dyDescent="0.25">
      <c r="B22" s="5" t="s">
        <v>27</v>
      </c>
      <c r="C22" s="15">
        <v>0</v>
      </c>
      <c r="D22" s="15">
        <v>15349</v>
      </c>
      <c r="E22" s="15">
        <v>0</v>
      </c>
      <c r="F22" s="20">
        <f t="shared" si="0"/>
        <v>0</v>
      </c>
    </row>
    <row r="23" spans="2:6" x14ac:dyDescent="0.25">
      <c r="B23" s="5" t="s">
        <v>28</v>
      </c>
      <c r="C23" s="15">
        <v>100000</v>
      </c>
      <c r="D23" s="15">
        <v>449000</v>
      </c>
      <c r="E23" s="15">
        <v>374611.83</v>
      </c>
      <c r="F23" s="20">
        <f t="shared" si="0"/>
        <v>0.83432478841870827</v>
      </c>
    </row>
    <row r="24" spans="2:6" x14ac:dyDescent="0.25">
      <c r="B24" s="5" t="s">
        <v>29</v>
      </c>
      <c r="C24" s="15">
        <v>0</v>
      </c>
      <c r="D24" s="15">
        <v>135167</v>
      </c>
      <c r="E24" s="15">
        <v>57463.08</v>
      </c>
      <c r="F24" s="20">
        <f t="shared" si="0"/>
        <v>0.42512654716017967</v>
      </c>
    </row>
    <row r="25" spans="2:6" x14ac:dyDescent="0.25">
      <c r="B25" s="5" t="s">
        <v>30</v>
      </c>
      <c r="C25" s="15">
        <v>0</v>
      </c>
      <c r="D25" s="15">
        <v>20098587</v>
      </c>
      <c r="E25" s="15">
        <v>118500</v>
      </c>
      <c r="F25" s="20">
        <f t="shared" si="0"/>
        <v>5.8959368636213082E-3</v>
      </c>
    </row>
    <row r="26" spans="2:6" x14ac:dyDescent="0.25">
      <c r="B26" s="5" t="s">
        <v>34</v>
      </c>
      <c r="C26" s="15">
        <v>0</v>
      </c>
      <c r="D26" s="15">
        <v>154760</v>
      </c>
      <c r="E26" s="15">
        <v>89742.790000000008</v>
      </c>
      <c r="F26" s="20">
        <f t="shared" si="0"/>
        <v>0.57988362626001555</v>
      </c>
    </row>
    <row r="27" spans="2:6" x14ac:dyDescent="0.25">
      <c r="B27" s="5" t="s">
        <v>31</v>
      </c>
      <c r="C27" s="15">
        <v>327959</v>
      </c>
      <c r="D27" s="15">
        <v>43144941</v>
      </c>
      <c r="E27" s="15">
        <v>18011885.810000002</v>
      </c>
      <c r="F27" s="20">
        <f t="shared" si="0"/>
        <v>0.41747387741241787</v>
      </c>
    </row>
    <row r="28" spans="2:6" x14ac:dyDescent="0.25">
      <c r="B28" s="5" t="s">
        <v>32</v>
      </c>
      <c r="C28" s="15">
        <v>2675873</v>
      </c>
      <c r="D28" s="15">
        <v>86841927</v>
      </c>
      <c r="E28" s="15">
        <v>27147881.400000002</v>
      </c>
      <c r="F28" s="20">
        <f t="shared" si="0"/>
        <v>0.31261260934479268</v>
      </c>
    </row>
    <row r="29" spans="2:6" x14ac:dyDescent="0.25">
      <c r="B29" s="28" t="s">
        <v>13</v>
      </c>
      <c r="C29" s="29">
        <f>+SUM(C30:C32)</f>
        <v>0</v>
      </c>
      <c r="D29" s="29">
        <f>+SUM(D30:D32)</f>
        <v>964758</v>
      </c>
      <c r="E29" s="29">
        <f>+SUM(E30:E32)</f>
        <v>636936.05000000005</v>
      </c>
      <c r="F29" s="30">
        <f t="shared" ref="F29:F32" si="1">IF(D29=0,"%",E29/D29)</f>
        <v>0.66020292135437075</v>
      </c>
    </row>
    <row r="30" spans="2:6" x14ac:dyDescent="0.25">
      <c r="B30" s="5" t="s">
        <v>20</v>
      </c>
      <c r="C30" s="15">
        <v>0</v>
      </c>
      <c r="D30" s="15">
        <v>0</v>
      </c>
      <c r="E30" s="15">
        <v>0</v>
      </c>
      <c r="F30" s="20" t="str">
        <f t="shared" si="1"/>
        <v>%</v>
      </c>
    </row>
    <row r="31" spans="2:6" x14ac:dyDescent="0.25">
      <c r="B31" s="5" t="s">
        <v>31</v>
      </c>
      <c r="C31" s="15">
        <v>0</v>
      </c>
      <c r="D31" s="15">
        <v>822715</v>
      </c>
      <c r="E31" s="15">
        <v>602711.55000000005</v>
      </c>
      <c r="F31" s="20">
        <f t="shared" si="1"/>
        <v>0.73258850270142162</v>
      </c>
    </row>
    <row r="32" spans="2:6" x14ac:dyDescent="0.25">
      <c r="B32" s="5" t="s">
        <v>32</v>
      </c>
      <c r="C32" s="15">
        <v>0</v>
      </c>
      <c r="D32" s="15">
        <v>142043</v>
      </c>
      <c r="E32" s="15">
        <v>34224.5</v>
      </c>
      <c r="F32" s="20">
        <f t="shared" si="1"/>
        <v>0.24094464352344008</v>
      </c>
    </row>
    <row r="33" spans="2:6" x14ac:dyDescent="0.25">
      <c r="B33" s="28" t="s">
        <v>12</v>
      </c>
      <c r="C33" s="29">
        <f>+SUM(C34:C35)</f>
        <v>0</v>
      </c>
      <c r="D33" s="29">
        <f>+SUM(D34:D35)</f>
        <v>0</v>
      </c>
      <c r="E33" s="29">
        <f>+SUM(E34:E35)</f>
        <v>0</v>
      </c>
      <c r="F33" s="30" t="str">
        <f t="shared" si="0"/>
        <v>%</v>
      </c>
    </row>
    <row r="34" spans="2:6" x14ac:dyDescent="0.25">
      <c r="B34" s="3" t="s">
        <v>31</v>
      </c>
      <c r="C34" s="14"/>
      <c r="D34" s="14"/>
      <c r="E34" s="14"/>
      <c r="F34" s="20" t="str">
        <f t="shared" si="0"/>
        <v>%</v>
      </c>
    </row>
    <row r="35" spans="2:6" x14ac:dyDescent="0.25">
      <c r="B35" s="26" t="s">
        <v>32</v>
      </c>
      <c r="C35" s="27"/>
      <c r="D35" s="27"/>
      <c r="E35" s="27"/>
      <c r="F35" s="20" t="str">
        <f t="shared" si="0"/>
        <v>%</v>
      </c>
    </row>
    <row r="36" spans="2:6" x14ac:dyDescent="0.25">
      <c r="B36" s="28" t="s">
        <v>11</v>
      </c>
      <c r="C36" s="29">
        <f>+SUM(C37:C46)</f>
        <v>0</v>
      </c>
      <c r="D36" s="29">
        <f>+SUM(D37:D46)</f>
        <v>13686964</v>
      </c>
      <c r="E36" s="29">
        <f>+SUM(E37:E46)</f>
        <v>1949909.33</v>
      </c>
      <c r="F36" s="30">
        <f t="shared" si="0"/>
        <v>0.14246470802436537</v>
      </c>
    </row>
    <row r="37" spans="2:6" x14ac:dyDescent="0.25">
      <c r="B37" s="5" t="s">
        <v>22</v>
      </c>
      <c r="C37" s="15">
        <v>0</v>
      </c>
      <c r="D37" s="15">
        <v>15657</v>
      </c>
      <c r="E37" s="15">
        <v>10320</v>
      </c>
      <c r="F37" s="20">
        <f t="shared" si="0"/>
        <v>0.65913010155202145</v>
      </c>
    </row>
    <row r="38" spans="2:6" x14ac:dyDescent="0.25">
      <c r="B38" s="5" t="s">
        <v>23</v>
      </c>
      <c r="C38" s="15">
        <v>0</v>
      </c>
      <c r="D38" s="15">
        <v>600</v>
      </c>
      <c r="E38" s="15">
        <v>600</v>
      </c>
      <c r="F38" s="20">
        <f t="shared" si="0"/>
        <v>1</v>
      </c>
    </row>
    <row r="39" spans="2:6" x14ac:dyDescent="0.25">
      <c r="B39" s="5" t="s">
        <v>24</v>
      </c>
      <c r="C39" s="15">
        <v>0</v>
      </c>
      <c r="D39" s="15">
        <v>15750</v>
      </c>
      <c r="E39" s="15">
        <v>8505</v>
      </c>
      <c r="F39" s="20">
        <f t="shared" si="0"/>
        <v>0.54</v>
      </c>
    </row>
    <row r="40" spans="2:6" x14ac:dyDescent="0.25">
      <c r="B40" s="5" t="s">
        <v>25</v>
      </c>
      <c r="C40" s="15">
        <v>0</v>
      </c>
      <c r="D40" s="15">
        <v>0</v>
      </c>
      <c r="E40" s="15">
        <v>0</v>
      </c>
      <c r="F40" s="20" t="str">
        <f t="shared" si="0"/>
        <v>%</v>
      </c>
    </row>
    <row r="41" spans="2:6" x14ac:dyDescent="0.25">
      <c r="B41" s="5" t="s">
        <v>28</v>
      </c>
      <c r="C41" s="15">
        <v>0</v>
      </c>
      <c r="D41" s="15">
        <v>2450</v>
      </c>
      <c r="E41" s="15">
        <v>0</v>
      </c>
      <c r="F41" s="20">
        <f t="shared" si="0"/>
        <v>0</v>
      </c>
    </row>
    <row r="42" spans="2:6" x14ac:dyDescent="0.25">
      <c r="B42" s="5" t="s">
        <v>29</v>
      </c>
      <c r="C42" s="15">
        <v>0</v>
      </c>
      <c r="D42" s="15">
        <v>104962</v>
      </c>
      <c r="E42" s="15">
        <v>20889.239999999998</v>
      </c>
      <c r="F42" s="20">
        <f t="shared" si="0"/>
        <v>0.19901716811798553</v>
      </c>
    </row>
    <row r="43" spans="2:6" x14ac:dyDescent="0.25">
      <c r="B43" s="5" t="s">
        <v>30</v>
      </c>
      <c r="C43" s="15">
        <v>0</v>
      </c>
      <c r="D43" s="15">
        <v>1293696</v>
      </c>
      <c r="E43" s="15">
        <v>271831.51</v>
      </c>
      <c r="F43" s="20">
        <f t="shared" si="0"/>
        <v>0.21012008230681706</v>
      </c>
    </row>
    <row r="44" spans="2:6" x14ac:dyDescent="0.25">
      <c r="B44" s="5" t="s">
        <v>34</v>
      </c>
      <c r="C44" s="15">
        <v>0</v>
      </c>
      <c r="D44" s="15">
        <v>124244</v>
      </c>
      <c r="E44" s="15">
        <v>0</v>
      </c>
      <c r="F44" s="20">
        <f t="shared" si="0"/>
        <v>0</v>
      </c>
    </row>
    <row r="45" spans="2:6" ht="15" customHeight="1" x14ac:dyDescent="0.25">
      <c r="B45" s="5" t="s">
        <v>31</v>
      </c>
      <c r="C45" s="15">
        <v>0</v>
      </c>
      <c r="D45" s="15">
        <v>7106111</v>
      </c>
      <c r="E45" s="15">
        <v>972423.85000000009</v>
      </c>
      <c r="F45" s="20">
        <f t="shared" si="0"/>
        <v>0.13684332400661911</v>
      </c>
    </row>
    <row r="46" spans="2:6" x14ac:dyDescent="0.25">
      <c r="B46" s="5" t="s">
        <v>32</v>
      </c>
      <c r="C46" s="15">
        <v>0</v>
      </c>
      <c r="D46" s="15">
        <v>5023494</v>
      </c>
      <c r="E46" s="15">
        <v>665339.73</v>
      </c>
      <c r="F46" s="20">
        <f t="shared" si="0"/>
        <v>0.13244561056507681</v>
      </c>
    </row>
    <row r="47" spans="2:6" x14ac:dyDescent="0.25">
      <c r="B47" s="31" t="s">
        <v>2</v>
      </c>
      <c r="C47" s="32">
        <f>+C36+C33+C29+C16+C14+C9</f>
        <v>3103832</v>
      </c>
      <c r="D47" s="32">
        <f>+D36+D33+D29+D16+D14+D9</f>
        <v>166989601</v>
      </c>
      <c r="E47" s="32">
        <f>+E36+E33+E29+E16+E14+E9</f>
        <v>48808713.960000008</v>
      </c>
      <c r="F47" s="33">
        <f t="shared" si="0"/>
        <v>0.29228594875198249</v>
      </c>
    </row>
    <row r="48" spans="2:6" x14ac:dyDescent="0.25">
      <c r="B48" s="22" t="s">
        <v>41</v>
      </c>
    </row>
  </sheetData>
  <mergeCells count="1">
    <mergeCell ref="B5:F5"/>
  </mergeCells>
  <pageMargins left="0.7" right="0.7" top="0.75" bottom="0.75" header="0.3" footer="0.3"/>
  <pageSetup paperSize="9" scale="7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F37"/>
  <sheetViews>
    <sheetView showGridLines="0" zoomScale="120" zoomScaleNormal="120" workbookViewId="0"/>
  </sheetViews>
  <sheetFormatPr baseColWidth="10" defaultRowHeight="15" x14ac:dyDescent="0.25"/>
  <cols>
    <col min="2" max="2" width="82.28515625" bestFit="1" customWidth="1"/>
    <col min="3" max="4" width="14.140625" bestFit="1" customWidth="1"/>
    <col min="5" max="5" width="15.7109375" customWidth="1"/>
    <col min="6" max="6" width="12.28515625" customWidth="1"/>
  </cols>
  <sheetData>
    <row r="5" spans="2:6" ht="75" customHeight="1" x14ac:dyDescent="0.25">
      <c r="B5" s="56" t="s">
        <v>37</v>
      </c>
      <c r="C5" s="56"/>
      <c r="D5" s="56"/>
      <c r="E5" s="56"/>
      <c r="F5" s="56"/>
    </row>
    <row r="7" spans="2:6" x14ac:dyDescent="0.25">
      <c r="E7" s="46"/>
      <c r="F7" s="48" t="s">
        <v>18</v>
      </c>
    </row>
    <row r="8" spans="2:6" ht="38.25" x14ac:dyDescent="0.25">
      <c r="B8" s="34" t="s">
        <v>3</v>
      </c>
      <c r="C8" s="34" t="s">
        <v>0</v>
      </c>
      <c r="D8" s="34" t="s">
        <v>1</v>
      </c>
      <c r="E8" s="36" t="s">
        <v>42</v>
      </c>
      <c r="F8" s="36" t="s">
        <v>4</v>
      </c>
    </row>
    <row r="9" spans="2:6" x14ac:dyDescent="0.25">
      <c r="B9" s="28" t="s">
        <v>16</v>
      </c>
      <c r="C9" s="29">
        <f>SUM(C10:C12)</f>
        <v>0</v>
      </c>
      <c r="D9" s="29">
        <f t="shared" ref="D9:E9" si="0">SUM(D10:D12)</f>
        <v>0</v>
      </c>
      <c r="E9" s="29">
        <f t="shared" si="0"/>
        <v>0</v>
      </c>
      <c r="F9" s="30" t="str">
        <f t="shared" ref="F9:F14" si="1">IF(E9=0,"%",E9/D9)</f>
        <v>%</v>
      </c>
    </row>
    <row r="10" spans="2:6" x14ac:dyDescent="0.25">
      <c r="B10" s="3" t="s">
        <v>32</v>
      </c>
      <c r="C10" s="14">
        <v>0</v>
      </c>
      <c r="D10" s="14">
        <v>0</v>
      </c>
      <c r="E10" s="14">
        <v>0</v>
      </c>
      <c r="F10" s="11" t="str">
        <f t="shared" si="1"/>
        <v>%</v>
      </c>
    </row>
    <row r="11" spans="2:6" hidden="1" x14ac:dyDescent="0.25">
      <c r="B11" s="51"/>
      <c r="C11" s="52"/>
      <c r="D11" s="52"/>
      <c r="E11" s="52"/>
      <c r="F11" s="11" t="str">
        <f t="shared" si="1"/>
        <v>%</v>
      </c>
    </row>
    <row r="12" spans="2:6" hidden="1" x14ac:dyDescent="0.25">
      <c r="B12" s="51"/>
      <c r="C12" s="52"/>
      <c r="D12" s="52"/>
      <c r="E12" s="52"/>
      <c r="F12" s="11" t="str">
        <f t="shared" si="1"/>
        <v>%</v>
      </c>
    </row>
    <row r="13" spans="2:6" s="1" customFormat="1" hidden="1" x14ac:dyDescent="0.25">
      <c r="B13" s="28" t="s">
        <v>15</v>
      </c>
      <c r="C13" s="29">
        <f>+C14</f>
        <v>0</v>
      </c>
      <c r="D13" s="29">
        <f t="shared" ref="D13:E13" si="2">+D14</f>
        <v>0</v>
      </c>
      <c r="E13" s="29">
        <f t="shared" si="2"/>
        <v>0</v>
      </c>
      <c r="F13" s="30" t="str">
        <f t="shared" si="1"/>
        <v>%</v>
      </c>
    </row>
    <row r="14" spans="2:6" s="1" customFormat="1" hidden="1" x14ac:dyDescent="0.25">
      <c r="B14" s="5"/>
      <c r="C14" s="15"/>
      <c r="D14" s="15"/>
      <c r="E14" s="15"/>
      <c r="F14" s="10" t="str">
        <f t="shared" si="1"/>
        <v>%</v>
      </c>
    </row>
    <row r="15" spans="2:6" x14ac:dyDescent="0.25">
      <c r="B15" s="28" t="s">
        <v>14</v>
      </c>
      <c r="C15" s="29">
        <f>SUM(C16:C27)</f>
        <v>0</v>
      </c>
      <c r="D15" s="29">
        <f>SUM(D16:D27)</f>
        <v>0</v>
      </c>
      <c r="E15" s="29">
        <f>SUM(E16:E27)</f>
        <v>0</v>
      </c>
      <c r="F15" s="30" t="str">
        <f t="shared" ref="F15:F27" si="3">IF(E15=0,"%",E15/D15)</f>
        <v>%</v>
      </c>
    </row>
    <row r="16" spans="2:6" x14ac:dyDescent="0.25">
      <c r="B16" s="3" t="s">
        <v>32</v>
      </c>
      <c r="C16" s="14">
        <v>0</v>
      </c>
      <c r="D16" s="14">
        <v>0</v>
      </c>
      <c r="E16" s="14">
        <v>0</v>
      </c>
      <c r="F16" s="11" t="str">
        <f t="shared" si="3"/>
        <v>%</v>
      </c>
    </row>
    <row r="17" spans="2:6" hidden="1" x14ac:dyDescent="0.25">
      <c r="B17" s="51"/>
      <c r="C17" s="52"/>
      <c r="D17" s="52"/>
      <c r="E17" s="52"/>
      <c r="F17" s="11" t="str">
        <f t="shared" si="3"/>
        <v>%</v>
      </c>
    </row>
    <row r="18" spans="2:6" hidden="1" x14ac:dyDescent="0.25">
      <c r="B18" s="51"/>
      <c r="C18" s="52"/>
      <c r="D18" s="52"/>
      <c r="E18" s="52"/>
      <c r="F18" s="11" t="str">
        <f t="shared" si="3"/>
        <v>%</v>
      </c>
    </row>
    <row r="19" spans="2:6" hidden="1" x14ac:dyDescent="0.25">
      <c r="B19" s="51"/>
      <c r="C19" s="52"/>
      <c r="D19" s="52"/>
      <c r="E19" s="52"/>
      <c r="F19" s="11" t="str">
        <f t="shared" si="3"/>
        <v>%</v>
      </c>
    </row>
    <row r="20" spans="2:6" hidden="1" x14ac:dyDescent="0.25">
      <c r="B20" s="51"/>
      <c r="C20" s="52"/>
      <c r="D20" s="52"/>
      <c r="E20" s="52"/>
      <c r="F20" s="11" t="str">
        <f t="shared" si="3"/>
        <v>%</v>
      </c>
    </row>
    <row r="21" spans="2:6" hidden="1" x14ac:dyDescent="0.25">
      <c r="B21" s="51"/>
      <c r="C21" s="52"/>
      <c r="D21" s="52"/>
      <c r="E21" s="52"/>
      <c r="F21" s="11" t="str">
        <f t="shared" si="3"/>
        <v>%</v>
      </c>
    </row>
    <row r="22" spans="2:6" hidden="1" x14ac:dyDescent="0.25">
      <c r="B22" s="51"/>
      <c r="C22" s="52"/>
      <c r="D22" s="52"/>
      <c r="E22" s="52"/>
      <c r="F22" s="11" t="str">
        <f t="shared" si="3"/>
        <v>%</v>
      </c>
    </row>
    <row r="23" spans="2:6" hidden="1" x14ac:dyDescent="0.25">
      <c r="B23" s="51"/>
      <c r="C23" s="52"/>
      <c r="D23" s="52"/>
      <c r="E23" s="52"/>
      <c r="F23" s="11" t="str">
        <f t="shared" si="3"/>
        <v>%</v>
      </c>
    </row>
    <row r="24" spans="2:6" hidden="1" x14ac:dyDescent="0.25">
      <c r="B24" s="51"/>
      <c r="C24" s="52"/>
      <c r="D24" s="52"/>
      <c r="E24" s="52"/>
      <c r="F24" s="11" t="str">
        <f t="shared" si="3"/>
        <v>%</v>
      </c>
    </row>
    <row r="25" spans="2:6" hidden="1" x14ac:dyDescent="0.25">
      <c r="B25" s="51"/>
      <c r="C25" s="52"/>
      <c r="D25" s="52"/>
      <c r="E25" s="52"/>
      <c r="F25" s="11" t="str">
        <f t="shared" si="3"/>
        <v>%</v>
      </c>
    </row>
    <row r="26" spans="2:6" hidden="1" x14ac:dyDescent="0.25">
      <c r="B26" s="51"/>
      <c r="C26" s="52"/>
      <c r="D26" s="52"/>
      <c r="E26" s="52"/>
      <c r="F26" s="11" t="str">
        <f t="shared" si="3"/>
        <v>%</v>
      </c>
    </row>
    <row r="27" spans="2:6" hidden="1" x14ac:dyDescent="0.25">
      <c r="B27" s="51"/>
      <c r="C27" s="52"/>
      <c r="D27" s="52"/>
      <c r="E27" s="52"/>
      <c r="F27" s="11" t="str">
        <f t="shared" si="3"/>
        <v>%</v>
      </c>
    </row>
    <row r="28" spans="2:6" hidden="1" x14ac:dyDescent="0.25">
      <c r="B28" s="28" t="s">
        <v>13</v>
      </c>
      <c r="C28" s="29">
        <f>++C29</f>
        <v>0</v>
      </c>
      <c r="D28" s="29">
        <f t="shared" ref="D28:E30" si="4">++D29</f>
        <v>0</v>
      </c>
      <c r="E28" s="29">
        <f t="shared" si="4"/>
        <v>0</v>
      </c>
      <c r="F28" s="30" t="str">
        <f t="shared" ref="F28:F29" si="5">IF(E28=0,"%",E28/D28)</f>
        <v>%</v>
      </c>
    </row>
    <row r="29" spans="2:6" hidden="1" x14ac:dyDescent="0.25">
      <c r="B29" s="3"/>
      <c r="C29" s="14">
        <v>0</v>
      </c>
      <c r="D29" s="14">
        <v>0</v>
      </c>
      <c r="E29" s="14">
        <v>0</v>
      </c>
      <c r="F29" s="11" t="str">
        <f t="shared" si="5"/>
        <v>%</v>
      </c>
    </row>
    <row r="30" spans="2:6" x14ac:dyDescent="0.25">
      <c r="B30" s="28" t="s">
        <v>12</v>
      </c>
      <c r="C30" s="29">
        <f>++C31</f>
        <v>0</v>
      </c>
      <c r="D30" s="29">
        <f t="shared" si="4"/>
        <v>0</v>
      </c>
      <c r="E30" s="29">
        <f t="shared" si="4"/>
        <v>0</v>
      </c>
      <c r="F30" s="30" t="str">
        <f t="shared" ref="F30:F31" si="6">IF(E30=0,"%",E30/D30)</f>
        <v>%</v>
      </c>
    </row>
    <row r="31" spans="2:6" x14ac:dyDescent="0.25">
      <c r="B31" s="3" t="s">
        <v>32</v>
      </c>
      <c r="C31" s="14">
        <v>0</v>
      </c>
      <c r="D31" s="14">
        <v>0</v>
      </c>
      <c r="E31" s="14">
        <v>0</v>
      </c>
      <c r="F31" s="11" t="str">
        <f t="shared" si="6"/>
        <v>%</v>
      </c>
    </row>
    <row r="32" spans="2:6" x14ac:dyDescent="0.25">
      <c r="B32" s="28" t="s">
        <v>11</v>
      </c>
      <c r="C32" s="29">
        <f>SUM(C33:C35)</f>
        <v>267976361</v>
      </c>
      <c r="D32" s="29">
        <f>SUM(D33:D35)</f>
        <v>131909345</v>
      </c>
      <c r="E32" s="29">
        <f>SUM(E33:E35)</f>
        <v>38258519</v>
      </c>
      <c r="F32" s="30">
        <f t="shared" ref="F32:F35" si="7">IF(E32=0,"%",E32/D32)</f>
        <v>0.29003645647698423</v>
      </c>
    </row>
    <row r="33" spans="2:6" x14ac:dyDescent="0.25">
      <c r="B33" s="3" t="s">
        <v>32</v>
      </c>
      <c r="C33" s="14">
        <v>267976361</v>
      </c>
      <c r="D33" s="14">
        <v>131909345</v>
      </c>
      <c r="E33" s="14">
        <v>38258519</v>
      </c>
      <c r="F33" s="11">
        <f t="shared" si="7"/>
        <v>0.29003645647698423</v>
      </c>
    </row>
    <row r="34" spans="2:6" hidden="1" x14ac:dyDescent="0.25">
      <c r="B34" s="53"/>
      <c r="C34" s="52"/>
      <c r="D34" s="52"/>
      <c r="E34" s="52"/>
      <c r="F34" s="11" t="str">
        <f t="shared" si="7"/>
        <v>%</v>
      </c>
    </row>
    <row r="35" spans="2:6" hidden="1" x14ac:dyDescent="0.25">
      <c r="B35" s="53"/>
      <c r="C35" s="52"/>
      <c r="D35" s="52"/>
      <c r="E35" s="52"/>
      <c r="F35" s="11" t="str">
        <f t="shared" si="7"/>
        <v>%</v>
      </c>
    </row>
    <row r="36" spans="2:6" x14ac:dyDescent="0.25">
      <c r="B36" s="31" t="s">
        <v>2</v>
      </c>
      <c r="C36" s="32">
        <f>+C9+C13+C15+C28+C30+C32</f>
        <v>267976361</v>
      </c>
      <c r="D36" s="32">
        <f>+D9+D13+D15+D28+D30+D32</f>
        <v>131909345</v>
      </c>
      <c r="E36" s="32">
        <f>+E9+E13+E15+E28+E30+E32</f>
        <v>38258519</v>
      </c>
      <c r="F36" s="33">
        <f t="shared" ref="F36" si="8">IF(D36=0,"%",E36/D36)</f>
        <v>0.29003645647698423</v>
      </c>
    </row>
    <row r="37" spans="2:6" x14ac:dyDescent="0.25">
      <c r="B37" s="22" t="s">
        <v>41</v>
      </c>
    </row>
  </sheetData>
  <mergeCells count="1">
    <mergeCell ref="B5:F5"/>
  </mergeCells>
  <pageMargins left="0.7" right="0.7" top="0.75" bottom="0.75" header="0.3" footer="0.3"/>
  <pageSetup paperSize="9" scale="7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5:F39"/>
  <sheetViews>
    <sheetView showGridLines="0" zoomScale="120" zoomScaleNormal="120" workbookViewId="0"/>
  </sheetViews>
  <sheetFormatPr baseColWidth="10" defaultRowHeight="15" x14ac:dyDescent="0.25"/>
  <cols>
    <col min="2" max="2" width="110.5703125" bestFit="1" customWidth="1"/>
    <col min="3" max="4" width="14.140625" bestFit="1" customWidth="1"/>
    <col min="5" max="5" width="15.7109375" customWidth="1"/>
    <col min="6" max="6" width="12.28515625" customWidth="1"/>
  </cols>
  <sheetData>
    <row r="5" spans="2:6" ht="60" customHeight="1" x14ac:dyDescent="0.25">
      <c r="B5" s="56" t="s">
        <v>36</v>
      </c>
      <c r="C5" s="56"/>
      <c r="D5" s="56"/>
      <c r="E5" s="56"/>
      <c r="F5" s="56"/>
    </row>
    <row r="7" spans="2:6" x14ac:dyDescent="0.25">
      <c r="E7" s="46"/>
      <c r="F7" s="48" t="s">
        <v>18</v>
      </c>
    </row>
    <row r="8" spans="2:6" ht="38.25" x14ac:dyDescent="0.25">
      <c r="B8" s="34" t="s">
        <v>3</v>
      </c>
      <c r="C8" s="34" t="s">
        <v>0</v>
      </c>
      <c r="D8" s="34" t="s">
        <v>1</v>
      </c>
      <c r="E8" s="36" t="s">
        <v>42</v>
      </c>
      <c r="F8" s="36" t="s">
        <v>4</v>
      </c>
    </row>
    <row r="9" spans="2:6" x14ac:dyDescent="0.25">
      <c r="B9" s="28" t="s">
        <v>16</v>
      </c>
      <c r="C9" s="29">
        <f>+C10</f>
        <v>0</v>
      </c>
      <c r="D9" s="29">
        <f t="shared" ref="D9:E9" si="0">+D10</f>
        <v>0</v>
      </c>
      <c r="E9" s="29">
        <f t="shared" si="0"/>
        <v>0</v>
      </c>
      <c r="F9" s="30" t="str">
        <f t="shared" ref="F9:F38" si="1">IF(E9=0,"%",E9/D9)</f>
        <v>%</v>
      </c>
    </row>
    <row r="10" spans="2:6" x14ac:dyDescent="0.25">
      <c r="B10" s="13" t="s">
        <v>32</v>
      </c>
      <c r="C10" s="14">
        <v>0</v>
      </c>
      <c r="D10" s="14">
        <v>0</v>
      </c>
      <c r="E10" s="14">
        <v>0</v>
      </c>
      <c r="F10" s="11" t="str">
        <f t="shared" si="1"/>
        <v>%</v>
      </c>
    </row>
    <row r="11" spans="2:6" x14ac:dyDescent="0.25">
      <c r="B11" s="28" t="s">
        <v>14</v>
      </c>
      <c r="C11" s="29">
        <f>+SUM(C12:C22)</f>
        <v>0</v>
      </c>
      <c r="D11" s="29">
        <f>+SUM(D12:D22)</f>
        <v>579184372</v>
      </c>
      <c r="E11" s="29">
        <f>+SUM(E12:E22)</f>
        <v>420315455.26999998</v>
      </c>
      <c r="F11" s="30">
        <f t="shared" ref="F11:F12" si="2">IF(E11=0,"%",E11/D11)</f>
        <v>0.72570234210324991</v>
      </c>
    </row>
    <row r="12" spans="2:6" x14ac:dyDescent="0.25">
      <c r="B12" s="13" t="s">
        <v>22</v>
      </c>
      <c r="C12" s="14">
        <v>0</v>
      </c>
      <c r="D12" s="14">
        <v>44965971</v>
      </c>
      <c r="E12" s="14">
        <v>36794095.79999999</v>
      </c>
      <c r="F12" s="11">
        <f t="shared" si="2"/>
        <v>0.8182653455876665</v>
      </c>
    </row>
    <row r="13" spans="2:6" x14ac:dyDescent="0.25">
      <c r="B13" s="12" t="s">
        <v>23</v>
      </c>
      <c r="C13" s="15">
        <v>0</v>
      </c>
      <c r="D13" s="15">
        <v>5006755</v>
      </c>
      <c r="E13" s="15">
        <v>4502696.6899999985</v>
      </c>
      <c r="F13" s="20">
        <f t="shared" si="1"/>
        <v>0.89932435080206607</v>
      </c>
    </row>
    <row r="14" spans="2:6" x14ac:dyDescent="0.25">
      <c r="B14" s="12" t="s">
        <v>24</v>
      </c>
      <c r="C14" s="15">
        <v>0</v>
      </c>
      <c r="D14" s="15">
        <v>178804</v>
      </c>
      <c r="E14" s="15">
        <v>146913.72</v>
      </c>
      <c r="F14" s="20">
        <f t="shared" si="1"/>
        <v>0.821646719312767</v>
      </c>
    </row>
    <row r="15" spans="2:6" x14ac:dyDescent="0.25">
      <c r="B15" s="12" t="s">
        <v>25</v>
      </c>
      <c r="C15" s="15">
        <v>0</v>
      </c>
      <c r="D15" s="15">
        <v>13660120</v>
      </c>
      <c r="E15" s="15">
        <v>10336895.690000001</v>
      </c>
      <c r="F15" s="20">
        <f t="shared" si="1"/>
        <v>0.756720708895676</v>
      </c>
    </row>
    <row r="16" spans="2:6" x14ac:dyDescent="0.25">
      <c r="B16" s="12" t="s">
        <v>26</v>
      </c>
      <c r="C16" s="15">
        <v>0</v>
      </c>
      <c r="D16" s="15">
        <v>62659780</v>
      </c>
      <c r="E16" s="15">
        <v>40661307.039999977</v>
      </c>
      <c r="F16" s="20">
        <f t="shared" si="1"/>
        <v>0.64892195663629804</v>
      </c>
    </row>
    <row r="17" spans="2:6" x14ac:dyDescent="0.25">
      <c r="B17" s="12" t="s">
        <v>28</v>
      </c>
      <c r="C17" s="15">
        <v>0</v>
      </c>
      <c r="D17" s="15">
        <v>13675886</v>
      </c>
      <c r="E17" s="15">
        <v>11279594.260000002</v>
      </c>
      <c r="F17" s="20">
        <f t="shared" si="1"/>
        <v>0.82477978099554217</v>
      </c>
    </row>
    <row r="18" spans="2:6" x14ac:dyDescent="0.25">
      <c r="B18" s="12" t="s">
        <v>29</v>
      </c>
      <c r="C18" s="15">
        <v>0</v>
      </c>
      <c r="D18" s="15">
        <v>719201</v>
      </c>
      <c r="E18" s="15">
        <v>480268.42000000004</v>
      </c>
      <c r="F18" s="20">
        <f t="shared" si="1"/>
        <v>0.66778052310828273</v>
      </c>
    </row>
    <row r="19" spans="2:6" x14ac:dyDescent="0.25">
      <c r="B19" s="12" t="s">
        <v>30</v>
      </c>
      <c r="C19" s="15">
        <v>0</v>
      </c>
      <c r="D19" s="15">
        <v>4265109</v>
      </c>
      <c r="E19" s="15">
        <v>3824597.0699999994</v>
      </c>
      <c r="F19" s="20">
        <f t="shared" si="1"/>
        <v>0.89671731015549649</v>
      </c>
    </row>
    <row r="20" spans="2:6" x14ac:dyDescent="0.25">
      <c r="B20" s="12" t="s">
        <v>34</v>
      </c>
      <c r="C20" s="15">
        <v>0</v>
      </c>
      <c r="D20" s="15">
        <v>13002714</v>
      </c>
      <c r="E20" s="15">
        <v>10868809.089999998</v>
      </c>
      <c r="F20" s="20">
        <f t="shared" si="1"/>
        <v>0.83588773005389472</v>
      </c>
    </row>
    <row r="21" spans="2:6" x14ac:dyDescent="0.25">
      <c r="B21" s="12" t="s">
        <v>31</v>
      </c>
      <c r="C21" s="15">
        <v>0</v>
      </c>
      <c r="D21" s="15">
        <v>15007</v>
      </c>
      <c r="E21" s="15">
        <v>14907.7</v>
      </c>
      <c r="F21" s="20">
        <f t="shared" si="1"/>
        <v>0.993383087892317</v>
      </c>
    </row>
    <row r="22" spans="2:6" x14ac:dyDescent="0.25">
      <c r="B22" s="12" t="s">
        <v>32</v>
      </c>
      <c r="C22" s="15">
        <v>0</v>
      </c>
      <c r="D22" s="15">
        <v>421035025</v>
      </c>
      <c r="E22" s="15">
        <v>301405369.79000002</v>
      </c>
      <c r="F22" s="20">
        <f t="shared" si="1"/>
        <v>0.71586768770602882</v>
      </c>
    </row>
    <row r="23" spans="2:6" x14ac:dyDescent="0.25">
      <c r="B23" s="28" t="s">
        <v>13</v>
      </c>
      <c r="C23" s="29">
        <f>SUM(C24:C25)</f>
        <v>0</v>
      </c>
      <c r="D23" s="29">
        <f t="shared" ref="D23:E23" si="3">SUM(D24:D25)</f>
        <v>0</v>
      </c>
      <c r="E23" s="29">
        <f t="shared" si="3"/>
        <v>0</v>
      </c>
      <c r="F23" s="30" t="str">
        <f t="shared" ref="F23:F24" si="4">IF(E23=0,"%",E23/D23)</f>
        <v>%</v>
      </c>
    </row>
    <row r="24" spans="2:6" x14ac:dyDescent="0.25">
      <c r="B24" s="12" t="s">
        <v>19</v>
      </c>
      <c r="C24" s="15">
        <v>0</v>
      </c>
      <c r="D24" s="15">
        <v>0</v>
      </c>
      <c r="E24" s="15">
        <v>0</v>
      </c>
      <c r="F24" s="20" t="str">
        <f t="shared" si="4"/>
        <v>%</v>
      </c>
    </row>
    <row r="25" spans="2:6" x14ac:dyDescent="0.25">
      <c r="B25" s="49" t="s">
        <v>21</v>
      </c>
      <c r="C25" s="50">
        <v>0</v>
      </c>
      <c r="D25" s="50">
        <v>0</v>
      </c>
      <c r="E25" s="50">
        <v>0</v>
      </c>
      <c r="F25" s="20" t="str">
        <f t="shared" si="1"/>
        <v>%</v>
      </c>
    </row>
    <row r="26" spans="2:6" x14ac:dyDescent="0.25">
      <c r="B26" s="28" t="s">
        <v>12</v>
      </c>
      <c r="C26" s="29">
        <f>+C27</f>
        <v>0</v>
      </c>
      <c r="D26" s="29">
        <f t="shared" ref="D26:E26" si="5">+D27</f>
        <v>0</v>
      </c>
      <c r="E26" s="29">
        <f t="shared" si="5"/>
        <v>0</v>
      </c>
      <c r="F26" s="30" t="str">
        <f t="shared" si="1"/>
        <v>%</v>
      </c>
    </row>
    <row r="27" spans="2:6" x14ac:dyDescent="0.25">
      <c r="B27" s="12" t="s">
        <v>32</v>
      </c>
      <c r="C27" s="15">
        <v>0</v>
      </c>
      <c r="D27" s="15">
        <v>0</v>
      </c>
      <c r="E27" s="15">
        <v>0</v>
      </c>
      <c r="F27" s="20" t="str">
        <f t="shared" si="1"/>
        <v>%</v>
      </c>
    </row>
    <row r="28" spans="2:6" x14ac:dyDescent="0.25">
      <c r="B28" s="28" t="s">
        <v>11</v>
      </c>
      <c r="C28" s="29">
        <f>+SUM(C29:C37)</f>
        <v>0</v>
      </c>
      <c r="D28" s="29">
        <f>+SUM(D29:D37)</f>
        <v>23707162</v>
      </c>
      <c r="E28" s="29">
        <f>+SUM(E29:E37)</f>
        <v>9052817.0500000007</v>
      </c>
      <c r="F28" s="30">
        <f t="shared" si="1"/>
        <v>0.38186000711514945</v>
      </c>
    </row>
    <row r="29" spans="2:6" x14ac:dyDescent="0.25">
      <c r="B29" s="12" t="s">
        <v>22</v>
      </c>
      <c r="C29" s="15">
        <v>0</v>
      </c>
      <c r="D29" s="15">
        <v>807793</v>
      </c>
      <c r="E29" s="15">
        <v>393114.41000000003</v>
      </c>
      <c r="F29" s="20">
        <f t="shared" si="1"/>
        <v>0.48665240971387475</v>
      </c>
    </row>
    <row r="30" spans="2:6" x14ac:dyDescent="0.25">
      <c r="B30" s="12" t="s">
        <v>23</v>
      </c>
      <c r="C30" s="15">
        <v>0</v>
      </c>
      <c r="D30" s="15">
        <v>21558</v>
      </c>
      <c r="E30" s="15">
        <v>0</v>
      </c>
      <c r="F30" s="20" t="str">
        <f t="shared" si="1"/>
        <v>%</v>
      </c>
    </row>
    <row r="31" spans="2:6" x14ac:dyDescent="0.25">
      <c r="B31" s="12" t="s">
        <v>25</v>
      </c>
      <c r="C31" s="15">
        <v>0</v>
      </c>
      <c r="D31" s="15">
        <v>341484</v>
      </c>
      <c r="E31" s="15">
        <v>158639.85</v>
      </c>
      <c r="F31" s="20">
        <f t="shared" si="1"/>
        <v>0.46456012580384443</v>
      </c>
    </row>
    <row r="32" spans="2:6" x14ac:dyDescent="0.25">
      <c r="B32" s="12" t="s">
        <v>26</v>
      </c>
      <c r="C32" s="15">
        <v>0</v>
      </c>
      <c r="D32" s="15">
        <v>360190</v>
      </c>
      <c r="E32" s="15">
        <v>347903.1</v>
      </c>
      <c r="F32" s="20">
        <f t="shared" si="1"/>
        <v>0.96588772592242977</v>
      </c>
    </row>
    <row r="33" spans="2:6" x14ac:dyDescent="0.25">
      <c r="B33" s="12" t="s">
        <v>29</v>
      </c>
      <c r="C33" s="15">
        <v>0</v>
      </c>
      <c r="D33" s="15">
        <v>0</v>
      </c>
      <c r="E33" s="15">
        <v>0</v>
      </c>
      <c r="F33" s="20" t="str">
        <f t="shared" si="1"/>
        <v>%</v>
      </c>
    </row>
    <row r="34" spans="2:6" x14ac:dyDescent="0.25">
      <c r="B34" s="12" t="s">
        <v>30</v>
      </c>
      <c r="C34" s="15">
        <v>0</v>
      </c>
      <c r="D34" s="15">
        <v>1558</v>
      </c>
      <c r="E34" s="15">
        <v>0</v>
      </c>
      <c r="F34" s="20" t="str">
        <f t="shared" si="1"/>
        <v>%</v>
      </c>
    </row>
    <row r="35" spans="2:6" x14ac:dyDescent="0.25">
      <c r="B35" s="12" t="s">
        <v>34</v>
      </c>
      <c r="C35" s="15">
        <v>0</v>
      </c>
      <c r="D35" s="15">
        <v>50224</v>
      </c>
      <c r="E35" s="15">
        <v>3000</v>
      </c>
      <c r="F35" s="20">
        <f t="shared" si="1"/>
        <v>5.9732398853137941E-2</v>
      </c>
    </row>
    <row r="36" spans="2:6" x14ac:dyDescent="0.25">
      <c r="B36" s="12" t="s">
        <v>31</v>
      </c>
      <c r="C36" s="15">
        <v>0</v>
      </c>
      <c r="D36" s="15">
        <v>4684</v>
      </c>
      <c r="E36" s="15">
        <v>4654</v>
      </c>
      <c r="F36" s="20">
        <f t="shared" si="1"/>
        <v>0.99359521776259607</v>
      </c>
    </row>
    <row r="37" spans="2:6" x14ac:dyDescent="0.25">
      <c r="B37" s="12" t="s">
        <v>32</v>
      </c>
      <c r="C37" s="15">
        <v>0</v>
      </c>
      <c r="D37" s="15">
        <v>22119671</v>
      </c>
      <c r="E37" s="15">
        <v>8145505.6900000004</v>
      </c>
      <c r="F37" s="20">
        <f t="shared" si="1"/>
        <v>0.3682471448151286</v>
      </c>
    </row>
    <row r="38" spans="2:6" x14ac:dyDescent="0.25">
      <c r="B38" s="31" t="s">
        <v>2</v>
      </c>
      <c r="C38" s="32">
        <f>+C28+C26+C23+C11</f>
        <v>0</v>
      </c>
      <c r="D38" s="32">
        <f>+D28+D26+D23+D11</f>
        <v>602891534</v>
      </c>
      <c r="E38" s="32">
        <f>+E28+E26+E23+E11</f>
        <v>429368272.31999999</v>
      </c>
      <c r="F38" s="33">
        <f t="shared" si="1"/>
        <v>0.71218162489573122</v>
      </c>
    </row>
    <row r="39" spans="2:6" x14ac:dyDescent="0.25">
      <c r="B39" s="22" t="s">
        <v>41</v>
      </c>
    </row>
  </sheetData>
  <mergeCells count="1">
    <mergeCell ref="B5:F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5:F20"/>
  <sheetViews>
    <sheetView showGridLines="0" zoomScale="120" zoomScaleNormal="120" workbookViewId="0"/>
  </sheetViews>
  <sheetFormatPr baseColWidth="10" defaultRowHeight="15" x14ac:dyDescent="0.25"/>
  <cols>
    <col min="1" max="1" width="2.42578125" customWidth="1"/>
    <col min="2" max="2" width="85.28515625" bestFit="1" customWidth="1"/>
    <col min="5" max="5" width="15.7109375" customWidth="1"/>
    <col min="6" max="6" width="12.28515625" customWidth="1"/>
  </cols>
  <sheetData>
    <row r="5" spans="2:6" ht="60" customHeight="1" x14ac:dyDescent="0.25">
      <c r="B5" s="57" t="s">
        <v>35</v>
      </c>
      <c r="C5" s="57"/>
      <c r="D5" s="57"/>
      <c r="E5" s="57"/>
      <c r="F5" s="57"/>
    </row>
    <row r="8" spans="2:6" ht="38.25" x14ac:dyDescent="0.25">
      <c r="B8" s="34" t="s">
        <v>3</v>
      </c>
      <c r="C8" s="34" t="s">
        <v>0</v>
      </c>
      <c r="D8" s="34" t="s">
        <v>1</v>
      </c>
      <c r="E8" s="36" t="s">
        <v>42</v>
      </c>
      <c r="F8" s="36" t="s">
        <v>4</v>
      </c>
    </row>
    <row r="9" spans="2:6" x14ac:dyDescent="0.25">
      <c r="B9" s="28" t="s">
        <v>17</v>
      </c>
      <c r="C9" s="29">
        <f>SUM(C10:C13)</f>
        <v>0</v>
      </c>
      <c r="D9" s="29">
        <f t="shared" ref="D9:E9" si="0">SUM(D10:D13)</f>
        <v>1235009</v>
      </c>
      <c r="E9" s="29">
        <f t="shared" si="0"/>
        <v>739747.00000000012</v>
      </c>
      <c r="F9" s="30">
        <f t="shared" ref="F9:F19" si="1">IF(E9=0,"%",E9/D9)</f>
        <v>0.59898106005705232</v>
      </c>
    </row>
    <row r="10" spans="2:6" x14ac:dyDescent="0.25">
      <c r="B10" s="12" t="s">
        <v>22</v>
      </c>
      <c r="C10" s="15">
        <v>0</v>
      </c>
      <c r="D10" s="15">
        <v>669784</v>
      </c>
      <c r="E10" s="15">
        <v>317515.43</v>
      </c>
      <c r="F10" s="20">
        <f t="shared" si="1"/>
        <v>0.47405645700703508</v>
      </c>
    </row>
    <row r="11" spans="2:6" x14ac:dyDescent="0.25">
      <c r="B11" s="54" t="s">
        <v>30</v>
      </c>
      <c r="C11" s="55">
        <v>0</v>
      </c>
      <c r="D11" s="55">
        <v>110123</v>
      </c>
      <c r="E11" s="55">
        <v>45171.21</v>
      </c>
      <c r="F11" s="20">
        <f t="shared" si="1"/>
        <v>0.41018869809213332</v>
      </c>
    </row>
    <row r="12" spans="2:6" x14ac:dyDescent="0.25">
      <c r="B12" s="54" t="s">
        <v>34</v>
      </c>
      <c r="C12" s="55">
        <v>0</v>
      </c>
      <c r="D12" s="55">
        <v>384940</v>
      </c>
      <c r="E12" s="55">
        <v>327498.71000000002</v>
      </c>
      <c r="F12" s="20">
        <f t="shared" si="1"/>
        <v>0.85077858887099289</v>
      </c>
    </row>
    <row r="13" spans="2:6" x14ac:dyDescent="0.25">
      <c r="B13" s="38" t="s">
        <v>32</v>
      </c>
      <c r="C13" s="16">
        <v>0</v>
      </c>
      <c r="D13" s="16">
        <v>70162</v>
      </c>
      <c r="E13" s="16">
        <v>49561.65</v>
      </c>
      <c r="F13" s="21">
        <f t="shared" si="1"/>
        <v>0.70638878595250998</v>
      </c>
    </row>
    <row r="14" spans="2:6" x14ac:dyDescent="0.25">
      <c r="B14" s="28" t="s">
        <v>11</v>
      </c>
      <c r="C14" s="29">
        <f>SUM(C15:C18)</f>
        <v>0</v>
      </c>
      <c r="D14" s="29">
        <f t="shared" ref="D14:E14" si="2">SUM(D15:D18)</f>
        <v>900853</v>
      </c>
      <c r="E14" s="29">
        <f t="shared" si="2"/>
        <v>642831.71</v>
      </c>
      <c r="F14" s="39">
        <f t="shared" si="1"/>
        <v>0.71358113920917166</v>
      </c>
    </row>
    <row r="15" spans="2:6" x14ac:dyDescent="0.25">
      <c r="B15" s="12" t="s">
        <v>22</v>
      </c>
      <c r="C15" s="15">
        <v>0</v>
      </c>
      <c r="D15" s="15">
        <v>513586</v>
      </c>
      <c r="E15" s="15">
        <v>352357.08999999997</v>
      </c>
      <c r="F15" s="20">
        <f t="shared" si="1"/>
        <v>0.68607222548901248</v>
      </c>
    </row>
    <row r="16" spans="2:6" x14ac:dyDescent="0.25">
      <c r="B16" s="54" t="s">
        <v>30</v>
      </c>
      <c r="C16" s="55">
        <v>0</v>
      </c>
      <c r="D16" s="55">
        <v>0</v>
      </c>
      <c r="E16" s="55">
        <v>0</v>
      </c>
      <c r="F16" s="20" t="str">
        <f t="shared" si="1"/>
        <v>%</v>
      </c>
    </row>
    <row r="17" spans="2:6" x14ac:dyDescent="0.25">
      <c r="B17" s="54" t="s">
        <v>34</v>
      </c>
      <c r="C17" s="55">
        <v>0</v>
      </c>
      <c r="D17" s="55">
        <v>352254</v>
      </c>
      <c r="E17" s="55">
        <v>255862.62</v>
      </c>
      <c r="F17" s="20">
        <f t="shared" si="1"/>
        <v>0.7263583096288474</v>
      </c>
    </row>
    <row r="18" spans="2:6" x14ac:dyDescent="0.25">
      <c r="B18" s="38" t="s">
        <v>32</v>
      </c>
      <c r="C18" s="16">
        <v>0</v>
      </c>
      <c r="D18" s="16">
        <v>35013</v>
      </c>
      <c r="E18" s="16">
        <v>34612</v>
      </c>
      <c r="F18" s="21">
        <f t="shared" si="1"/>
        <v>0.98854711107303006</v>
      </c>
    </row>
    <row r="19" spans="2:6" x14ac:dyDescent="0.25">
      <c r="B19" s="31" t="s">
        <v>2</v>
      </c>
      <c r="C19" s="32">
        <f>+C14+C9</f>
        <v>0</v>
      </c>
      <c r="D19" s="32">
        <f t="shared" ref="D19:E19" si="3">+D14+D9</f>
        <v>2135862</v>
      </c>
      <c r="E19" s="32">
        <f t="shared" si="3"/>
        <v>1382578.71</v>
      </c>
      <c r="F19" s="33">
        <f t="shared" si="1"/>
        <v>0.64731649797599278</v>
      </c>
    </row>
    <row r="20" spans="2:6" x14ac:dyDescent="0.25">
      <c r="B20" s="22" t="s">
        <v>41</v>
      </c>
    </row>
  </sheetData>
  <mergeCells count="1">
    <mergeCell ref="B5:F5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TODA FUENTE</vt:lpstr>
      <vt:lpstr>RO</vt:lpstr>
      <vt:lpstr>RDR</vt:lpstr>
      <vt:lpstr>ROOC</vt:lpstr>
      <vt:lpstr>DYT</vt:lpstr>
      <vt:lpstr>RD</vt:lpstr>
      <vt:lpstr>RDR!Área_de_impresión</vt:lpstr>
      <vt:lpstr>RO!Área_de_impresión</vt:lpstr>
      <vt:lpstr>ROOC!Área_de_impresión</vt:lpstr>
      <vt:lpstr>'TODA FUENTE'!Área_de_impresión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 VICENTE GALLO</dc:creator>
  <cp:lastModifiedBy>DAMIAN VICENTE GALLO</cp:lastModifiedBy>
  <cp:lastPrinted>2014-05-15T18:05:16Z</cp:lastPrinted>
  <dcterms:created xsi:type="dcterms:W3CDTF">2013-07-12T22:51:31Z</dcterms:created>
  <dcterms:modified xsi:type="dcterms:W3CDTF">2025-12-29T14:38:52Z</dcterms:modified>
</cp:coreProperties>
</file>