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arpeta VICENTE GALLO-2025\2.- DOCUMENTOS - AÑO 2025\ATENCIÓN DE DOCUMENTOS - 2025\ARCHIVOS PARA EL PORTAL DE TRANSPARENCIA\11. MES DE NOVIEMBRE - FALTA\"/>
    </mc:Choice>
  </mc:AlternateContent>
  <xr:revisionPtr revIDLastSave="0" documentId="13_ncr:1_{5FDF38EC-421C-4854-9D92-65A2D9127433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TODA FUENTE" sheetId="1" r:id="rId1"/>
    <sheet name="RO" sheetId="2" r:id="rId2"/>
    <sheet name="RDR" sheetId="3" r:id="rId3"/>
    <sheet name="ROOC" sheetId="8" r:id="rId4"/>
    <sheet name="DYT" sheetId="5" r:id="rId5"/>
    <sheet name="RD" sheetId="7" r:id="rId6"/>
  </sheets>
  <definedNames>
    <definedName name="_xlnm.Print_Area" localSheetId="2">RDR!$B$5:$F$48</definedName>
    <definedName name="_xlnm.Print_Area" localSheetId="1">RO!$B$5:$F$77</definedName>
    <definedName name="_xlnm.Print_Area" localSheetId="3">ROOC!$B$5:$F$37</definedName>
    <definedName name="_xlnm.Print_Area" localSheetId="0">'TODA FUENTE'!$B$5:$F$77</definedName>
  </definedNames>
  <calcPr calcId="191029"/>
</workbook>
</file>

<file path=xl/calcChain.xml><?xml version="1.0" encoding="utf-8"?>
<calcChain xmlns="http://schemas.openxmlformats.org/spreadsheetml/2006/main">
  <c r="F34" i="5" l="1"/>
  <c r="F33" i="5"/>
  <c r="F32" i="5"/>
  <c r="F31" i="5"/>
  <c r="F45" i="3"/>
  <c r="F44" i="3"/>
  <c r="F43" i="3"/>
  <c r="F42" i="3"/>
  <c r="F41" i="3"/>
  <c r="F40" i="3"/>
  <c r="F39" i="3"/>
  <c r="F26" i="3"/>
  <c r="F25" i="3"/>
  <c r="F24" i="3"/>
  <c r="F27" i="3"/>
  <c r="C29" i="3"/>
  <c r="D29" i="3"/>
  <c r="E29" i="3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17" i="7"/>
  <c r="F16" i="7"/>
  <c r="F11" i="7"/>
  <c r="C14" i="7"/>
  <c r="D14" i="7"/>
  <c r="E14" i="7"/>
  <c r="F57" i="2"/>
  <c r="C62" i="2"/>
  <c r="D62" i="2"/>
  <c r="E62" i="2"/>
  <c r="F49" i="2"/>
  <c r="C52" i="2"/>
  <c r="D52" i="2"/>
  <c r="E52" i="2"/>
  <c r="F56" i="1"/>
  <c r="C62" i="1"/>
  <c r="D62" i="1"/>
  <c r="E62" i="1"/>
  <c r="F48" i="1"/>
  <c r="C52" i="1"/>
  <c r="D52" i="1"/>
  <c r="E52" i="1"/>
  <c r="F10" i="7" l="1"/>
  <c r="F12" i="7"/>
  <c r="F13" i="7"/>
  <c r="F35" i="5"/>
  <c r="F70" i="2"/>
  <c r="F71" i="1"/>
  <c r="F36" i="5" l="1"/>
  <c r="F18" i="5"/>
  <c r="F28" i="2"/>
  <c r="F27" i="2"/>
  <c r="F26" i="2"/>
  <c r="F27" i="1"/>
  <c r="F26" i="1"/>
  <c r="F37" i="5" l="1"/>
  <c r="F30" i="5"/>
  <c r="F29" i="5"/>
  <c r="E28" i="5"/>
  <c r="D28" i="5"/>
  <c r="C28" i="5"/>
  <c r="F58" i="2"/>
  <c r="F58" i="1"/>
  <c r="F18" i="2" l="1"/>
  <c r="C23" i="2"/>
  <c r="D23" i="2"/>
  <c r="E23" i="2"/>
  <c r="C23" i="1"/>
  <c r="D23" i="1"/>
  <c r="E23" i="1"/>
  <c r="F15" i="3" l="1"/>
  <c r="E13" i="8" l="1"/>
  <c r="D13" i="8"/>
  <c r="C13" i="8"/>
  <c r="F31" i="8"/>
  <c r="F27" i="8"/>
  <c r="F26" i="8"/>
  <c r="F25" i="8"/>
  <c r="F24" i="8"/>
  <c r="F23" i="8"/>
  <c r="F22" i="8"/>
  <c r="F21" i="8"/>
  <c r="F20" i="8"/>
  <c r="F19" i="8"/>
  <c r="F18" i="8"/>
  <c r="F17" i="8"/>
  <c r="F14" i="8"/>
  <c r="F12" i="8"/>
  <c r="F11" i="8"/>
  <c r="E9" i="8"/>
  <c r="D9" i="8"/>
  <c r="C9" i="8"/>
  <c r="F39" i="2"/>
  <c r="C44" i="2"/>
  <c r="D44" i="2"/>
  <c r="E44" i="2"/>
  <c r="F15" i="2"/>
  <c r="E15" i="8" l="1"/>
  <c r="D15" i="8"/>
  <c r="C15" i="8"/>
  <c r="E32" i="8"/>
  <c r="D32" i="8"/>
  <c r="C32" i="8"/>
  <c r="F35" i="8"/>
  <c r="F34" i="8"/>
  <c r="C28" i="8"/>
  <c r="D28" i="8"/>
  <c r="E28" i="8"/>
  <c r="F28" i="8" s="1"/>
  <c r="F29" i="8"/>
  <c r="F29" i="1"/>
  <c r="F28" i="1"/>
  <c r="F46" i="3"/>
  <c r="F38" i="3"/>
  <c r="F37" i="3"/>
  <c r="F35" i="3"/>
  <c r="E36" i="3"/>
  <c r="D36" i="3"/>
  <c r="F31" i="3"/>
  <c r="F50" i="1"/>
  <c r="F36" i="3" l="1"/>
  <c r="F25" i="2"/>
  <c r="F25" i="1"/>
  <c r="F16" i="5" l="1"/>
  <c r="C23" i="5"/>
  <c r="D23" i="5"/>
  <c r="E23" i="5"/>
  <c r="E30" i="8"/>
  <c r="D30" i="8"/>
  <c r="D36" i="8" s="1"/>
  <c r="C30" i="8"/>
  <c r="C36" i="8" s="1"/>
  <c r="F13" i="8" l="1"/>
  <c r="E36" i="8"/>
  <c r="F30" i="8"/>
  <c r="F25" i="5"/>
  <c r="F19" i="5"/>
  <c r="F34" i="3"/>
  <c r="F70" i="1"/>
  <c r="F42" i="1"/>
  <c r="F40" i="1"/>
  <c r="C44" i="1"/>
  <c r="D44" i="1"/>
  <c r="E44" i="1"/>
  <c r="F24" i="5" l="1"/>
  <c r="C30" i="1"/>
  <c r="D30" i="1"/>
  <c r="E30" i="1"/>
  <c r="F23" i="5" l="1"/>
  <c r="F33" i="8"/>
  <c r="F16" i="8"/>
  <c r="F69" i="2"/>
  <c r="F68" i="2"/>
  <c r="F67" i="2"/>
  <c r="F66" i="2"/>
  <c r="F73" i="1"/>
  <c r="F72" i="1"/>
  <c r="F32" i="8" l="1"/>
  <c r="F15" i="8"/>
  <c r="F36" i="8" l="1"/>
  <c r="F69" i="1"/>
  <c r="F17" i="5" l="1"/>
  <c r="F11" i="3" l="1"/>
  <c r="F50" i="2"/>
  <c r="F48" i="2"/>
  <c r="F47" i="2"/>
  <c r="F46" i="2"/>
  <c r="F34" i="2"/>
  <c r="F51" i="1"/>
  <c r="F49" i="1"/>
  <c r="F47" i="1"/>
  <c r="F37" i="1"/>
  <c r="F18" i="7" l="1"/>
  <c r="F15" i="7"/>
  <c r="E26" i="5"/>
  <c r="D26" i="5"/>
  <c r="C26" i="5"/>
  <c r="C33" i="3"/>
  <c r="D33" i="3"/>
  <c r="E33" i="3"/>
  <c r="F14" i="7" l="1"/>
  <c r="F32" i="3"/>
  <c r="F24" i="1"/>
  <c r="F27" i="5" l="1"/>
  <c r="F26" i="5"/>
  <c r="C30" i="2"/>
  <c r="D30" i="2"/>
  <c r="E30" i="2"/>
  <c r="E11" i="5" l="1"/>
  <c r="E38" i="5" s="1"/>
  <c r="D11" i="5"/>
  <c r="D38" i="5" s="1"/>
  <c r="C11" i="5"/>
  <c r="C38" i="5" s="1"/>
  <c r="E9" i="5"/>
  <c r="D9" i="5"/>
  <c r="C9" i="5"/>
  <c r="F61" i="1"/>
  <c r="F60" i="1"/>
  <c r="F59" i="1"/>
  <c r="F15" i="5" l="1"/>
  <c r="F14" i="5"/>
  <c r="F13" i="5"/>
  <c r="F12" i="5"/>
  <c r="F11" i="5"/>
  <c r="E9" i="7" l="1"/>
  <c r="E19" i="7" s="1"/>
  <c r="D9" i="7"/>
  <c r="D19" i="7" s="1"/>
  <c r="C9" i="7"/>
  <c r="C19" i="7" s="1"/>
  <c r="F30" i="3"/>
  <c r="F28" i="3"/>
  <c r="F23" i="3"/>
  <c r="F22" i="3"/>
  <c r="F21" i="3"/>
  <c r="F20" i="3"/>
  <c r="F19" i="3"/>
  <c r="F18" i="3"/>
  <c r="F17" i="3"/>
  <c r="F13" i="3"/>
  <c r="F12" i="3"/>
  <c r="F10" i="3"/>
  <c r="F56" i="2" l="1"/>
  <c r="F51" i="2"/>
  <c r="F45" i="2"/>
  <c r="F57" i="1"/>
  <c r="F46" i="1"/>
  <c r="F74" i="2" l="1"/>
  <c r="F68" i="1"/>
  <c r="F29" i="3" l="1"/>
  <c r="F33" i="3"/>
  <c r="F60" i="2" l="1"/>
  <c r="F59" i="2"/>
  <c r="F55" i="2"/>
  <c r="F55" i="1"/>
  <c r="F29" i="2" l="1"/>
  <c r="F24" i="2"/>
  <c r="F45" i="1" l="1"/>
  <c r="F10" i="8" l="1"/>
  <c r="F22" i="5" l="1"/>
  <c r="F21" i="5"/>
  <c r="F20" i="5"/>
  <c r="F10" i="5"/>
  <c r="F75" i="2"/>
  <c r="F73" i="2"/>
  <c r="F72" i="2"/>
  <c r="F71" i="2"/>
  <c r="F65" i="2"/>
  <c r="F64" i="2"/>
  <c r="F63" i="2"/>
  <c r="F61" i="2"/>
  <c r="F54" i="2"/>
  <c r="F53" i="2"/>
  <c r="F43" i="2"/>
  <c r="F42" i="2"/>
  <c r="F41" i="2"/>
  <c r="F40" i="2"/>
  <c r="F38" i="2"/>
  <c r="F37" i="2"/>
  <c r="F36" i="2"/>
  <c r="F35" i="2"/>
  <c r="F33" i="2"/>
  <c r="F32" i="2"/>
  <c r="F31" i="2"/>
  <c r="F22" i="2"/>
  <c r="F21" i="2"/>
  <c r="F20" i="2"/>
  <c r="F19" i="2"/>
  <c r="F17" i="2"/>
  <c r="F16" i="2"/>
  <c r="F14" i="2"/>
  <c r="F13" i="2"/>
  <c r="F12" i="2"/>
  <c r="F11" i="2"/>
  <c r="F10" i="2"/>
  <c r="F75" i="1"/>
  <c r="F74" i="1"/>
  <c r="F67" i="1"/>
  <c r="F66" i="1"/>
  <c r="F65" i="1"/>
  <c r="F64" i="1"/>
  <c r="F63" i="1"/>
  <c r="F54" i="1"/>
  <c r="F53" i="1"/>
  <c r="F43" i="1"/>
  <c r="F41" i="1"/>
  <c r="F39" i="1"/>
  <c r="F38" i="1"/>
  <c r="F36" i="1"/>
  <c r="F35" i="1"/>
  <c r="F34" i="1"/>
  <c r="F33" i="1"/>
  <c r="F32" i="1"/>
  <c r="F31" i="1"/>
  <c r="F62" i="1" l="1"/>
  <c r="F62" i="2"/>
  <c r="E9" i="3"/>
  <c r="D9" i="3"/>
  <c r="C9" i="3"/>
  <c r="F9" i="3" l="1"/>
  <c r="F9" i="5"/>
  <c r="F44" i="1"/>
  <c r="F23" i="1"/>
  <c r="F9" i="8"/>
  <c r="F28" i="5"/>
  <c r="F38" i="5"/>
  <c r="F44" i="2"/>
  <c r="E14" i="3"/>
  <c r="D14" i="3"/>
  <c r="C14" i="3"/>
  <c r="F14" i="3" l="1"/>
  <c r="F19" i="7" l="1"/>
  <c r="F9" i="7"/>
  <c r="C36" i="3"/>
  <c r="E16" i="3"/>
  <c r="E47" i="3" s="1"/>
  <c r="D16" i="3"/>
  <c r="D47" i="3" s="1"/>
  <c r="C16" i="3"/>
  <c r="E9" i="2"/>
  <c r="E76" i="2" s="1"/>
  <c r="D9" i="2"/>
  <c r="D76" i="2" s="1"/>
  <c r="C9" i="2"/>
  <c r="C76" i="2" s="1"/>
  <c r="E9" i="1"/>
  <c r="E76" i="1" s="1"/>
  <c r="D9" i="1"/>
  <c r="D76" i="1" s="1"/>
  <c r="C9" i="1"/>
  <c r="C76" i="1" s="1"/>
  <c r="C47" i="3" l="1"/>
  <c r="F76" i="1"/>
  <c r="F16" i="3"/>
  <c r="F30" i="2"/>
  <c r="F23" i="2"/>
  <c r="F30" i="1"/>
  <c r="F52" i="2"/>
  <c r="F52" i="1"/>
  <c r="F9" i="2"/>
  <c r="F9" i="1"/>
  <c r="F47" i="3" l="1"/>
  <c r="F76" i="2"/>
</calcChain>
</file>

<file path=xl/sharedStrings.xml><?xml version="1.0" encoding="utf-8"?>
<sst xmlns="http://schemas.openxmlformats.org/spreadsheetml/2006/main" count="273" uniqueCount="44">
  <si>
    <t>PIA</t>
  </si>
  <si>
    <t>PIM</t>
  </si>
  <si>
    <t>TOTAL</t>
  </si>
  <si>
    <t>GENERICAS DE GASTOS / PROGRAMAS PRESUPUESTALES</t>
  </si>
  <si>
    <t>%
DE EJECUCION</t>
  </si>
  <si>
    <t>6-26: ADQUISICION DE ACTIVOS NO FINANCIEROS</t>
  </si>
  <si>
    <t>5-25: OTROS GASTOS</t>
  </si>
  <si>
    <t>5-24: DONACIONES Y TRANSFERENCIAS</t>
  </si>
  <si>
    <t>5-23: BIENES Y SERVICIOS</t>
  </si>
  <si>
    <t>5-22: PENSIONES Y OTRAS PRESTACIONES SOCIALES</t>
  </si>
  <si>
    <t>5-21: PERSONAL Y OBLIGACIONES SOCIALES</t>
  </si>
  <si>
    <t>6-2.6. ADQUISICION DE ACTIVOS NO FINANCIEROS</t>
  </si>
  <si>
    <t>5-2.5. OTROS GASTOS</t>
  </si>
  <si>
    <t>5-2.4. DONACIONES Y TRANSFERENCIAS</t>
  </si>
  <si>
    <t>5-2.3. BIENES Y SERVICIOS</t>
  </si>
  <si>
    <t>5-2.2. PENSIONES Y OTRAS PRESTACIONES SOCIALES</t>
  </si>
  <si>
    <t>5-2.1. PERSONAL Y OBLIGACIONES SOCIALES</t>
  </si>
  <si>
    <t xml:space="preserve">5-2.3: BIENES Y SERVICIOS </t>
  </si>
  <si>
    <t>(EN SOLES)</t>
  </si>
  <si>
    <t>0104  REDUCCION DE LA MORTALIDAD POR EMERGENCIAS Y URGENCIAS MEDICAS</t>
  </si>
  <si>
    <t>0016: TBC-VIH/SIDA</t>
  </si>
  <si>
    <t>0017: ENFERMEDADES METAXENICAS Y ZOONOSIS</t>
  </si>
  <si>
    <t>9002: ASIGNACIONES PRESUPUESTARIAS QUE NO RESULTAN EN PRODUCTOS</t>
  </si>
  <si>
    <t>0002.SALUD MATERNO NEONATAL</t>
  </si>
  <si>
    <t>0016.TBC-VIH/SIDA</t>
  </si>
  <si>
    <t>0017.ENFERMEDADES METAXENICAS Y ZOONOSIS</t>
  </si>
  <si>
    <t>0018.ENFERMEDADES NO TRANSMISIBLES</t>
  </si>
  <si>
    <t>0024.PREVENCION Y CONTROL DEL CANCER</t>
  </si>
  <si>
    <t>0068.REDUCCION DE VULNERABILIDAD Y ATENCION DE EMERGENCIAS POR DESASTRES</t>
  </si>
  <si>
    <t>0104.REDUCCION DE LA MORTALIDAD POR EMERGENCIAS Y URGENCIAS MEDICAS</t>
  </si>
  <si>
    <t>0129.PREVENCION Y MANEJO DE CONDICIONES SECUNDARIAS DE SALUD EN PERSONAS CON DISCAPACIDAD</t>
  </si>
  <si>
    <t>0131.CONTROL Y PREVENCION EN SALUD MENTAL</t>
  </si>
  <si>
    <t>9001.ACCIONES CENTRALES</t>
  </si>
  <si>
    <t>9002.ASIGNACIONES PRESUPUESTARIAS QUE NO RESULTAN EN PRODUCTOS</t>
  </si>
  <si>
    <t>1002.PRODUCTOS ESPECIFICOS PARA REDUCCION DE LA VIOLENCIA CONTRA LA MUJER</t>
  </si>
  <si>
    <t>1001.PRODUCTOS ESPECIFICOS PARA DESARROLLO INFANTIL TEMPRANO</t>
  </si>
  <si>
    <t>DEVENGADO
AL 30.11.25</t>
  </si>
  <si>
    <t>EJECUCION DE LOS PROGRAMAS PRESUPUESTALES AL MES DE NOVIEMBRE
DEL AÑO FISCAL 2025 DEL PLIEGO 011 MINSA - TODA FUENTE</t>
  </si>
  <si>
    <t>Fuente: SIAF, Consulta Amigable y Base de Datos al 30 de noviembre del 2025</t>
  </si>
  <si>
    <t>EJECUCION DE LOS PROGRAMAS PRESUPUESTALES AL MES DE NOVIEMBRE
DEL AÑO FISCAL 2025 DEL PLIEGO 011 MINSA - RO</t>
  </si>
  <si>
    <t>EJECUCION DE LOS PROGRAMAS PRESUPUESTALES AL MES DE NOVIEMBRE
DEL AÑO FISCAL 2025 DEL PLIEGO 011 MINSA - RDR</t>
  </si>
  <si>
    <t>EJECUCION DE LOS PROGRAMAS PRESUPUESTALES AL MES DE NOVIEMBRE
DEL AÑO FISCAL 2025 DEL PLIEGO 011 MINSA - ROOC</t>
  </si>
  <si>
    <t>EJECUCION DE LOS PROGRAMAS PRESUPUESTALES AL MES DE NOVIEMBRE
DEL AÑO FISCAL 2025 DEL PLIEGO 011 MINSA - DYT</t>
  </si>
  <si>
    <t>EJECUCION DE LOS PROGRAMAS PRESUPUESTALES AL MES DE NOVIEMBRE
DEL AÑO FISCAL 2025 DEL PLIEGO 011 MINSA - 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</si>
</sst>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_ ;_ * \-#,##0_ ;_ * &quot;-&quot;_ ;_ @_ "/>
    <numFmt numFmtId="165" formatCode="0.0%"/>
    <numFmt numFmtId="166" formatCode="_ * #,##0_ ;_ * \-#,##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8"/>
      <color theme="1"/>
      <name val="Calibri"/>
      <family val="2"/>
      <scheme val="minor"/>
    </font>
    <font>
      <sz val="10"/>
      <name val="Arial Narrow"/>
      <family val="2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4" fillId="0" borderId="0"/>
  </cellStyleXfs>
  <cellXfs count="58">
    <xf numFmtId="0" fontId="0" fillId="0" borderId="0" xfId="0"/>
    <xf numFmtId="0" fontId="0" fillId="0" borderId="0" xfId="0" applyAlignment="1">
      <alignment vertical="center"/>
    </xf>
    <xf numFmtId="0" fontId="4" fillId="0" borderId="0" xfId="3" applyAlignment="1">
      <alignment vertical="center"/>
    </xf>
    <xf numFmtId="3" fontId="4" fillId="0" borderId="4" xfId="3" applyNumberFormat="1" applyBorder="1" applyAlignment="1">
      <alignment horizontal="left" vertical="center" indent="3"/>
    </xf>
    <xf numFmtId="3" fontId="4" fillId="0" borderId="4" xfId="3" applyNumberFormat="1" applyBorder="1" applyAlignment="1">
      <alignment vertical="center"/>
    </xf>
    <xf numFmtId="3" fontId="4" fillId="0" borderId="5" xfId="3" applyNumberFormat="1" applyBorder="1" applyAlignment="1">
      <alignment horizontal="left" vertical="center" indent="3"/>
    </xf>
    <xf numFmtId="3" fontId="2" fillId="0" borderId="4" xfId="2" applyNumberFormat="1" applyBorder="1" applyAlignment="1">
      <alignment horizontal="left" vertical="center" indent="4"/>
    </xf>
    <xf numFmtId="3" fontId="2" fillId="0" borderId="5" xfId="2" applyNumberFormat="1" applyBorder="1" applyAlignment="1">
      <alignment horizontal="left" vertical="center" indent="4"/>
    </xf>
    <xf numFmtId="3" fontId="0" fillId="0" borderId="0" xfId="0" applyNumberFormat="1" applyAlignment="1">
      <alignment vertical="center"/>
    </xf>
    <xf numFmtId="3" fontId="2" fillId="0" borderId="4" xfId="3" applyNumberFormat="1" applyFont="1" applyBorder="1" applyAlignment="1">
      <alignment horizontal="left" vertical="center" indent="3"/>
    </xf>
    <xf numFmtId="165" fontId="0" fillId="0" borderId="5" xfId="1" applyNumberFormat="1" applyFont="1" applyBorder="1" applyAlignment="1">
      <alignment horizontal="right" vertical="center"/>
    </xf>
    <xf numFmtId="165" fontId="0" fillId="0" borderId="4" xfId="1" applyNumberFormat="1" applyFont="1" applyBorder="1" applyAlignment="1">
      <alignment horizontal="right"/>
    </xf>
    <xf numFmtId="166" fontId="2" fillId="0" borderId="5" xfId="3" applyNumberFormat="1" applyFont="1" applyBorder="1" applyAlignment="1">
      <alignment horizontal="left" vertical="center" indent="4"/>
    </xf>
    <xf numFmtId="166" fontId="2" fillId="0" borderId="4" xfId="3" applyNumberFormat="1" applyFont="1" applyBorder="1" applyAlignment="1">
      <alignment horizontal="left" vertical="center" indent="4"/>
    </xf>
    <xf numFmtId="164" fontId="4" fillId="0" borderId="4" xfId="3" applyNumberFormat="1" applyBorder="1" applyAlignment="1">
      <alignment vertical="center"/>
    </xf>
    <xf numFmtId="164" fontId="4" fillId="0" borderId="5" xfId="3" applyNumberFormat="1" applyBorder="1" applyAlignment="1">
      <alignment vertical="center"/>
    </xf>
    <xf numFmtId="164" fontId="4" fillId="0" borderId="6" xfId="3" applyNumberFormat="1" applyBorder="1" applyAlignment="1">
      <alignment vertical="center"/>
    </xf>
    <xf numFmtId="164" fontId="2" fillId="0" borderId="4" xfId="2" applyNumberFormat="1" applyBorder="1" applyAlignment="1">
      <alignment vertical="center"/>
    </xf>
    <xf numFmtId="164" fontId="2" fillId="0" borderId="5" xfId="2" applyNumberFormat="1" applyBorder="1" applyAlignment="1">
      <alignment vertical="center"/>
    </xf>
    <xf numFmtId="165" fontId="0" fillId="0" borderId="4" xfId="1" applyNumberFormat="1" applyFont="1" applyBorder="1" applyAlignment="1">
      <alignment horizontal="right" vertical="center"/>
    </xf>
    <xf numFmtId="165" fontId="0" fillId="0" borderId="5" xfId="1" applyNumberFormat="1" applyFont="1" applyBorder="1" applyAlignment="1">
      <alignment horizontal="right"/>
    </xf>
    <xf numFmtId="165" fontId="0" fillId="0" borderId="6" xfId="1" applyNumberFormat="1" applyFont="1" applyBorder="1" applyAlignment="1">
      <alignment horizontal="right"/>
    </xf>
    <xf numFmtId="0" fontId="6" fillId="0" borderId="0" xfId="0" applyFont="1" applyAlignment="1">
      <alignment horizontal="left"/>
    </xf>
    <xf numFmtId="0" fontId="4" fillId="0" borderId="4" xfId="3" applyBorder="1" applyAlignment="1">
      <alignment horizontal="left" vertical="center" indent="3"/>
    </xf>
    <xf numFmtId="0" fontId="4" fillId="0" borderId="5" xfId="3" applyBorder="1" applyAlignment="1">
      <alignment horizontal="left" vertical="center" indent="3"/>
    </xf>
    <xf numFmtId="3" fontId="4" fillId="0" borderId="5" xfId="3" applyNumberFormat="1" applyBorder="1" applyAlignment="1">
      <alignment vertical="center"/>
    </xf>
    <xf numFmtId="3" fontId="4" fillId="0" borderId="7" xfId="3" applyNumberFormat="1" applyBorder="1" applyAlignment="1">
      <alignment horizontal="left" vertical="center" indent="3"/>
    </xf>
    <xf numFmtId="164" fontId="4" fillId="0" borderId="7" xfId="3" applyNumberFormat="1" applyBorder="1" applyAlignment="1">
      <alignment vertical="center"/>
    </xf>
    <xf numFmtId="3" fontId="3" fillId="2" borderId="1" xfId="2" applyNumberFormat="1" applyFont="1" applyFill="1" applyBorder="1" applyAlignment="1">
      <alignment horizontal="left" vertical="center"/>
    </xf>
    <xf numFmtId="164" fontId="3" fillId="2" borderId="1" xfId="2" applyNumberFormat="1" applyFont="1" applyFill="1" applyBorder="1" applyAlignment="1">
      <alignment vertical="center"/>
    </xf>
    <xf numFmtId="165" fontId="3" fillId="2" borderId="1" xfId="1" applyNumberFormat="1" applyFont="1" applyFill="1" applyBorder="1" applyAlignment="1">
      <alignment horizontal="right" vertical="center"/>
    </xf>
    <xf numFmtId="3" fontId="3" fillId="3" borderId="2" xfId="2" applyNumberFormat="1" applyFont="1" applyFill="1" applyBorder="1" applyAlignment="1">
      <alignment horizontal="center" vertical="center"/>
    </xf>
    <xf numFmtId="164" fontId="3" fillId="3" borderId="1" xfId="2" applyNumberFormat="1" applyFont="1" applyFill="1" applyBorder="1" applyAlignment="1">
      <alignment vertical="center"/>
    </xf>
    <xf numFmtId="165" fontId="3" fillId="3" borderId="1" xfId="1" applyNumberFormat="1" applyFont="1" applyFill="1" applyBorder="1" applyAlignment="1">
      <alignment horizontal="right" vertical="center"/>
    </xf>
    <xf numFmtId="3" fontId="3" fillId="3" borderId="1" xfId="2" applyNumberFormat="1" applyFont="1" applyFill="1" applyBorder="1" applyAlignment="1">
      <alignment horizontal="center" vertical="center"/>
    </xf>
    <xf numFmtId="3" fontId="3" fillId="3" borderId="3" xfId="2" applyNumberFormat="1" applyFont="1" applyFill="1" applyBorder="1" applyAlignment="1">
      <alignment horizontal="center" vertical="center"/>
    </xf>
    <xf numFmtId="3" fontId="3" fillId="3" borderId="1" xfId="2" applyNumberFormat="1" applyFont="1" applyFill="1" applyBorder="1" applyAlignment="1">
      <alignment horizontal="center" vertical="center" wrapText="1"/>
    </xf>
    <xf numFmtId="3" fontId="3" fillId="3" borderId="3" xfId="2" applyNumberFormat="1" applyFont="1" applyFill="1" applyBorder="1" applyAlignment="1">
      <alignment horizontal="center" vertical="center" wrapText="1"/>
    </xf>
    <xf numFmtId="166" fontId="2" fillId="0" borderId="6" xfId="3" applyNumberFormat="1" applyFont="1" applyBorder="1" applyAlignment="1">
      <alignment horizontal="left" vertical="center" indent="4"/>
    </xf>
    <xf numFmtId="164" fontId="3" fillId="2" borderId="1" xfId="2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165" fontId="3" fillId="2" borderId="1" xfId="1" applyNumberFormat="1" applyFont="1" applyFill="1" applyBorder="1" applyAlignment="1">
      <alignment horizontal="center" vertical="center"/>
    </xf>
    <xf numFmtId="165" fontId="2" fillId="0" borderId="4" xfId="1" applyNumberFormat="1" applyFont="1" applyBorder="1" applyAlignment="1">
      <alignment horizontal="center" vertical="center"/>
    </xf>
    <xf numFmtId="165" fontId="2" fillId="0" borderId="5" xfId="1" applyNumberFormat="1" applyFont="1" applyBorder="1" applyAlignment="1">
      <alignment horizontal="center" vertical="center"/>
    </xf>
    <xf numFmtId="165" fontId="3" fillId="3" borderId="1" xfId="1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166" fontId="2" fillId="0" borderId="8" xfId="3" applyNumberFormat="1" applyFont="1" applyBorder="1" applyAlignment="1">
      <alignment horizontal="left" vertical="center" indent="4"/>
    </xf>
    <xf numFmtId="164" fontId="4" fillId="0" borderId="8" xfId="3" applyNumberFormat="1" applyBorder="1" applyAlignment="1">
      <alignment vertical="center"/>
    </xf>
    <xf numFmtId="3" fontId="4" fillId="0" borderId="3" xfId="3" applyNumberFormat="1" applyBorder="1" applyAlignment="1">
      <alignment horizontal="left" vertical="center" indent="3"/>
    </xf>
    <xf numFmtId="164" fontId="4" fillId="0" borderId="3" xfId="3" applyNumberFormat="1" applyBorder="1" applyAlignment="1">
      <alignment vertical="center"/>
    </xf>
    <xf numFmtId="3" fontId="4" fillId="0" borderId="9" xfId="3" applyNumberFormat="1" applyBorder="1" applyAlignment="1">
      <alignment horizontal="left" vertical="center" indent="3"/>
    </xf>
    <xf numFmtId="166" fontId="2" fillId="0" borderId="10" xfId="3" applyNumberFormat="1" applyFont="1" applyBorder="1" applyAlignment="1">
      <alignment horizontal="left" vertical="center" indent="4"/>
    </xf>
    <xf numFmtId="164" fontId="4" fillId="0" borderId="10" xfId="3" applyNumberForma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4">
    <cellStyle name="Normal" xfId="0" builtinId="0"/>
    <cellStyle name="Normal 2" xfId="2" xr:uid="{00000000-0005-0000-0000-000001000000}"/>
    <cellStyle name="Normal 3" xfId="3" xr:uid="{00000000-0005-0000-0000-000002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730250</xdr:colOff>
      <xdr:row>0</xdr:row>
      <xdr:rowOff>150812</xdr:rowOff>
    </xdr:from>
    <xdr:to>
      <xdr:col>1</xdr:col>
      <xdr:colOff>4244975</xdr:colOff>
      <xdr:row>3</xdr:row>
      <xdr:rowOff>51990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730250" y="150812"/>
          <a:ext cx="4276725" cy="472678"/>
          <a:chOff x="76200" y="76200"/>
          <a:chExt cx="4257675" cy="476250"/>
        </a:xfrm>
      </xdr:grpSpPr>
      <xdr:pic>
        <xdr:nvPicPr>
          <xdr:cNvPr id="3" name="Imagen 2" descr="Imagen relacionada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403" t="37210" b="37872"/>
          <a:stretch>
            <a:fillRect/>
          </a:stretch>
        </xdr:blipFill>
        <xdr:spPr bwMode="auto">
          <a:xfrm>
            <a:off x="76200" y="76200"/>
            <a:ext cx="1702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 bwMode="auto">
          <a:xfrm>
            <a:off x="2712355" y="104775"/>
            <a:ext cx="1631002" cy="428625"/>
          </a:xfrm>
          <a:prstGeom prst="rect">
            <a:avLst/>
          </a:prstGeom>
          <a:solidFill>
            <a:schemeClr val="bg1">
              <a:lumMod val="7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300" b="1">
              <a:solidFill>
                <a:sysClr val="windowText" lastClr="000000"/>
              </a:solidFill>
            </a:endParaRPr>
          </a:p>
          <a:p>
            <a:r>
              <a:rPr lang="es-PE" sz="700" b="1">
                <a:solidFill>
                  <a:sysClr val="windowText" lastClr="000000"/>
                </a:solidFill>
              </a:rPr>
              <a:t>OFICINA GENERAL DE PLANEAMIENTO, </a:t>
            </a:r>
          </a:p>
          <a:p>
            <a:r>
              <a:rPr lang="es-PE" sz="700" b="1">
                <a:solidFill>
                  <a:sysClr val="windowText" lastClr="000000"/>
                </a:solidFill>
              </a:rPr>
              <a:t>PRESUPUESTO Y MODERNIZACIÓN</a:t>
            </a:r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 bwMode="auto">
          <a:xfrm>
            <a:off x="1697720" y="104775"/>
            <a:ext cx="1005153" cy="428625"/>
          </a:xfrm>
          <a:prstGeom prst="rect">
            <a:avLst/>
          </a:prstGeom>
          <a:solidFill>
            <a:schemeClr val="bg1">
              <a:lumMod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700" b="1">
              <a:solidFill>
                <a:schemeClr val="bg1"/>
              </a:solidFill>
            </a:endParaRPr>
          </a:p>
          <a:p>
            <a:r>
              <a:rPr lang="es-PE" sz="700" b="1">
                <a:solidFill>
                  <a:schemeClr val="bg1"/>
                </a:solidFill>
              </a:rPr>
              <a:t>SECRETARIA GENERAL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4276725</xdr:colOff>
      <xdr:row>3</xdr:row>
      <xdr:rowOff>91678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/>
        </xdr:cNvGrpSpPr>
      </xdr:nvGrpSpPr>
      <xdr:grpSpPr bwMode="auto">
        <a:xfrm>
          <a:off x="762000" y="190500"/>
          <a:ext cx="4276725" cy="472678"/>
          <a:chOff x="76200" y="76200"/>
          <a:chExt cx="4257675" cy="476250"/>
        </a:xfrm>
      </xdr:grpSpPr>
      <xdr:pic>
        <xdr:nvPicPr>
          <xdr:cNvPr id="3" name="Imagen 2" descr="Imagen relacionada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403" t="37210" b="37872"/>
          <a:stretch>
            <a:fillRect/>
          </a:stretch>
        </xdr:blipFill>
        <xdr:spPr bwMode="auto">
          <a:xfrm>
            <a:off x="76200" y="76200"/>
            <a:ext cx="1702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 txBox="1"/>
        </xdr:nvSpPr>
        <xdr:spPr bwMode="auto">
          <a:xfrm>
            <a:off x="2712355" y="104775"/>
            <a:ext cx="1631002" cy="428625"/>
          </a:xfrm>
          <a:prstGeom prst="rect">
            <a:avLst/>
          </a:prstGeom>
          <a:solidFill>
            <a:schemeClr val="bg1">
              <a:lumMod val="7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300" b="1">
              <a:solidFill>
                <a:sysClr val="windowText" lastClr="000000"/>
              </a:solidFill>
            </a:endParaRPr>
          </a:p>
          <a:p>
            <a:r>
              <a:rPr lang="es-PE" sz="700" b="1">
                <a:solidFill>
                  <a:sysClr val="windowText" lastClr="000000"/>
                </a:solidFill>
              </a:rPr>
              <a:t>OFICINA GENERAL DE PLANEAMIENTO, </a:t>
            </a:r>
          </a:p>
          <a:p>
            <a:r>
              <a:rPr lang="es-PE" sz="700" b="1">
                <a:solidFill>
                  <a:sysClr val="windowText" lastClr="000000"/>
                </a:solidFill>
              </a:rPr>
              <a:t>PRESUPUESTO Y MODERNIZACIÓN</a:t>
            </a:r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 bwMode="auto">
          <a:xfrm>
            <a:off x="1697720" y="104775"/>
            <a:ext cx="1005153" cy="428625"/>
          </a:xfrm>
          <a:prstGeom prst="rect">
            <a:avLst/>
          </a:prstGeom>
          <a:solidFill>
            <a:schemeClr val="bg1">
              <a:lumMod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700" b="1">
              <a:solidFill>
                <a:schemeClr val="bg1"/>
              </a:solidFill>
            </a:endParaRPr>
          </a:p>
          <a:p>
            <a:r>
              <a:rPr lang="es-PE" sz="700" b="1">
                <a:solidFill>
                  <a:schemeClr val="bg1"/>
                </a:solidFill>
              </a:rPr>
              <a:t>SECRETARIA GENERAL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111125</xdr:colOff>
      <xdr:row>0</xdr:row>
      <xdr:rowOff>142873</xdr:rowOff>
    </xdr:from>
    <xdr:to>
      <xdr:col>1</xdr:col>
      <xdr:colOff>4387850</xdr:colOff>
      <xdr:row>3</xdr:row>
      <xdr:rowOff>44051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>
          <a:grpSpLocks/>
        </xdr:cNvGrpSpPr>
      </xdr:nvGrpSpPr>
      <xdr:grpSpPr bwMode="auto">
        <a:xfrm>
          <a:off x="873125" y="142873"/>
          <a:ext cx="4276725" cy="472678"/>
          <a:chOff x="76200" y="76200"/>
          <a:chExt cx="4257675" cy="476250"/>
        </a:xfrm>
      </xdr:grpSpPr>
      <xdr:pic>
        <xdr:nvPicPr>
          <xdr:cNvPr id="3" name="Imagen 2" descr="Imagen relacionada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403" t="37210" b="37872"/>
          <a:stretch>
            <a:fillRect/>
          </a:stretch>
        </xdr:blipFill>
        <xdr:spPr bwMode="auto">
          <a:xfrm>
            <a:off x="76200" y="76200"/>
            <a:ext cx="1702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 txBox="1"/>
        </xdr:nvSpPr>
        <xdr:spPr bwMode="auto">
          <a:xfrm>
            <a:off x="2712355" y="104775"/>
            <a:ext cx="1631002" cy="428625"/>
          </a:xfrm>
          <a:prstGeom prst="rect">
            <a:avLst/>
          </a:prstGeom>
          <a:solidFill>
            <a:schemeClr val="bg1">
              <a:lumMod val="7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300" b="1">
              <a:solidFill>
                <a:sysClr val="windowText" lastClr="000000"/>
              </a:solidFill>
            </a:endParaRPr>
          </a:p>
          <a:p>
            <a:r>
              <a:rPr lang="es-PE" sz="700" b="1">
                <a:solidFill>
                  <a:sysClr val="windowText" lastClr="000000"/>
                </a:solidFill>
              </a:rPr>
              <a:t>OFICINA GENERAL DE PLANEAMIENTO, </a:t>
            </a:r>
          </a:p>
          <a:p>
            <a:r>
              <a:rPr lang="es-PE" sz="700" b="1">
                <a:solidFill>
                  <a:sysClr val="windowText" lastClr="000000"/>
                </a:solidFill>
              </a:rPr>
              <a:t>PRESUPUESTO Y MODERNIZACIÓN</a:t>
            </a:r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 txBox="1"/>
        </xdr:nvSpPr>
        <xdr:spPr bwMode="auto">
          <a:xfrm>
            <a:off x="1697720" y="104775"/>
            <a:ext cx="1005153" cy="428625"/>
          </a:xfrm>
          <a:prstGeom prst="rect">
            <a:avLst/>
          </a:prstGeom>
          <a:solidFill>
            <a:schemeClr val="bg1">
              <a:lumMod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700" b="1">
              <a:solidFill>
                <a:schemeClr val="bg1"/>
              </a:solidFill>
            </a:endParaRPr>
          </a:p>
          <a:p>
            <a:r>
              <a:rPr lang="es-PE" sz="700" b="1">
                <a:solidFill>
                  <a:schemeClr val="bg1"/>
                </a:solidFill>
              </a:rPr>
              <a:t>SECRETARIA GENERAL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4276725</xdr:colOff>
      <xdr:row>3</xdr:row>
      <xdr:rowOff>91678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pSpPr>
          <a:grpSpLocks/>
        </xdr:cNvGrpSpPr>
      </xdr:nvGrpSpPr>
      <xdr:grpSpPr bwMode="auto">
        <a:xfrm>
          <a:off x="762000" y="190500"/>
          <a:ext cx="4276725" cy="472678"/>
          <a:chOff x="76200" y="76200"/>
          <a:chExt cx="4257675" cy="476250"/>
        </a:xfrm>
      </xdr:grpSpPr>
      <xdr:pic>
        <xdr:nvPicPr>
          <xdr:cNvPr id="4" name="Imagen 3" descr="Imagen relacionada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403" t="37210" b="37872"/>
          <a:stretch>
            <a:fillRect/>
          </a:stretch>
        </xdr:blipFill>
        <xdr:spPr bwMode="auto">
          <a:xfrm>
            <a:off x="76200" y="76200"/>
            <a:ext cx="1702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 txBox="1"/>
        </xdr:nvSpPr>
        <xdr:spPr bwMode="auto">
          <a:xfrm>
            <a:off x="2712355" y="104775"/>
            <a:ext cx="1631002" cy="428625"/>
          </a:xfrm>
          <a:prstGeom prst="rect">
            <a:avLst/>
          </a:prstGeom>
          <a:solidFill>
            <a:schemeClr val="bg1">
              <a:lumMod val="7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300" b="1">
              <a:solidFill>
                <a:sysClr val="windowText" lastClr="000000"/>
              </a:solidFill>
            </a:endParaRPr>
          </a:p>
          <a:p>
            <a:r>
              <a:rPr lang="es-PE" sz="700" b="1">
                <a:solidFill>
                  <a:sysClr val="windowText" lastClr="000000"/>
                </a:solidFill>
              </a:rPr>
              <a:t>OFICINA GENERAL DE PLANEAMIENTO, </a:t>
            </a:r>
          </a:p>
          <a:p>
            <a:r>
              <a:rPr lang="es-PE" sz="700" b="1">
                <a:solidFill>
                  <a:sysClr val="windowText" lastClr="000000"/>
                </a:solidFill>
              </a:rPr>
              <a:t>PRESUPUESTO Y MODERNIZACIÓN</a:t>
            </a:r>
          </a:p>
        </xdr:txBody>
      </xdr:sp>
      <xdr:sp macro="" textlink="">
        <xdr:nvSpPr>
          <xdr:cNvPr id="6" name="CuadroTexto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 txBox="1"/>
        </xdr:nvSpPr>
        <xdr:spPr bwMode="auto">
          <a:xfrm>
            <a:off x="1697720" y="104775"/>
            <a:ext cx="1005153" cy="428625"/>
          </a:xfrm>
          <a:prstGeom prst="rect">
            <a:avLst/>
          </a:prstGeom>
          <a:solidFill>
            <a:schemeClr val="bg1">
              <a:lumMod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700" b="1">
              <a:solidFill>
                <a:schemeClr val="bg1"/>
              </a:solidFill>
            </a:endParaRPr>
          </a:p>
          <a:p>
            <a:r>
              <a:rPr lang="es-PE" sz="700" b="1">
                <a:solidFill>
                  <a:schemeClr val="bg1"/>
                </a:solidFill>
              </a:rPr>
              <a:t>SECRETARIA GENERAL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111129</xdr:colOff>
      <xdr:row>0</xdr:row>
      <xdr:rowOff>111129</xdr:rowOff>
    </xdr:from>
    <xdr:to>
      <xdr:col>1</xdr:col>
      <xdr:colOff>4387854</xdr:colOff>
      <xdr:row>3</xdr:row>
      <xdr:rowOff>12307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pSpPr>
          <a:grpSpLocks/>
        </xdr:cNvGrpSpPr>
      </xdr:nvGrpSpPr>
      <xdr:grpSpPr bwMode="auto">
        <a:xfrm>
          <a:off x="873129" y="111129"/>
          <a:ext cx="4276725" cy="472678"/>
          <a:chOff x="76200" y="76200"/>
          <a:chExt cx="4257675" cy="476250"/>
        </a:xfrm>
      </xdr:grpSpPr>
      <xdr:pic>
        <xdr:nvPicPr>
          <xdr:cNvPr id="3" name="Imagen 2" descr="Imagen relacionada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403" t="37210" b="37872"/>
          <a:stretch>
            <a:fillRect/>
          </a:stretch>
        </xdr:blipFill>
        <xdr:spPr bwMode="auto">
          <a:xfrm>
            <a:off x="76200" y="76200"/>
            <a:ext cx="1702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 txBox="1"/>
        </xdr:nvSpPr>
        <xdr:spPr bwMode="auto">
          <a:xfrm>
            <a:off x="2712355" y="104775"/>
            <a:ext cx="1631002" cy="428625"/>
          </a:xfrm>
          <a:prstGeom prst="rect">
            <a:avLst/>
          </a:prstGeom>
          <a:solidFill>
            <a:schemeClr val="bg1">
              <a:lumMod val="7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300" b="1">
              <a:solidFill>
                <a:sysClr val="windowText" lastClr="000000"/>
              </a:solidFill>
            </a:endParaRPr>
          </a:p>
          <a:p>
            <a:r>
              <a:rPr lang="es-PE" sz="700" b="1">
                <a:solidFill>
                  <a:sysClr val="windowText" lastClr="000000"/>
                </a:solidFill>
              </a:rPr>
              <a:t>OFICINA GENERAL DE PLANEAMIENTO, </a:t>
            </a:r>
          </a:p>
          <a:p>
            <a:r>
              <a:rPr lang="es-PE" sz="700" b="1">
                <a:solidFill>
                  <a:sysClr val="windowText" lastClr="000000"/>
                </a:solidFill>
              </a:rPr>
              <a:t>PRESUPUESTO Y MODERNIZACIÓN</a:t>
            </a:r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SpPr txBox="1"/>
        </xdr:nvSpPr>
        <xdr:spPr bwMode="auto">
          <a:xfrm>
            <a:off x="1697720" y="104775"/>
            <a:ext cx="1005153" cy="428625"/>
          </a:xfrm>
          <a:prstGeom prst="rect">
            <a:avLst/>
          </a:prstGeom>
          <a:solidFill>
            <a:schemeClr val="bg1">
              <a:lumMod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700" b="1">
              <a:solidFill>
                <a:schemeClr val="bg1"/>
              </a:solidFill>
            </a:endParaRPr>
          </a:p>
          <a:p>
            <a:r>
              <a:rPr lang="es-PE" sz="700" b="1">
                <a:solidFill>
                  <a:schemeClr val="bg1"/>
                </a:solidFill>
              </a:rPr>
              <a:t>SECRETARIA GENERAL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142875</xdr:rowOff>
    </xdr:from>
    <xdr:to>
      <xdr:col>1</xdr:col>
      <xdr:colOff>4324350</xdr:colOff>
      <xdr:row>3</xdr:row>
      <xdr:rowOff>44053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pSpPr>
          <a:grpSpLocks/>
        </xdr:cNvGrpSpPr>
      </xdr:nvGrpSpPr>
      <xdr:grpSpPr bwMode="auto">
        <a:xfrm>
          <a:off x="206375" y="142875"/>
          <a:ext cx="4276725" cy="472678"/>
          <a:chOff x="76200" y="76200"/>
          <a:chExt cx="4257675" cy="476250"/>
        </a:xfrm>
      </xdr:grpSpPr>
      <xdr:pic>
        <xdr:nvPicPr>
          <xdr:cNvPr id="3" name="Imagen 2" descr="Imagen relacionada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403" t="37210" b="37872"/>
          <a:stretch>
            <a:fillRect/>
          </a:stretch>
        </xdr:blipFill>
        <xdr:spPr bwMode="auto">
          <a:xfrm>
            <a:off x="76200" y="76200"/>
            <a:ext cx="1702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SpPr txBox="1"/>
        </xdr:nvSpPr>
        <xdr:spPr bwMode="auto">
          <a:xfrm>
            <a:off x="2712355" y="104775"/>
            <a:ext cx="1631002" cy="428625"/>
          </a:xfrm>
          <a:prstGeom prst="rect">
            <a:avLst/>
          </a:prstGeom>
          <a:solidFill>
            <a:schemeClr val="bg1">
              <a:lumMod val="7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300" b="1">
              <a:solidFill>
                <a:sysClr val="windowText" lastClr="000000"/>
              </a:solidFill>
            </a:endParaRPr>
          </a:p>
          <a:p>
            <a:r>
              <a:rPr lang="es-PE" sz="700" b="1">
                <a:solidFill>
                  <a:sysClr val="windowText" lastClr="000000"/>
                </a:solidFill>
              </a:rPr>
              <a:t>OFICINA GENERAL DE PLANEAMIENTO, </a:t>
            </a:r>
          </a:p>
          <a:p>
            <a:r>
              <a:rPr lang="es-PE" sz="700" b="1">
                <a:solidFill>
                  <a:sysClr val="windowText" lastClr="000000"/>
                </a:solidFill>
              </a:rPr>
              <a:t>PRESUPUESTO Y MODERNIZACIÓN</a:t>
            </a:r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0600-000005000000}"/>
              </a:ext>
            </a:extLst>
          </xdr:cNvPr>
          <xdr:cNvSpPr txBox="1"/>
        </xdr:nvSpPr>
        <xdr:spPr bwMode="auto">
          <a:xfrm>
            <a:off x="1697720" y="104775"/>
            <a:ext cx="1005153" cy="428625"/>
          </a:xfrm>
          <a:prstGeom prst="rect">
            <a:avLst/>
          </a:prstGeom>
          <a:solidFill>
            <a:schemeClr val="bg1">
              <a:lumMod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700" b="1">
              <a:solidFill>
                <a:schemeClr val="bg1"/>
              </a:solidFill>
            </a:endParaRPr>
          </a:p>
          <a:p>
            <a:r>
              <a:rPr lang="es-PE" sz="700" b="1">
                <a:solidFill>
                  <a:schemeClr val="bg1"/>
                </a:solidFill>
              </a:rPr>
              <a:t>SECRETARIA GENERAL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F80"/>
  <sheetViews>
    <sheetView showGridLines="0" tabSelected="1" zoomScale="120" zoomScaleNormal="120" workbookViewId="0">
      <selection activeCell="B1" sqref="B1"/>
    </sheetView>
  </sheetViews>
  <sheetFormatPr baseColWidth="10" defaultRowHeight="15" x14ac:dyDescent="0.25"/>
  <cols>
    <col min="1" max="1" width="11.42578125" style="1"/>
    <col min="2" max="2" width="109.42578125" style="1" bestFit="1" customWidth="1"/>
    <col min="3" max="4" width="15.28515625" style="1" bestFit="1" customWidth="1"/>
    <col min="5" max="5" width="15.7109375" style="1" customWidth="1"/>
    <col min="6" max="6" width="12.28515625" style="40" customWidth="1"/>
    <col min="7" max="16384" width="11.42578125" style="1"/>
  </cols>
  <sheetData>
    <row r="5" spans="2:6" ht="51.75" customHeight="1" x14ac:dyDescent="0.25">
      <c r="B5" s="56" t="s">
        <v>37</v>
      </c>
      <c r="C5" s="56"/>
      <c r="D5" s="56"/>
      <c r="E5" s="56"/>
      <c r="F5" s="56"/>
    </row>
    <row r="7" spans="2:6" x14ac:dyDescent="0.25">
      <c r="F7" s="48" t="s">
        <v>18</v>
      </c>
    </row>
    <row r="8" spans="2:6" ht="38.25" x14ac:dyDescent="0.25">
      <c r="B8" s="34" t="s">
        <v>3</v>
      </c>
      <c r="C8" s="35" t="s">
        <v>0</v>
      </c>
      <c r="D8" s="35" t="s">
        <v>1</v>
      </c>
      <c r="E8" s="36" t="s">
        <v>36</v>
      </c>
      <c r="F8" s="37" t="s">
        <v>4</v>
      </c>
    </row>
    <row r="9" spans="2:6" x14ac:dyDescent="0.25">
      <c r="B9" s="28" t="s">
        <v>10</v>
      </c>
      <c r="C9" s="29">
        <f>SUM(C10:C22)</f>
        <v>5273254927</v>
      </c>
      <c r="D9" s="29">
        <f>SUM(D10:D22)</f>
        <v>4997219750</v>
      </c>
      <c r="E9" s="29">
        <f>SUM(E10:E22)</f>
        <v>4321930007.9499969</v>
      </c>
      <c r="F9" s="41">
        <f t="shared" ref="F9:F76" si="0">IF(E9=0,"%",E9/D9)</f>
        <v>0.86486691083576961</v>
      </c>
    </row>
    <row r="10" spans="2:6" x14ac:dyDescent="0.25">
      <c r="B10" s="6" t="s">
        <v>23</v>
      </c>
      <c r="C10" s="17">
        <v>353722476</v>
      </c>
      <c r="D10" s="17">
        <v>370399146</v>
      </c>
      <c r="E10" s="17">
        <v>336415899.21999985</v>
      </c>
      <c r="F10" s="42">
        <f t="shared" si="0"/>
        <v>0.90825236195333947</v>
      </c>
    </row>
    <row r="11" spans="2:6" x14ac:dyDescent="0.25">
      <c r="B11" s="7" t="s">
        <v>24</v>
      </c>
      <c r="C11" s="18">
        <v>88057404</v>
      </c>
      <c r="D11" s="18">
        <v>92647403</v>
      </c>
      <c r="E11" s="18">
        <v>83899329.999999985</v>
      </c>
      <c r="F11" s="43">
        <f t="shared" si="0"/>
        <v>0.90557670569567916</v>
      </c>
    </row>
    <row r="12" spans="2:6" x14ac:dyDescent="0.25">
      <c r="B12" s="7" t="s">
        <v>25</v>
      </c>
      <c r="C12" s="18">
        <v>28764091</v>
      </c>
      <c r="D12" s="18">
        <v>29143399</v>
      </c>
      <c r="E12" s="18">
        <v>25387753.690000013</v>
      </c>
      <c r="F12" s="43">
        <f t="shared" si="0"/>
        <v>0.87113221385055373</v>
      </c>
    </row>
    <row r="13" spans="2:6" x14ac:dyDescent="0.25">
      <c r="B13" s="7" t="s">
        <v>26</v>
      </c>
      <c r="C13" s="18">
        <v>156264222</v>
      </c>
      <c r="D13" s="18">
        <v>160397774</v>
      </c>
      <c r="E13" s="18">
        <v>145212874.2999998</v>
      </c>
      <c r="F13" s="43">
        <f t="shared" si="0"/>
        <v>0.9053297354363522</v>
      </c>
    </row>
    <row r="14" spans="2:6" x14ac:dyDescent="0.25">
      <c r="B14" s="7" t="s">
        <v>27</v>
      </c>
      <c r="C14" s="18">
        <v>82796697</v>
      </c>
      <c r="D14" s="18">
        <v>83659881</v>
      </c>
      <c r="E14" s="18">
        <v>75666549.709999949</v>
      </c>
      <c r="F14" s="43">
        <f t="shared" si="0"/>
        <v>0.90445442672814647</v>
      </c>
    </row>
    <row r="15" spans="2:6" x14ac:dyDescent="0.25">
      <c r="B15" s="7" t="s">
        <v>28</v>
      </c>
      <c r="C15" s="18">
        <v>12618371</v>
      </c>
      <c r="D15" s="18">
        <v>12184410</v>
      </c>
      <c r="E15" s="18">
        <v>10852225.92</v>
      </c>
      <c r="F15" s="43">
        <f t="shared" si="0"/>
        <v>0.89066486764644326</v>
      </c>
    </row>
    <row r="16" spans="2:6" x14ac:dyDescent="0.25">
      <c r="B16" s="7" t="s">
        <v>29</v>
      </c>
      <c r="C16" s="18">
        <v>412072643</v>
      </c>
      <c r="D16" s="18">
        <v>445812981</v>
      </c>
      <c r="E16" s="18">
        <v>412625079.78999972</v>
      </c>
      <c r="F16" s="43">
        <f t="shared" si="0"/>
        <v>0.92555644939822812</v>
      </c>
    </row>
    <row r="17" spans="2:6" x14ac:dyDescent="0.25">
      <c r="B17" s="7" t="s">
        <v>30</v>
      </c>
      <c r="C17" s="18">
        <v>75166502</v>
      </c>
      <c r="D17" s="18">
        <v>76471618</v>
      </c>
      <c r="E17" s="18">
        <v>66742071.979999974</v>
      </c>
      <c r="F17" s="43">
        <f t="shared" si="0"/>
        <v>0.87276918843275908</v>
      </c>
    </row>
    <row r="18" spans="2:6" x14ac:dyDescent="0.25">
      <c r="B18" s="7" t="s">
        <v>31</v>
      </c>
      <c r="C18" s="18">
        <v>124059353</v>
      </c>
      <c r="D18" s="18">
        <v>124216474</v>
      </c>
      <c r="E18" s="18">
        <v>108193942.9700001</v>
      </c>
      <c r="F18" s="43">
        <f t="shared" si="0"/>
        <v>0.87101122327784075</v>
      </c>
    </row>
    <row r="19" spans="2:6" x14ac:dyDescent="0.25">
      <c r="B19" s="7" t="s">
        <v>35</v>
      </c>
      <c r="C19" s="18">
        <v>196969140</v>
      </c>
      <c r="D19" s="18">
        <v>203407421</v>
      </c>
      <c r="E19" s="18">
        <v>181999795.86000007</v>
      </c>
      <c r="F19" s="43">
        <f t="shared" si="0"/>
        <v>0.89475494534685673</v>
      </c>
    </row>
    <row r="20" spans="2:6" x14ac:dyDescent="0.25">
      <c r="B20" s="7" t="s">
        <v>34</v>
      </c>
      <c r="C20" s="18">
        <v>23869815</v>
      </c>
      <c r="D20" s="18">
        <v>23692555</v>
      </c>
      <c r="E20" s="18">
        <v>21397574.520000007</v>
      </c>
      <c r="F20" s="43">
        <f t="shared" si="0"/>
        <v>0.90313495188678494</v>
      </c>
    </row>
    <row r="21" spans="2:6" x14ac:dyDescent="0.25">
      <c r="B21" s="7" t="s">
        <v>32</v>
      </c>
      <c r="C21" s="18">
        <v>1972729486</v>
      </c>
      <c r="D21" s="18">
        <v>1759511905</v>
      </c>
      <c r="E21" s="18">
        <v>1424003471.3899982</v>
      </c>
      <c r="F21" s="43">
        <f t="shared" si="0"/>
        <v>0.80931732677875701</v>
      </c>
    </row>
    <row r="22" spans="2:6" x14ac:dyDescent="0.25">
      <c r="B22" s="7" t="s">
        <v>33</v>
      </c>
      <c r="C22" s="18">
        <v>1746164727</v>
      </c>
      <c r="D22" s="18">
        <v>1615674783</v>
      </c>
      <c r="E22" s="18">
        <v>1429533438.5999997</v>
      </c>
      <c r="F22" s="43">
        <f t="shared" si="0"/>
        <v>0.88479033877450797</v>
      </c>
    </row>
    <row r="23" spans="2:6" x14ac:dyDescent="0.25">
      <c r="B23" s="28" t="s">
        <v>9</v>
      </c>
      <c r="C23" s="29">
        <f>SUM(C24:C29)</f>
        <v>148249515</v>
      </c>
      <c r="D23" s="29">
        <f>SUM(D24:D29)</f>
        <v>148249515</v>
      </c>
      <c r="E23" s="29">
        <f>SUM(E24:E29)</f>
        <v>131513190.68000004</v>
      </c>
      <c r="F23" s="41">
        <f t="shared" si="0"/>
        <v>0.88710705515630206</v>
      </c>
    </row>
    <row r="24" spans="2:6" x14ac:dyDescent="0.25">
      <c r="B24" s="7" t="s">
        <v>23</v>
      </c>
      <c r="C24" s="18">
        <v>0</v>
      </c>
      <c r="D24" s="18">
        <v>0</v>
      </c>
      <c r="E24" s="18">
        <v>0</v>
      </c>
      <c r="F24" s="43" t="str">
        <f t="shared" si="0"/>
        <v>%</v>
      </c>
    </row>
    <row r="25" spans="2:6" x14ac:dyDescent="0.25">
      <c r="B25" s="7" t="s">
        <v>27</v>
      </c>
      <c r="C25" s="18">
        <v>0</v>
      </c>
      <c r="D25" s="18">
        <v>0</v>
      </c>
      <c r="E25" s="18">
        <v>0</v>
      </c>
      <c r="F25" s="43" t="str">
        <f t="shared" si="0"/>
        <v>%</v>
      </c>
    </row>
    <row r="26" spans="2:6" x14ac:dyDescent="0.25">
      <c r="B26" s="7" t="s">
        <v>30</v>
      </c>
      <c r="C26" s="18">
        <v>0</v>
      </c>
      <c r="D26" s="18">
        <v>0</v>
      </c>
      <c r="E26" s="18">
        <v>0</v>
      </c>
      <c r="F26" s="43" t="str">
        <f t="shared" si="0"/>
        <v>%</v>
      </c>
    </row>
    <row r="27" spans="2:6" x14ac:dyDescent="0.25">
      <c r="B27" s="7" t="s">
        <v>31</v>
      </c>
      <c r="C27" s="18">
        <v>0</v>
      </c>
      <c r="D27" s="18">
        <v>0</v>
      </c>
      <c r="E27" s="18">
        <v>0</v>
      </c>
      <c r="F27" s="43" t="str">
        <f t="shared" si="0"/>
        <v>%</v>
      </c>
    </row>
    <row r="28" spans="2:6" x14ac:dyDescent="0.25">
      <c r="B28" s="7" t="s">
        <v>32</v>
      </c>
      <c r="C28" s="18">
        <v>3919587</v>
      </c>
      <c r="D28" s="18">
        <v>3895824</v>
      </c>
      <c r="E28" s="18">
        <v>2675411.2400000002</v>
      </c>
      <c r="F28" s="43">
        <f t="shared" si="0"/>
        <v>0.68673822020707309</v>
      </c>
    </row>
    <row r="29" spans="2:6" x14ac:dyDescent="0.25">
      <c r="B29" s="7" t="s">
        <v>33</v>
      </c>
      <c r="C29" s="18">
        <v>144329928</v>
      </c>
      <c r="D29" s="18">
        <v>144353691</v>
      </c>
      <c r="E29" s="18">
        <v>128837779.44000004</v>
      </c>
      <c r="F29" s="43">
        <f t="shared" si="0"/>
        <v>0.89251461841734303</v>
      </c>
    </row>
    <row r="30" spans="2:6" x14ac:dyDescent="0.25">
      <c r="B30" s="28" t="s">
        <v>8</v>
      </c>
      <c r="C30" s="29">
        <f>SUM(C31:C43)</f>
        <v>3025452805</v>
      </c>
      <c r="D30" s="29">
        <f>SUM(D31:D43)</f>
        <v>3600477958</v>
      </c>
      <c r="E30" s="29">
        <f>SUM(E31:E43)</f>
        <v>2911517655.3199987</v>
      </c>
      <c r="F30" s="41">
        <f t="shared" si="0"/>
        <v>0.80864754326597621</v>
      </c>
    </row>
    <row r="31" spans="2:6" x14ac:dyDescent="0.25">
      <c r="B31" s="6" t="s">
        <v>23</v>
      </c>
      <c r="C31" s="17">
        <v>65769790</v>
      </c>
      <c r="D31" s="17">
        <v>131444292</v>
      </c>
      <c r="E31" s="17">
        <v>120489666.54000001</v>
      </c>
      <c r="F31" s="42">
        <f t="shared" si="0"/>
        <v>0.91665955749527717</v>
      </c>
    </row>
    <row r="32" spans="2:6" x14ac:dyDescent="0.25">
      <c r="B32" s="7" t="s">
        <v>24</v>
      </c>
      <c r="C32" s="18">
        <v>170740648</v>
      </c>
      <c r="D32" s="18">
        <v>159734632</v>
      </c>
      <c r="E32" s="18">
        <v>109096035.41999988</v>
      </c>
      <c r="F32" s="43">
        <f t="shared" si="0"/>
        <v>0.68298298280112402</v>
      </c>
    </row>
    <row r="33" spans="2:6" x14ac:dyDescent="0.25">
      <c r="B33" s="7" t="s">
        <v>25</v>
      </c>
      <c r="C33" s="18">
        <v>47447414</v>
      </c>
      <c r="D33" s="18">
        <v>39071012</v>
      </c>
      <c r="E33" s="18">
        <v>20239197.870000008</v>
      </c>
      <c r="F33" s="43">
        <f t="shared" si="0"/>
        <v>0.51801058723536542</v>
      </c>
    </row>
    <row r="34" spans="2:6" x14ac:dyDescent="0.25">
      <c r="B34" s="7" t="s">
        <v>26</v>
      </c>
      <c r="C34" s="18">
        <v>23666294</v>
      </c>
      <c r="D34" s="18">
        <v>42897067</v>
      </c>
      <c r="E34" s="18">
        <v>34289548.110000007</v>
      </c>
      <c r="F34" s="43">
        <f t="shared" si="0"/>
        <v>0.79934481557911652</v>
      </c>
    </row>
    <row r="35" spans="2:6" x14ac:dyDescent="0.25">
      <c r="B35" s="7" t="s">
        <v>27</v>
      </c>
      <c r="C35" s="18">
        <v>374004594</v>
      </c>
      <c r="D35" s="18">
        <v>399209592</v>
      </c>
      <c r="E35" s="18">
        <v>354822281.17999959</v>
      </c>
      <c r="F35" s="43">
        <f t="shared" si="0"/>
        <v>0.88881201326444981</v>
      </c>
    </row>
    <row r="36" spans="2:6" x14ac:dyDescent="0.25">
      <c r="B36" s="7" t="s">
        <v>28</v>
      </c>
      <c r="C36" s="18">
        <v>11767467</v>
      </c>
      <c r="D36" s="18">
        <v>13865664</v>
      </c>
      <c r="E36" s="18">
        <v>9347643.0599999968</v>
      </c>
      <c r="F36" s="43">
        <f t="shared" si="0"/>
        <v>0.67415762130107848</v>
      </c>
    </row>
    <row r="37" spans="2:6" x14ac:dyDescent="0.25">
      <c r="B37" s="7" t="s">
        <v>29</v>
      </c>
      <c r="C37" s="18">
        <v>18230103</v>
      </c>
      <c r="D37" s="18">
        <v>59692006</v>
      </c>
      <c r="E37" s="18">
        <v>49404028.079999968</v>
      </c>
      <c r="F37" s="43">
        <f t="shared" si="0"/>
        <v>0.82764898334962922</v>
      </c>
    </row>
    <row r="38" spans="2:6" x14ac:dyDescent="0.25">
      <c r="B38" s="7" t="s">
        <v>30</v>
      </c>
      <c r="C38" s="18">
        <v>7697987</v>
      </c>
      <c r="D38" s="18">
        <v>12762945</v>
      </c>
      <c r="E38" s="18">
        <v>11269571.859999999</v>
      </c>
      <c r="F38" s="43">
        <f t="shared" si="0"/>
        <v>0.88299149295088242</v>
      </c>
    </row>
    <row r="39" spans="2:6" x14ac:dyDescent="0.25">
      <c r="B39" s="7" t="s">
        <v>31</v>
      </c>
      <c r="C39" s="18">
        <v>41127841</v>
      </c>
      <c r="D39" s="18">
        <v>63923795</v>
      </c>
      <c r="E39" s="18">
        <v>34328067.479999989</v>
      </c>
      <c r="F39" s="43">
        <f t="shared" si="0"/>
        <v>0.53701548038566838</v>
      </c>
    </row>
    <row r="40" spans="2:6" x14ac:dyDescent="0.25">
      <c r="B40" s="7" t="s">
        <v>35</v>
      </c>
      <c r="C40" s="18">
        <v>99233980</v>
      </c>
      <c r="D40" s="18">
        <v>86870408</v>
      </c>
      <c r="E40" s="18">
        <v>62178435.010000005</v>
      </c>
      <c r="F40" s="43">
        <f t="shared" si="0"/>
        <v>0.71576082628735904</v>
      </c>
    </row>
    <row r="41" spans="2:6" x14ac:dyDescent="0.25">
      <c r="B41" s="7" t="s">
        <v>34</v>
      </c>
      <c r="C41" s="18">
        <v>112619</v>
      </c>
      <c r="D41" s="18">
        <v>451694</v>
      </c>
      <c r="E41" s="18">
        <v>324835.33999999997</v>
      </c>
      <c r="F41" s="43">
        <f t="shared" si="0"/>
        <v>0.71914911422334582</v>
      </c>
    </row>
    <row r="42" spans="2:6" x14ac:dyDescent="0.25">
      <c r="B42" s="7" t="s">
        <v>32</v>
      </c>
      <c r="C42" s="18">
        <v>506468424</v>
      </c>
      <c r="D42" s="18">
        <v>506822829</v>
      </c>
      <c r="E42" s="18">
        <v>445433982.42000037</v>
      </c>
      <c r="F42" s="43">
        <f t="shared" si="0"/>
        <v>0.87887513531873751</v>
      </c>
    </row>
    <row r="43" spans="2:6" x14ac:dyDescent="0.25">
      <c r="B43" s="7" t="s">
        <v>33</v>
      </c>
      <c r="C43" s="18">
        <v>1659185644</v>
      </c>
      <c r="D43" s="18">
        <v>2083732022</v>
      </c>
      <c r="E43" s="18">
        <v>1660294362.9499991</v>
      </c>
      <c r="F43" s="43">
        <f t="shared" si="0"/>
        <v>0.79678881229478893</v>
      </c>
    </row>
    <row r="44" spans="2:6" x14ac:dyDescent="0.25">
      <c r="B44" s="28" t="s">
        <v>7</v>
      </c>
      <c r="C44" s="29">
        <f>SUM(C45:C51)</f>
        <v>764270538</v>
      </c>
      <c r="D44" s="29">
        <f>SUM(D45:D51)</f>
        <v>605510861</v>
      </c>
      <c r="E44" s="29">
        <f>SUM(E45:E51)</f>
        <v>554632959.26999998</v>
      </c>
      <c r="F44" s="41">
        <f t="shared" si="0"/>
        <v>0.91597524502537364</v>
      </c>
    </row>
    <row r="45" spans="2:6" x14ac:dyDescent="0.25">
      <c r="B45" s="7" t="s">
        <v>23</v>
      </c>
      <c r="C45" s="18">
        <v>56868201</v>
      </c>
      <c r="D45" s="18">
        <v>90477082</v>
      </c>
      <c r="E45" s="18">
        <v>90162266.959999993</v>
      </c>
      <c r="F45" s="43">
        <f t="shared" si="0"/>
        <v>0.99652049963326617</v>
      </c>
    </row>
    <row r="46" spans="2:6" x14ac:dyDescent="0.25">
      <c r="B46" s="7" t="s">
        <v>24</v>
      </c>
      <c r="C46" s="18">
        <v>22519658</v>
      </c>
      <c r="D46" s="18">
        <v>22505085</v>
      </c>
      <c r="E46" s="18">
        <v>13810173.239999998</v>
      </c>
      <c r="F46" s="43">
        <f t="shared" ref="F46:F51" si="1">IF(E46=0,"%",E46/D46)</f>
        <v>0.61364679315807957</v>
      </c>
    </row>
    <row r="47" spans="2:6" x14ac:dyDescent="0.25">
      <c r="B47" s="7" t="s">
        <v>25</v>
      </c>
      <c r="C47" s="18">
        <v>14275734</v>
      </c>
      <c r="D47" s="18">
        <v>17993034</v>
      </c>
      <c r="E47" s="18">
        <v>17719575.84</v>
      </c>
      <c r="F47" s="43">
        <f t="shared" si="1"/>
        <v>0.98480199837337046</v>
      </c>
    </row>
    <row r="48" spans="2:6" x14ac:dyDescent="0.25">
      <c r="B48" s="7" t="s">
        <v>27</v>
      </c>
      <c r="C48" s="18">
        <v>45000000</v>
      </c>
      <c r="D48" s="18">
        <v>99087802</v>
      </c>
      <c r="E48" s="18">
        <v>99087801.810000002</v>
      </c>
      <c r="F48" s="43">
        <f t="shared" si="1"/>
        <v>0.99999999808250872</v>
      </c>
    </row>
    <row r="49" spans="2:6" x14ac:dyDescent="0.25">
      <c r="B49" s="7" t="s">
        <v>35</v>
      </c>
      <c r="C49" s="18">
        <v>198959866</v>
      </c>
      <c r="D49" s="18">
        <v>275444904</v>
      </c>
      <c r="E49" s="18">
        <v>238056507.44999999</v>
      </c>
      <c r="F49" s="43">
        <f t="shared" si="1"/>
        <v>0.86426179607229181</v>
      </c>
    </row>
    <row r="50" spans="2:6" x14ac:dyDescent="0.25">
      <c r="B50" s="7" t="s">
        <v>32</v>
      </c>
      <c r="C50" s="18">
        <v>16248985</v>
      </c>
      <c r="D50" s="18">
        <v>880853</v>
      </c>
      <c r="E50" s="18">
        <v>880852.3</v>
      </c>
      <c r="F50" s="43">
        <f>IF(E50=0,"%",E50/D50)</f>
        <v>0.99999920531575648</v>
      </c>
    </row>
    <row r="51" spans="2:6" x14ac:dyDescent="0.25">
      <c r="B51" s="7" t="s">
        <v>33</v>
      </c>
      <c r="C51" s="18">
        <v>410398094</v>
      </c>
      <c r="D51" s="18">
        <v>99122101</v>
      </c>
      <c r="E51" s="18">
        <v>94915781.669999987</v>
      </c>
      <c r="F51" s="43">
        <f t="shared" si="1"/>
        <v>0.95756426379622428</v>
      </c>
    </row>
    <row r="52" spans="2:6" x14ac:dyDescent="0.25">
      <c r="B52" s="28" t="s">
        <v>6</v>
      </c>
      <c r="C52" s="29">
        <f>+SUM(C53:C61)</f>
        <v>133385917</v>
      </c>
      <c r="D52" s="29">
        <f>+SUM(D53:D61)</f>
        <v>116284461</v>
      </c>
      <c r="E52" s="29">
        <f>+SUM(E53:E61)</f>
        <v>105939698.81999999</v>
      </c>
      <c r="F52" s="41">
        <f t="shared" si="0"/>
        <v>0.91103916988530387</v>
      </c>
    </row>
    <row r="53" spans="2:6" x14ac:dyDescent="0.25">
      <c r="B53" s="6" t="s">
        <v>23</v>
      </c>
      <c r="C53" s="17">
        <v>11236390</v>
      </c>
      <c r="D53" s="17">
        <v>5593540</v>
      </c>
      <c r="E53" s="17">
        <v>5330503</v>
      </c>
      <c r="F53" s="42">
        <f t="shared" si="0"/>
        <v>0.95297486028525769</v>
      </c>
    </row>
    <row r="54" spans="2:6" x14ac:dyDescent="0.25">
      <c r="B54" s="7" t="s">
        <v>24</v>
      </c>
      <c r="C54" s="18">
        <v>4450790</v>
      </c>
      <c r="D54" s="18">
        <v>6225584</v>
      </c>
      <c r="E54" s="18">
        <v>5557676</v>
      </c>
      <c r="F54" s="43">
        <f t="shared" si="0"/>
        <v>0.89271560708200226</v>
      </c>
    </row>
    <row r="55" spans="2:6" x14ac:dyDescent="0.25">
      <c r="B55" s="7" t="s">
        <v>25</v>
      </c>
      <c r="C55" s="18">
        <v>3083384</v>
      </c>
      <c r="D55" s="18">
        <v>4318430</v>
      </c>
      <c r="E55" s="18">
        <v>4016782</v>
      </c>
      <c r="F55" s="43">
        <f t="shared" si="0"/>
        <v>0.93014868829644104</v>
      </c>
    </row>
    <row r="56" spans="2:6" x14ac:dyDescent="0.25">
      <c r="B56" s="7" t="s">
        <v>26</v>
      </c>
      <c r="C56" s="18">
        <v>100880</v>
      </c>
      <c r="D56" s="18">
        <v>20158</v>
      </c>
      <c r="E56" s="18">
        <v>0</v>
      </c>
      <c r="F56" s="43" t="str">
        <f t="shared" si="0"/>
        <v>%</v>
      </c>
    </row>
    <row r="57" spans="2:6" x14ac:dyDescent="0.25">
      <c r="B57" s="7" t="s">
        <v>27</v>
      </c>
      <c r="C57" s="18">
        <v>284535</v>
      </c>
      <c r="D57" s="18">
        <v>12187167</v>
      </c>
      <c r="E57" s="18">
        <v>11488039</v>
      </c>
      <c r="F57" s="43">
        <f t="shared" ref="F57" si="2">IF(E57=0,"%",E57/D57)</f>
        <v>0.94263408386871206</v>
      </c>
    </row>
    <row r="58" spans="2:6" x14ac:dyDescent="0.25">
      <c r="B58" s="7" t="s">
        <v>31</v>
      </c>
      <c r="C58" s="18">
        <v>121297</v>
      </c>
      <c r="D58" s="18">
        <v>123984</v>
      </c>
      <c r="E58" s="18">
        <v>2229</v>
      </c>
      <c r="F58" s="43">
        <f t="shared" si="0"/>
        <v>1.7978126209833526E-2</v>
      </c>
    </row>
    <row r="59" spans="2:6" x14ac:dyDescent="0.25">
      <c r="B59" s="7" t="s">
        <v>35</v>
      </c>
      <c r="C59" s="18">
        <v>21128</v>
      </c>
      <c r="D59" s="18">
        <v>46083033</v>
      </c>
      <c r="E59" s="18">
        <v>42128734</v>
      </c>
      <c r="F59" s="43">
        <f t="shared" si="0"/>
        <v>0.91419186753614934</v>
      </c>
    </row>
    <row r="60" spans="2:6" x14ac:dyDescent="0.25">
      <c r="B60" s="7" t="s">
        <v>32</v>
      </c>
      <c r="C60" s="18">
        <v>22987729</v>
      </c>
      <c r="D60" s="18">
        <v>7954616</v>
      </c>
      <c r="E60" s="18">
        <v>4802985.419999999</v>
      </c>
      <c r="F60" s="43">
        <f t="shared" si="0"/>
        <v>0.60379852654106736</v>
      </c>
    </row>
    <row r="61" spans="2:6" x14ac:dyDescent="0.25">
      <c r="B61" s="7" t="s">
        <v>33</v>
      </c>
      <c r="C61" s="18">
        <v>91099784</v>
      </c>
      <c r="D61" s="18">
        <v>33777949</v>
      </c>
      <c r="E61" s="18">
        <v>32612750.399999999</v>
      </c>
      <c r="F61" s="43">
        <f t="shared" si="0"/>
        <v>0.96550416367790715</v>
      </c>
    </row>
    <row r="62" spans="2:6" x14ac:dyDescent="0.25">
      <c r="B62" s="28" t="s">
        <v>5</v>
      </c>
      <c r="C62" s="29">
        <f>SUM(C63:C75)</f>
        <v>1704645661</v>
      </c>
      <c r="D62" s="29">
        <f>SUM(D63:D75)</f>
        <v>1818378878</v>
      </c>
      <c r="E62" s="29">
        <f>SUM(E63:E75)</f>
        <v>1492522704.6400013</v>
      </c>
      <c r="F62" s="41">
        <f t="shared" si="0"/>
        <v>0.82079852702732581</v>
      </c>
    </row>
    <row r="63" spans="2:6" x14ac:dyDescent="0.25">
      <c r="B63" s="6" t="s">
        <v>23</v>
      </c>
      <c r="C63" s="17">
        <v>30049115</v>
      </c>
      <c r="D63" s="17">
        <v>29007421</v>
      </c>
      <c r="E63" s="17">
        <v>22082333.239999998</v>
      </c>
      <c r="F63" s="42">
        <f t="shared" si="0"/>
        <v>0.76126496181787406</v>
      </c>
    </row>
    <row r="64" spans="2:6" x14ac:dyDescent="0.25">
      <c r="B64" s="7" t="s">
        <v>24</v>
      </c>
      <c r="C64" s="18">
        <v>0</v>
      </c>
      <c r="D64" s="18">
        <v>790014</v>
      </c>
      <c r="E64" s="18">
        <v>353131.56000000006</v>
      </c>
      <c r="F64" s="43">
        <f t="shared" si="0"/>
        <v>0.44699405326994213</v>
      </c>
    </row>
    <row r="65" spans="2:6" x14ac:dyDescent="0.25">
      <c r="B65" s="7" t="s">
        <v>25</v>
      </c>
      <c r="C65" s="18">
        <v>0</v>
      </c>
      <c r="D65" s="18">
        <v>359402</v>
      </c>
      <c r="E65" s="18">
        <v>308619.52000000002</v>
      </c>
      <c r="F65" s="43">
        <f t="shared" si="0"/>
        <v>0.85870284528188501</v>
      </c>
    </row>
    <row r="66" spans="2:6" x14ac:dyDescent="0.25">
      <c r="B66" s="7" t="s">
        <v>26</v>
      </c>
      <c r="C66" s="18">
        <v>0</v>
      </c>
      <c r="D66" s="18">
        <v>1105894</v>
      </c>
      <c r="E66" s="18">
        <v>704276.02999999991</v>
      </c>
      <c r="F66" s="43">
        <f t="shared" si="0"/>
        <v>0.63683863914624717</v>
      </c>
    </row>
    <row r="67" spans="2:6" x14ac:dyDescent="0.25">
      <c r="B67" s="7" t="s">
        <v>27</v>
      </c>
      <c r="C67" s="18">
        <v>121266000</v>
      </c>
      <c r="D67" s="18">
        <v>42291461</v>
      </c>
      <c r="E67" s="18">
        <v>9025564.9499999974</v>
      </c>
      <c r="F67" s="43">
        <f t="shared" si="0"/>
        <v>0.21341341104295256</v>
      </c>
    </row>
    <row r="68" spans="2:6" x14ac:dyDescent="0.25">
      <c r="B68" s="7" t="s">
        <v>28</v>
      </c>
      <c r="C68" s="18">
        <v>0</v>
      </c>
      <c r="D68" s="18">
        <v>669324</v>
      </c>
      <c r="E68" s="18">
        <v>279834.97000000003</v>
      </c>
      <c r="F68" s="43">
        <f t="shared" si="0"/>
        <v>0.41808596434611645</v>
      </c>
    </row>
    <row r="69" spans="2:6" x14ac:dyDescent="0.25">
      <c r="B69" s="7" t="s">
        <v>29</v>
      </c>
      <c r="C69" s="18">
        <v>2568851</v>
      </c>
      <c r="D69" s="18">
        <v>3724562</v>
      </c>
      <c r="E69" s="18">
        <v>3052357.6000000006</v>
      </c>
      <c r="F69" s="43">
        <f t="shared" si="0"/>
        <v>0.81952122155571594</v>
      </c>
    </row>
    <row r="70" spans="2:6" x14ac:dyDescent="0.25">
      <c r="B70" s="7" t="s">
        <v>30</v>
      </c>
      <c r="C70" s="18">
        <v>0</v>
      </c>
      <c r="D70" s="18">
        <v>483309</v>
      </c>
      <c r="E70" s="18">
        <v>386987.14000000007</v>
      </c>
      <c r="F70" s="43">
        <f t="shared" si="0"/>
        <v>0.8007033595484464</v>
      </c>
    </row>
    <row r="71" spans="2:6" x14ac:dyDescent="0.25">
      <c r="B71" s="7" t="s">
        <v>31</v>
      </c>
      <c r="C71" s="18">
        <v>0</v>
      </c>
      <c r="D71" s="18">
        <v>4795891</v>
      </c>
      <c r="E71" s="18">
        <v>3575404.6999999997</v>
      </c>
      <c r="F71" s="43">
        <f t="shared" si="0"/>
        <v>0.74551417035958489</v>
      </c>
    </row>
    <row r="72" spans="2:6" x14ac:dyDescent="0.25">
      <c r="B72" s="7" t="s">
        <v>35</v>
      </c>
      <c r="C72" s="18">
        <v>360000</v>
      </c>
      <c r="D72" s="18">
        <v>1384599</v>
      </c>
      <c r="E72" s="18">
        <v>955998.78999999992</v>
      </c>
      <c r="F72" s="43">
        <f t="shared" si="0"/>
        <v>0.69045174090115613</v>
      </c>
    </row>
    <row r="73" spans="2:6" x14ac:dyDescent="0.25">
      <c r="B73" s="7" t="s">
        <v>34</v>
      </c>
      <c r="C73" s="18">
        <v>0</v>
      </c>
      <c r="D73" s="18">
        <v>13200</v>
      </c>
      <c r="E73" s="18">
        <v>8634.6299999999992</v>
      </c>
      <c r="F73" s="43">
        <f t="shared" si="0"/>
        <v>0.65413863636363634</v>
      </c>
    </row>
    <row r="74" spans="2:6" x14ac:dyDescent="0.25">
      <c r="B74" s="7" t="s">
        <v>32</v>
      </c>
      <c r="C74" s="18">
        <v>8435007</v>
      </c>
      <c r="D74" s="18">
        <v>17220744</v>
      </c>
      <c r="E74" s="18">
        <v>9428032.9900000021</v>
      </c>
      <c r="F74" s="43">
        <f t="shared" si="0"/>
        <v>0.54748116515755663</v>
      </c>
    </row>
    <row r="75" spans="2:6" x14ac:dyDescent="0.25">
      <c r="B75" s="7" t="s">
        <v>33</v>
      </c>
      <c r="C75" s="18">
        <v>1541966688</v>
      </c>
      <c r="D75" s="18">
        <v>1716533057</v>
      </c>
      <c r="E75" s="18">
        <v>1442361528.5200012</v>
      </c>
      <c r="F75" s="43">
        <f t="shared" si="0"/>
        <v>0.8402759985530539</v>
      </c>
    </row>
    <row r="76" spans="2:6" x14ac:dyDescent="0.25">
      <c r="B76" s="31" t="s">
        <v>2</v>
      </c>
      <c r="C76" s="32">
        <f>+C62+C52+C44+C30+C23+C9</f>
        <v>11049259363</v>
      </c>
      <c r="D76" s="32">
        <f>+D62+D52+D44+D30+D23+D9</f>
        <v>11286121423</v>
      </c>
      <c r="E76" s="32">
        <f>+E62+E52+E44+E30+E23+E9</f>
        <v>9518056216.6799965</v>
      </c>
      <c r="F76" s="44">
        <f t="shared" si="0"/>
        <v>0.84334164589822136</v>
      </c>
    </row>
    <row r="77" spans="2:6" x14ac:dyDescent="0.2">
      <c r="B77" s="22" t="s">
        <v>38</v>
      </c>
      <c r="C77" s="8"/>
      <c r="D77" s="8"/>
      <c r="E77" s="8"/>
    </row>
    <row r="78" spans="2:6" x14ac:dyDescent="0.25">
      <c r="C78" s="8"/>
      <c r="D78" s="8"/>
      <c r="E78" s="8"/>
      <c r="F78" s="45"/>
    </row>
    <row r="79" spans="2:6" x14ac:dyDescent="0.25">
      <c r="C79" s="8"/>
      <c r="D79" s="8"/>
      <c r="E79" s="8"/>
    </row>
    <row r="80" spans="2:6" x14ac:dyDescent="0.25">
      <c r="D80" s="8"/>
      <c r="E80" s="8"/>
    </row>
  </sheetData>
  <mergeCells count="1">
    <mergeCell ref="B5:F5"/>
  </mergeCells>
  <pageMargins left="0.7" right="0.7" top="0.75" bottom="0.75" header="0.3" footer="0.3"/>
  <pageSetup paperSize="9" scale="6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5:F77"/>
  <sheetViews>
    <sheetView showGridLines="0" zoomScale="115" zoomScaleNormal="115" workbookViewId="0">
      <selection activeCell="B5" sqref="B5:F5"/>
    </sheetView>
  </sheetViews>
  <sheetFormatPr baseColWidth="10" defaultRowHeight="15" x14ac:dyDescent="0.25"/>
  <cols>
    <col min="1" max="1" width="11.42578125" style="1"/>
    <col min="2" max="2" width="108" style="1" bestFit="1" customWidth="1"/>
    <col min="3" max="4" width="14.28515625" style="1" bestFit="1" customWidth="1"/>
    <col min="5" max="5" width="15.7109375" style="1" customWidth="1"/>
    <col min="6" max="6" width="12.28515625" style="1" customWidth="1"/>
    <col min="7" max="16384" width="11.42578125" style="1"/>
  </cols>
  <sheetData>
    <row r="5" spans="2:6" ht="43.5" customHeight="1" x14ac:dyDescent="0.25">
      <c r="B5" s="56" t="s">
        <v>39</v>
      </c>
      <c r="C5" s="56"/>
      <c r="D5" s="56"/>
      <c r="E5" s="56"/>
      <c r="F5" s="56"/>
    </row>
    <row r="7" spans="2:6" x14ac:dyDescent="0.25">
      <c r="E7" s="47"/>
      <c r="F7" s="48" t="s">
        <v>18</v>
      </c>
    </row>
    <row r="8" spans="2:6" ht="38.25" x14ac:dyDescent="0.25">
      <c r="B8" s="34" t="s">
        <v>3</v>
      </c>
      <c r="C8" s="34" t="s">
        <v>0</v>
      </c>
      <c r="D8" s="34" t="s">
        <v>1</v>
      </c>
      <c r="E8" s="36" t="s">
        <v>36</v>
      </c>
      <c r="F8" s="36" t="s">
        <v>4</v>
      </c>
    </row>
    <row r="9" spans="2:6" x14ac:dyDescent="0.25">
      <c r="B9" s="28" t="s">
        <v>16</v>
      </c>
      <c r="C9" s="29">
        <f>SUM(C10:C22)</f>
        <v>5273254927</v>
      </c>
      <c r="D9" s="29">
        <f>SUM(D10:D22)</f>
        <v>4997219750</v>
      </c>
      <c r="E9" s="29">
        <f>SUM(E10:E22)</f>
        <v>4321930007.9499979</v>
      </c>
      <c r="F9" s="30">
        <f t="shared" ref="F9:F76" si="0">IF(E9=0,"%",E9/D9)</f>
        <v>0.86486691083576983</v>
      </c>
    </row>
    <row r="10" spans="2:6" x14ac:dyDescent="0.25">
      <c r="B10" s="3" t="s">
        <v>23</v>
      </c>
      <c r="C10" s="14">
        <v>353722476</v>
      </c>
      <c r="D10" s="14">
        <v>370399146</v>
      </c>
      <c r="E10" s="14">
        <v>336415899.22000003</v>
      </c>
      <c r="F10" s="19">
        <f t="shared" si="0"/>
        <v>0.90825236195334003</v>
      </c>
    </row>
    <row r="11" spans="2:6" x14ac:dyDescent="0.25">
      <c r="B11" s="5" t="s">
        <v>24</v>
      </c>
      <c r="C11" s="15">
        <v>88057404</v>
      </c>
      <c r="D11" s="15">
        <v>92647403</v>
      </c>
      <c r="E11" s="15">
        <v>83899330</v>
      </c>
      <c r="F11" s="10">
        <f t="shared" si="0"/>
        <v>0.90557670569567938</v>
      </c>
    </row>
    <row r="12" spans="2:6" x14ac:dyDescent="0.25">
      <c r="B12" s="5" t="s">
        <v>25</v>
      </c>
      <c r="C12" s="15">
        <v>28764091</v>
      </c>
      <c r="D12" s="15">
        <v>29143399</v>
      </c>
      <c r="E12" s="15">
        <v>25387753.690000016</v>
      </c>
      <c r="F12" s="10">
        <f t="shared" si="0"/>
        <v>0.87113221385055384</v>
      </c>
    </row>
    <row r="13" spans="2:6" x14ac:dyDescent="0.25">
      <c r="B13" s="5" t="s">
        <v>26</v>
      </c>
      <c r="C13" s="15">
        <v>156264222</v>
      </c>
      <c r="D13" s="15">
        <v>160397774</v>
      </c>
      <c r="E13" s="15">
        <v>145212874.30000007</v>
      </c>
      <c r="F13" s="10">
        <f t="shared" si="0"/>
        <v>0.90532973543635387</v>
      </c>
    </row>
    <row r="14" spans="2:6" x14ac:dyDescent="0.25">
      <c r="B14" s="5" t="s">
        <v>27</v>
      </c>
      <c r="C14" s="15">
        <v>82796697</v>
      </c>
      <c r="D14" s="15">
        <v>83659881</v>
      </c>
      <c r="E14" s="15">
        <v>75666549.709999979</v>
      </c>
      <c r="F14" s="10">
        <f t="shared" si="0"/>
        <v>0.9044544267281468</v>
      </c>
    </row>
    <row r="15" spans="2:6" x14ac:dyDescent="0.25">
      <c r="B15" s="5" t="s">
        <v>28</v>
      </c>
      <c r="C15" s="15">
        <v>12618371</v>
      </c>
      <c r="D15" s="15">
        <v>12184410</v>
      </c>
      <c r="E15" s="15">
        <v>10852225.920000006</v>
      </c>
      <c r="F15" s="10">
        <f t="shared" si="0"/>
        <v>0.8906648676464437</v>
      </c>
    </row>
    <row r="16" spans="2:6" x14ac:dyDescent="0.25">
      <c r="B16" s="5" t="s">
        <v>29</v>
      </c>
      <c r="C16" s="15">
        <v>412072643</v>
      </c>
      <c r="D16" s="15">
        <v>445812981</v>
      </c>
      <c r="E16" s="15">
        <v>412625079.78999996</v>
      </c>
      <c r="F16" s="10">
        <f t="shared" si="0"/>
        <v>0.92555644939822868</v>
      </c>
    </row>
    <row r="17" spans="2:6" x14ac:dyDescent="0.25">
      <c r="B17" s="5" t="s">
        <v>30</v>
      </c>
      <c r="C17" s="15">
        <v>75166502</v>
      </c>
      <c r="D17" s="15">
        <v>76471618</v>
      </c>
      <c r="E17" s="15">
        <v>66742071.980000012</v>
      </c>
      <c r="F17" s="10">
        <f t="shared" si="0"/>
        <v>0.87276918843275963</v>
      </c>
    </row>
    <row r="18" spans="2:6" x14ac:dyDescent="0.25">
      <c r="B18" s="5" t="s">
        <v>31</v>
      </c>
      <c r="C18" s="15">
        <v>124059353</v>
      </c>
      <c r="D18" s="15">
        <v>124216474</v>
      </c>
      <c r="E18" s="15">
        <v>108193942.97000007</v>
      </c>
      <c r="F18" s="10">
        <f t="shared" si="0"/>
        <v>0.87101122327784053</v>
      </c>
    </row>
    <row r="19" spans="2:6" x14ac:dyDescent="0.25">
      <c r="B19" s="5" t="s">
        <v>35</v>
      </c>
      <c r="C19" s="15">
        <v>196969140</v>
      </c>
      <c r="D19" s="15">
        <v>203407421</v>
      </c>
      <c r="E19" s="15">
        <v>181999795.86000004</v>
      </c>
      <c r="F19" s="10">
        <f t="shared" si="0"/>
        <v>0.89475494534685651</v>
      </c>
    </row>
    <row r="20" spans="2:6" x14ac:dyDescent="0.25">
      <c r="B20" s="5" t="s">
        <v>34</v>
      </c>
      <c r="C20" s="15">
        <v>23869815</v>
      </c>
      <c r="D20" s="15">
        <v>23692555</v>
      </c>
      <c r="E20" s="15">
        <v>21397574.520000007</v>
      </c>
      <c r="F20" s="10">
        <f t="shared" si="0"/>
        <v>0.90313495188678494</v>
      </c>
    </row>
    <row r="21" spans="2:6" x14ac:dyDescent="0.25">
      <c r="B21" s="5" t="s">
        <v>32</v>
      </c>
      <c r="C21" s="15">
        <v>1972729486</v>
      </c>
      <c r="D21" s="15">
        <v>1759511905</v>
      </c>
      <c r="E21" s="15">
        <v>1424003471.3899984</v>
      </c>
      <c r="F21" s="10">
        <f t="shared" si="0"/>
        <v>0.80931732677875712</v>
      </c>
    </row>
    <row r="22" spans="2:6" x14ac:dyDescent="0.25">
      <c r="B22" s="5" t="s">
        <v>33</v>
      </c>
      <c r="C22" s="15">
        <v>1746164727</v>
      </c>
      <c r="D22" s="15">
        <v>1615674783</v>
      </c>
      <c r="E22" s="15">
        <v>1429533438.5999997</v>
      </c>
      <c r="F22" s="10">
        <f t="shared" si="0"/>
        <v>0.88479033877450797</v>
      </c>
    </row>
    <row r="23" spans="2:6" x14ac:dyDescent="0.25">
      <c r="B23" s="28" t="s">
        <v>15</v>
      </c>
      <c r="C23" s="29">
        <f>SUM(C24:C29)</f>
        <v>148249515</v>
      </c>
      <c r="D23" s="29">
        <f>SUM(D24:D29)</f>
        <v>148249515</v>
      </c>
      <c r="E23" s="29">
        <f>SUM(E24:E29)</f>
        <v>131513190.68000002</v>
      </c>
      <c r="F23" s="30">
        <f t="shared" si="0"/>
        <v>0.88710705515630206</v>
      </c>
    </row>
    <row r="24" spans="2:6" x14ac:dyDescent="0.25">
      <c r="B24" s="5" t="s">
        <v>23</v>
      </c>
      <c r="C24" s="15"/>
      <c r="D24" s="15"/>
      <c r="E24" s="15"/>
      <c r="F24" s="10" t="str">
        <f t="shared" si="0"/>
        <v>%</v>
      </c>
    </row>
    <row r="25" spans="2:6" x14ac:dyDescent="0.25">
      <c r="B25" s="5" t="s">
        <v>27</v>
      </c>
      <c r="C25" s="15"/>
      <c r="D25" s="15"/>
      <c r="E25" s="15"/>
      <c r="F25" s="10" t="str">
        <f t="shared" si="0"/>
        <v>%</v>
      </c>
    </row>
    <row r="26" spans="2:6" x14ac:dyDescent="0.25">
      <c r="B26" s="5" t="s">
        <v>30</v>
      </c>
      <c r="C26" s="15"/>
      <c r="D26" s="15"/>
      <c r="E26" s="15"/>
      <c r="F26" s="10" t="str">
        <f t="shared" si="0"/>
        <v>%</v>
      </c>
    </row>
    <row r="27" spans="2:6" x14ac:dyDescent="0.25">
      <c r="B27" s="5" t="s">
        <v>31</v>
      </c>
      <c r="C27" s="15"/>
      <c r="D27" s="15"/>
      <c r="E27" s="15"/>
      <c r="F27" s="10" t="str">
        <f t="shared" si="0"/>
        <v>%</v>
      </c>
    </row>
    <row r="28" spans="2:6" x14ac:dyDescent="0.25">
      <c r="B28" s="5" t="s">
        <v>32</v>
      </c>
      <c r="C28" s="15">
        <v>3919587</v>
      </c>
      <c r="D28" s="15">
        <v>3895824</v>
      </c>
      <c r="E28" s="15">
        <v>2675411.2400000002</v>
      </c>
      <c r="F28" s="10">
        <f t="shared" si="0"/>
        <v>0.68673822020707309</v>
      </c>
    </row>
    <row r="29" spans="2:6" x14ac:dyDescent="0.25">
      <c r="B29" s="5" t="s">
        <v>33</v>
      </c>
      <c r="C29" s="15">
        <v>144329928</v>
      </c>
      <c r="D29" s="15">
        <v>144353691</v>
      </c>
      <c r="E29" s="15">
        <v>128837779.44000003</v>
      </c>
      <c r="F29" s="10">
        <f t="shared" si="0"/>
        <v>0.89251461841734292</v>
      </c>
    </row>
    <row r="30" spans="2:6" x14ac:dyDescent="0.25">
      <c r="B30" s="28" t="s">
        <v>14</v>
      </c>
      <c r="C30" s="29">
        <f>SUM(C31:C43)</f>
        <v>3022348973</v>
      </c>
      <c r="D30" s="29">
        <f>SUM(D31:D43)</f>
        <v>2823437384</v>
      </c>
      <c r="E30" s="29">
        <f>SUM(E31:E43)</f>
        <v>2327911264.749999</v>
      </c>
      <c r="F30" s="30">
        <f t="shared" si="0"/>
        <v>0.82449544584977386</v>
      </c>
    </row>
    <row r="31" spans="2:6" x14ac:dyDescent="0.25">
      <c r="B31" s="23" t="s">
        <v>23</v>
      </c>
      <c r="C31" s="4">
        <v>65769790</v>
      </c>
      <c r="D31" s="4">
        <v>85246901</v>
      </c>
      <c r="E31" s="4">
        <v>78218952.220000029</v>
      </c>
      <c r="F31" s="19">
        <f t="shared" si="0"/>
        <v>0.91755772118918466</v>
      </c>
    </row>
    <row r="32" spans="2:6" x14ac:dyDescent="0.25">
      <c r="B32" s="24" t="s">
        <v>24</v>
      </c>
      <c r="C32" s="25">
        <v>170740648</v>
      </c>
      <c r="D32" s="25">
        <v>154621630</v>
      </c>
      <c r="E32" s="25">
        <v>104312824.21999994</v>
      </c>
      <c r="F32" s="10">
        <f t="shared" si="0"/>
        <v>0.67463280667782344</v>
      </c>
    </row>
    <row r="33" spans="2:6" x14ac:dyDescent="0.25">
      <c r="B33" s="24" t="s">
        <v>25</v>
      </c>
      <c r="C33" s="25">
        <v>47447414</v>
      </c>
      <c r="D33" s="25">
        <v>38231057</v>
      </c>
      <c r="E33" s="25">
        <v>19997681.550000001</v>
      </c>
      <c r="F33" s="10">
        <f t="shared" si="0"/>
        <v>0.52307425217147407</v>
      </c>
    </row>
    <row r="34" spans="2:6" x14ac:dyDescent="0.25">
      <c r="B34" s="24" t="s">
        <v>26</v>
      </c>
      <c r="C34" s="25">
        <v>23666294</v>
      </c>
      <c r="D34" s="25">
        <v>29309722</v>
      </c>
      <c r="E34" s="25">
        <v>22836416.700000003</v>
      </c>
      <c r="F34" s="10">
        <f t="shared" si="0"/>
        <v>0.77914136135443401</v>
      </c>
    </row>
    <row r="35" spans="2:6" x14ac:dyDescent="0.25">
      <c r="B35" s="24" t="s">
        <v>27</v>
      </c>
      <c r="C35" s="25">
        <v>374004594</v>
      </c>
      <c r="D35" s="25">
        <v>335933891</v>
      </c>
      <c r="E35" s="25">
        <v>303793051.01999998</v>
      </c>
      <c r="F35" s="10">
        <f t="shared" si="0"/>
        <v>0.90432391360001241</v>
      </c>
    </row>
    <row r="36" spans="2:6" x14ac:dyDescent="0.25">
      <c r="B36" s="24" t="s">
        <v>28</v>
      </c>
      <c r="C36" s="25">
        <v>11767467</v>
      </c>
      <c r="D36" s="25">
        <v>13836786</v>
      </c>
      <c r="E36" s="25">
        <v>9336494.0600000024</v>
      </c>
      <c r="F36" s="10">
        <f t="shared" si="0"/>
        <v>0.6747588681359965</v>
      </c>
    </row>
    <row r="37" spans="2:6" x14ac:dyDescent="0.25">
      <c r="B37" s="24" t="s">
        <v>29</v>
      </c>
      <c r="C37" s="25">
        <v>18130103</v>
      </c>
      <c r="D37" s="25">
        <v>45037090</v>
      </c>
      <c r="E37" s="25">
        <v>36679258.24000001</v>
      </c>
      <c r="F37" s="10">
        <f t="shared" si="0"/>
        <v>0.81442336172252716</v>
      </c>
    </row>
    <row r="38" spans="2:6" x14ac:dyDescent="0.25">
      <c r="B38" s="24" t="s">
        <v>30</v>
      </c>
      <c r="C38" s="25">
        <v>7697987</v>
      </c>
      <c r="D38" s="25">
        <v>11902577</v>
      </c>
      <c r="E38" s="25">
        <v>10656063.149999999</v>
      </c>
      <c r="F38" s="10">
        <f t="shared" si="0"/>
        <v>0.89527361595728372</v>
      </c>
    </row>
    <row r="39" spans="2:6" x14ac:dyDescent="0.25">
      <c r="B39" s="24" t="s">
        <v>31</v>
      </c>
      <c r="C39" s="25">
        <v>41127841</v>
      </c>
      <c r="D39" s="25">
        <v>39477485</v>
      </c>
      <c r="E39" s="25">
        <v>28030636.239999987</v>
      </c>
      <c r="F39" s="10">
        <f t="shared" si="0"/>
        <v>0.71004108392416554</v>
      </c>
    </row>
    <row r="40" spans="2:6" x14ac:dyDescent="0.25">
      <c r="B40" s="24" t="s">
        <v>35</v>
      </c>
      <c r="C40" s="25">
        <v>99233980</v>
      </c>
      <c r="D40" s="25">
        <v>73223462</v>
      </c>
      <c r="E40" s="25">
        <v>50143479</v>
      </c>
      <c r="F40" s="10">
        <f t="shared" si="0"/>
        <v>0.68480071319217328</v>
      </c>
    </row>
    <row r="41" spans="2:6" x14ac:dyDescent="0.25">
      <c r="B41" s="24" t="s">
        <v>34</v>
      </c>
      <c r="C41" s="25">
        <v>112619</v>
      </c>
      <c r="D41" s="25">
        <v>451694</v>
      </c>
      <c r="E41" s="25">
        <v>324835.33999999997</v>
      </c>
      <c r="F41" s="10">
        <f t="shared" si="0"/>
        <v>0.71914911422334582</v>
      </c>
    </row>
    <row r="42" spans="2:6" x14ac:dyDescent="0.25">
      <c r="B42" s="24" t="s">
        <v>32</v>
      </c>
      <c r="C42" s="25">
        <v>506140465</v>
      </c>
      <c r="D42" s="25">
        <v>464502205</v>
      </c>
      <c r="E42" s="25">
        <v>417329134.61000031</v>
      </c>
      <c r="F42" s="10">
        <f t="shared" si="0"/>
        <v>0.89844381817304897</v>
      </c>
    </row>
    <row r="43" spans="2:6" x14ac:dyDescent="0.25">
      <c r="B43" s="24" t="s">
        <v>33</v>
      </c>
      <c r="C43" s="25">
        <v>1656509771</v>
      </c>
      <c r="D43" s="25">
        <v>1531662884</v>
      </c>
      <c r="E43" s="25">
        <v>1246252438.3999987</v>
      </c>
      <c r="F43" s="10">
        <f t="shared" si="0"/>
        <v>0.81365974942564367</v>
      </c>
    </row>
    <row r="44" spans="2:6" x14ac:dyDescent="0.25">
      <c r="B44" s="28" t="s">
        <v>13</v>
      </c>
      <c r="C44" s="29">
        <f>SUM(C45:C51)</f>
        <v>764270538</v>
      </c>
      <c r="D44" s="29">
        <f>SUM(D45:D51)</f>
        <v>605450861</v>
      </c>
      <c r="E44" s="29">
        <f>SUM(E45:E51)</f>
        <v>554572959.26999998</v>
      </c>
      <c r="F44" s="30">
        <f t="shared" si="0"/>
        <v>0.91596691819718135</v>
      </c>
    </row>
    <row r="45" spans="2:6" x14ac:dyDescent="0.25">
      <c r="B45" s="5" t="s">
        <v>23</v>
      </c>
      <c r="C45" s="15">
        <v>56868201</v>
      </c>
      <c r="D45" s="15">
        <v>90477082</v>
      </c>
      <c r="E45" s="15">
        <v>90162266.959999993</v>
      </c>
      <c r="F45" s="10">
        <f t="shared" si="0"/>
        <v>0.99652049963326617</v>
      </c>
    </row>
    <row r="46" spans="2:6" x14ac:dyDescent="0.25">
      <c r="B46" s="5" t="s">
        <v>24</v>
      </c>
      <c r="C46" s="15">
        <v>22519658</v>
      </c>
      <c r="D46" s="15">
        <v>22505085</v>
      </c>
      <c r="E46" s="15">
        <v>13810173.239999998</v>
      </c>
      <c r="F46" s="10">
        <f t="shared" si="0"/>
        <v>0.61364679315807957</v>
      </c>
    </row>
    <row r="47" spans="2:6" x14ac:dyDescent="0.25">
      <c r="B47" s="5" t="s">
        <v>25</v>
      </c>
      <c r="C47" s="15">
        <v>14275734</v>
      </c>
      <c r="D47" s="15">
        <v>17993034</v>
      </c>
      <c r="E47" s="15">
        <v>17719575.84</v>
      </c>
      <c r="F47" s="10">
        <f t="shared" si="0"/>
        <v>0.98480199837337046</v>
      </c>
    </row>
    <row r="48" spans="2:6" x14ac:dyDescent="0.25">
      <c r="B48" s="5" t="s">
        <v>27</v>
      </c>
      <c r="C48" s="15">
        <v>45000000</v>
      </c>
      <c r="D48" s="15">
        <v>99087802</v>
      </c>
      <c r="E48" s="15">
        <v>99087801.810000002</v>
      </c>
      <c r="F48" s="10">
        <f t="shared" si="0"/>
        <v>0.99999999808250872</v>
      </c>
    </row>
    <row r="49" spans="2:6" x14ac:dyDescent="0.25">
      <c r="B49" s="5" t="s">
        <v>35</v>
      </c>
      <c r="C49" s="15">
        <v>198959866</v>
      </c>
      <c r="D49" s="15">
        <v>275444904</v>
      </c>
      <c r="E49" s="15">
        <v>238056507.44999999</v>
      </c>
      <c r="F49" s="10">
        <f t="shared" si="0"/>
        <v>0.86426179607229181</v>
      </c>
    </row>
    <row r="50" spans="2:6" x14ac:dyDescent="0.25">
      <c r="B50" s="5" t="s">
        <v>32</v>
      </c>
      <c r="C50" s="15">
        <v>16248985</v>
      </c>
      <c r="D50" s="15">
        <v>880853</v>
      </c>
      <c r="E50" s="15">
        <v>880852.3</v>
      </c>
      <c r="F50" s="10">
        <f t="shared" si="0"/>
        <v>0.99999920531575648</v>
      </c>
    </row>
    <row r="51" spans="2:6" x14ac:dyDescent="0.25">
      <c r="B51" s="5" t="s">
        <v>33</v>
      </c>
      <c r="C51" s="15">
        <v>410398094</v>
      </c>
      <c r="D51" s="15">
        <v>99062101</v>
      </c>
      <c r="E51" s="15">
        <v>94855781.669999987</v>
      </c>
      <c r="F51" s="10">
        <f t="shared" si="0"/>
        <v>0.95753856129096215</v>
      </c>
    </row>
    <row r="52" spans="2:6" x14ac:dyDescent="0.25">
      <c r="B52" s="28" t="s">
        <v>12</v>
      </c>
      <c r="C52" s="29">
        <f>+SUM(C53:C61)</f>
        <v>133385917</v>
      </c>
      <c r="D52" s="29">
        <f>+SUM(D53:D61)</f>
        <v>114653757</v>
      </c>
      <c r="E52" s="29">
        <f>+SUM(E53:E61)</f>
        <v>105033700.27000001</v>
      </c>
      <c r="F52" s="30">
        <f t="shared" si="0"/>
        <v>0.91609471000588327</v>
      </c>
    </row>
    <row r="53" spans="2:6" x14ac:dyDescent="0.25">
      <c r="B53" s="3" t="s">
        <v>23</v>
      </c>
      <c r="C53" s="14">
        <v>11236390</v>
      </c>
      <c r="D53" s="14">
        <v>5593540</v>
      </c>
      <c r="E53" s="14">
        <v>5330503</v>
      </c>
      <c r="F53" s="19">
        <f t="shared" si="0"/>
        <v>0.95297486028525769</v>
      </c>
    </row>
    <row r="54" spans="2:6" x14ac:dyDescent="0.25">
      <c r="B54" s="5" t="s">
        <v>24</v>
      </c>
      <c r="C54" s="15">
        <v>4450790</v>
      </c>
      <c r="D54" s="15">
        <v>6225584</v>
      </c>
      <c r="E54" s="15">
        <v>5557676</v>
      </c>
      <c r="F54" s="10">
        <f t="shared" si="0"/>
        <v>0.89271560708200226</v>
      </c>
    </row>
    <row r="55" spans="2:6" x14ac:dyDescent="0.25">
      <c r="B55" s="5" t="s">
        <v>25</v>
      </c>
      <c r="C55" s="15">
        <v>3083384</v>
      </c>
      <c r="D55" s="15">
        <v>4318430</v>
      </c>
      <c r="E55" s="15">
        <v>4016782</v>
      </c>
      <c r="F55" s="10">
        <f t="shared" si="0"/>
        <v>0.93014868829644104</v>
      </c>
    </row>
    <row r="56" spans="2:6" x14ac:dyDescent="0.25">
      <c r="B56" s="5" t="s">
        <v>26</v>
      </c>
      <c r="C56" s="15">
        <v>100880</v>
      </c>
      <c r="D56" s="15">
        <v>20158</v>
      </c>
      <c r="E56" s="15">
        <v>0</v>
      </c>
      <c r="F56" s="10" t="str">
        <f t="shared" ref="F56:F58" si="1">IF(E56=0,"%",E56/D56)</f>
        <v>%</v>
      </c>
    </row>
    <row r="57" spans="2:6" x14ac:dyDescent="0.25">
      <c r="B57" s="5" t="s">
        <v>27</v>
      </c>
      <c r="C57" s="15">
        <v>284535</v>
      </c>
      <c r="D57" s="15">
        <v>12187167</v>
      </c>
      <c r="E57" s="15">
        <v>11488039</v>
      </c>
      <c r="F57" s="10">
        <f t="shared" si="1"/>
        <v>0.94263408386871206</v>
      </c>
    </row>
    <row r="58" spans="2:6" x14ac:dyDescent="0.25">
      <c r="B58" s="5" t="s">
        <v>31</v>
      </c>
      <c r="C58" s="15">
        <v>121297</v>
      </c>
      <c r="D58" s="15">
        <v>123984</v>
      </c>
      <c r="E58" s="15">
        <v>2229</v>
      </c>
      <c r="F58" s="10">
        <f t="shared" si="1"/>
        <v>1.7978126209833526E-2</v>
      </c>
    </row>
    <row r="59" spans="2:6" x14ac:dyDescent="0.25">
      <c r="B59" s="5" t="s">
        <v>35</v>
      </c>
      <c r="C59" s="15">
        <v>21128</v>
      </c>
      <c r="D59" s="15">
        <v>46083033</v>
      </c>
      <c r="E59" s="15">
        <v>42128734</v>
      </c>
      <c r="F59" s="10">
        <f t="shared" si="0"/>
        <v>0.91419186753614934</v>
      </c>
    </row>
    <row r="60" spans="2:6" x14ac:dyDescent="0.25">
      <c r="B60" s="5" t="s">
        <v>32</v>
      </c>
      <c r="C60" s="15">
        <v>22987729</v>
      </c>
      <c r="D60" s="15">
        <v>6465955</v>
      </c>
      <c r="E60" s="15">
        <v>3942979.3700000006</v>
      </c>
      <c r="F60" s="10">
        <f t="shared" si="0"/>
        <v>0.60980618794903474</v>
      </c>
    </row>
    <row r="61" spans="2:6" x14ac:dyDescent="0.25">
      <c r="B61" s="5" t="s">
        <v>33</v>
      </c>
      <c r="C61" s="15">
        <v>91099784</v>
      </c>
      <c r="D61" s="15">
        <v>33635906</v>
      </c>
      <c r="E61" s="15">
        <v>32566757.899999999</v>
      </c>
      <c r="F61" s="10">
        <f t="shared" si="0"/>
        <v>0.96821408348566551</v>
      </c>
    </row>
    <row r="62" spans="2:6" x14ac:dyDescent="0.25">
      <c r="B62" s="28" t="s">
        <v>11</v>
      </c>
      <c r="C62" s="29">
        <f>+SUM(C63:C75)</f>
        <v>1436669300</v>
      </c>
      <c r="D62" s="29">
        <f>+SUM(D63:D75)</f>
        <v>1646685650</v>
      </c>
      <c r="E62" s="29">
        <f>+SUM(E63:E75)</f>
        <v>1413794113.670001</v>
      </c>
      <c r="F62" s="30">
        <f t="shared" si="0"/>
        <v>0.85856952337563697</v>
      </c>
    </row>
    <row r="63" spans="2:6" x14ac:dyDescent="0.25">
      <c r="B63" s="3" t="s">
        <v>23</v>
      </c>
      <c r="C63" s="14">
        <v>30049115</v>
      </c>
      <c r="D63" s="14">
        <v>27656224</v>
      </c>
      <c r="E63" s="14">
        <v>21042061.5</v>
      </c>
      <c r="F63" s="19">
        <f t="shared" si="0"/>
        <v>0.76084361697388625</v>
      </c>
    </row>
    <row r="64" spans="2:6" x14ac:dyDescent="0.25">
      <c r="B64" s="5" t="s">
        <v>24</v>
      </c>
      <c r="C64" s="15">
        <v>0</v>
      </c>
      <c r="D64" s="15">
        <v>767856</v>
      </c>
      <c r="E64" s="15">
        <v>352531.56000000006</v>
      </c>
      <c r="F64" s="10">
        <f t="shared" si="0"/>
        <v>0.45911155216603122</v>
      </c>
    </row>
    <row r="65" spans="2:6" x14ac:dyDescent="0.25">
      <c r="B65" s="5" t="s">
        <v>25</v>
      </c>
      <c r="C65" s="15">
        <v>0</v>
      </c>
      <c r="D65" s="15">
        <v>343652</v>
      </c>
      <c r="E65" s="15">
        <v>300114.52</v>
      </c>
      <c r="F65" s="10">
        <f t="shared" si="0"/>
        <v>0.87330939438734534</v>
      </c>
    </row>
    <row r="66" spans="2:6" x14ac:dyDescent="0.25">
      <c r="B66" s="5" t="s">
        <v>26</v>
      </c>
      <c r="C66" s="15">
        <v>0</v>
      </c>
      <c r="D66" s="15">
        <v>764410</v>
      </c>
      <c r="E66" s="15">
        <v>538666.17999999993</v>
      </c>
      <c r="F66" s="10">
        <f t="shared" si="0"/>
        <v>0.7046822778351931</v>
      </c>
    </row>
    <row r="67" spans="2:6" x14ac:dyDescent="0.25">
      <c r="B67" s="5" t="s">
        <v>27</v>
      </c>
      <c r="C67" s="15">
        <v>121266000</v>
      </c>
      <c r="D67" s="15">
        <v>41931271</v>
      </c>
      <c r="E67" s="15">
        <v>8677661.8499999978</v>
      </c>
      <c r="F67" s="10">
        <f t="shared" si="0"/>
        <v>0.20694964982101299</v>
      </c>
    </row>
    <row r="68" spans="2:6" x14ac:dyDescent="0.25">
      <c r="B68" s="5" t="s">
        <v>28</v>
      </c>
      <c r="C68" s="15">
        <v>0</v>
      </c>
      <c r="D68" s="15">
        <v>669324</v>
      </c>
      <c r="E68" s="15">
        <v>279834.96999999997</v>
      </c>
      <c r="F68" s="10">
        <f t="shared" si="0"/>
        <v>0.41808596434611633</v>
      </c>
    </row>
    <row r="69" spans="2:6" x14ac:dyDescent="0.25">
      <c r="B69" s="5" t="s">
        <v>29</v>
      </c>
      <c r="C69" s="15">
        <v>2568851</v>
      </c>
      <c r="D69" s="15">
        <v>3707860</v>
      </c>
      <c r="E69" s="15">
        <v>3035655.6000000006</v>
      </c>
      <c r="F69" s="10">
        <f t="shared" si="0"/>
        <v>0.81870825759332888</v>
      </c>
    </row>
    <row r="70" spans="2:6" x14ac:dyDescent="0.25">
      <c r="B70" s="5" t="s">
        <v>30</v>
      </c>
      <c r="C70" s="15">
        <v>0</v>
      </c>
      <c r="D70" s="15">
        <v>378347</v>
      </c>
      <c r="E70" s="15">
        <v>336025.90000000008</v>
      </c>
      <c r="F70" s="10">
        <f t="shared" si="0"/>
        <v>0.88814210235577418</v>
      </c>
    </row>
    <row r="71" spans="2:6" x14ac:dyDescent="0.25">
      <c r="B71" s="5" t="s">
        <v>31</v>
      </c>
      <c r="C71" s="15">
        <v>0</v>
      </c>
      <c r="D71" s="15">
        <v>3473128</v>
      </c>
      <c r="E71" s="15">
        <v>2416472.1300000004</v>
      </c>
      <c r="F71" s="10">
        <f t="shared" si="0"/>
        <v>0.69576247405796743</v>
      </c>
    </row>
    <row r="72" spans="2:6" x14ac:dyDescent="0.25">
      <c r="B72" s="5" t="s">
        <v>35</v>
      </c>
      <c r="C72" s="15">
        <v>360000</v>
      </c>
      <c r="D72" s="15">
        <v>848117</v>
      </c>
      <c r="E72" s="15">
        <v>588194.16999999993</v>
      </c>
      <c r="F72" s="10">
        <f t="shared" si="0"/>
        <v>0.69352951302709409</v>
      </c>
    </row>
    <row r="73" spans="2:6" x14ac:dyDescent="0.25">
      <c r="B73" s="5" t="s">
        <v>34</v>
      </c>
      <c r="C73" s="15">
        <v>0</v>
      </c>
      <c r="D73" s="15">
        <v>13200</v>
      </c>
      <c r="E73" s="15">
        <v>8634.6299999999992</v>
      </c>
      <c r="F73" s="10">
        <f t="shared" si="0"/>
        <v>0.65413863636363634</v>
      </c>
    </row>
    <row r="74" spans="2:6" x14ac:dyDescent="0.25">
      <c r="B74" s="5" t="s">
        <v>32</v>
      </c>
      <c r="C74" s="15">
        <v>8435007</v>
      </c>
      <c r="D74" s="15">
        <v>8594079</v>
      </c>
      <c r="E74" s="15">
        <v>7494678.9300000016</v>
      </c>
      <c r="F74" s="10">
        <f t="shared" si="0"/>
        <v>0.87207470748174432</v>
      </c>
    </row>
    <row r="75" spans="2:6" x14ac:dyDescent="0.25">
      <c r="B75" s="5" t="s">
        <v>33</v>
      </c>
      <c r="C75" s="15">
        <v>1273990327</v>
      </c>
      <c r="D75" s="15">
        <v>1557538182</v>
      </c>
      <c r="E75" s="15">
        <v>1368723581.730001</v>
      </c>
      <c r="F75" s="10">
        <f t="shared" si="0"/>
        <v>0.87877369399217786</v>
      </c>
    </row>
    <row r="76" spans="2:6" x14ac:dyDescent="0.25">
      <c r="B76" s="31" t="s">
        <v>2</v>
      </c>
      <c r="C76" s="32">
        <f>+C62+C52+C44+C30+C23+C9</f>
        <v>10778179170</v>
      </c>
      <c r="D76" s="32">
        <f>+D62+D52+D44+D30+D23+D9</f>
        <v>10335696917</v>
      </c>
      <c r="E76" s="32">
        <f>+E62+E52+E44+E30+E23+E9</f>
        <v>8854755236.5899982</v>
      </c>
      <c r="F76" s="33">
        <f t="shared" si="0"/>
        <v>0.85671583713197208</v>
      </c>
    </row>
    <row r="77" spans="2:6" x14ac:dyDescent="0.2">
      <c r="B77" s="22" t="s">
        <v>38</v>
      </c>
      <c r="C77" s="2"/>
      <c r="D77" s="2"/>
      <c r="E77" s="2"/>
    </row>
  </sheetData>
  <mergeCells count="1">
    <mergeCell ref="B5:F5"/>
  </mergeCells>
  <pageMargins left="0.7" right="0.7" top="0.75" bottom="0.75" header="0.3" footer="0.3"/>
  <pageSetup paperSize="9" scale="6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5:F48"/>
  <sheetViews>
    <sheetView showGridLines="0" zoomScale="120" zoomScaleNormal="120" workbookViewId="0">
      <selection activeCell="B1" sqref="B1"/>
    </sheetView>
  </sheetViews>
  <sheetFormatPr baseColWidth="10" defaultRowHeight="15" x14ac:dyDescent="0.25"/>
  <cols>
    <col min="2" max="2" width="108" bestFit="1" customWidth="1"/>
    <col min="3" max="4" width="12.7109375" bestFit="1" customWidth="1"/>
    <col min="5" max="5" width="15.7109375" customWidth="1"/>
    <col min="6" max="6" width="12.28515625" customWidth="1"/>
  </cols>
  <sheetData>
    <row r="5" spans="2:6" ht="52.5" customHeight="1" x14ac:dyDescent="0.25">
      <c r="B5" s="56" t="s">
        <v>40</v>
      </c>
      <c r="C5" s="56"/>
      <c r="D5" s="56"/>
      <c r="E5" s="56"/>
      <c r="F5" s="56"/>
    </row>
    <row r="7" spans="2:6" x14ac:dyDescent="0.25">
      <c r="E7" s="46"/>
      <c r="F7" s="48" t="s">
        <v>18</v>
      </c>
    </row>
    <row r="8" spans="2:6" ht="38.25" x14ac:dyDescent="0.25">
      <c r="B8" s="34" t="s">
        <v>3</v>
      </c>
      <c r="C8" s="34" t="s">
        <v>0</v>
      </c>
      <c r="D8" s="34" t="s">
        <v>1</v>
      </c>
      <c r="E8" s="36" t="s">
        <v>36</v>
      </c>
      <c r="F8" s="36" t="s">
        <v>4</v>
      </c>
    </row>
    <row r="9" spans="2:6" x14ac:dyDescent="0.25">
      <c r="B9" s="28" t="s">
        <v>16</v>
      </c>
      <c r="C9" s="29">
        <f>SUM(C10:C13)</f>
        <v>0</v>
      </c>
      <c r="D9" s="29">
        <f>SUM(D10:D13)</f>
        <v>0</v>
      </c>
      <c r="E9" s="29">
        <f>SUM(E10:E13)</f>
        <v>0</v>
      </c>
      <c r="F9" s="30" t="str">
        <f>IF(D9=0,"%",E9/D9)</f>
        <v>%</v>
      </c>
    </row>
    <row r="10" spans="2:6" x14ac:dyDescent="0.25">
      <c r="B10" s="3" t="s">
        <v>29</v>
      </c>
      <c r="C10" s="14">
        <v>0</v>
      </c>
      <c r="D10" s="14">
        <v>0</v>
      </c>
      <c r="E10" s="14">
        <v>0</v>
      </c>
      <c r="F10" s="20" t="str">
        <f t="shared" ref="F10:F47" si="0">IF(D10=0,"%",E10/D10)</f>
        <v>%</v>
      </c>
    </row>
    <row r="11" spans="2:6" x14ac:dyDescent="0.25">
      <c r="B11" s="51" t="s">
        <v>32</v>
      </c>
      <c r="C11" s="52">
        <v>0</v>
      </c>
      <c r="D11" s="52">
        <v>0</v>
      </c>
      <c r="E11" s="52">
        <v>0</v>
      </c>
      <c r="F11" s="20" t="str">
        <f t="shared" si="0"/>
        <v>%</v>
      </c>
    </row>
    <row r="12" spans="2:6" x14ac:dyDescent="0.25">
      <c r="B12" s="51" t="s">
        <v>33</v>
      </c>
      <c r="C12" s="52">
        <v>0</v>
      </c>
      <c r="D12" s="52">
        <v>0</v>
      </c>
      <c r="E12" s="52">
        <v>0</v>
      </c>
      <c r="F12" s="20" t="str">
        <f t="shared" si="0"/>
        <v>%</v>
      </c>
    </row>
    <row r="13" spans="2:6" hidden="1" x14ac:dyDescent="0.25">
      <c r="B13" s="5"/>
      <c r="C13" s="15">
        <v>0</v>
      </c>
      <c r="D13" s="15">
        <v>0</v>
      </c>
      <c r="E13" s="15">
        <v>0</v>
      </c>
      <c r="F13" s="20" t="str">
        <f t="shared" si="0"/>
        <v>%</v>
      </c>
    </row>
    <row r="14" spans="2:6" x14ac:dyDescent="0.25">
      <c r="B14" s="28" t="s">
        <v>15</v>
      </c>
      <c r="C14" s="29">
        <f>SUM(C15:C15)</f>
        <v>0</v>
      </c>
      <c r="D14" s="29">
        <f>SUM(D15:D15)</f>
        <v>0</v>
      </c>
      <c r="E14" s="29">
        <f>SUM(E15:E15)</f>
        <v>0</v>
      </c>
      <c r="F14" s="30" t="str">
        <f t="shared" si="0"/>
        <v>%</v>
      </c>
    </row>
    <row r="15" spans="2:6" x14ac:dyDescent="0.25">
      <c r="B15" s="9" t="s">
        <v>32</v>
      </c>
      <c r="C15" s="14">
        <v>0</v>
      </c>
      <c r="D15" s="14">
        <v>0</v>
      </c>
      <c r="E15" s="14">
        <v>0</v>
      </c>
      <c r="F15" s="11" t="str">
        <f t="shared" si="0"/>
        <v>%</v>
      </c>
    </row>
    <row r="16" spans="2:6" x14ac:dyDescent="0.25">
      <c r="B16" s="28" t="s">
        <v>14</v>
      </c>
      <c r="C16" s="29">
        <f>+SUM(C17:C28)</f>
        <v>3103832</v>
      </c>
      <c r="D16" s="29">
        <f>+SUM(D17:D28)</f>
        <v>196633744</v>
      </c>
      <c r="E16" s="29">
        <f>+SUM(E17:E28)</f>
        <v>83704980.729999959</v>
      </c>
      <c r="F16" s="30">
        <f t="shared" si="0"/>
        <v>0.42568980800162132</v>
      </c>
    </row>
    <row r="17" spans="2:6" x14ac:dyDescent="0.25">
      <c r="B17" s="3" t="s">
        <v>23</v>
      </c>
      <c r="C17" s="14">
        <v>0</v>
      </c>
      <c r="D17" s="14">
        <v>652770</v>
      </c>
      <c r="E17" s="14">
        <v>609769.07000000007</v>
      </c>
      <c r="F17" s="11">
        <f t="shared" si="0"/>
        <v>0.93412545000536185</v>
      </c>
    </row>
    <row r="18" spans="2:6" x14ac:dyDescent="0.25">
      <c r="B18" s="5" t="s">
        <v>24</v>
      </c>
      <c r="C18" s="15">
        <v>0</v>
      </c>
      <c r="D18" s="15">
        <v>107696</v>
      </c>
      <c r="E18" s="15">
        <v>36481</v>
      </c>
      <c r="F18" s="20">
        <f t="shared" si="0"/>
        <v>0.33874052889615214</v>
      </c>
    </row>
    <row r="19" spans="2:6" x14ac:dyDescent="0.25">
      <c r="B19" s="5" t="s">
        <v>25</v>
      </c>
      <c r="C19" s="15">
        <v>0</v>
      </c>
      <c r="D19" s="15">
        <v>661151</v>
      </c>
      <c r="E19" s="15">
        <v>88512.6</v>
      </c>
      <c r="F19" s="20">
        <f t="shared" si="0"/>
        <v>0.1338765274498564</v>
      </c>
    </row>
    <row r="20" spans="2:6" x14ac:dyDescent="0.25">
      <c r="B20" s="5" t="s">
        <v>26</v>
      </c>
      <c r="C20" s="15">
        <v>0</v>
      </c>
      <c r="D20" s="15">
        <v>95982</v>
      </c>
      <c r="E20" s="15">
        <v>50868.4</v>
      </c>
      <c r="F20" s="20">
        <f t="shared" si="0"/>
        <v>0.5299785376424746</v>
      </c>
    </row>
    <row r="21" spans="2:6" x14ac:dyDescent="0.25">
      <c r="B21" s="5" t="s">
        <v>27</v>
      </c>
      <c r="C21" s="15">
        <v>0</v>
      </c>
      <c r="D21" s="15">
        <v>604000</v>
      </c>
      <c r="E21" s="15">
        <v>530830</v>
      </c>
      <c r="F21" s="20">
        <f t="shared" si="0"/>
        <v>0.87885761589403977</v>
      </c>
    </row>
    <row r="22" spans="2:6" x14ac:dyDescent="0.25">
      <c r="B22" s="5" t="s">
        <v>28</v>
      </c>
      <c r="C22" s="15">
        <v>0</v>
      </c>
      <c r="D22" s="15">
        <v>28878</v>
      </c>
      <c r="E22" s="15">
        <v>11149</v>
      </c>
      <c r="F22" s="20">
        <f t="shared" si="0"/>
        <v>0.38607244268993696</v>
      </c>
    </row>
    <row r="23" spans="2:6" x14ac:dyDescent="0.25">
      <c r="B23" s="5" t="s">
        <v>29</v>
      </c>
      <c r="C23" s="15">
        <v>100000</v>
      </c>
      <c r="D23" s="15">
        <v>1026100</v>
      </c>
      <c r="E23" s="15">
        <v>436511.83</v>
      </c>
      <c r="F23" s="20">
        <f t="shared" si="0"/>
        <v>0.42540866387291687</v>
      </c>
    </row>
    <row r="24" spans="2:6" x14ac:dyDescent="0.25">
      <c r="B24" s="5" t="s">
        <v>30</v>
      </c>
      <c r="C24" s="15">
        <v>0</v>
      </c>
      <c r="D24" s="15">
        <v>141167</v>
      </c>
      <c r="E24" s="15">
        <v>91627.08</v>
      </c>
      <c r="F24" s="20">
        <f t="shared" si="0"/>
        <v>0.64906869169140102</v>
      </c>
    </row>
    <row r="25" spans="2:6" x14ac:dyDescent="0.25">
      <c r="B25" s="5" t="s">
        <v>31</v>
      </c>
      <c r="C25" s="15">
        <v>0</v>
      </c>
      <c r="D25" s="15">
        <v>20071078</v>
      </c>
      <c r="E25" s="15">
        <v>2015039.99</v>
      </c>
      <c r="F25" s="20">
        <f t="shared" si="0"/>
        <v>0.10039520498101796</v>
      </c>
    </row>
    <row r="26" spans="2:6" x14ac:dyDescent="0.25">
      <c r="B26" s="5" t="s">
        <v>35</v>
      </c>
      <c r="C26" s="15">
        <v>0</v>
      </c>
      <c r="D26" s="15">
        <v>259292</v>
      </c>
      <c r="E26" s="15">
        <v>143007.83000000002</v>
      </c>
      <c r="F26" s="20">
        <f t="shared" si="0"/>
        <v>0.5515319793900314</v>
      </c>
    </row>
    <row r="27" spans="2:6" x14ac:dyDescent="0.25">
      <c r="B27" s="5" t="s">
        <v>32</v>
      </c>
      <c r="C27" s="15">
        <v>327959</v>
      </c>
      <c r="D27" s="15">
        <v>42305617</v>
      </c>
      <c r="E27" s="15">
        <v>28089940.109999981</v>
      </c>
      <c r="F27" s="20">
        <f t="shared" si="0"/>
        <v>0.66397660882714415</v>
      </c>
    </row>
    <row r="28" spans="2:6" x14ac:dyDescent="0.25">
      <c r="B28" s="5" t="s">
        <v>33</v>
      </c>
      <c r="C28" s="15">
        <v>2675873</v>
      </c>
      <c r="D28" s="15">
        <v>130680013</v>
      </c>
      <c r="E28" s="15">
        <v>51601243.819999985</v>
      </c>
      <c r="F28" s="20">
        <f t="shared" si="0"/>
        <v>0.3948671463630784</v>
      </c>
    </row>
    <row r="29" spans="2:6" x14ac:dyDescent="0.25">
      <c r="B29" s="28" t="s">
        <v>13</v>
      </c>
      <c r="C29" s="29">
        <f>+SUM(C30:C32)</f>
        <v>0</v>
      </c>
      <c r="D29" s="29">
        <f>+SUM(D30:D32)</f>
        <v>60000</v>
      </c>
      <c r="E29" s="29">
        <f>+SUM(E30:E32)</f>
        <v>60000</v>
      </c>
      <c r="F29" s="30">
        <f t="shared" ref="F29:F32" si="1">IF(D29=0,"%",E29/D29)</f>
        <v>1</v>
      </c>
    </row>
    <row r="30" spans="2:6" x14ac:dyDescent="0.25">
      <c r="B30" s="5" t="s">
        <v>20</v>
      </c>
      <c r="C30" s="15">
        <v>0</v>
      </c>
      <c r="D30" s="15">
        <v>0</v>
      </c>
      <c r="E30" s="15">
        <v>0</v>
      </c>
      <c r="F30" s="20" t="str">
        <f t="shared" si="1"/>
        <v>%</v>
      </c>
    </row>
    <row r="31" spans="2:6" x14ac:dyDescent="0.25">
      <c r="B31" s="5" t="s">
        <v>21</v>
      </c>
      <c r="C31" s="15">
        <v>0</v>
      </c>
      <c r="D31" s="15">
        <v>0</v>
      </c>
      <c r="E31" s="15">
        <v>0</v>
      </c>
      <c r="F31" s="20" t="str">
        <f t="shared" si="1"/>
        <v>%</v>
      </c>
    </row>
    <row r="32" spans="2:6" x14ac:dyDescent="0.25">
      <c r="B32" s="5" t="s">
        <v>33</v>
      </c>
      <c r="C32" s="15">
        <v>0</v>
      </c>
      <c r="D32" s="15">
        <v>60000</v>
      </c>
      <c r="E32" s="15">
        <v>60000</v>
      </c>
      <c r="F32" s="20">
        <f t="shared" si="1"/>
        <v>1</v>
      </c>
    </row>
    <row r="33" spans="2:6" x14ac:dyDescent="0.25">
      <c r="B33" s="28" t="s">
        <v>12</v>
      </c>
      <c r="C33" s="29">
        <f>+SUM(C34:C35)</f>
        <v>0</v>
      </c>
      <c r="D33" s="29">
        <f>+SUM(D34:D35)</f>
        <v>1630704</v>
      </c>
      <c r="E33" s="29">
        <f>+SUM(E34:E35)</f>
        <v>905998.55</v>
      </c>
      <c r="F33" s="30">
        <f t="shared" si="0"/>
        <v>0.55558737207978892</v>
      </c>
    </row>
    <row r="34" spans="2:6" x14ac:dyDescent="0.25">
      <c r="B34" s="3" t="s">
        <v>32</v>
      </c>
      <c r="C34" s="14">
        <v>0</v>
      </c>
      <c r="D34" s="14">
        <v>1488661</v>
      </c>
      <c r="E34" s="14">
        <v>860006.05</v>
      </c>
      <c r="F34" s="20">
        <f t="shared" si="0"/>
        <v>0.57770442699849067</v>
      </c>
    </row>
    <row r="35" spans="2:6" x14ac:dyDescent="0.25">
      <c r="B35" s="26" t="s">
        <v>33</v>
      </c>
      <c r="C35" s="27">
        <v>0</v>
      </c>
      <c r="D35" s="27">
        <v>142043</v>
      </c>
      <c r="E35" s="27">
        <v>45992.5</v>
      </c>
      <c r="F35" s="20">
        <f t="shared" si="0"/>
        <v>0.32379279513949999</v>
      </c>
    </row>
    <row r="36" spans="2:6" x14ac:dyDescent="0.25">
      <c r="B36" s="28" t="s">
        <v>11</v>
      </c>
      <c r="C36" s="29">
        <f>+SUM(C37:C46)</f>
        <v>0</v>
      </c>
      <c r="D36" s="29">
        <f>+SUM(D37:D46)</f>
        <v>15145237</v>
      </c>
      <c r="E36" s="29">
        <f>+SUM(E37:E46)</f>
        <v>5571032.8000000007</v>
      </c>
      <c r="F36" s="30">
        <f t="shared" si="0"/>
        <v>0.36784058248807866</v>
      </c>
    </row>
    <row r="37" spans="2:6" x14ac:dyDescent="0.25">
      <c r="B37" s="5" t="s">
        <v>23</v>
      </c>
      <c r="C37" s="15">
        <v>0</v>
      </c>
      <c r="D37" s="15">
        <v>29618</v>
      </c>
      <c r="E37" s="15">
        <v>14427.34</v>
      </c>
      <c r="F37" s="20">
        <f t="shared" si="0"/>
        <v>0.48711391721250591</v>
      </c>
    </row>
    <row r="38" spans="2:6" x14ac:dyDescent="0.25">
      <c r="B38" s="5" t="s">
        <v>24</v>
      </c>
      <c r="C38" s="15">
        <v>0</v>
      </c>
      <c r="D38" s="15">
        <v>600</v>
      </c>
      <c r="E38" s="15">
        <v>600</v>
      </c>
      <c r="F38" s="20">
        <f t="shared" si="0"/>
        <v>1</v>
      </c>
    </row>
    <row r="39" spans="2:6" x14ac:dyDescent="0.25">
      <c r="B39" s="5" t="s">
        <v>25</v>
      </c>
      <c r="C39" s="15">
        <v>0</v>
      </c>
      <c r="D39" s="15">
        <v>15750</v>
      </c>
      <c r="E39" s="15">
        <v>8505</v>
      </c>
      <c r="F39" s="20">
        <f t="shared" si="0"/>
        <v>0.54</v>
      </c>
    </row>
    <row r="40" spans="2:6" x14ac:dyDescent="0.25">
      <c r="B40" s="5" t="s">
        <v>26</v>
      </c>
      <c r="C40" s="15">
        <v>0</v>
      </c>
      <c r="D40" s="15">
        <v>0</v>
      </c>
      <c r="E40" s="15">
        <v>0</v>
      </c>
      <c r="F40" s="20" t="str">
        <f t="shared" si="0"/>
        <v>%</v>
      </c>
    </row>
    <row r="41" spans="2:6" x14ac:dyDescent="0.25">
      <c r="B41" s="5" t="s">
        <v>29</v>
      </c>
      <c r="C41" s="15">
        <v>0</v>
      </c>
      <c r="D41" s="15">
        <v>16702</v>
      </c>
      <c r="E41" s="15">
        <v>16702</v>
      </c>
      <c r="F41" s="20">
        <f t="shared" si="0"/>
        <v>1</v>
      </c>
    </row>
    <row r="42" spans="2:6" x14ac:dyDescent="0.25">
      <c r="B42" s="5" t="s">
        <v>30</v>
      </c>
      <c r="C42" s="15">
        <v>0</v>
      </c>
      <c r="D42" s="15">
        <v>104962</v>
      </c>
      <c r="E42" s="15">
        <v>50961.24</v>
      </c>
      <c r="F42" s="20">
        <f t="shared" si="0"/>
        <v>0.48552085516663174</v>
      </c>
    </row>
    <row r="43" spans="2:6" x14ac:dyDescent="0.25">
      <c r="B43" s="5" t="s">
        <v>31</v>
      </c>
      <c r="C43" s="15">
        <v>0</v>
      </c>
      <c r="D43" s="15">
        <v>1321205</v>
      </c>
      <c r="E43" s="15">
        <v>1158932.5699999996</v>
      </c>
      <c r="F43" s="20">
        <f t="shared" si="0"/>
        <v>0.87717846208574712</v>
      </c>
    </row>
    <row r="44" spans="2:6" x14ac:dyDescent="0.25">
      <c r="B44" s="5" t="s">
        <v>35</v>
      </c>
      <c r="C44" s="15">
        <v>0</v>
      </c>
      <c r="D44" s="15">
        <v>134004</v>
      </c>
      <c r="E44" s="15">
        <v>52330</v>
      </c>
      <c r="F44" s="20">
        <f t="shared" si="0"/>
        <v>0.39051073102295453</v>
      </c>
    </row>
    <row r="45" spans="2:6" ht="15" customHeight="1" x14ac:dyDescent="0.25">
      <c r="B45" s="5" t="s">
        <v>32</v>
      </c>
      <c r="C45" s="15">
        <v>0</v>
      </c>
      <c r="D45" s="15">
        <v>8621981</v>
      </c>
      <c r="E45" s="15">
        <v>1928700.0600000008</v>
      </c>
      <c r="F45" s="20">
        <f t="shared" si="0"/>
        <v>0.22369569823918664</v>
      </c>
    </row>
    <row r="46" spans="2:6" x14ac:dyDescent="0.25">
      <c r="B46" s="5" t="s">
        <v>33</v>
      </c>
      <c r="C46" s="15">
        <v>0</v>
      </c>
      <c r="D46" s="15">
        <v>4900415</v>
      </c>
      <c r="E46" s="15">
        <v>2339874.59</v>
      </c>
      <c r="F46" s="20">
        <f t="shared" si="0"/>
        <v>0.4774849864756352</v>
      </c>
    </row>
    <row r="47" spans="2:6" x14ac:dyDescent="0.25">
      <c r="B47" s="31" t="s">
        <v>2</v>
      </c>
      <c r="C47" s="32">
        <f>+C36+C33+C29+C16+C14+C9</f>
        <v>3103832</v>
      </c>
      <c r="D47" s="32">
        <f>+D36+D33+D29+D16+D14+D9</f>
        <v>213469685</v>
      </c>
      <c r="E47" s="32">
        <f>+E36+E33+E29+E16+E14+E9</f>
        <v>90242012.079999954</v>
      </c>
      <c r="F47" s="33">
        <f t="shared" si="0"/>
        <v>0.42273923850124179</v>
      </c>
    </row>
    <row r="48" spans="2:6" x14ac:dyDescent="0.25">
      <c r="B48" s="22" t="s">
        <v>38</v>
      </c>
    </row>
  </sheetData>
  <mergeCells count="1">
    <mergeCell ref="B5:F5"/>
  </mergeCells>
  <pageMargins left="0.7" right="0.7" top="0.75" bottom="0.75" header="0.3" footer="0.3"/>
  <pageSetup paperSize="9" scale="7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5:F37"/>
  <sheetViews>
    <sheetView showGridLines="0" zoomScale="120" zoomScaleNormal="120" workbookViewId="0">
      <selection activeCell="C1" sqref="C1"/>
    </sheetView>
  </sheetViews>
  <sheetFormatPr baseColWidth="10" defaultRowHeight="15" x14ac:dyDescent="0.25"/>
  <cols>
    <col min="2" max="2" width="82.28515625" bestFit="1" customWidth="1"/>
    <col min="3" max="4" width="14.140625" bestFit="1" customWidth="1"/>
    <col min="5" max="5" width="15.7109375" customWidth="1"/>
    <col min="6" max="6" width="12.28515625" customWidth="1"/>
  </cols>
  <sheetData>
    <row r="5" spans="2:6" ht="75" customHeight="1" x14ac:dyDescent="0.25">
      <c r="B5" s="56" t="s">
        <v>41</v>
      </c>
      <c r="C5" s="56"/>
      <c r="D5" s="56"/>
      <c r="E5" s="56"/>
      <c r="F5" s="56"/>
    </row>
    <row r="7" spans="2:6" x14ac:dyDescent="0.25">
      <c r="E7" s="46"/>
      <c r="F7" s="48" t="s">
        <v>18</v>
      </c>
    </row>
    <row r="8" spans="2:6" ht="38.25" x14ac:dyDescent="0.25">
      <c r="B8" s="34" t="s">
        <v>3</v>
      </c>
      <c r="C8" s="34" t="s">
        <v>0</v>
      </c>
      <c r="D8" s="34" t="s">
        <v>1</v>
      </c>
      <c r="E8" s="36" t="s">
        <v>36</v>
      </c>
      <c r="F8" s="36" t="s">
        <v>4</v>
      </c>
    </row>
    <row r="9" spans="2:6" x14ac:dyDescent="0.25">
      <c r="B9" s="28" t="s">
        <v>16</v>
      </c>
      <c r="C9" s="29">
        <f>SUM(C10:C12)</f>
        <v>0</v>
      </c>
      <c r="D9" s="29">
        <f t="shared" ref="D9:E9" si="0">SUM(D10:D12)</f>
        <v>0</v>
      </c>
      <c r="E9" s="29">
        <f t="shared" si="0"/>
        <v>0</v>
      </c>
      <c r="F9" s="30" t="str">
        <f t="shared" ref="F9:F14" si="1">IF(E9=0,"%",E9/D9)</f>
        <v>%</v>
      </c>
    </row>
    <row r="10" spans="2:6" x14ac:dyDescent="0.25">
      <c r="B10" s="3" t="s">
        <v>33</v>
      </c>
      <c r="C10" s="14">
        <v>0</v>
      </c>
      <c r="D10" s="14">
        <v>0</v>
      </c>
      <c r="E10" s="14">
        <v>0</v>
      </c>
      <c r="F10" s="11" t="str">
        <f t="shared" si="1"/>
        <v>%</v>
      </c>
    </row>
    <row r="11" spans="2:6" hidden="1" x14ac:dyDescent="0.25">
      <c r="B11" s="51"/>
      <c r="C11" s="52"/>
      <c r="D11" s="52"/>
      <c r="E11" s="52"/>
      <c r="F11" s="11" t="str">
        <f t="shared" si="1"/>
        <v>%</v>
      </c>
    </row>
    <row r="12" spans="2:6" hidden="1" x14ac:dyDescent="0.25">
      <c r="B12" s="51"/>
      <c r="C12" s="52"/>
      <c r="D12" s="52"/>
      <c r="E12" s="52"/>
      <c r="F12" s="11" t="str">
        <f t="shared" si="1"/>
        <v>%</v>
      </c>
    </row>
    <row r="13" spans="2:6" s="1" customFormat="1" hidden="1" x14ac:dyDescent="0.25">
      <c r="B13" s="28" t="s">
        <v>15</v>
      </c>
      <c r="C13" s="29">
        <f>+C14</f>
        <v>0</v>
      </c>
      <c r="D13" s="29">
        <f t="shared" ref="D13:E13" si="2">+D14</f>
        <v>0</v>
      </c>
      <c r="E13" s="29">
        <f t="shared" si="2"/>
        <v>0</v>
      </c>
      <c r="F13" s="30" t="str">
        <f t="shared" si="1"/>
        <v>%</v>
      </c>
    </row>
    <row r="14" spans="2:6" s="1" customFormat="1" hidden="1" x14ac:dyDescent="0.25">
      <c r="B14" s="5"/>
      <c r="C14" s="15"/>
      <c r="D14" s="15"/>
      <c r="E14" s="15"/>
      <c r="F14" s="10" t="str">
        <f t="shared" si="1"/>
        <v>%</v>
      </c>
    </row>
    <row r="15" spans="2:6" x14ac:dyDescent="0.25">
      <c r="B15" s="28" t="s">
        <v>14</v>
      </c>
      <c r="C15" s="29">
        <f>SUM(C16:C27)</f>
        <v>0</v>
      </c>
      <c r="D15" s="29">
        <f>SUM(D16:D27)</f>
        <v>0</v>
      </c>
      <c r="E15" s="29">
        <f>SUM(E16:E27)</f>
        <v>0</v>
      </c>
      <c r="F15" s="30" t="str">
        <f t="shared" ref="F15:F27" si="3">IF(E15=0,"%",E15/D15)</f>
        <v>%</v>
      </c>
    </row>
    <row r="16" spans="2:6" x14ac:dyDescent="0.25">
      <c r="B16" s="3" t="s">
        <v>33</v>
      </c>
      <c r="C16" s="14">
        <v>0</v>
      </c>
      <c r="D16" s="14">
        <v>0</v>
      </c>
      <c r="E16" s="14">
        <v>0</v>
      </c>
      <c r="F16" s="11" t="str">
        <f t="shared" si="3"/>
        <v>%</v>
      </c>
    </row>
    <row r="17" spans="2:6" hidden="1" x14ac:dyDescent="0.25">
      <c r="B17" s="51"/>
      <c r="C17" s="52"/>
      <c r="D17" s="52"/>
      <c r="E17" s="52"/>
      <c r="F17" s="11" t="str">
        <f t="shared" si="3"/>
        <v>%</v>
      </c>
    </row>
    <row r="18" spans="2:6" hidden="1" x14ac:dyDescent="0.25">
      <c r="B18" s="51"/>
      <c r="C18" s="52"/>
      <c r="D18" s="52"/>
      <c r="E18" s="52"/>
      <c r="F18" s="11" t="str">
        <f t="shared" si="3"/>
        <v>%</v>
      </c>
    </row>
    <row r="19" spans="2:6" hidden="1" x14ac:dyDescent="0.25">
      <c r="B19" s="51"/>
      <c r="C19" s="52"/>
      <c r="D19" s="52"/>
      <c r="E19" s="52"/>
      <c r="F19" s="11" t="str">
        <f t="shared" si="3"/>
        <v>%</v>
      </c>
    </row>
    <row r="20" spans="2:6" hidden="1" x14ac:dyDescent="0.25">
      <c r="B20" s="51"/>
      <c r="C20" s="52"/>
      <c r="D20" s="52"/>
      <c r="E20" s="52"/>
      <c r="F20" s="11" t="str">
        <f t="shared" si="3"/>
        <v>%</v>
      </c>
    </row>
    <row r="21" spans="2:6" hidden="1" x14ac:dyDescent="0.25">
      <c r="B21" s="51"/>
      <c r="C21" s="52"/>
      <c r="D21" s="52"/>
      <c r="E21" s="52"/>
      <c r="F21" s="11" t="str">
        <f t="shared" si="3"/>
        <v>%</v>
      </c>
    </row>
    <row r="22" spans="2:6" hidden="1" x14ac:dyDescent="0.25">
      <c r="B22" s="51"/>
      <c r="C22" s="52"/>
      <c r="D22" s="52"/>
      <c r="E22" s="52"/>
      <c r="F22" s="11" t="str">
        <f t="shared" si="3"/>
        <v>%</v>
      </c>
    </row>
    <row r="23" spans="2:6" hidden="1" x14ac:dyDescent="0.25">
      <c r="B23" s="51"/>
      <c r="C23" s="52"/>
      <c r="D23" s="52"/>
      <c r="E23" s="52"/>
      <c r="F23" s="11" t="str">
        <f t="shared" si="3"/>
        <v>%</v>
      </c>
    </row>
    <row r="24" spans="2:6" hidden="1" x14ac:dyDescent="0.25">
      <c r="B24" s="51"/>
      <c r="C24" s="52"/>
      <c r="D24" s="52"/>
      <c r="E24" s="52"/>
      <c r="F24" s="11" t="str">
        <f t="shared" si="3"/>
        <v>%</v>
      </c>
    </row>
    <row r="25" spans="2:6" hidden="1" x14ac:dyDescent="0.25">
      <c r="B25" s="51"/>
      <c r="C25" s="52"/>
      <c r="D25" s="52"/>
      <c r="E25" s="52"/>
      <c r="F25" s="11" t="str">
        <f t="shared" si="3"/>
        <v>%</v>
      </c>
    </row>
    <row r="26" spans="2:6" hidden="1" x14ac:dyDescent="0.25">
      <c r="B26" s="51"/>
      <c r="C26" s="52"/>
      <c r="D26" s="52"/>
      <c r="E26" s="52"/>
      <c r="F26" s="11" t="str">
        <f t="shared" si="3"/>
        <v>%</v>
      </c>
    </row>
    <row r="27" spans="2:6" hidden="1" x14ac:dyDescent="0.25">
      <c r="B27" s="51"/>
      <c r="C27" s="52"/>
      <c r="D27" s="52"/>
      <c r="E27" s="52"/>
      <c r="F27" s="11" t="str">
        <f t="shared" si="3"/>
        <v>%</v>
      </c>
    </row>
    <row r="28" spans="2:6" hidden="1" x14ac:dyDescent="0.25">
      <c r="B28" s="28" t="s">
        <v>13</v>
      </c>
      <c r="C28" s="29">
        <f>++C29</f>
        <v>0</v>
      </c>
      <c r="D28" s="29">
        <f t="shared" ref="D28:E30" si="4">++D29</f>
        <v>0</v>
      </c>
      <c r="E28" s="29">
        <f t="shared" si="4"/>
        <v>0</v>
      </c>
      <c r="F28" s="30" t="str">
        <f t="shared" ref="F28:F29" si="5">IF(E28=0,"%",E28/D28)</f>
        <v>%</v>
      </c>
    </row>
    <row r="29" spans="2:6" hidden="1" x14ac:dyDescent="0.25">
      <c r="B29" s="3"/>
      <c r="C29" s="14">
        <v>0</v>
      </c>
      <c r="D29" s="14">
        <v>0</v>
      </c>
      <c r="E29" s="14">
        <v>0</v>
      </c>
      <c r="F29" s="11" t="str">
        <f t="shared" si="5"/>
        <v>%</v>
      </c>
    </row>
    <row r="30" spans="2:6" x14ac:dyDescent="0.25">
      <c r="B30" s="28" t="s">
        <v>12</v>
      </c>
      <c r="C30" s="29">
        <f>++C31</f>
        <v>0</v>
      </c>
      <c r="D30" s="29">
        <f t="shared" si="4"/>
        <v>0</v>
      </c>
      <c r="E30" s="29">
        <f t="shared" si="4"/>
        <v>0</v>
      </c>
      <c r="F30" s="30" t="str">
        <f t="shared" ref="F30:F31" si="6">IF(E30=0,"%",E30/D30)</f>
        <v>%</v>
      </c>
    </row>
    <row r="31" spans="2:6" x14ac:dyDescent="0.25">
      <c r="B31" s="3" t="s">
        <v>33</v>
      </c>
      <c r="C31" s="14">
        <v>0</v>
      </c>
      <c r="D31" s="14">
        <v>0</v>
      </c>
      <c r="E31" s="14">
        <v>0</v>
      </c>
      <c r="F31" s="11" t="str">
        <f t="shared" si="6"/>
        <v>%</v>
      </c>
    </row>
    <row r="32" spans="2:6" x14ac:dyDescent="0.25">
      <c r="B32" s="28" t="s">
        <v>11</v>
      </c>
      <c r="C32" s="29">
        <f>SUM(C33:C35)</f>
        <v>267976361</v>
      </c>
      <c r="D32" s="29">
        <f>SUM(D33:D35)</f>
        <v>131909345</v>
      </c>
      <c r="E32" s="29">
        <f>SUM(E33:E35)</f>
        <v>61340755.020000011</v>
      </c>
      <c r="F32" s="30">
        <f t="shared" ref="F32:F35" si="7">IF(E32=0,"%",E32/D32)</f>
        <v>0.46502205753504433</v>
      </c>
    </row>
    <row r="33" spans="2:6" x14ac:dyDescent="0.25">
      <c r="B33" s="3" t="s">
        <v>33</v>
      </c>
      <c r="C33" s="14">
        <v>267976361</v>
      </c>
      <c r="D33" s="14">
        <v>131909345</v>
      </c>
      <c r="E33" s="14">
        <v>61340755.020000011</v>
      </c>
      <c r="F33" s="11">
        <f t="shared" si="7"/>
        <v>0.46502205753504433</v>
      </c>
    </row>
    <row r="34" spans="2:6" hidden="1" x14ac:dyDescent="0.25">
      <c r="B34" s="53"/>
      <c r="C34" s="52"/>
      <c r="D34" s="52"/>
      <c r="E34" s="52"/>
      <c r="F34" s="11" t="str">
        <f t="shared" si="7"/>
        <v>%</v>
      </c>
    </row>
    <row r="35" spans="2:6" hidden="1" x14ac:dyDescent="0.25">
      <c r="B35" s="53"/>
      <c r="C35" s="52"/>
      <c r="D35" s="52"/>
      <c r="E35" s="52"/>
      <c r="F35" s="11" t="str">
        <f t="shared" si="7"/>
        <v>%</v>
      </c>
    </row>
    <row r="36" spans="2:6" x14ac:dyDescent="0.25">
      <c r="B36" s="31" t="s">
        <v>2</v>
      </c>
      <c r="C36" s="32">
        <f>+C9+C13+C15+C28+C30+C32</f>
        <v>267976361</v>
      </c>
      <c r="D36" s="32">
        <f>+D9+D13+D15+D28+D30+D32</f>
        <v>131909345</v>
      </c>
      <c r="E36" s="32">
        <f>+E9+E13+E15+E28+E30+E32</f>
        <v>61340755.020000011</v>
      </c>
      <c r="F36" s="33">
        <f t="shared" ref="F36" si="8">IF(D36=0,"%",E36/D36)</f>
        <v>0.46502205753504433</v>
      </c>
    </row>
    <row r="37" spans="2:6" x14ac:dyDescent="0.25">
      <c r="B37" s="22" t="s">
        <v>38</v>
      </c>
    </row>
  </sheetData>
  <mergeCells count="1">
    <mergeCell ref="B5:F5"/>
  </mergeCells>
  <pageMargins left="0.7" right="0.7" top="0.75" bottom="0.75" header="0.3" footer="0.3"/>
  <pageSetup paperSize="9" scale="7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5:F39"/>
  <sheetViews>
    <sheetView showGridLines="0" zoomScale="120" zoomScaleNormal="120" workbookViewId="0">
      <selection activeCell="B8" sqref="B8"/>
    </sheetView>
  </sheetViews>
  <sheetFormatPr baseColWidth="10" defaultRowHeight="15" x14ac:dyDescent="0.25"/>
  <cols>
    <col min="2" max="2" width="110.5703125" bestFit="1" customWidth="1"/>
    <col min="3" max="4" width="14.140625" bestFit="1" customWidth="1"/>
    <col min="5" max="5" width="15.7109375" customWidth="1"/>
    <col min="6" max="6" width="12.28515625" customWidth="1"/>
  </cols>
  <sheetData>
    <row r="5" spans="2:6" ht="60" customHeight="1" x14ac:dyDescent="0.25">
      <c r="B5" s="56" t="s">
        <v>42</v>
      </c>
      <c r="C5" s="56"/>
      <c r="D5" s="56"/>
      <c r="E5" s="56"/>
      <c r="F5" s="56"/>
    </row>
    <row r="7" spans="2:6" x14ac:dyDescent="0.25">
      <c r="E7" s="46"/>
      <c r="F7" s="48" t="s">
        <v>18</v>
      </c>
    </row>
    <row r="8" spans="2:6" ht="38.25" x14ac:dyDescent="0.25">
      <c r="B8" s="34" t="s">
        <v>3</v>
      </c>
      <c r="C8" s="34" t="s">
        <v>0</v>
      </c>
      <c r="D8" s="34" t="s">
        <v>1</v>
      </c>
      <c r="E8" s="36" t="s">
        <v>36</v>
      </c>
      <c r="F8" s="36" t="s">
        <v>4</v>
      </c>
    </row>
    <row r="9" spans="2:6" x14ac:dyDescent="0.25">
      <c r="B9" s="28" t="s">
        <v>16</v>
      </c>
      <c r="C9" s="29">
        <f>+C10</f>
        <v>0</v>
      </c>
      <c r="D9" s="29">
        <f t="shared" ref="D9:E9" si="0">+D10</f>
        <v>0</v>
      </c>
      <c r="E9" s="29">
        <f t="shared" si="0"/>
        <v>0</v>
      </c>
      <c r="F9" s="30" t="str">
        <f t="shared" ref="F9:F38" si="1">IF(E9=0,"%",E9/D9)</f>
        <v>%</v>
      </c>
    </row>
    <row r="10" spans="2:6" x14ac:dyDescent="0.25">
      <c r="B10" s="13" t="s">
        <v>33</v>
      </c>
      <c r="C10" s="14">
        <v>0</v>
      </c>
      <c r="D10" s="14">
        <v>0</v>
      </c>
      <c r="E10" s="14">
        <v>0</v>
      </c>
      <c r="F10" s="11" t="str">
        <f t="shared" si="1"/>
        <v>%</v>
      </c>
    </row>
    <row r="11" spans="2:6" x14ac:dyDescent="0.25">
      <c r="B11" s="28" t="s">
        <v>14</v>
      </c>
      <c r="C11" s="29">
        <f>+SUM(C12:C22)</f>
        <v>0</v>
      </c>
      <c r="D11" s="29">
        <f>+SUM(D12:D22)</f>
        <v>579171821</v>
      </c>
      <c r="E11" s="29">
        <f>+SUM(E12:E22)</f>
        <v>498878462.83999991</v>
      </c>
      <c r="F11" s="30">
        <f t="shared" ref="F11:F12" si="2">IF(E11=0,"%",E11/D11)</f>
        <v>0.86136521970049351</v>
      </c>
    </row>
    <row r="12" spans="2:6" x14ac:dyDescent="0.25">
      <c r="B12" s="13" t="s">
        <v>23</v>
      </c>
      <c r="C12" s="14">
        <v>0</v>
      </c>
      <c r="D12" s="14">
        <v>44874837</v>
      </c>
      <c r="E12" s="14">
        <v>41130689.18999999</v>
      </c>
      <c r="F12" s="11">
        <f t="shared" si="2"/>
        <v>0.9165646482459644</v>
      </c>
    </row>
    <row r="13" spans="2:6" x14ac:dyDescent="0.25">
      <c r="B13" s="12" t="s">
        <v>24</v>
      </c>
      <c r="C13" s="15">
        <v>0</v>
      </c>
      <c r="D13" s="15">
        <v>5005306</v>
      </c>
      <c r="E13" s="15">
        <v>4746730.2</v>
      </c>
      <c r="F13" s="20">
        <f t="shared" si="1"/>
        <v>0.94833966195073793</v>
      </c>
    </row>
    <row r="14" spans="2:6" x14ac:dyDescent="0.25">
      <c r="B14" s="12" t="s">
        <v>25</v>
      </c>
      <c r="C14" s="15">
        <v>0</v>
      </c>
      <c r="D14" s="15">
        <v>178804</v>
      </c>
      <c r="E14" s="15">
        <v>153003.72</v>
      </c>
      <c r="F14" s="20">
        <f t="shared" si="1"/>
        <v>0.85570636003668821</v>
      </c>
    </row>
    <row r="15" spans="2:6" x14ac:dyDescent="0.25">
      <c r="B15" s="12" t="s">
        <v>26</v>
      </c>
      <c r="C15" s="15">
        <v>0</v>
      </c>
      <c r="D15" s="15">
        <v>13491363</v>
      </c>
      <c r="E15" s="15">
        <v>11402263.010000002</v>
      </c>
      <c r="F15" s="20">
        <f t="shared" si="1"/>
        <v>0.84515278478534761</v>
      </c>
    </row>
    <row r="16" spans="2:6" x14ac:dyDescent="0.25">
      <c r="B16" s="12" t="s">
        <v>27</v>
      </c>
      <c r="C16" s="15">
        <v>0</v>
      </c>
      <c r="D16" s="15">
        <v>62671701</v>
      </c>
      <c r="E16" s="15">
        <v>50498400.159999967</v>
      </c>
      <c r="F16" s="20">
        <f t="shared" si="1"/>
        <v>0.80576080358820912</v>
      </c>
    </row>
    <row r="17" spans="2:6" x14ac:dyDescent="0.25">
      <c r="B17" s="12" t="s">
        <v>29</v>
      </c>
      <c r="C17" s="15">
        <v>0</v>
      </c>
      <c r="D17" s="15">
        <v>13628816</v>
      </c>
      <c r="E17" s="15">
        <v>12288258.010000002</v>
      </c>
      <c r="F17" s="20">
        <f t="shared" si="1"/>
        <v>0.90163797133955004</v>
      </c>
    </row>
    <row r="18" spans="2:6" x14ac:dyDescent="0.25">
      <c r="B18" s="12" t="s">
        <v>30</v>
      </c>
      <c r="C18" s="15">
        <v>0</v>
      </c>
      <c r="D18" s="15">
        <v>719201</v>
      </c>
      <c r="E18" s="15">
        <v>521881.62999999995</v>
      </c>
      <c r="F18" s="20">
        <f t="shared" si="1"/>
        <v>0.72564085700659475</v>
      </c>
    </row>
    <row r="19" spans="2:6" x14ac:dyDescent="0.25">
      <c r="B19" s="12" t="s">
        <v>31</v>
      </c>
      <c r="C19" s="15">
        <v>0</v>
      </c>
      <c r="D19" s="15">
        <v>4265109</v>
      </c>
      <c r="E19" s="15">
        <v>4216493.8699999992</v>
      </c>
      <c r="F19" s="20">
        <f t="shared" si="1"/>
        <v>0.98860166762443802</v>
      </c>
    </row>
    <row r="20" spans="2:6" x14ac:dyDescent="0.25">
      <c r="B20" s="12" t="s">
        <v>35</v>
      </c>
      <c r="C20" s="15">
        <v>0</v>
      </c>
      <c r="D20" s="15">
        <v>13002714</v>
      </c>
      <c r="E20" s="15">
        <v>11525316.269999998</v>
      </c>
      <c r="F20" s="20">
        <f t="shared" si="1"/>
        <v>0.88637774160071492</v>
      </c>
    </row>
    <row r="21" spans="2:6" x14ac:dyDescent="0.25">
      <c r="B21" s="12" t="s">
        <v>32</v>
      </c>
      <c r="C21" s="15">
        <v>0</v>
      </c>
      <c r="D21" s="15">
        <v>15007</v>
      </c>
      <c r="E21" s="15">
        <v>14907.7</v>
      </c>
      <c r="F21" s="20">
        <f t="shared" si="1"/>
        <v>0.993383087892317</v>
      </c>
    </row>
    <row r="22" spans="2:6" x14ac:dyDescent="0.25">
      <c r="B22" s="12" t="s">
        <v>33</v>
      </c>
      <c r="C22" s="15">
        <v>0</v>
      </c>
      <c r="D22" s="15">
        <v>421318963</v>
      </c>
      <c r="E22" s="15">
        <v>362380519.07999998</v>
      </c>
      <c r="F22" s="20">
        <f t="shared" si="1"/>
        <v>0.86010968150987299</v>
      </c>
    </row>
    <row r="23" spans="2:6" x14ac:dyDescent="0.25">
      <c r="B23" s="28" t="s">
        <v>13</v>
      </c>
      <c r="C23" s="29">
        <f>SUM(C24:C25)</f>
        <v>0</v>
      </c>
      <c r="D23" s="29">
        <f t="shared" ref="D23:E23" si="3">SUM(D24:D25)</f>
        <v>0</v>
      </c>
      <c r="E23" s="29">
        <f t="shared" si="3"/>
        <v>0</v>
      </c>
      <c r="F23" s="30" t="str">
        <f t="shared" ref="F23:F24" si="4">IF(E23=0,"%",E23/D23)</f>
        <v>%</v>
      </c>
    </row>
    <row r="24" spans="2:6" x14ac:dyDescent="0.25">
      <c r="B24" s="12" t="s">
        <v>19</v>
      </c>
      <c r="C24" s="15">
        <v>0</v>
      </c>
      <c r="D24" s="15">
        <v>0</v>
      </c>
      <c r="E24" s="15">
        <v>0</v>
      </c>
      <c r="F24" s="20" t="str">
        <f t="shared" si="4"/>
        <v>%</v>
      </c>
    </row>
    <row r="25" spans="2:6" x14ac:dyDescent="0.25">
      <c r="B25" s="49" t="s">
        <v>22</v>
      </c>
      <c r="C25" s="50">
        <v>0</v>
      </c>
      <c r="D25" s="50">
        <v>0</v>
      </c>
      <c r="E25" s="50">
        <v>0</v>
      </c>
      <c r="F25" s="20" t="str">
        <f t="shared" si="1"/>
        <v>%</v>
      </c>
    </row>
    <row r="26" spans="2:6" x14ac:dyDescent="0.25">
      <c r="B26" s="28" t="s">
        <v>12</v>
      </c>
      <c r="C26" s="29">
        <f>+C27</f>
        <v>0</v>
      </c>
      <c r="D26" s="29">
        <f t="shared" ref="D26:E26" si="5">+D27</f>
        <v>0</v>
      </c>
      <c r="E26" s="29">
        <f t="shared" si="5"/>
        <v>0</v>
      </c>
      <c r="F26" s="30" t="str">
        <f t="shared" si="1"/>
        <v>%</v>
      </c>
    </row>
    <row r="27" spans="2:6" x14ac:dyDescent="0.25">
      <c r="B27" s="12" t="s">
        <v>33</v>
      </c>
      <c r="C27" s="15">
        <v>0</v>
      </c>
      <c r="D27" s="15">
        <v>0</v>
      </c>
      <c r="E27" s="15">
        <v>0</v>
      </c>
      <c r="F27" s="20" t="str">
        <f t="shared" si="1"/>
        <v>%</v>
      </c>
    </row>
    <row r="28" spans="2:6" x14ac:dyDescent="0.25">
      <c r="B28" s="28" t="s">
        <v>11</v>
      </c>
      <c r="C28" s="29">
        <f>+SUM(C29:C37)</f>
        <v>0</v>
      </c>
      <c r="D28" s="29">
        <f>+SUM(D29:D37)</f>
        <v>23737793</v>
      </c>
      <c r="E28" s="29">
        <f>+SUM(E29:E37)</f>
        <v>11042306.539999999</v>
      </c>
      <c r="F28" s="30">
        <f t="shared" si="1"/>
        <v>0.4651783145973174</v>
      </c>
    </row>
    <row r="29" spans="2:6" x14ac:dyDescent="0.25">
      <c r="B29" s="12" t="s">
        <v>23</v>
      </c>
      <c r="C29" s="15">
        <v>0</v>
      </c>
      <c r="D29" s="15">
        <v>807993</v>
      </c>
      <c r="E29" s="15">
        <v>598434.41</v>
      </c>
      <c r="F29" s="20">
        <f t="shared" si="1"/>
        <v>0.74064306250177914</v>
      </c>
    </row>
    <row r="30" spans="2:6" x14ac:dyDescent="0.25">
      <c r="B30" s="12" t="s">
        <v>24</v>
      </c>
      <c r="C30" s="15">
        <v>0</v>
      </c>
      <c r="D30" s="15">
        <v>21558</v>
      </c>
      <c r="E30" s="15">
        <v>0</v>
      </c>
      <c r="F30" s="20" t="str">
        <f t="shared" si="1"/>
        <v>%</v>
      </c>
    </row>
    <row r="31" spans="2:6" x14ac:dyDescent="0.25">
      <c r="B31" s="12" t="s">
        <v>26</v>
      </c>
      <c r="C31" s="15">
        <v>0</v>
      </c>
      <c r="D31" s="15">
        <v>341484</v>
      </c>
      <c r="E31" s="15">
        <v>165609.85</v>
      </c>
      <c r="F31" s="20">
        <f t="shared" si="1"/>
        <v>0.48497103817455578</v>
      </c>
    </row>
    <row r="32" spans="2:6" x14ac:dyDescent="0.25">
      <c r="B32" s="12" t="s">
        <v>27</v>
      </c>
      <c r="C32" s="15">
        <v>0</v>
      </c>
      <c r="D32" s="15">
        <v>360190</v>
      </c>
      <c r="E32" s="15">
        <v>347903.1</v>
      </c>
      <c r="F32" s="20">
        <f t="shared" si="1"/>
        <v>0.96588772592242977</v>
      </c>
    </row>
    <row r="33" spans="2:6" x14ac:dyDescent="0.25">
      <c r="B33" s="12" t="s">
        <v>30</v>
      </c>
      <c r="C33" s="15">
        <v>0</v>
      </c>
      <c r="D33" s="15">
        <v>0</v>
      </c>
      <c r="E33" s="15">
        <v>0</v>
      </c>
      <c r="F33" s="20" t="str">
        <f t="shared" si="1"/>
        <v>%</v>
      </c>
    </row>
    <row r="34" spans="2:6" x14ac:dyDescent="0.25">
      <c r="B34" s="12" t="s">
        <v>31</v>
      </c>
      <c r="C34" s="15">
        <v>0</v>
      </c>
      <c r="D34" s="15">
        <v>1558</v>
      </c>
      <c r="E34" s="15">
        <v>0</v>
      </c>
      <c r="F34" s="20" t="str">
        <f t="shared" si="1"/>
        <v>%</v>
      </c>
    </row>
    <row r="35" spans="2:6" x14ac:dyDescent="0.25">
      <c r="B35" s="12" t="s">
        <v>35</v>
      </c>
      <c r="C35" s="15">
        <v>0</v>
      </c>
      <c r="D35" s="15">
        <v>50224</v>
      </c>
      <c r="E35" s="15">
        <v>3000</v>
      </c>
      <c r="F35" s="20">
        <f t="shared" si="1"/>
        <v>5.9732398853137941E-2</v>
      </c>
    </row>
    <row r="36" spans="2:6" x14ac:dyDescent="0.25">
      <c r="B36" s="12" t="s">
        <v>32</v>
      </c>
      <c r="C36" s="15">
        <v>0</v>
      </c>
      <c r="D36" s="15">
        <v>4684</v>
      </c>
      <c r="E36" s="15">
        <v>4654</v>
      </c>
      <c r="F36" s="20">
        <f t="shared" si="1"/>
        <v>0.99359521776259607</v>
      </c>
    </row>
    <row r="37" spans="2:6" x14ac:dyDescent="0.25">
      <c r="B37" s="12" t="s">
        <v>33</v>
      </c>
      <c r="C37" s="15">
        <v>0</v>
      </c>
      <c r="D37" s="15">
        <v>22150102</v>
      </c>
      <c r="E37" s="15">
        <v>9922705.1799999997</v>
      </c>
      <c r="F37" s="20">
        <f t="shared" si="1"/>
        <v>0.44797559758415556</v>
      </c>
    </row>
    <row r="38" spans="2:6" x14ac:dyDescent="0.25">
      <c r="B38" s="31" t="s">
        <v>2</v>
      </c>
      <c r="C38" s="32">
        <f>+C28+C26+C23+C11</f>
        <v>0</v>
      </c>
      <c r="D38" s="32">
        <f>+D28+D26+D23+D11</f>
        <v>602909614</v>
      </c>
      <c r="E38" s="32">
        <f>+E28+E26+E23+E11</f>
        <v>509920769.37999994</v>
      </c>
      <c r="F38" s="33">
        <f t="shared" si="1"/>
        <v>0.84576652542813813</v>
      </c>
    </row>
    <row r="39" spans="2:6" x14ac:dyDescent="0.25">
      <c r="B39" s="22" t="s">
        <v>38</v>
      </c>
    </row>
  </sheetData>
  <mergeCells count="1">
    <mergeCell ref="B5:F5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5:F20"/>
  <sheetViews>
    <sheetView showGridLines="0" zoomScale="120" zoomScaleNormal="120" workbookViewId="0">
      <selection activeCell="B1" sqref="B1"/>
    </sheetView>
  </sheetViews>
  <sheetFormatPr baseColWidth="10" defaultRowHeight="15" x14ac:dyDescent="0.25"/>
  <cols>
    <col min="1" max="1" width="2.42578125" customWidth="1"/>
    <col min="2" max="2" width="85.28515625" bestFit="1" customWidth="1"/>
    <col min="5" max="5" width="15.7109375" customWidth="1"/>
    <col min="6" max="6" width="12.28515625" customWidth="1"/>
  </cols>
  <sheetData>
    <row r="5" spans="2:6" ht="60" customHeight="1" x14ac:dyDescent="0.25">
      <c r="B5" s="57" t="s">
        <v>43</v>
      </c>
      <c r="C5" s="57"/>
      <c r="D5" s="57"/>
      <c r="E5" s="57"/>
      <c r="F5" s="57"/>
    </row>
    <row r="8" spans="2:6" ht="38.25" x14ac:dyDescent="0.25">
      <c r="B8" s="34" t="s">
        <v>3</v>
      </c>
      <c r="C8" s="34" t="s">
        <v>0</v>
      </c>
      <c r="D8" s="34" t="s">
        <v>1</v>
      </c>
      <c r="E8" s="36" t="s">
        <v>36</v>
      </c>
      <c r="F8" s="36" t="s">
        <v>4</v>
      </c>
    </row>
    <row r="9" spans="2:6" x14ac:dyDescent="0.25">
      <c r="B9" s="28" t="s">
        <v>17</v>
      </c>
      <c r="C9" s="29">
        <f>SUM(C10:C13)</f>
        <v>0</v>
      </c>
      <c r="D9" s="29">
        <f t="shared" ref="D9:E9" si="0">SUM(D10:D13)</f>
        <v>1235009</v>
      </c>
      <c r="E9" s="29">
        <f t="shared" si="0"/>
        <v>1022947.0000000001</v>
      </c>
      <c r="F9" s="30">
        <f t="shared" ref="F9:F19" si="1">IF(E9=0,"%",E9/D9)</f>
        <v>0.82829112986221165</v>
      </c>
    </row>
    <row r="10" spans="2:6" x14ac:dyDescent="0.25">
      <c r="B10" s="12" t="s">
        <v>23</v>
      </c>
      <c r="C10" s="15">
        <v>0</v>
      </c>
      <c r="D10" s="15">
        <v>669784</v>
      </c>
      <c r="E10" s="15">
        <v>530256.06000000006</v>
      </c>
      <c r="F10" s="20">
        <f t="shared" si="1"/>
        <v>0.79168218410711522</v>
      </c>
    </row>
    <row r="11" spans="2:6" x14ac:dyDescent="0.25">
      <c r="B11" s="54" t="s">
        <v>31</v>
      </c>
      <c r="C11" s="55">
        <v>0</v>
      </c>
      <c r="D11" s="55">
        <v>110123</v>
      </c>
      <c r="E11" s="55">
        <v>65897.37999999999</v>
      </c>
      <c r="F11" s="20">
        <f t="shared" si="1"/>
        <v>0.59839797317544918</v>
      </c>
    </row>
    <row r="12" spans="2:6" x14ac:dyDescent="0.25">
      <c r="B12" s="54" t="s">
        <v>35</v>
      </c>
      <c r="C12" s="55">
        <v>0</v>
      </c>
      <c r="D12" s="55">
        <v>384940</v>
      </c>
      <c r="E12" s="55">
        <v>366631.91</v>
      </c>
      <c r="F12" s="20">
        <f t="shared" si="1"/>
        <v>0.95243910739335991</v>
      </c>
    </row>
    <row r="13" spans="2:6" x14ac:dyDescent="0.25">
      <c r="B13" s="38" t="s">
        <v>33</v>
      </c>
      <c r="C13" s="16">
        <v>0</v>
      </c>
      <c r="D13" s="16">
        <v>70162</v>
      </c>
      <c r="E13" s="16">
        <v>60161.65</v>
      </c>
      <c r="F13" s="21">
        <f t="shared" si="1"/>
        <v>0.85746771756791429</v>
      </c>
    </row>
    <row r="14" spans="2:6" x14ac:dyDescent="0.25">
      <c r="B14" s="28" t="s">
        <v>11</v>
      </c>
      <c r="C14" s="29">
        <f>SUM(C15:C18)</f>
        <v>0</v>
      </c>
      <c r="D14" s="29">
        <f t="shared" ref="D14:E14" si="2">SUM(D15:D18)</f>
        <v>900853</v>
      </c>
      <c r="E14" s="29">
        <f t="shared" si="2"/>
        <v>774496.61</v>
      </c>
      <c r="F14" s="39">
        <f t="shared" si="1"/>
        <v>0.85973694931359501</v>
      </c>
    </row>
    <row r="15" spans="2:6" x14ac:dyDescent="0.25">
      <c r="B15" s="12" t="s">
        <v>23</v>
      </c>
      <c r="C15" s="15">
        <v>0</v>
      </c>
      <c r="D15" s="15">
        <v>513586</v>
      </c>
      <c r="E15" s="15">
        <v>427409.99</v>
      </c>
      <c r="F15" s="20">
        <f t="shared" si="1"/>
        <v>0.83220724474576802</v>
      </c>
    </row>
    <row r="16" spans="2:6" x14ac:dyDescent="0.25">
      <c r="B16" s="54" t="s">
        <v>31</v>
      </c>
      <c r="C16" s="55">
        <v>0</v>
      </c>
      <c r="D16" s="55">
        <v>0</v>
      </c>
      <c r="E16" s="55">
        <v>0</v>
      </c>
      <c r="F16" s="20" t="str">
        <f t="shared" si="1"/>
        <v>%</v>
      </c>
    </row>
    <row r="17" spans="2:6" x14ac:dyDescent="0.25">
      <c r="B17" s="54" t="s">
        <v>35</v>
      </c>
      <c r="C17" s="55">
        <v>0</v>
      </c>
      <c r="D17" s="55">
        <v>352254</v>
      </c>
      <c r="E17" s="55">
        <v>312474.62</v>
      </c>
      <c r="F17" s="20">
        <f t="shared" si="1"/>
        <v>0.88707188562798434</v>
      </c>
    </row>
    <row r="18" spans="2:6" x14ac:dyDescent="0.25">
      <c r="B18" s="38" t="s">
        <v>33</v>
      </c>
      <c r="C18" s="16">
        <v>0</v>
      </c>
      <c r="D18" s="16">
        <v>35013</v>
      </c>
      <c r="E18" s="16">
        <v>34612</v>
      </c>
      <c r="F18" s="21">
        <f t="shared" si="1"/>
        <v>0.98854711107303006</v>
      </c>
    </row>
    <row r="19" spans="2:6" x14ac:dyDescent="0.25">
      <c r="B19" s="31" t="s">
        <v>2</v>
      </c>
      <c r="C19" s="32">
        <f>+C14+C9</f>
        <v>0</v>
      </c>
      <c r="D19" s="32">
        <f t="shared" ref="D19:E19" si="3">+D14+D9</f>
        <v>2135862</v>
      </c>
      <c r="E19" s="32">
        <f t="shared" si="3"/>
        <v>1797443.61</v>
      </c>
      <c r="F19" s="33">
        <f t="shared" si="1"/>
        <v>0.84155418748964128</v>
      </c>
    </row>
    <row r="20" spans="2:6" x14ac:dyDescent="0.25">
      <c r="B20" s="22" t="s">
        <v>38</v>
      </c>
    </row>
  </sheetData>
  <mergeCells count="1">
    <mergeCell ref="B5:F5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TODA FUENTE</vt:lpstr>
      <vt:lpstr>RO</vt:lpstr>
      <vt:lpstr>RDR</vt:lpstr>
      <vt:lpstr>ROOC</vt:lpstr>
      <vt:lpstr>DYT</vt:lpstr>
      <vt:lpstr>RD</vt:lpstr>
      <vt:lpstr>RDR!Área_de_impresión</vt:lpstr>
      <vt:lpstr>RO!Área_de_impresión</vt:lpstr>
      <vt:lpstr>ROOC!Área_de_impresión</vt:lpstr>
      <vt:lpstr>'TODA FUENTE'!Área_de_impresión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DAMIAN VICENTE GALLO</dc:creator>
  <cp:lastModifiedBy>DAMIAN VICENTE GALLO</cp:lastModifiedBy>
  <cp:lastPrinted>2014-05-15T18:05:16Z</cp:lastPrinted>
  <dcterms:created xsi:type="dcterms:W3CDTF">2013-07-12T22:51:31Z</dcterms:created>
  <dcterms:modified xsi:type="dcterms:W3CDTF">2025-12-29T16:00:25Z</dcterms:modified>
</cp:coreProperties>
</file>