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5" yWindow="4710" windowWidth="19440" windowHeight="5385" tabRatio="439"/>
  </bookViews>
  <sheets>
    <sheet name="CONSOLIDADO" sheetId="11" r:id="rId1"/>
    <sheet name="PLIEGO MINSA" sheetId="5" r:id="rId2"/>
    <sheet name="UE ADSCRITAS AL PLIEGO MINSA" sheetId="9" r:id="rId3"/>
  </sheets>
  <definedNames>
    <definedName name="_xlnm._FilterDatabase" localSheetId="2" hidden="1">'UE ADSCRITAS AL PLIEGO MINSA'!$A$39:$GO$72</definedName>
    <definedName name="_xlnm.Print_Area" localSheetId="0">CONSOLIDADO!$B$2:$E$21</definedName>
    <definedName name="_xlnm.Print_Area" localSheetId="1">'PLIEGO MINSA'!$A$1:$K$92</definedName>
    <definedName name="_xlnm.Print_Area" localSheetId="2">'UE ADSCRITAS AL PLIEGO MINSA'!$A$1:$K$76</definedName>
    <definedName name="_xlnm.Print_Titles" localSheetId="1">'PLIEGO MINSA'!$4:$5</definedName>
    <definedName name="_xlnm.Print_Titles" localSheetId="2">'UE ADSCRITAS AL PLIEGO MINSA'!$5:$5</definedName>
  </definedNames>
  <calcPr calcId="145621"/>
</workbook>
</file>

<file path=xl/calcChain.xml><?xml version="1.0" encoding="utf-8"?>
<calcChain xmlns="http://schemas.openxmlformats.org/spreadsheetml/2006/main">
  <c r="G7" i="9" l="1"/>
  <c r="F7" i="9"/>
  <c r="G71" i="9"/>
  <c r="F71" i="9"/>
  <c r="G66" i="9"/>
  <c r="F66" i="9"/>
  <c r="H66" i="9" s="1"/>
  <c r="D63" i="9"/>
  <c r="G59" i="9"/>
  <c r="F59" i="9"/>
  <c r="E57" i="9"/>
  <c r="D57" i="9"/>
  <c r="G55" i="9"/>
  <c r="F55" i="9"/>
  <c r="G48" i="9"/>
  <c r="F48" i="9"/>
  <c r="H48" i="9" s="1"/>
  <c r="D48" i="9"/>
  <c r="G44" i="9"/>
  <c r="F44" i="9"/>
  <c r="H44" i="9" s="1"/>
  <c r="G41" i="9"/>
  <c r="F41" i="9"/>
  <c r="F39" i="9"/>
  <c r="H39" i="9" s="1"/>
  <c r="G36" i="9"/>
  <c r="F36" i="9"/>
  <c r="G34" i="9"/>
  <c r="H34" i="9" s="1"/>
  <c r="F34" i="9"/>
  <c r="G20" i="9"/>
  <c r="G24" i="9"/>
  <c r="F24" i="9"/>
  <c r="H24" i="9" s="1"/>
  <c r="F20" i="9"/>
  <c r="G57" i="9"/>
  <c r="H57" i="9" s="1"/>
  <c r="H72" i="9"/>
  <c r="H70" i="9"/>
  <c r="H69" i="9"/>
  <c r="H68" i="9"/>
  <c r="H67" i="9"/>
  <c r="H65" i="9"/>
  <c r="H64" i="9"/>
  <c r="H63" i="9"/>
  <c r="H62" i="9"/>
  <c r="H61" i="9"/>
  <c r="H60" i="9"/>
  <c r="H58" i="9"/>
  <c r="H56" i="9"/>
  <c r="H54" i="9"/>
  <c r="H53" i="9"/>
  <c r="H52" i="9"/>
  <c r="H51" i="9"/>
  <c r="H50" i="9"/>
  <c r="H49" i="9"/>
  <c r="H47" i="9"/>
  <c r="H46" i="9"/>
  <c r="H45" i="9"/>
  <c r="H43" i="9"/>
  <c r="H42" i="9"/>
  <c r="H40" i="9"/>
  <c r="H38" i="9"/>
  <c r="H37" i="9"/>
  <c r="H35" i="9"/>
  <c r="H33" i="9"/>
  <c r="H32" i="9"/>
  <c r="H31" i="9"/>
  <c r="H30" i="9"/>
  <c r="H29" i="9"/>
  <c r="H28" i="9"/>
  <c r="H27" i="9"/>
  <c r="H26" i="9"/>
  <c r="H25" i="9"/>
  <c r="H23" i="9"/>
  <c r="H22" i="9"/>
  <c r="H21" i="9"/>
  <c r="H19" i="9"/>
  <c r="H18" i="9"/>
  <c r="H17" i="9"/>
  <c r="H16" i="9"/>
  <c r="H15" i="9"/>
  <c r="G7" i="5"/>
  <c r="F7" i="5"/>
  <c r="H7" i="5" s="1"/>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6" i="5"/>
  <c r="H41" i="9" l="1"/>
  <c r="H71" i="9"/>
  <c r="H36" i="9"/>
  <c r="H20" i="9"/>
  <c r="H55" i="9"/>
  <c r="H59" i="9"/>
  <c r="G14" i="9"/>
  <c r="F14" i="9"/>
  <c r="J54" i="9"/>
  <c r="K54" i="9" s="1"/>
  <c r="J53" i="9"/>
  <c r="K53" i="9" s="1"/>
  <c r="J52" i="9"/>
  <c r="K52" i="9" s="1"/>
  <c r="I54" i="9"/>
  <c r="I53" i="9"/>
  <c r="I52" i="9"/>
  <c r="H14" i="9" l="1"/>
  <c r="E48" i="9"/>
  <c r="P84" i="5" l="1"/>
  <c r="J64" i="9" l="1"/>
  <c r="K64" i="9" s="1"/>
  <c r="E63" i="9"/>
  <c r="I70" i="5"/>
  <c r="I69" i="5"/>
  <c r="I65" i="5"/>
  <c r="I58" i="5"/>
  <c r="J71" i="5"/>
  <c r="K71" i="5" s="1"/>
  <c r="J70" i="5"/>
  <c r="K70" i="5" s="1"/>
  <c r="J69" i="5"/>
  <c r="K69" i="5" s="1"/>
  <c r="I68" i="5"/>
  <c r="J67" i="5"/>
  <c r="K67" i="5" s="1"/>
  <c r="J66" i="5"/>
  <c r="K66" i="5" s="1"/>
  <c r="J65" i="5"/>
  <c r="K65" i="5" s="1"/>
  <c r="J64" i="5"/>
  <c r="K64" i="5" s="1"/>
  <c r="J63" i="5"/>
  <c r="K63" i="5" s="1"/>
  <c r="J62" i="5"/>
  <c r="K62" i="5" s="1"/>
  <c r="J61" i="5"/>
  <c r="K61" i="5" s="1"/>
  <c r="I60" i="5"/>
  <c r="J59" i="5"/>
  <c r="K59" i="5" s="1"/>
  <c r="J58" i="5"/>
  <c r="K58" i="5" s="1"/>
  <c r="I61" i="5" l="1"/>
  <c r="I62" i="5"/>
  <c r="I66" i="5"/>
  <c r="I64" i="9"/>
  <c r="J60" i="5"/>
  <c r="K60" i="5" s="1"/>
  <c r="J68" i="5"/>
  <c r="K68" i="5" s="1"/>
  <c r="I59" i="5"/>
  <c r="I63" i="5"/>
  <c r="I67" i="5"/>
  <c r="I71" i="5"/>
  <c r="I64" i="5"/>
  <c r="D7" i="5" l="1"/>
  <c r="E7" i="5" l="1"/>
  <c r="E66" i="9" l="1"/>
  <c r="D66" i="9"/>
  <c r="J70" i="9"/>
  <c r="K70" i="9" s="1"/>
  <c r="D46" i="5"/>
  <c r="D71" i="9"/>
  <c r="D15" i="9"/>
  <c r="D20" i="9"/>
  <c r="D24" i="9"/>
  <c r="I53" i="5"/>
  <c r="J53" i="5" l="1"/>
  <c r="K53" i="5" s="1"/>
  <c r="I70" i="9"/>
  <c r="J30" i="9"/>
  <c r="K30" i="9" s="1"/>
  <c r="J29" i="9"/>
  <c r="K29" i="9" s="1"/>
  <c r="J28" i="9"/>
  <c r="K28" i="9" s="1"/>
  <c r="J27" i="9"/>
  <c r="K27" i="9" s="1"/>
  <c r="J26" i="9"/>
  <c r="K26" i="9" s="1"/>
  <c r="J25" i="9"/>
  <c r="K25" i="9" s="1"/>
  <c r="J32" i="9"/>
  <c r="K32" i="9" s="1"/>
  <c r="E24" i="9"/>
  <c r="I25" i="9" l="1"/>
  <c r="I32" i="9"/>
  <c r="I28" i="9"/>
  <c r="I29" i="9"/>
  <c r="I26" i="9"/>
  <c r="I30" i="9"/>
  <c r="I27" i="9"/>
  <c r="J88" i="5"/>
  <c r="K88" i="5" s="1"/>
  <c r="I88" i="5" l="1"/>
  <c r="D73" i="5"/>
  <c r="E73" i="5" l="1"/>
  <c r="I60" i="9" l="1"/>
  <c r="J60" i="9" l="1"/>
  <c r="K60" i="9" s="1"/>
  <c r="D59" i="9" l="1"/>
  <c r="J69" i="9"/>
  <c r="K69" i="9" s="1"/>
  <c r="J68" i="9"/>
  <c r="K68" i="9" s="1"/>
  <c r="J67" i="9"/>
  <c r="K67" i="9" s="1"/>
  <c r="J66" i="9" l="1"/>
  <c r="I67" i="9"/>
  <c r="I68" i="9"/>
  <c r="I69" i="9"/>
  <c r="J62" i="9"/>
  <c r="K62" i="9" s="1"/>
  <c r="J61" i="9"/>
  <c r="K61" i="9" s="1"/>
  <c r="J45" i="9"/>
  <c r="K45" i="9" s="1"/>
  <c r="D36" i="9"/>
  <c r="J38" i="9"/>
  <c r="K38" i="9" s="1"/>
  <c r="J37" i="9"/>
  <c r="K37" i="9" s="1"/>
  <c r="J17" i="9"/>
  <c r="K17" i="9" s="1"/>
  <c r="J16" i="9"/>
  <c r="K16" i="9" s="1"/>
  <c r="E71" i="9"/>
  <c r="J72" i="5"/>
  <c r="K72" i="5" s="1"/>
  <c r="J57" i="5"/>
  <c r="K57" i="5" s="1"/>
  <c r="J56" i="5"/>
  <c r="K56" i="5" s="1"/>
  <c r="I54" i="5"/>
  <c r="I52" i="5"/>
  <c r="I51" i="5"/>
  <c r="J50" i="5"/>
  <c r="K50" i="5" s="1"/>
  <c r="I49" i="5"/>
  <c r="J35" i="5"/>
  <c r="K35" i="5" s="1"/>
  <c r="J32" i="5"/>
  <c r="K32" i="5" s="1"/>
  <c r="J31" i="5"/>
  <c r="K31" i="5" s="1"/>
  <c r="J30" i="5"/>
  <c r="K30" i="5" s="1"/>
  <c r="I29" i="5"/>
  <c r="J28" i="5"/>
  <c r="K28" i="5" s="1"/>
  <c r="J27" i="5"/>
  <c r="K27" i="5" s="1"/>
  <c r="I26" i="5"/>
  <c r="J25" i="5"/>
  <c r="K25" i="5" s="1"/>
  <c r="J24" i="5"/>
  <c r="K24" i="5" s="1"/>
  <c r="J23" i="5"/>
  <c r="K23" i="5" s="1"/>
  <c r="J51" i="5" l="1"/>
  <c r="K51" i="5" s="1"/>
  <c r="J36" i="9"/>
  <c r="I23" i="5"/>
  <c r="I31" i="5"/>
  <c r="I27" i="5"/>
  <c r="I28" i="5"/>
  <c r="I24" i="5"/>
  <c r="I32" i="5"/>
  <c r="J52" i="5"/>
  <c r="K52" i="5" s="1"/>
  <c r="J29" i="5"/>
  <c r="K29" i="5" s="1"/>
  <c r="J26" i="5"/>
  <c r="K26" i="5" s="1"/>
  <c r="I50" i="5"/>
  <c r="I25" i="5"/>
  <c r="J49" i="5"/>
  <c r="K49" i="5" s="1"/>
  <c r="I30" i="5"/>
  <c r="I35" i="5"/>
  <c r="J54" i="5"/>
  <c r="K54" i="5" s="1"/>
  <c r="I61" i="9"/>
  <c r="I62" i="9"/>
  <c r="I45" i="9"/>
  <c r="I37" i="9"/>
  <c r="I38" i="9"/>
  <c r="I17" i="9"/>
  <c r="I16" i="9"/>
  <c r="I72" i="5"/>
  <c r="I56" i="5"/>
  <c r="I57" i="5"/>
  <c r="I66" i="9"/>
  <c r="E59" i="9"/>
  <c r="E36" i="9"/>
  <c r="I36" i="9" s="1"/>
  <c r="E15" i="9"/>
  <c r="E46" i="5"/>
  <c r="E7" i="9" l="1"/>
  <c r="I8" i="5"/>
  <c r="J55" i="5"/>
  <c r="K55" i="5" s="1"/>
  <c r="J48" i="5"/>
  <c r="K48" i="5" s="1"/>
  <c r="J45" i="5"/>
  <c r="K45" i="5" s="1"/>
  <c r="J34" i="5"/>
  <c r="K34" i="5" s="1"/>
  <c r="I33" i="5"/>
  <c r="J20" i="5"/>
  <c r="K20" i="5" s="1"/>
  <c r="I47" i="5" l="1"/>
  <c r="I7" i="9"/>
  <c r="I55" i="5"/>
  <c r="D6" i="5"/>
  <c r="I45" i="5"/>
  <c r="I48" i="5"/>
  <c r="I34" i="5"/>
  <c r="J47" i="5"/>
  <c r="K47" i="5" s="1"/>
  <c r="I20" i="5"/>
  <c r="J46" i="5"/>
  <c r="J33" i="5"/>
  <c r="K33" i="5" s="1"/>
  <c r="J8" i="5"/>
  <c r="C17" i="11"/>
  <c r="I46" i="5" l="1"/>
  <c r="D17" i="11"/>
  <c r="E17" i="11" s="1"/>
  <c r="J87" i="5"/>
  <c r="K87" i="5" s="1"/>
  <c r="J43" i="5"/>
  <c r="K43" i="5" s="1"/>
  <c r="J42" i="5"/>
  <c r="K42" i="5" s="1"/>
  <c r="J41" i="5"/>
  <c r="K41" i="5" s="1"/>
  <c r="J40" i="5"/>
  <c r="K40" i="5" s="1"/>
  <c r="J39" i="5"/>
  <c r="K39" i="5" s="1"/>
  <c r="J38" i="5"/>
  <c r="K38" i="5" s="1"/>
  <c r="J37" i="5"/>
  <c r="K37" i="5" s="1"/>
  <c r="J36" i="5"/>
  <c r="K36" i="5" s="1"/>
  <c r="J9" i="5"/>
  <c r="K9" i="5" s="1"/>
  <c r="I11" i="9"/>
  <c r="I10" i="9"/>
  <c r="D7" i="9"/>
  <c r="J7" i="9" s="1"/>
  <c r="E6" i="5"/>
  <c r="D20" i="11" l="1"/>
  <c r="J10" i="9"/>
  <c r="K10" i="9" s="1"/>
  <c r="I36" i="5"/>
  <c r="I40" i="5"/>
  <c r="J11" i="9"/>
  <c r="K11" i="9" s="1"/>
  <c r="I9" i="5"/>
  <c r="I37" i="5"/>
  <c r="I41" i="5"/>
  <c r="I87" i="5"/>
  <c r="I38" i="5"/>
  <c r="I42" i="5"/>
  <c r="I39" i="5"/>
  <c r="I43" i="5"/>
  <c r="J13" i="9"/>
  <c r="K13" i="9" s="1"/>
  <c r="I8" i="9"/>
  <c r="E20" i="9"/>
  <c r="I72" i="9"/>
  <c r="I71" i="9"/>
  <c r="I65" i="9"/>
  <c r="I63" i="9"/>
  <c r="J58" i="9"/>
  <c r="K58" i="9" s="1"/>
  <c r="J51" i="9"/>
  <c r="K51" i="9" s="1"/>
  <c r="I50" i="9"/>
  <c r="J49" i="9"/>
  <c r="K49" i="9" s="1"/>
  <c r="J47" i="9"/>
  <c r="K47" i="9" s="1"/>
  <c r="J46" i="9"/>
  <c r="K46" i="9" s="1"/>
  <c r="I43" i="9"/>
  <c r="J42" i="9"/>
  <c r="K42" i="9" s="1"/>
  <c r="E41" i="9"/>
  <c r="D41" i="9"/>
  <c r="J40" i="9"/>
  <c r="K40" i="9" s="1"/>
  <c r="I35" i="9"/>
  <c r="E34" i="9"/>
  <c r="D34" i="9"/>
  <c r="I31" i="9"/>
  <c r="J23" i="9"/>
  <c r="K23" i="9" s="1"/>
  <c r="I22" i="9"/>
  <c r="J19" i="9"/>
  <c r="K19" i="9" s="1"/>
  <c r="J18" i="9"/>
  <c r="K18" i="9" s="1"/>
  <c r="E12" i="9"/>
  <c r="C20" i="11" s="1"/>
  <c r="J9" i="9"/>
  <c r="K9" i="9" s="1"/>
  <c r="C19" i="11"/>
  <c r="I86" i="5"/>
  <c r="J85" i="5"/>
  <c r="K85" i="5" s="1"/>
  <c r="J84" i="5"/>
  <c r="K84" i="5" s="1"/>
  <c r="J83" i="5"/>
  <c r="K83" i="5" s="1"/>
  <c r="J82" i="5"/>
  <c r="K82" i="5" s="1"/>
  <c r="J81" i="5"/>
  <c r="K81" i="5" s="1"/>
  <c r="J80" i="5"/>
  <c r="K80" i="5" s="1"/>
  <c r="I79" i="5"/>
  <c r="J78" i="5"/>
  <c r="K78" i="5" s="1"/>
  <c r="J77" i="5"/>
  <c r="K77" i="5" s="1"/>
  <c r="I76" i="5"/>
  <c r="J75" i="5"/>
  <c r="K75" i="5" s="1"/>
  <c r="J74" i="5"/>
  <c r="C18" i="11"/>
  <c r="J44" i="5"/>
  <c r="I22" i="5"/>
  <c r="J19" i="5"/>
  <c r="K19" i="5" s="1"/>
  <c r="J18" i="5"/>
  <c r="K18" i="5" s="1"/>
  <c r="I17" i="5"/>
  <c r="J16" i="5"/>
  <c r="K16" i="5" s="1"/>
  <c r="I15" i="5"/>
  <c r="J14" i="5"/>
  <c r="K14" i="5" s="1"/>
  <c r="J13" i="5"/>
  <c r="K13" i="5" s="1"/>
  <c r="J12" i="5"/>
  <c r="K12" i="5" s="1"/>
  <c r="J11" i="5"/>
  <c r="K11" i="5" s="1"/>
  <c r="D44" i="9"/>
  <c r="E44" i="9"/>
  <c r="D55" i="9"/>
  <c r="E55" i="9"/>
  <c r="D39" i="9"/>
  <c r="E39" i="9"/>
  <c r="J59" i="9"/>
  <c r="D14" i="9" l="1"/>
  <c r="E14" i="9"/>
  <c r="C21" i="11" s="1"/>
  <c r="I58" i="9"/>
  <c r="D6" i="9"/>
  <c r="J72" i="9"/>
  <c r="K72" i="9" s="1"/>
  <c r="J63" i="9"/>
  <c r="I48" i="9"/>
  <c r="I49" i="9"/>
  <c r="I23" i="9"/>
  <c r="I46" i="9"/>
  <c r="I34" i="9"/>
  <c r="J8" i="9"/>
  <c r="J44" i="9"/>
  <c r="I55" i="9"/>
  <c r="J65" i="9"/>
  <c r="K65" i="9" s="1"/>
  <c r="I19" i="9"/>
  <c r="J48" i="9"/>
  <c r="J50" i="9"/>
  <c r="K50" i="9" s="1"/>
  <c r="I47" i="9"/>
  <c r="J43" i="9"/>
  <c r="K43" i="9" s="1"/>
  <c r="J35" i="9"/>
  <c r="K35" i="9" s="1"/>
  <c r="I9" i="9"/>
  <c r="I82" i="5"/>
  <c r="I24" i="9"/>
  <c r="J31" i="9"/>
  <c r="K31" i="9" s="1"/>
  <c r="J71" i="9"/>
  <c r="J55" i="9"/>
  <c r="I42" i="9"/>
  <c r="I39" i="9"/>
  <c r="I59" i="9"/>
  <c r="I51" i="9"/>
  <c r="I20" i="9"/>
  <c r="I41" i="9"/>
  <c r="I15" i="9"/>
  <c r="I12" i="9"/>
  <c r="J12" i="9"/>
  <c r="J22" i="9"/>
  <c r="K22" i="9" s="1"/>
  <c r="I78" i="5"/>
  <c r="I80" i="5"/>
  <c r="I74" i="5"/>
  <c r="J15" i="5"/>
  <c r="K15" i="5" s="1"/>
  <c r="I85" i="5"/>
  <c r="I19" i="5"/>
  <c r="I75" i="5"/>
  <c r="I44" i="5"/>
  <c r="I18" i="5"/>
  <c r="I12" i="5"/>
  <c r="I13" i="5"/>
  <c r="E20" i="11"/>
  <c r="J24" i="9"/>
  <c r="I84" i="5"/>
  <c r="D19" i="11"/>
  <c r="E19" i="11" s="1"/>
  <c r="I40" i="9"/>
  <c r="J86" i="5"/>
  <c r="K86" i="5" s="1"/>
  <c r="I81" i="5"/>
  <c r="J79" i="5"/>
  <c r="K79" i="5" s="1"/>
  <c r="I77" i="5"/>
  <c r="J76" i="5"/>
  <c r="K76" i="5" s="1"/>
  <c r="I11" i="5"/>
  <c r="J17" i="5"/>
  <c r="K17" i="5" s="1"/>
  <c r="I14" i="5"/>
  <c r="I83" i="5"/>
  <c r="J22" i="5"/>
  <c r="K22" i="5" s="1"/>
  <c r="I16" i="5"/>
  <c r="J33" i="9"/>
  <c r="K33" i="9" s="1"/>
  <c r="I33" i="9"/>
  <c r="I57" i="9"/>
  <c r="J57" i="9"/>
  <c r="J21" i="5"/>
  <c r="K21" i="5" s="1"/>
  <c r="I21" i="5"/>
  <c r="I21" i="9"/>
  <c r="J21" i="9"/>
  <c r="K21" i="9" s="1"/>
  <c r="I56" i="9"/>
  <c r="J56" i="9"/>
  <c r="K56" i="9" s="1"/>
  <c r="C16" i="11"/>
  <c r="C15" i="11" s="1"/>
  <c r="I18" i="9"/>
  <c r="I13" i="9"/>
  <c r="I44" i="9" l="1"/>
  <c r="J34" i="9"/>
  <c r="J15" i="9"/>
  <c r="J20" i="9"/>
  <c r="J41" i="9"/>
  <c r="J39" i="9"/>
  <c r="C14" i="11"/>
  <c r="E6" i="9"/>
  <c r="I73" i="5"/>
  <c r="J73" i="5"/>
  <c r="D18" i="11"/>
  <c r="E18" i="11" s="1"/>
  <c r="D21" i="11" l="1"/>
  <c r="E21" i="11" s="1"/>
  <c r="J14" i="9"/>
  <c r="I14" i="9"/>
  <c r="I6" i="9" l="1"/>
  <c r="J6" i="9"/>
  <c r="J10" i="5" l="1"/>
  <c r="K10" i="5" s="1"/>
  <c r="I10" i="5" l="1"/>
  <c r="I6" i="5"/>
  <c r="J6" i="5"/>
  <c r="J7" i="5" l="1"/>
  <c r="D16" i="11"/>
  <c r="I7" i="5"/>
  <c r="E16" i="11" l="1"/>
  <c r="D15" i="11"/>
  <c r="E15" i="11" l="1"/>
  <c r="D14" i="11"/>
  <c r="E14" i="11" s="1"/>
</calcChain>
</file>

<file path=xl/sharedStrings.xml><?xml version="1.0" encoding="utf-8"?>
<sst xmlns="http://schemas.openxmlformats.org/spreadsheetml/2006/main" count="207" uniqueCount="192">
  <si>
    <t>Código SNIP</t>
  </si>
  <si>
    <t>Denominación del Proyecto</t>
  </si>
  <si>
    <t>2056337: MEJORAMIENTO DE LA ATENCION DE LAS PERSONAS CON DISCAPACIDAD DE ALTA COMPLEJIDAD EN EL INSTITUTO NACIONAL DE REHABILITACION</t>
  </si>
  <si>
    <t>Cód. SNIP</t>
  </si>
  <si>
    <t>Ppto. Total del Proyecto</t>
  </si>
  <si>
    <t>Sector 11: SALUD</t>
  </si>
  <si>
    <t>Pliego</t>
  </si>
  <si>
    <t>PIM</t>
  </si>
  <si>
    <t>011: M. DE SALUD</t>
  </si>
  <si>
    <t>131: INSTITUTO NACIONAL DE SALUD</t>
  </si>
  <si>
    <r>
      <t xml:space="preserve">Incluye: </t>
    </r>
    <r>
      <rPr>
        <b/>
        <sz val="10"/>
        <rFont val="Arial"/>
        <family val="2"/>
      </rPr>
      <t>Sólo Proyectos</t>
    </r>
  </si>
  <si>
    <t>123-1315: PROGRAMA DE APOYO A LA REFORMA DEL SECTOR SALUD - PARSALUD</t>
  </si>
  <si>
    <t>Unidad Ejecutora / Nombre del Proyecto</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</si>
  <si>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</si>
  <si>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</si>
  <si>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</si>
  <si>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</si>
  <si>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</si>
  <si>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</si>
  <si>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</si>
  <si>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2088624: MEJORAMIENTO DE LA CAPACIDAD RESOLUTIVA DE LOS SERVICIOS DE SALUD PARA BRINDAR ATENCION INTEGRAL A LAS MUJERES (GESTANTES, PARTURIENTAS Y MADRES LACTANTES) Y DE NIÑOS Y NIÑAS MENORES DE 3 AÑOS EN LA REGION DEL CUSCO</t>
  </si>
  <si>
    <t>Pliego 131: INSTITUTO NACIONAL DE SALUD</t>
  </si>
  <si>
    <t>Página Web: www.mef.gob.pe</t>
  </si>
  <si>
    <t xml:space="preserve">EJECUCIONES DE LAS UNIDADES EJECUTORAS ADSCRITAS AL PLIEGO DEL </t>
  </si>
  <si>
    <t>%      Avance Ejecución</t>
  </si>
  <si>
    <t>2088781: FORTALECIMIENTO DE LA ATENCION DE LOS SERVICIOS DE EMERGENCIAS Y SERVICIOS ESPECIALIZADOS - NUEVO HOSPITAL DE LIMA ESTE - VITARTE</t>
  </si>
  <si>
    <t xml:space="preserve">                     http://ofi.mef.gob.pe/transparencia</t>
  </si>
  <si>
    <t>2112720: FORTALECIMIENTO DE LA CAPACIDAD RESOLUTIVA DEL CENTRO DE SALUD I-4 CESAR LOPEZ SILVA DE LA DISA II LIMA SUR</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</si>
  <si>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</si>
  <si>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</si>
  <si>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</si>
  <si>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2086393: IMPLEMENTACION DEL SERVICIO MATERNO INFANTIL EN EL CENTRO DE SALUD MEXICO DEL DISTRITO DE SAN MARTIN DE PORRES - LIMA</t>
  </si>
  <si>
    <t>2045646: CONSOLIDACION DE LOS SERVICIOS ASISTENCIALES DEL C.S. EL PROGRESO DISTRITO DE CARABAYLLO PROVINCIA DE LIMA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</si>
  <si>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</si>
  <si>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</si>
  <si>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2146655: IMPLEMENTACION DE PROGRAMA DE COMUNICACION Y EDUCACION EN SALUD</t>
  </si>
  <si>
    <t>2146656: IMPLEMENTACION DE MEJORAS DE LA CALIDAD TECNICA DE LA ATENCION EN ESTABLECIMIENTOS DE SALUD QUE REALIZAN FUNCIONES OBSTETRICAS Y NEONATALES INTENSIVAS, ESENCIALES Y BASICAS (FONI, FONE Y FONB)</t>
  </si>
  <si>
    <t>2062692: MEJORA DE LA PRESTACION DE SERVICIOS DE SALUD EN EL P.S. PAGAY DE LA MICRORED MORROPON DE LA RED MORROPON CHULUCANAS DE LA DIRESA PIURA I EN EL MARCO DEL PLAN MEDICO DE LA FAMILIA</t>
  </si>
  <si>
    <t>2063067: NUEVO INSTITUTO NACIONAL DE SALUD DEL NIÑO, INSN, TERCER NIVEL DE ATENCION, 8VO NIVEL DE COMPLEJIDAD, CATEGORIA III-2, LIMA -PERU</t>
  </si>
  <si>
    <t>2063552: FORTALECIMIENTO DE LA CAPACIDAD RESOLUTIVA DE LOS SERVICIOS DE SALUD DEL HOSPITAL SAN JUAN DE DIOS DE PISCO - DIRESA ICA</t>
  </si>
  <si>
    <t>2078218: FORTALECIMIENTO DE LA CAPACIDAD RESOLUTIVA DE LOS SERVICIOS DE SALUD DEL HOSPITAL REGIONAL DE ICA - DIRESA ICA</t>
  </si>
  <si>
    <t>CONSOLIDADO GENERAL DE LAS EJECUCIONES DEL SECTOR 11: SALUD</t>
  </si>
  <si>
    <t>Pliego 136: INSTITUTO NACIONAL DE ENFERMEDADES NEOPLASICAS - INEN</t>
  </si>
  <si>
    <t>2062678: MEJORA DE LA PRESTACION DE SERVICIOS DE SALUD EN EL P.S. CABEZA DE TORO LATERAL V DE LA MICRORED SAN CLEMENTE DE LA RED CHINCHA PISCO - DIRESA ICA EN EL MARCO DEL PLAN MEDICO DE LA FAMILIA</t>
  </si>
  <si>
    <t>2062683: MEJORA DE LA PRESTACION DE SERVICIOS DE SALUD EN EL PS TINGO PACCHA DE LA MICRORED VALLE DE YANAMARCA RED DE JAUJA DE LA DIRESA JUNIN EN EL MARCO DEL PLAN MEDICO DE LA FAMILIA</t>
  </si>
  <si>
    <t>2062685: MEJORA DE LA PRESTACION DE SERVICIOS DE SALUD EN EL P.S. PACHASCUCHO DE LA MICRORED VALLE DE YANAMARCA RED DE JAUJA DE LA DIRESA JUNIN EN EL MARCO DEL PLAN MEDICO DE LA FAMILIA</t>
  </si>
  <si>
    <t>2062691: MEJORA DE LA PRESTACION DE SERVICIOS DE SALUD EN EL P.S. PISCAN DE LA MICRORED MORROPON DE LA RED MORROPON CHULUCANAS DE LA DIRESA PIURA I EN EL MARCO DEL PLAN MEDICO DE LA FAMILIA</t>
  </si>
  <si>
    <t>2062693: MEJORA DE LA PRESTACION DE SERVICIOS DE SALUD EN EL P.S. TAMBOYA DE LA MICRORED MORROPON DE LA RED MORROPON CHULUCANAS DE LA DIRESA PIURA I EN EL MARCO DEL PLAN MEDICO DE LA FAMILIA</t>
  </si>
  <si>
    <t>2062695: MEJORA DE LA PRESTACION DE SERVICIOS DE SALUD EN EL P.S. PORVENIR DE LA MICRORED LLATA RED MARAÑON DE LA DIRESA HUANUCO EN EL MARCO DEL PLAN MEDICO DE LA FAMILIA</t>
  </si>
  <si>
    <t>136: INSTITUTO NACIONAL DE ENFERMEDADES NEOPLASICAS - INEN</t>
  </si>
  <si>
    <t>2001621: ESTUDIOS DE PRE-INVERSION</t>
  </si>
  <si>
    <t>2172722: MEJORAMIENTO Y AMPLIACION DEL LABORATORIO QUIMICO TOXICOLOGICO OCUPACIONAL Y AMBIENTAL DEL CENSOPAS-INS, SEDE CHORRILLOS</t>
  </si>
  <si>
    <t>Ejecución Total Acumulada del PIP</t>
  </si>
  <si>
    <t>%
Avance  Ejecución respecto al Ppto. Total del Proyecto</t>
  </si>
  <si>
    <t>Nivel de Ejecución     Mes Oct. (Devengado)</t>
  </si>
  <si>
    <t>2183980: CONSTRUCCION DE ESTABLECIMIENTOS DE SALUD ESTRATEGICOS</t>
  </si>
  <si>
    <t>2160769: EQUIPAMIENTO ESTRATEGICO DE LOS DEPARTAMENTOS DE CIRUGIA Y GINECO - OBSTETRICIA DEL HOSPITAL NACIONAL HIPOLITO UNANUE, EL AGUSTINO, LIMA, LIMA</t>
  </si>
  <si>
    <t>2144037: ANALISIS DE LA VARIACION GENETICA DEL POBLADOR PERUANO UTILIZANDO LA TECNOLOGIA DE MICROARRAY</t>
  </si>
  <si>
    <t>2092092: MEJORAMIENTO DE LA PRESTACION DE SERVICIOS DE SALUD DEL PUESTO DE SALUD JESUS PODEROSO, MICRORED LEONOR SAAVEDRA - VILLA SAN LUIS, DRS SAN JUAN DE MIRAFLORES - VILLA MARIA DEL TRIUNFO - DISA II LIMA SUR</t>
  </si>
  <si>
    <t>2113092: FORTALECIMIENTO DE LA CAPACIDAD OPERATIVA DEL CENTRO DE SALUD MANCHAY ALTO - MICRORED PACHACAMAC DRS VILLA EL SALVADOR LURIN PACHACAMAC PUCUSANA - DISA II LIMA SUR</t>
  </si>
  <si>
    <t>2131911: MEJORAMIENTO DE LA PRESTACION DE LOS SERVICIOS DE SALUD DEL CENTRO DE SALUD VILLA SAN LUIS DE LA MICRORED LEONOR SAAVEDRA - VILLA SAN LUIS, DE LA RED SAN JUAN DE MIRAFLORES - VILLA MARIA DEL TRIUNFO - DISA II LIMA SUR</t>
  </si>
  <si>
    <t>2160766: NUEVA UNIDAD DE DIALISIS DEL HOSPITAL NACIONAL HIPOLITO UNANUE - EL AGUSTINO - LIMA</t>
  </si>
  <si>
    <t>2112851: CONSTRUCCION DEL ALMACEN PARA VACUNAS DE LA DIRECCION DE SALUD II LIMA SUR</t>
  </si>
  <si>
    <t>2154122: MEJORAMIENTO DE LOS SERVICIOS DE SALUD DEL ESTABLECIMIENTO DE SALUD VILLA LOS ANGELES - MICRORED RIMAC - RED RIMAC SAN MARTIN DE PORRES LOS OLIVOS - DISA V LIMA CIUDAD</t>
  </si>
  <si>
    <t>2178583: MEJORAMIENTO DE LA CAPACIDAD RESOLUTIVA DEL SERVICIO DE NEUROCIRUGIA Y DE LA SALA DE OPERACIONES DEL HOSPITAL DOS DE MAYO</t>
  </si>
  <si>
    <t>Pliego 137: INSTITUTO DE GESTION DE SERVICIOS DE SALUD</t>
  </si>
  <si>
    <t>137: INSTITUTO DE GESTION DE SERVICIOS DE SALUD</t>
  </si>
  <si>
    <t>http://ofi.mef.gob.pe/transparencia</t>
  </si>
  <si>
    <t>Ppto. Ejecución Acumulada al 2014</t>
  </si>
  <si>
    <t>Ppto. Ejecución acumulada 2015</t>
  </si>
  <si>
    <t>AÑO 2015</t>
  </si>
  <si>
    <t>Ppto. 2015                     (PIM)</t>
  </si>
  <si>
    <t>001-117 ADMINISTRACION CENTRAL - MINSA</t>
  </si>
  <si>
    <t>TOTAL PLIEGO 011: MINISTERIO DE SALUD</t>
  </si>
  <si>
    <t xml:space="preserve">       001-117    ADMINISTRACION CENTRAL - MINSA</t>
  </si>
  <si>
    <t xml:space="preserve">       123-1315  PROGRAMA DE APOYO A LA REFORMA DEL SECTOR 
                         SALUD - PARSALUD </t>
  </si>
  <si>
    <t>Ejecución acumulada al 2015  (Devengado)</t>
  </si>
  <si>
    <r>
      <t xml:space="preserve">Año de Ejecución: </t>
    </r>
    <r>
      <rPr>
        <b/>
        <sz val="10"/>
        <rFont val="Arial"/>
        <family val="2"/>
      </rPr>
      <t>2015</t>
    </r>
  </si>
  <si>
    <t>Unidad Ejecutora 009-1562: INSTITUTO NACIONAL DE REHABILITACION - IGSS</t>
  </si>
  <si>
    <t>Unidad Ejecutora 012-1565: HOSPITAL NACIONAL HIPOLITO UNANUE - IGSS</t>
  </si>
  <si>
    <t>Unidad Ejecutora 004-1553: IGSS - HOSPITAL CAYETANO HEREDIA</t>
  </si>
  <si>
    <t>Unidad Ejecutora 002-1551: HOSPITAL NACIONAL ARZOBISPO LOAYZA</t>
  </si>
  <si>
    <t>Unidad Ejecutora 003-1552: HOSPITAL NACIONAL DOS DE MAYO</t>
  </si>
  <si>
    <t>Unidad Ejecutora 016-1569: HOSPITAL DE EMERGENCIAS CASIMIRO ULLOA - IGSS</t>
  </si>
  <si>
    <t>Unidad Ejecutora 019-1572: HOSPITAL NACIONAL DOCENTE MADRE NIÑO - SAN BARTOLOME - IGSS</t>
  </si>
  <si>
    <t>Unidad Ejecutora 022-1575: RED. DE SALUD SAN JUAN DE LURIGANCHO - IGSS</t>
  </si>
  <si>
    <t>Unidad Ejecutora 023-1576: RED. DE SALUD RIMAC - SAN MARTIN DE PORRES - LOS OLIVOS - IGSS</t>
  </si>
  <si>
    <t>028-1581: HOSPITAL SAN JUAN DE LURIGANCHO - IGSS</t>
  </si>
  <si>
    <t>3……………………………………………………………………………………………………………………………………………………………………………………………………………………………………………………………………………………………………………………………………………………………………………………..</t>
  </si>
  <si>
    <t>2135032: MEJORAMIENTO DE LA COBERTURA DE ATENCION EN LOS SERVICIOS DEL DPTO. DE ODONTO-ESTOMATOLOGIA DEL HOSPITAL NACIONAL CAYETANO HEREDIA</t>
  </si>
  <si>
    <t>2199207: MEJORAMIENTO DE LA PROVISION DE LOS SERVICIOS DE LA ESN DE PREVENCION Y CONTROL DE INFECCIONES DE TRANSMISION SEXUAL Y VIH-SIDA Y DE LOS SERVICIOS DE DERMATOLOGIA DEL HOSPITAL NACIONAL CAYETANO HEREDIA - SMP - LIMA - LIMA</t>
  </si>
  <si>
    <t>2170440: EQUIPAMIENTO DEL DEPARTAMENTO DE ANESTESIOLOGIA Y CENTRO QUIRURGICO DEL HOSPITAL NACIONAL ARZOBISPO LOAYZA</t>
  </si>
  <si>
    <t>2172430: MEJORAMIENTO DEL SERVICIO DE NEFROLOGIA DEL HOSPITAL NACIONAL ARZOBISPO LOAYZA - LIMA - LIMA</t>
  </si>
  <si>
    <t>2196449: MEJORAMIENTO DE LA CAPACIDAD RESOLUTIVA DEL SERVICIO DE UROLOGIA DEL HOSPITAL NACIONAL DOS DE MAYO</t>
  </si>
  <si>
    <t>2197491: MEJORAMIENTO DE LA CAPACIDAD RESOLUTIVA DEL SERVICIO DE OFTALMOLOGIA DEL HOSPITAL NACIONAL DOS DE MAYO.</t>
  </si>
  <si>
    <t>Unidad Ejecutora 005-1554: IGSS-HOSPITAL SERGIO BERNALES</t>
  </si>
  <si>
    <t>2184865: MEJORAMIENTO DE LA CAPACIDAD DE LOS SERVICIOS DE SALUD EN EL MARCO DEL PROGRAMA ESTRATEGICO DE PREVENCIN Y CONTROL DE CANCER EN EL HOSPITAL NACIONAL SERGIO E. BERNALES DISTRITO DE COMAS, LIMA</t>
  </si>
  <si>
    <t>Ppto 2015 (PIM)</t>
  </si>
  <si>
    <t>Unidad Ejecutora 010-1563: INSTITUTO NACIONAL DE SALUD DEL NIÑO - IGSS</t>
  </si>
  <si>
    <t>2171299: MEJORAMIENTO COBERTURA DE LA ATENCION EN EL SERVICIO DE HEMATOLOGIA CLINICA DEL INSN BREÑA, LIMA, LIMA</t>
  </si>
  <si>
    <t>2171363: MEJORAMIENTO DE LA CAPACIDAD RESOLUTIVA DEL SERVICIO DE MEDICINA DE FISICA Y REHABILITACION DEL INSTITUTO DE SALUD DEL NIÑO BREÑA- LIMA</t>
  </si>
  <si>
    <t>Unidad Ejecutora 014-1567: HOSPITAL DE APOYO DEPARTAMENTAL MARIA AUXILIADORA - IGSS</t>
  </si>
  <si>
    <t>2197542: MEJORAMIENTO DEL EQUIPAMIENTO Y ATENCION DEL SERVICIO DE OFTALMOLOGIA DEL HOSPITAL MARIA AUXILIADORA SAN JUAN DE MIRAFLORES - LIMA</t>
  </si>
  <si>
    <t>2144046: MODERNIZACION DEL SISTEMA INFORMATICO DEL HOSPITAL MARIA AUXILIADORA</t>
  </si>
  <si>
    <t>2197543: MEJORAMIENTO DEL EQUIPAMIENTO QUIRURGICO ESPECIALIZADO EN EL SERVICIO DE TORAX Y CARDIOVASCULAR DEL HOSPITAL MARIA AUXILIADORA UBICADO EN EL DISTRITO DE SAN JUAN DE MIRAFLORES, PROVINCIA Y DEPARTAMENTO DE LIMA</t>
  </si>
  <si>
    <t>2148228: AMPLIACION, REMODELACION Y EQUIPAMIENTO DE LOS SERVICIOS DEL DEPARTAMENTO DE PATOLOGIA CLINICA DEL HOSPITAL DE EMERGENCIAS JOSE CASIMIRO ULLOA</t>
  </si>
  <si>
    <t>2197490: INSTALACION DEL MODULO DE ATENCION DE URGENCIAS (MAU) EN EL SERVICIO DE EMERGENCIA DEL HOSPITAL NACIONAL DOCENTE MADRE NIÑO SAN BARTOLOME, LIMA -PERU</t>
  </si>
  <si>
    <t>2149082: MEJORAMIENTO DE LOS SERVICIOS DE SALUD PARA EL PROGRAMA ESTRATEGICO DE PREVENCION Y CONTROL DEL CANCER EN EL HOSPITAL SAN JUAN DE LURIGANCHO, DISA IV LIMA ESTE</t>
  </si>
  <si>
    <t>2193990: AMPLIACION DE LA CAPACIDAD DE RESPUESTA EN EL TRATAMIENTO AMBULATORIO DEL CANCER DEL INSTITUTO NACIONAL DE ENFERMEDADES NEOPLASICAS, LIMA - PERU</t>
  </si>
  <si>
    <t>2062622: MEJORAMIENTO DE LA CAPACIDAD RESOLUTIVA DE LOS SERVICIOS DE SALUD DEL CENTRO DE SALUD SAN CLEMENTE DE LA MICRORED SAN CLEMENTE, RED Nº 2 CHINCHA-PISCO, DIRESA ICA</t>
  </si>
  <si>
    <t>2177578: MEJORAMIENTO DEL SERVICIO DE ATENCION PREHOSPITALARIA Y TRANSPORTE ASISTIDO DE PACIENTES EN SITUACION DE EMERGENCIA O URGENCIA POR LA VIA ACUATICA-FLUVIAL DEL C.S. I-4 SANTA CLOTILDE, DISTRITO DE NAPO, PROVINCIA DE MAYNAS, DEPARTAMENTO DE LORETO</t>
  </si>
  <si>
    <t>2177579: MEJORARMIENTO DEL SERVICIO DE ATENCION PREHOSPITALARIA Y TRANSPORTE ASISTIDO DE PACIENTES EN SITUACION DE EMERGENCIA O URGENCIA POR LA VIA ACUATICA-FLUVIAL DEL P.S. I-2 ANGOTEROS, DISTRITO TORRES CAUSANA, PROVINCIA DE MAYNAS, DEPARTAMENTO DE LORETO</t>
  </si>
  <si>
    <t>2177580: MEJORAMIENTO DE SERVICIO DE ATENCION PREHOSPITARIA Y TRANSPORTE ASISTIDO DE PACIENTES EN SITUACION DE MERGENCIA O URGENCIA POR LA VIA ACUATICA-FLIVIAL DEL C.S. I-3 MAZAN, PROVINCIA DE MAYNAS, DEPARTAMENTO DE LORETO</t>
  </si>
  <si>
    <t>2177581: MEJORAMIENTO DEL SERVICIO DE ATENCION PREHOSPITALARIA Y TRANSPORTE ASISTIDO DE PACIENTES EN SITUACION DE EMERGENCIA O URGENCIA POR LA VIA ACUATICA-FLUVIAL DEL P.S. I-1 NUEVA LIBERTAD, DISTRITO DE NAPO, PROVINCIA DE MAYNAS, DEPARTAMENTO DE LORETO</t>
  </si>
  <si>
    <t>2177582: MEJORAMIENTO DEL SERVICIO DE ATENCION PREHOSPITALARIA Y TRANSPORTE ASISTIDO DE PACIENTES EN SITUACION DE EMERGENCIA O URGENCIA POR LA VIA ACUATICA-FLUVIAL DEL P.S. I-1 RUMIRUMI, DISTRITO DE NAPO, PROVINCIA DE MAYNAS, DEPARTAMENTO DE LORETO</t>
  </si>
  <si>
    <t>2177583: MEJORAMIENTO DEL SERVICIO DE ATENCION PREHOSPITALARIA Y TRANSPORTE ASISTIDO DE PACIENTES EN SITUACION DE EMERGENCIA O URGENCIA POR LA VIA ACUATICA-FLUVIAL DEL P.S. I-1 SAN RAFAEL, DISTRITO DE NAPO, PROVINCIA DE MAYNAS, DEPARTAMENTO DE LORETO</t>
  </si>
  <si>
    <t>2177584: MEJORAMIENTO EL SERVICIO DE ATENCION PREHOSPITALARIA Y TRANSPORTE ASISTIDO DE PACIENTES EN SITUACION DE EMERGENCIA O URGENCIA POR LA VIA ACUATICA-FLUVIAL DEL P.S. I-1 TACSHA CURARAY, DISTRITO DE NAPO, PROVINCIA DE MAYNAS, DEPARTAMENTO DE LORETO</t>
  </si>
  <si>
    <t>2177585: MEJORAMIENTO DEL SERVICIO DE ATENCION PREHOSPITALARIA Y TRANSPORTE ASISTIDO DE PACIENTES EN SITUACION DE EMERGENCIA O URGENCIA POR LA VIA ACUATICA-FLUVIAL DEL P.S. I-2 CABO PANTOJA, DISTRITO TORRES CAUSANA, PROVINCIA MAYNAS, DEPARTAMENTO DE LORETO</t>
  </si>
  <si>
    <t>2178584: MEJORAMIENTO DE LAS AREAS TECNICAS Y AREAS DE INVESTIGACION DEL CENTRO NACIONAL DE SALUD PUBLICA DEL INSTITUTO NACIONAL DE SALUD SEDE CHORRILLOS</t>
  </si>
  <si>
    <t>2172673: MEJORAMIENTO EQUIPAMIENTO DE LOS LABORATORIOS REFERENCIALES E INTERMEDIOS PARA LA EXPANSION DEL DIAGNOSTICO RAPIDO DE TB MDR LIMA Y PROVINCIAS</t>
  </si>
  <si>
    <t>2078555: RECONSTRUCCION DE LA INFRAESTRUCTURA Y MEJORAMIENTO DE LA CAPACIDAD RESOLUTIVA DE LOS SERVICIOS DE SALUD DEL HOSPITAL SANTA MARIA DEL SOCORRO-ICA</t>
  </si>
  <si>
    <t>2164566: MEJORAMIENTO DEL SISTEMA DE REFERENCIA Y CONTRAREFERENCIA DE LOS ESTABLECIMIENTOS DE SALUD DE LA REGION PASCO</t>
  </si>
  <si>
    <t>2171174: MEJORA DE LAS CONDICIONES PARA LA CALIDAD DE ATENCION EN LOS NUEVOS ESTABLECIMIENTOS HOSPITALARIOS DEL MINSA BASADA EN TECNOLOGIAS DE INFORMACION</t>
  </si>
  <si>
    <t>2250021: MEJORAMIENTO DE LOS SERVICIOS DE ATENCION DOMICILIARIA AL ADULTO MAYOR Y PACIENTE ONCOLOGICO EN SITUACION DE DEPENDENCIA EN LA REGION CALLAO</t>
  </si>
  <si>
    <t>022-138: DIRECCION DE SALUD II LIMA SUR</t>
  </si>
  <si>
    <t>2057397: MEJORAMIENTO DE LA CAPACIDAD RESOLUTIVA DEL CENTRO DE SALUD SAN GENARO DE VILLA - MICRORED SAN GENARO DE VILLA - RED BARRANCO CHORRILLOS SURCO - DISA II LIMA SUR</t>
  </si>
  <si>
    <t>2046172: MEJORAMIENTO DE LA CAPACIDAD RESOLUTIVA EN LA ATENCION GINECO OBSTETRICA Y DE LA ATENCION DE URGENCIAS Y EMERGENCIAS MEDICAS DEL CENTRO MATERNO INFANTIL JUAN PABLO II - VILLA EL SALVADOR</t>
  </si>
  <si>
    <t xml:space="preserve">       022-138: DIRECCION DE SALUD II LIMA SUR</t>
  </si>
  <si>
    <t>TOTAL UE ADSCRITAS AL PLIEGO MINSA</t>
  </si>
  <si>
    <t>EJECUCIONES DE LAS UNIDADES EJECUTORAS DEL PLIEGO 011 DEL MINISTERIO DE SALUD</t>
  </si>
  <si>
    <t>2156215: MEJORAMIENTO DEL TRANSPORTE ASISTIDO DE PACIENTES POR LA VIA ACUATICA-FLUVIAL DEL CENTRO DE SALUD I-4 CABALLOCOCHA, DISTRITO DE RAMON CASTILLA, PROVINCIA DE RAMON CASTILLA, DEPARTAMENTO DE LORETO</t>
  </si>
  <si>
    <t>2156216: MEJORAMIENTO DEL TRANSPORTE ASISTIDO DE PACIENTES POR LA VIA ACUATICA-FLUVIAL DEL CENTRO DE SALUD I-4 NAUTA, DISTRITO DE NAUTA, PROVINCIA DE LORETO, DEPARTAMENTO DE LORETO</t>
  </si>
  <si>
    <t>2156217: MEJORAMIENTO DEL TRANSPORTE ASISTIDO DE PACIENTES POR LA VIA ACUATICA-FLUVIAL DEL CENTRO DE SALUD I-4 REQUENA, DISTRITO DE REQUENA, PROVINCIA DE REQUENA, DEPARTAMENTO DE LORETO</t>
  </si>
  <si>
    <t>2156218: MEJORAMIENTO DEL TRANSPORTE ASISTIDO DE PACIENTES POR LA VIA ACUATICA-FLUVIAL DEL CENTRO DE SALUD I-4 BELLAVISTA NANAY, DISTRITO DE PUNCHANA, PROVINCIA DE MAYNAS, DEPARTAMENTO DE LORETO</t>
  </si>
  <si>
    <t>2156219: MEJORAMIENTO DEL TRANSPORTE ASISTIDO DE PACIENTES POR LA VIA ACUATICA-FLUVIAL DEL CENTRO DE SALUD I-4 SAN LORENZO, DISTRITO DE BARRANCA, PROVINCIA DE DATEM DEL MARAÑON, DEPARTAMENTO DE LORETO</t>
  </si>
  <si>
    <t>2156220: MEJORAMIENTO DEL TRANSPORTE ASISTIDO DE PACIENTES POR LA VIA ACUATICA-FLUVIAL DEL CENTRO DE SALUD I-4 CONTAMANA, DISTRITO DE CONTAMANA, PROVINCIA DE UCAYALI, DEPARTAMENTO DE LORETO</t>
  </si>
  <si>
    <t>2156221: MEJORAMIENTO DEL TRANSPORTE ASISTIDO DE PACIENTES POR LA VIA ACUATICA-FLUVIAL DEL CENTRO DE SALUD I-3 LAGUNAS, DISTRITO DE LAGUNAS, PROVINCIA DE ALTO AMAZONAS, DEPARTAMENTO DE LORETO</t>
  </si>
  <si>
    <t>2156223: MEJORAMIENTO DEL TRANSPORTE ASISTIDO DE PACIENTES POR LA VIA ACUATICA-FLUVIAL DEL CENTRO DE SALUD I-3 PEVAS, DISTRITO DE PEVAS, PROVINCIA DE RAMON CASTILLA, DEPARTAMENTO DE LORETO</t>
  </si>
  <si>
    <t>2156224: MEJORAMIENTO DEL TRANSPORTE ASISTIDO DE PACIENTES POR LA VIA ACUATICA-FLUVIAL DEL CENTRO DE SALUD I-3 MAYPUCO, DISTRITO DE URARINAS, PROVINCIA DE LORETO, DEPARTAMENTO DE LORETO</t>
  </si>
  <si>
    <t>2156225: MEJORAMIENTO DEL TRANSPORTE ASISTIDO DE PACIENTES POR LA VIA ACUATICA-FLUVIAL DEL CENTRO DE SALUD I-3 SANTA MARIA DE NANAY, DISTRITO DE ALTO NANAY, PROVINCIA DE MAYNAS, DEPARTAMENTO DE LORETO</t>
  </si>
  <si>
    <t>2172664: MEJORAMIENTO DEL TRANSPORTE ASISTIDO DE PACIENTES POR LA VIA ACUATICA-FLUVIAL DEL CENTRO DE SALUD I-3 SARAMIRIZA, DISTRITO DE MANSERICHE, PROVINCIA DE DATEM DEL MARAÑON, DEPARTAMENTO DE LORETO</t>
  </si>
  <si>
    <t>2062724: EQUIPAMIENTO DE LAS UNIDADES FUNCIONALES DE ADMISION Y ARCHIVO DE HISTORIAS CLINICAS DE LOS EE.SS. DE LA MICRORED DE SALUD SANTA ANITA DE LA DIRECCION DE RED DE SALUD LIMA ESTE METROPOLITANA DISA IV LIMA ESTE</t>
  </si>
  <si>
    <t>2062729: EQUIPAMIENTO DEL AREA FUNCIONAL DE ADMISION DE LOS ESTABLECIMIENTOS DE SALUD DE LA MICRORED DE SALUD CHOSICA II, DIRECCION DE RED DE SALUD LIMA ESTE METROPOLITANA, DIRECCION DE SALUD IV LIMA ESTE</t>
  </si>
  <si>
    <t>2062731: EQUIPAMIENTO DEL AREA FUNCIONAL DE ADMISION DE LOS ESTABLECIMIENTOS DE SALUD DE LA MICRORED DE SALUD ATE III, DIRECCION DE RED DE SALUD LIMA ESTE METROPOLITANA, DIRECCION DE SALUD IV LIMA ESTE</t>
  </si>
  <si>
    <t>2062734: EQUIPAMIENTO DEL AREA FUNCIONAL DE ADMISION DE LOS ESTABLECIMIENTOS DE SALUD DE LA MICRORED DE SALUD ATE II, DIRECCION DE RED DE SALUD LIMA ESTE METROPOLITANA, DIRECCION DE SALUD IV LIMA ESTE</t>
  </si>
  <si>
    <t>2086394: CONSTRUCCION E IMPLEMENTACION DEL ESTABLECIMIENTO DE SALUD ALFA Y OMEGA DE LA MICRORED DE SALUD ATE II, DIRECCION DE RED DE SALUD LIMA ESTE METROPOLITANA, DIRECCION DE SALUD IV LIMA ESTE</t>
  </si>
  <si>
    <t>2094806: MEJORAMIENTO DE LA CAPACIDAD RESOLUTIVA DE ATENCION A LOS PACIENTES CON TUBERCULOSIS EN EL HOSPITAL DE HUAYCAN - DISA IV LIMA ESTE</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</si>
  <si>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</si>
  <si>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</si>
  <si>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</si>
  <si>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</si>
  <si>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</si>
  <si>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</si>
  <si>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</si>
  <si>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</si>
  <si>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</si>
  <si>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2265367: AMPLIACION Y EQUIPAMIENTO DEL PUESTO DE SALUD LA FRATERNIDAD - HUAYCAN DE LA MICRORRED ATE I - RED LIMA ESTE METROPÒLITANA - DISA IV LIMA ESTE</t>
  </si>
  <si>
    <t>2112978: EQUIPAMIENTO DEL SERVICIO DE OBSTETRICIA DEL HOSPITAL NACIONAL ARZOBISPO LOAYZA</t>
  </si>
  <si>
    <t>2134963: EQUIPAMIENTO DE LA UNIDAD DE CUIDADOS INTENSIVOS CORONARIOS DEL HOSPITAL NACIONAL ARZOBISPO LOAYZA</t>
  </si>
  <si>
    <t>Unidad Ejecutora 007-1560: INSTITUTO NACIONAL DE CIENCIAS NEUROLOGICAS - IGSS</t>
  </si>
  <si>
    <t>2108103: MEJORAMIENTO DE LA CAPACIDAD RESOLUTIVA DE LA UNIDAD DE CUIDADOS INTENSIVOS DEL INSTITUTO NACIONAL DE CIENCIAS NEUROLOGICAS</t>
  </si>
  <si>
    <t>2108104: MEJORAMIENTO DE LA CAPACIDAD RESOLUTIVA DEL DEPARTAMENTO DE DIAGNOSTICO POR IMAGENES DEL INSTITUTO NACIONAL DE CIENCIAS NEUROLOGICAS</t>
  </si>
  <si>
    <t>2160763: MEJORAMIENTO DEL MONITOREO Y TRATAMIENTO EN LOS PACIENTES DE LOS DEPARTAMENTOS DE MEDICINA Y PEDIATRIA DEL HOSPITAL NACIONAL HIPOLITO UNANUE AGUSTINO, LIMA, LIMA</t>
  </si>
  <si>
    <t>2160765: MEJORAMIENTO Y AMPLIACION DE LA OFERTA DE SERVICIOS EN EL MARCO DE LA ATENCION INTEGRAL - INDIVIDUAL, FAMILIAR Y COMUNITARIA- RED DE SALUD SAN JUAN DE LURIGANCHO</t>
  </si>
  <si>
    <t>2198131: MEJORAMIENTO DEL SISTEMA DE REFERENCIA Y CONTRARREFERENCIA DE LA RED DE SALUD SAN JUAN DE LURIGANCHO, DISA IV LIMA ESTE</t>
  </si>
  <si>
    <t>Unidad Ejecutora 024-1577: RED. DE SALUD TUPAC AMARU - IGSS</t>
  </si>
  <si>
    <t>2112824: MEJORAMIENTO DE LA CAPACIDAD RESOLUTIVA DEL CENTRO DE SALUD LAURA RODRIGUEZ MICRORED COLLIQUE - PROVINCIA DE LIMA</t>
  </si>
  <si>
    <t>2171360: MEJORAMIENTO DE LA CAPACIDAD RESOLUTIVA DEL CENTRO DE SALUD SANTA LUZMILA II DE LA RED TUPAC AMARU DE LA DISA V LIMA CIUDAD</t>
  </si>
  <si>
    <t>136250</t>
  </si>
  <si>
    <t>147464</t>
  </si>
  <si>
    <t>2133722: CONSTRUCCION DE NUEVA INFRAESTRUCTURA E IMPLEMENTACION DEL ESTABLECIMIENTO DE SALUD CHACARILLA DE OTERO DE LA MICRORED DE SALUD PIEDRA LIZA, DIRECCION DE RED DE SALUD SAN JUAN DE LURIGANCHO, DIRECCION DE SALUD IV LIMA ESTE</t>
  </si>
  <si>
    <t>2271707: CREACION DE LA RED REGIONAL DE TELESALUD PARA LA ATENCION ESPECIALIZADA EN SALUD MATERNA NEONATAL EN LA DIRECCION REGIONAL DE SALUD HUANCAVELICA - REGION HUANCAVELICA</t>
  </si>
  <si>
    <t>2078514: OPTIMIZACION DE LA CAPACIDAD DE ATENCION DEL CENTRO MATERNO INFANTIL Y EMERGENCIA TABLADA DE LURIN</t>
  </si>
  <si>
    <t>2057356: REUBICACION Y CONSTRUCCION DEL NUEVO DEPARTAMENTO DE MEDICINA FISICA Y REHABILITACION DEL HOSPITAL NACIONAL CAYETANO HEREDIA</t>
  </si>
  <si>
    <t>2058266: INFRAESTRUCTURA Y REUBICACION DEL ARCHIVO DE HISTORIAS CLINICAS DEL HOSPITAL CAYETANO HEREDIA</t>
  </si>
  <si>
    <t>2058267: MEJORAMIENTO DE LOS PROCEDIMIENTOS Y CENTRALIZACIION EN LOS SERVICIOS DE CAJA, ESTADISTICA, COMUNICACION, SEGUROS Y ADMISION DEL HOSPITAL CAYETANO HEREDIA</t>
  </si>
  <si>
    <t>2094751: IMPLEMENTACION DEL CENTRO DE EXCELENCIA PARA LA ATENCION DE PACIENTES CON TUBERCULOSIS DEL HOSPITAL NACIONAL CAYETANO HEREDIA-HNCH-DISA V LIMA CIUDAD</t>
  </si>
  <si>
    <t>2114045: MEJORAMIENTO DE LA CAPACIDAD DEL ALMACEN ESPECIALIZADO DE MEDICAMENTOS DEL DEPARTAMENTO DE FARMACIA DEL HOSPITAL NACIONAL CAYETANO HEREDIA</t>
  </si>
  <si>
    <t>2114095: IMPLEMENTACION DE LAS UNIDADES DE PREPARADO GALENICOS NUTRICION PARENTERAL Y MEZCLAS INTRAVENOSAS EN EL DEPARTAMENTO DE FARMACIA DEL HOSPITAL CAYETANO HEREDIA</t>
  </si>
  <si>
    <t>2135176: MEJORAMIENTO DE LA CAPACIDAD RESOLUTIVA DEL DEPARTAMENTO DE DIAGNOSTICO POR IMAGENES DEL HOSPITAL NACIONAL CAYETANO HEREDIA</t>
  </si>
  <si>
    <t>2251577: MEJORAMIENTO DE LOS SERVICIOS EN SALUD PUESTO DE SALUD LUIS ENRIQUE, CARABAYLLO, RED DE SALUD VI TUPAC AMARU, LIMA</t>
  </si>
  <si>
    <t>304009</t>
  </si>
  <si>
    <t xml:space="preserve">                                                                                                                                                                                                                                                                                             </t>
  </si>
  <si>
    <t>2186714: MEJORAMIENTO DEL SERVICIO DE PREVENCION Y TRATAMIENTO DEL CANCER DE CUELLO UTERINO, EN EL MARCO DEL PROGRAMA ESTRATEGICO DE PREVENCION Y CONTROL DEL CANCER EN LA DISA II LIMA SUR PROVINCIA Y DEPARTAMENTO DE LIMA</t>
  </si>
  <si>
    <t>25249</t>
  </si>
  <si>
    <t>AL MES DE OCTUBRE 2015</t>
  </si>
  <si>
    <t>MINISTERIO DE SALUD - MES DE OCTUBRE 2015</t>
  </si>
  <si>
    <t>2288617: MEJORAMIENTO DE LA ATENCION EN EL SERVICIO DE EMERGENCIA DEL HOSPITAL MARIA AUXILIADORA - SAN JUAN DE MIRAFLORES, LIMA</t>
  </si>
  <si>
    <t>2290463: MEJORAMIENTO DE LA ATENCION EN EL SERVICIO DE CUIDADOS NTERMEDIOS DEL HOSPITAL MARIA AUXILIADORA SAN JUAN DE MIRAFLORES, LIMA</t>
  </si>
  <si>
    <t>2290805: MEJORAMIENTO DE LA ATENCION EN EL SERVICIO DE CUIDADOS INTENSIVOS DEL HOSPITAL MARIA AUXILIADORA</t>
  </si>
  <si>
    <t>Ejecución acumulada al mes de
 Setiembre (Devengado)</t>
  </si>
  <si>
    <t>oki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</si>
</sst>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10"/>
      <color theme="1"/>
      <name val="Arial"/>
      <family val="2"/>
    </font>
    <font>
      <b/>
      <sz val="9"/>
      <color theme="1"/>
      <name val="Arial"/>
      <family val="2"/>
    </font>
    <font>
      <b/>
      <sz val="9"/>
      <color theme="3"/>
      <name val="Arial"/>
      <family val="2"/>
    </font>
    <font>
      <b/>
      <sz val="9"/>
      <color rgb="FF002060"/>
      <name val="Arial"/>
      <family val="2"/>
    </font>
    <font>
      <sz val="20"/>
      <name val="Arial"/>
      <family val="2"/>
    </font>
    <font>
      <b/>
      <sz val="9"/>
      <color theme="3" tint="-0.499984740745262"/>
      <name val="Arial"/>
      <family val="2"/>
    </font>
  </fonts>
  <fills count="10">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9F2FD"/>
        <bgColor indexed="64"/>
      </patternFill>
    </fill>
    <fill>
      <patternFill patternType="solid">
        <fgColor rgb="FFFFFF0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s>
  <cellStyleXfs count="11">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cellStyleXfs>
  <cellXfs count="208">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0" fillId="5" borderId="2" xfId="9" applyNumberFormat="1" applyFont="1" applyFill="1" applyBorder="1" applyAlignment="1">
      <alignment horizontal="right"/>
    </xf>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0" fontId="10" fillId="5" borderId="5" xfId="9" applyFont="1" applyFill="1" applyBorder="1" applyAlignment="1">
      <alignment horizontal="left" wrapText="1"/>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6"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167" fontId="19" fillId="6" borderId="4" xfId="2" applyNumberFormat="1" applyFont="1" applyFill="1" applyBorder="1" applyAlignment="1">
      <alignment horizontal="right" vertical="center" wrapText="1"/>
    </xf>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167" fontId="22" fillId="0" borderId="12" xfId="2"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3" fontId="22" fillId="0" borderId="13" xfId="0" applyNumberFormat="1" applyFont="1" applyBorder="1" applyAlignment="1">
      <alignment horizontal="right" vertical="center" wrapText="1"/>
    </xf>
    <xf numFmtId="0" fontId="20" fillId="5" borderId="2" xfId="0" applyFont="1" applyFill="1" applyBorder="1" applyAlignment="1">
      <alignment horizontal="center" vertical="center" wrapText="1"/>
    </xf>
    <xf numFmtId="0" fontId="19" fillId="6" borderId="13" xfId="0" applyFont="1" applyFill="1" applyBorder="1" applyAlignment="1">
      <alignment horizontal="left" vertical="center" wrapText="1"/>
    </xf>
    <xf numFmtId="165" fontId="19" fillId="6" borderId="13" xfId="2" applyNumberFormat="1" applyFont="1" applyFill="1" applyBorder="1" applyAlignment="1">
      <alignment horizontal="right" vertical="center" wrapText="1"/>
    </xf>
    <xf numFmtId="0" fontId="22" fillId="0" borderId="14" xfId="0" applyFont="1" applyBorder="1" applyAlignment="1">
      <alignment horizontal="justify"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14" fillId="0" borderId="0" xfId="0" applyFont="1" applyAlignment="1">
      <alignment vertical="center" wrapText="1"/>
    </xf>
    <xf numFmtId="0" fontId="14" fillId="0" borderId="0" xfId="0" applyFont="1" applyAlignment="1">
      <alignment horizontal="left" vertical="center"/>
    </xf>
    <xf numFmtId="0" fontId="21" fillId="5" borderId="0" xfId="0" applyFont="1" applyFill="1" applyAlignment="1">
      <alignment vertical="center" wrapText="1"/>
    </xf>
    <xf numFmtId="0" fontId="14" fillId="5" borderId="0" xfId="0" applyFont="1" applyFill="1" applyAlignment="1">
      <alignment horizontal="left" vertical="center"/>
    </xf>
    <xf numFmtId="3" fontId="26" fillId="0" borderId="0" xfId="0" applyNumberFormat="1" applyFont="1"/>
    <xf numFmtId="3" fontId="22" fillId="5" borderId="0" xfId="0" applyNumberFormat="1" applyFont="1" applyFill="1" applyBorder="1" applyAlignment="1">
      <alignment horizontal="right" vertical="center" wrapText="1"/>
    </xf>
    <xf numFmtId="0" fontId="24" fillId="0" borderId="0" xfId="0" applyFont="1" applyAlignment="1">
      <alignment horizontal="center" vertical="center" wrapText="1"/>
    </xf>
    <xf numFmtId="0" fontId="14" fillId="2" borderId="0" xfId="10" applyFont="1" applyFill="1"/>
    <xf numFmtId="0" fontId="14" fillId="0" borderId="0" xfId="10" applyFont="1" applyAlignment="1">
      <alignment vertical="center"/>
    </xf>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0" fontId="26" fillId="0" borderId="13" xfId="0" applyFont="1" applyBorder="1" applyAlignment="1"/>
    <xf numFmtId="165" fontId="19" fillId="6" borderId="13" xfId="1" applyNumberFormat="1" applyFont="1" applyFill="1" applyBorder="1" applyAlignment="1">
      <alignment horizontal="right" vertical="center" wrapText="1"/>
    </xf>
    <xf numFmtId="3" fontId="19" fillId="6" borderId="13" xfId="1" applyNumberFormat="1" applyFont="1" applyFill="1" applyBorder="1" applyAlignment="1">
      <alignment horizontal="right" vertical="center" wrapText="1"/>
    </xf>
    <xf numFmtId="167" fontId="19" fillId="6" borderId="13" xfId="1" applyNumberFormat="1" applyFont="1" applyFill="1" applyBorder="1" applyAlignment="1">
      <alignment horizontal="right" vertical="center" wrapText="1"/>
    </xf>
    <xf numFmtId="167" fontId="22" fillId="0" borderId="13" xfId="0" applyNumberFormat="1" applyFont="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5"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3" fontId="19" fillId="0" borderId="2" xfId="10" applyNumberFormat="1" applyFont="1" applyBorder="1" applyAlignment="1">
      <alignment horizontal="right" vertical="center" wrapText="1"/>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4" fillId="2" borderId="0" xfId="10" applyFont="1" applyFill="1" applyAlignment="1">
      <alignment horizontal="right" wrapText="1"/>
    </xf>
    <xf numFmtId="0" fontId="19" fillId="2" borderId="0" xfId="10" applyFont="1" applyFill="1" applyAlignment="1">
      <alignment horizontal="right" wrapText="1"/>
    </xf>
    <xf numFmtId="0" fontId="20" fillId="0" borderId="2" xfId="0" applyFont="1" applyFill="1" applyBorder="1" applyAlignment="1">
      <alignment horizontal="center" vertical="center"/>
    </xf>
    <xf numFmtId="167" fontId="28" fillId="0" borderId="0" xfId="0" applyNumberFormat="1" applyFont="1" applyAlignment="1">
      <alignment horizontal="center" vertical="center" wrapText="1"/>
    </xf>
    <xf numFmtId="0" fontId="14" fillId="2" borderId="0" xfId="10" applyFont="1" applyFill="1" applyAlignment="1">
      <alignment horizontal="justify" vertical="top"/>
    </xf>
    <xf numFmtId="0" fontId="14" fillId="0" borderId="0" xfId="10" applyFont="1" applyAlignment="1">
      <alignment horizontal="justify" vertical="top"/>
    </xf>
    <xf numFmtId="3" fontId="22" fillId="5" borderId="13" xfId="0" applyNumberFormat="1" applyFont="1" applyFill="1" applyBorder="1" applyAlignment="1">
      <alignment horizontal="right" vertical="center" wrapText="1"/>
    </xf>
    <xf numFmtId="166" fontId="10" fillId="2" borderId="17" xfId="9" applyNumberFormat="1" applyFont="1" applyFill="1" applyBorder="1" applyAlignment="1">
      <alignment horizontal="right"/>
    </xf>
    <xf numFmtId="3" fontId="10" fillId="5" borderId="0" xfId="9" applyNumberFormat="1" applyFont="1" applyFill="1" applyBorder="1" applyAlignment="1">
      <alignment horizontal="right"/>
    </xf>
    <xf numFmtId="0" fontId="10" fillId="5" borderId="18" xfId="9" applyFont="1" applyFill="1" applyBorder="1" applyAlignment="1">
      <alignment horizontal="left" wrapText="1"/>
    </xf>
    <xf numFmtId="3" fontId="10" fillId="5" borderId="19" xfId="9" applyNumberFormat="1" applyFont="1" applyFill="1" applyBorder="1" applyAlignment="1">
      <alignment horizontal="right"/>
    </xf>
    <xf numFmtId="0" fontId="20" fillId="5" borderId="13" xfId="10" applyFont="1" applyFill="1" applyBorder="1" applyAlignment="1">
      <alignment horizontal="center" vertical="center" wrapText="1"/>
    </xf>
    <xf numFmtId="0" fontId="30" fillId="7" borderId="0" xfId="0" applyFont="1" applyFill="1" applyBorder="1" applyAlignment="1">
      <alignment horizontal="left" wrapText="1"/>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167" fontId="19" fillId="5" borderId="20" xfId="9" applyNumberFormat="1" applyFont="1" applyFill="1" applyBorder="1" applyAlignment="1">
      <alignment horizontal="right"/>
    </xf>
    <xf numFmtId="3" fontId="10" fillId="5" borderId="3" xfId="9" applyNumberFormat="1" applyFont="1" applyFill="1" applyBorder="1" applyAlignment="1">
      <alignment horizontal="right"/>
    </xf>
    <xf numFmtId="167" fontId="19" fillId="5" borderId="17" xfId="9" applyNumberFormat="1" applyFont="1" applyFill="1" applyBorder="1" applyAlignment="1">
      <alignment horizontal="right"/>
    </xf>
    <xf numFmtId="0" fontId="11" fillId="3" borderId="26"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19" fillId="0" borderId="0" xfId="10" applyNumberFormat="1" applyFont="1" applyBorder="1" applyAlignment="1">
      <alignment horizontal="right" vertical="center" wrapText="1"/>
    </xf>
    <xf numFmtId="0" fontId="14" fillId="0" borderId="0" xfId="10" applyFont="1" applyBorder="1" applyAlignment="1">
      <alignment vertical="center"/>
    </xf>
    <xf numFmtId="0" fontId="14" fillId="2" borderId="0" xfId="10" applyFont="1" applyFill="1" applyBorder="1" applyAlignment="1">
      <alignment horizontal="justify" vertical="top"/>
    </xf>
    <xf numFmtId="3" fontId="27" fillId="0" borderId="0" xfId="0" applyNumberFormat="1" applyFont="1" applyAlignment="1">
      <alignment horizontal="center" vertical="center" wrapText="1"/>
    </xf>
    <xf numFmtId="3" fontId="22" fillId="0" borderId="15" xfId="0" applyNumberFormat="1" applyFont="1" applyBorder="1" applyAlignment="1">
      <alignment horizontal="right" vertical="center" wrapText="1"/>
    </xf>
    <xf numFmtId="0" fontId="20" fillId="5" borderId="0" xfId="10" applyFont="1" applyFill="1" applyBorder="1" applyAlignment="1">
      <alignment horizontal="center" vertical="center" wrapText="1"/>
    </xf>
    <xf numFmtId="3" fontId="19" fillId="5" borderId="0" xfId="10" applyNumberFormat="1" applyFont="1" applyFill="1" applyBorder="1" applyAlignment="1">
      <alignment horizontal="right" vertical="center" wrapText="1"/>
    </xf>
    <xf numFmtId="3" fontId="29" fillId="7" borderId="0"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xf>
    <xf numFmtId="167" fontId="31" fillId="0" borderId="0" xfId="10" applyNumberFormat="1" applyFont="1" applyFill="1" applyBorder="1" applyAlignment="1">
      <alignment horizontal="right" vertical="center" wrapText="1"/>
    </xf>
    <xf numFmtId="167" fontId="19" fillId="0" borderId="0" xfId="10" applyNumberFormat="1" applyFont="1" applyBorder="1" applyAlignment="1">
      <alignment horizontal="right" vertical="center"/>
    </xf>
    <xf numFmtId="0" fontId="19" fillId="2" borderId="0" xfId="10" applyFont="1" applyFill="1" applyBorder="1" applyAlignment="1">
      <alignment horizontal="right" wrapText="1"/>
    </xf>
    <xf numFmtId="165" fontId="4" fillId="6" borderId="2" xfId="2" applyNumberFormat="1" applyFont="1" applyFill="1" applyBorder="1" applyAlignment="1">
      <alignment horizontal="right" vertical="center"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14" fillId="2" borderId="5" xfId="9" applyFont="1" applyFill="1" applyBorder="1" applyAlignment="1">
      <alignment wrapText="1"/>
    </xf>
    <xf numFmtId="0" fontId="20" fillId="0" borderId="4" xfId="0" applyFont="1" applyFill="1" applyBorder="1" applyAlignment="1">
      <alignment horizontal="center" vertical="center"/>
    </xf>
    <xf numFmtId="0" fontId="21" fillId="0" borderId="0" xfId="0" quotePrefix="1" applyFont="1" applyAlignment="1">
      <alignment vertical="center" wrapText="1"/>
    </xf>
    <xf numFmtId="49" fontId="20" fillId="2" borderId="2" xfId="0" applyNumberFormat="1" applyFont="1" applyFill="1" applyBorder="1" applyAlignment="1">
      <alignment horizontal="center" vertical="center" wrapText="1"/>
    </xf>
    <xf numFmtId="0" fontId="14" fillId="0" borderId="0" xfId="0" applyFont="1" applyAlignment="1">
      <alignment horizontal="center" vertical="center"/>
    </xf>
    <xf numFmtId="0" fontId="19" fillId="8" borderId="2" xfId="0" applyFont="1" applyFill="1" applyBorder="1" applyAlignment="1">
      <alignment horizontal="left" vertical="center" wrapText="1"/>
    </xf>
    <xf numFmtId="3" fontId="19" fillId="8" borderId="2" xfId="0" applyNumberFormat="1" applyFont="1" applyFill="1" applyBorder="1" applyAlignment="1">
      <alignment horizontal="right" vertical="center" wrapText="1"/>
    </xf>
    <xf numFmtId="0" fontId="19" fillId="8" borderId="2" xfId="0" applyFont="1" applyFill="1" applyBorder="1" applyAlignment="1">
      <alignment horizontal="right" vertical="center" wrapText="1"/>
    </xf>
    <xf numFmtId="167" fontId="19" fillId="8" borderId="2" xfId="0" applyNumberFormat="1" applyFont="1" applyFill="1" applyBorder="1" applyAlignment="1">
      <alignment horizontal="right" vertical="center" wrapText="1"/>
    </xf>
    <xf numFmtId="3" fontId="32" fillId="0" borderId="2" xfId="0" applyNumberFormat="1" applyFont="1" applyBorder="1" applyAlignment="1">
      <alignment horizontal="right" vertical="center" wrapText="1"/>
    </xf>
    <xf numFmtId="3" fontId="33" fillId="0" borderId="2" xfId="0" applyNumberFormat="1" applyFont="1" applyBorder="1" applyAlignment="1">
      <alignment horizontal="right" vertical="center" wrapText="1"/>
    </xf>
    <xf numFmtId="167" fontId="33" fillId="0" borderId="2" xfId="0" applyNumberFormat="1" applyFont="1" applyBorder="1" applyAlignment="1">
      <alignment horizontal="right" vertical="center" wrapText="1"/>
    </xf>
    <xf numFmtId="3" fontId="33" fillId="8" borderId="2" xfId="0" applyNumberFormat="1" applyFont="1" applyFill="1" applyBorder="1" applyAlignment="1">
      <alignment horizontal="right" vertical="center" wrapText="1"/>
    </xf>
    <xf numFmtId="0" fontId="33" fillId="8" borderId="2" xfId="0" applyFont="1" applyFill="1" applyBorder="1" applyAlignment="1">
      <alignment horizontal="right" vertical="center" wrapText="1"/>
    </xf>
    <xf numFmtId="0" fontId="31" fillId="6" borderId="2" xfId="0" applyFont="1" applyFill="1" applyBorder="1" applyAlignment="1">
      <alignment horizontal="left" wrapText="1"/>
    </xf>
    <xf numFmtId="0" fontId="26" fillId="6" borderId="2" xfId="0" applyFont="1" applyFill="1" applyBorder="1" applyAlignment="1">
      <alignment horizontal="left" wrapText="1"/>
    </xf>
    <xf numFmtId="0" fontId="26" fillId="7" borderId="0" xfId="0" applyFont="1" applyFill="1" applyBorder="1" applyAlignment="1">
      <alignment horizontal="left" wrapText="1"/>
    </xf>
    <xf numFmtId="0" fontId="26" fillId="7" borderId="0" xfId="0" applyFont="1" applyFill="1" applyBorder="1" applyAlignment="1">
      <alignment horizontal="right" wrapText="1"/>
    </xf>
    <xf numFmtId="3" fontId="31" fillId="6" borderId="2" xfId="0" applyNumberFormat="1" applyFont="1" applyFill="1" applyBorder="1" applyAlignment="1">
      <alignment horizontal="right" vertical="center" wrapText="1"/>
    </xf>
    <xf numFmtId="167" fontId="31" fillId="6" borderId="2" xfId="0" applyNumberFormat="1" applyFont="1" applyFill="1" applyBorder="1" applyAlignment="1">
      <alignment horizontal="right" vertical="center" wrapText="1"/>
    </xf>
    <xf numFmtId="3" fontId="22" fillId="0" borderId="4" xfId="0" applyNumberFormat="1" applyFont="1" applyBorder="1" applyAlignment="1">
      <alignment horizontal="right" vertical="center" wrapText="1"/>
    </xf>
    <xf numFmtId="0" fontId="14" fillId="0" borderId="0" xfId="0" applyFont="1" applyAlignment="1">
      <alignment horizontal="left" vertical="center"/>
    </xf>
    <xf numFmtId="3" fontId="14" fillId="0" borderId="0" xfId="10" applyNumberFormat="1" applyFont="1"/>
    <xf numFmtId="4" fontId="0" fillId="0" borderId="0" xfId="0" applyNumberFormat="1" applyAlignment="1">
      <alignment vertical="center" wrapText="1"/>
    </xf>
    <xf numFmtId="0" fontId="0" fillId="0" borderId="0" xfId="0" applyAlignment="1">
      <alignment vertical="center" wrapText="1"/>
    </xf>
    <xf numFmtId="3" fontId="0" fillId="0" borderId="0" xfId="0" applyNumberFormat="1" applyAlignment="1">
      <alignment vertical="center" wrapText="1"/>
    </xf>
    <xf numFmtId="4" fontId="26" fillId="0" borderId="0" xfId="0" applyNumberFormat="1" applyFont="1" applyBorder="1"/>
    <xf numFmtId="49" fontId="20" fillId="2" borderId="4" xfId="0" applyNumberFormat="1" applyFont="1" applyFill="1" applyBorder="1" applyAlignment="1">
      <alignment horizontal="center" vertical="center" wrapText="1"/>
    </xf>
    <xf numFmtId="43" fontId="34" fillId="2" borderId="0" xfId="1" applyFont="1" applyFill="1"/>
    <xf numFmtId="49" fontId="20" fillId="9" borderId="2" xfId="0" applyNumberFormat="1" applyFont="1" applyFill="1" applyBorder="1" applyAlignment="1">
      <alignment horizontal="center" vertical="center" wrapText="1"/>
    </xf>
    <xf numFmtId="166" fontId="19" fillId="4" borderId="22" xfId="0" applyNumberFormat="1" applyFont="1" applyFill="1" applyBorder="1" applyAlignment="1">
      <alignment wrapText="1"/>
    </xf>
    <xf numFmtId="0" fontId="19" fillId="4" borderId="22" xfId="0" applyFont="1" applyFill="1" applyBorder="1" applyAlignment="1">
      <alignment wrapText="1"/>
    </xf>
    <xf numFmtId="0" fontId="31" fillId="0" borderId="0" xfId="0" applyFont="1" applyBorder="1" applyAlignment="1"/>
    <xf numFmtId="0" fontId="24" fillId="4" borderId="13" xfId="0" applyFont="1" applyFill="1" applyBorder="1" applyAlignment="1"/>
    <xf numFmtId="3" fontId="19" fillId="4" borderId="16" xfId="0" applyNumberFormat="1" applyFont="1" applyFill="1" applyBorder="1" applyAlignment="1"/>
    <xf numFmtId="3" fontId="19" fillId="4" borderId="21" xfId="0" applyNumberFormat="1" applyFont="1" applyFill="1" applyBorder="1" applyAlignment="1"/>
    <xf numFmtId="167" fontId="19" fillId="4" borderId="22" xfId="0" applyNumberFormat="1" applyFont="1" applyFill="1" applyBorder="1" applyAlignment="1"/>
    <xf numFmtId="3" fontId="35" fillId="8" borderId="2" xfId="0" applyNumberFormat="1" applyFont="1" applyFill="1" applyBorder="1" applyAlignment="1">
      <alignment horizontal="right" vertical="center" wrapText="1"/>
    </xf>
    <xf numFmtId="167" fontId="35" fillId="8" borderId="2" xfId="0" applyNumberFormat="1" applyFont="1" applyFill="1" applyBorder="1" applyAlignment="1">
      <alignment horizontal="right" vertical="center" wrapText="1"/>
    </xf>
    <xf numFmtId="0" fontId="10" fillId="6" borderId="23" xfId="9" applyFont="1" applyFill="1" applyBorder="1" applyAlignment="1">
      <alignment horizontal="center" vertical="center" wrapText="1"/>
    </xf>
    <xf numFmtId="0" fontId="10" fillId="6" borderId="23" xfId="9" applyFont="1" applyFill="1" applyBorder="1" applyAlignment="1">
      <alignment horizontal="center" vertical="center"/>
    </xf>
    <xf numFmtId="0" fontId="10" fillId="6" borderId="24" xfId="9" applyFont="1" applyFill="1" applyBorder="1" applyAlignment="1">
      <alignment horizontal="center" vertical="center" wrapText="1"/>
    </xf>
    <xf numFmtId="0" fontId="10" fillId="6" borderId="25"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0" fontId="11" fillId="3" borderId="26" xfId="10" applyFont="1" applyFill="1" applyBorder="1" applyAlignment="1">
      <alignment horizontal="center" vertical="center" wrapText="1"/>
    </xf>
    <xf numFmtId="0" fontId="16" fillId="3" borderId="27" xfId="10" applyFont="1" applyFill="1" applyBorder="1" applyAlignment="1">
      <alignment horizontal="center" vertical="center" wrapText="1"/>
    </xf>
    <xf numFmtId="0" fontId="16" fillId="3" borderId="40"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8" xfId="10" applyFont="1" applyFill="1" applyBorder="1" applyAlignment="1">
      <alignment horizontal="center" vertical="center" wrapText="1"/>
    </xf>
    <xf numFmtId="0" fontId="11" fillId="3" borderId="29" xfId="10"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7" fontId="11" fillId="3" borderId="31" xfId="10" applyNumberFormat="1"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3" fillId="0" borderId="0" xfId="0" applyFont="1" applyAlignment="1">
      <alignment horizontal="center" vertical="top" wrapText="1"/>
    </xf>
    <xf numFmtId="167" fontId="11" fillId="3" borderId="34" xfId="10" applyNumberFormat="1" applyFont="1" applyFill="1" applyBorder="1" applyAlignment="1">
      <alignment horizontal="center" vertical="center" wrapText="1"/>
    </xf>
    <xf numFmtId="167" fontId="11" fillId="3" borderId="35" xfId="10" applyNumberFormat="1" applyFont="1" applyFill="1" applyBorder="1" applyAlignment="1">
      <alignment horizontal="center" vertical="center" wrapText="1"/>
    </xf>
    <xf numFmtId="0" fontId="14" fillId="0" borderId="0" xfId="0" applyFont="1" applyAlignment="1">
      <alignment horizontal="left" vertical="center"/>
    </xf>
    <xf numFmtId="164" fontId="11" fillId="3" borderId="34" xfId="2" applyNumberFormat="1" applyFont="1" applyFill="1" applyBorder="1" applyAlignment="1">
      <alignment horizontal="center" vertical="center" wrapText="1"/>
    </xf>
    <xf numFmtId="164" fontId="11" fillId="3" borderId="28" xfId="2" applyNumberFormat="1" applyFont="1" applyFill="1" applyBorder="1" applyAlignment="1">
      <alignment horizontal="center" vertical="center" wrapText="1"/>
    </xf>
    <xf numFmtId="0" fontId="11" fillId="3" borderId="36" xfId="10" applyFont="1" applyFill="1" applyBorder="1" applyAlignment="1">
      <alignment horizontal="center" vertical="center" wrapText="1"/>
    </xf>
    <xf numFmtId="0" fontId="11" fillId="3" borderId="37" xfId="10" applyFont="1" applyFill="1" applyBorder="1" applyAlignment="1">
      <alignment horizontal="center" vertical="center" wrapText="1"/>
    </xf>
    <xf numFmtId="0" fontId="11" fillId="3" borderId="38" xfId="10" applyFont="1" applyFill="1" applyBorder="1" applyAlignment="1">
      <alignment horizontal="center" vertical="center" wrapText="1"/>
    </xf>
    <xf numFmtId="0" fontId="11" fillId="3" borderId="39" xfId="10"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7" xfId="0" applyFont="1" applyFill="1" applyBorder="1" applyAlignment="1">
      <alignment horizontal="center" vertical="center" wrapText="1"/>
    </xf>
    <xf numFmtId="4" fontId="11" fillId="3" borderId="28" xfId="10" applyNumberFormat="1" applyFont="1" applyFill="1" applyBorder="1" applyAlignment="1">
      <alignment horizontal="center" vertical="center" wrapText="1"/>
    </xf>
    <xf numFmtId="4" fontId="11" fillId="3" borderId="29" xfId="10" applyNumberFormat="1" applyFont="1" applyFill="1" applyBorder="1" applyAlignment="1">
      <alignment horizontal="center" vertical="center" wrapText="1"/>
    </xf>
  </cellXfs>
  <cellStyles count="11">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fi.mef.gob.pe/transparenci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0"/>
  <sheetViews>
    <sheetView showGridLines="0" tabSelected="1" workbookViewId="0">
      <selection activeCell="C15" sqref="C15"/>
    </sheetView>
  </sheetViews>
  <sheetFormatPr baseColWidth="10"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40" customWidth="1"/>
    <col min="9" max="9" width="29.140625" style="1" bestFit="1" customWidth="1"/>
    <col min="10" max="16384" width="11.42578125" style="1"/>
  </cols>
  <sheetData>
    <row r="1" spans="2:11" ht="15" x14ac:dyDescent="0.2">
      <c r="B1" s="178"/>
      <c r="C1" s="178"/>
      <c r="D1" s="178"/>
    </row>
    <row r="2" spans="2:11" ht="15.75" customHeight="1" x14ac:dyDescent="0.15">
      <c r="B2" s="179" t="s">
        <v>41</v>
      </c>
      <c r="C2" s="179"/>
      <c r="D2" s="179"/>
      <c r="E2" s="179"/>
      <c r="F2" s="5"/>
      <c r="G2" s="10"/>
      <c r="H2" s="41"/>
    </row>
    <row r="3" spans="2:11" ht="15" customHeight="1" x14ac:dyDescent="0.2">
      <c r="B3" s="179" t="s">
        <v>185</v>
      </c>
      <c r="C3" s="179"/>
      <c r="D3" s="179"/>
      <c r="E3" s="179"/>
    </row>
    <row r="4" spans="2:11" x14ac:dyDescent="0.2">
      <c r="B4" s="180"/>
      <c r="C4" s="180"/>
      <c r="D4" s="180"/>
    </row>
    <row r="5" spans="2:11" x14ac:dyDescent="0.2">
      <c r="B5" s="2"/>
      <c r="C5" s="2"/>
      <c r="D5" s="2"/>
    </row>
    <row r="6" spans="2:11" x14ac:dyDescent="0.2">
      <c r="B6" s="2"/>
      <c r="C6" s="2"/>
      <c r="D6" s="2"/>
    </row>
    <row r="7" spans="2:11" ht="12.75" customHeight="1" x14ac:dyDescent="0.2">
      <c r="B7" s="181" t="s">
        <v>77</v>
      </c>
      <c r="C7" s="181"/>
      <c r="D7" s="181"/>
      <c r="F7" s="26"/>
    </row>
    <row r="8" spans="2:11" ht="12.75" customHeight="1" x14ac:dyDescent="0.2">
      <c r="B8" s="181" t="s">
        <v>10</v>
      </c>
      <c r="C8" s="181"/>
      <c r="D8" s="181"/>
      <c r="F8" s="26"/>
    </row>
    <row r="9" spans="2:11" ht="12.75" customHeight="1" x14ac:dyDescent="0.2">
      <c r="B9" s="3"/>
      <c r="C9" s="3"/>
      <c r="D9" s="3"/>
      <c r="F9" s="26"/>
    </row>
    <row r="10" spans="2:11" x14ac:dyDescent="0.2">
      <c r="B10" s="1" t="s">
        <v>182</v>
      </c>
      <c r="F10" s="27"/>
    </row>
    <row r="11" spans="2:11" ht="13.5" thickBot="1" x14ac:dyDescent="0.25">
      <c r="C11" s="25"/>
    </row>
    <row r="12" spans="2:11" ht="13.5" customHeight="1" thickBot="1" x14ac:dyDescent="0.25">
      <c r="B12" s="174" t="s">
        <v>6</v>
      </c>
      <c r="C12" s="175" t="s">
        <v>7</v>
      </c>
      <c r="D12" s="176" t="s">
        <v>76</v>
      </c>
      <c r="E12" s="174" t="s">
        <v>24</v>
      </c>
      <c r="G12" s="9"/>
    </row>
    <row r="13" spans="2:11" ht="39" customHeight="1" thickBot="1" x14ac:dyDescent="0.25">
      <c r="B13" s="174"/>
      <c r="C13" s="175"/>
      <c r="D13" s="177"/>
      <c r="E13" s="174"/>
      <c r="G13" s="9" t="s">
        <v>191</v>
      </c>
    </row>
    <row r="14" spans="2:11" s="14" customFormat="1" ht="24" customHeight="1" thickBot="1" x14ac:dyDescent="0.25">
      <c r="B14" s="6" t="s">
        <v>5</v>
      </c>
      <c r="C14" s="13">
        <f>+C15+C19+C20+C21</f>
        <v>373373346</v>
      </c>
      <c r="D14" s="13">
        <f>+D15+D19+D20+D21</f>
        <v>189365102</v>
      </c>
      <c r="E14" s="100">
        <f t="shared" ref="E14:E21" si="0">D14/C14%</f>
        <v>50.717359455005123</v>
      </c>
      <c r="F14" s="24"/>
      <c r="G14" s="15"/>
      <c r="H14" s="40"/>
      <c r="K14" s="15"/>
    </row>
    <row r="15" spans="2:11" ht="23.25" customHeight="1" x14ac:dyDescent="0.2">
      <c r="B15" s="16" t="s">
        <v>8</v>
      </c>
      <c r="C15" s="17">
        <f>SUM(C16:C18)</f>
        <v>247010285</v>
      </c>
      <c r="D15" s="17">
        <f>SUM(D16:D18)</f>
        <v>159062611</v>
      </c>
      <c r="E15" s="108">
        <f t="shared" si="0"/>
        <v>64.395136825982775</v>
      </c>
      <c r="F15" s="22"/>
      <c r="G15" s="9"/>
      <c r="I15" s="23"/>
    </row>
    <row r="16" spans="2:11" ht="18.75" customHeight="1" x14ac:dyDescent="0.2">
      <c r="B16" s="18" t="s">
        <v>74</v>
      </c>
      <c r="C16" s="19">
        <f>'PLIEGO MINSA'!E7</f>
        <v>139812092</v>
      </c>
      <c r="D16" s="19">
        <f>'PLIEGO MINSA'!H7</f>
        <v>93288501</v>
      </c>
      <c r="E16" s="20">
        <f t="shared" si="0"/>
        <v>66.724200793733928</v>
      </c>
      <c r="F16" s="22"/>
      <c r="G16" s="9"/>
    </row>
    <row r="17" spans="2:9" ht="18.75" customHeight="1" x14ac:dyDescent="0.2">
      <c r="B17" s="18" t="s">
        <v>127</v>
      </c>
      <c r="C17" s="19">
        <f>'PLIEGO MINSA'!E46</f>
        <v>11387026</v>
      </c>
      <c r="D17" s="19">
        <f>'PLIEGO MINSA'!H46</f>
        <v>1950176</v>
      </c>
      <c r="E17" s="20">
        <f t="shared" si="0"/>
        <v>17.126297946452393</v>
      </c>
      <c r="F17" s="22"/>
      <c r="G17" s="9"/>
    </row>
    <row r="18" spans="2:9" ht="26.25" customHeight="1" x14ac:dyDescent="0.2">
      <c r="B18" s="135" t="s">
        <v>75</v>
      </c>
      <c r="C18" s="19">
        <f>'PLIEGO MINSA'!E73</f>
        <v>95811167</v>
      </c>
      <c r="D18" s="19">
        <f>'PLIEGO MINSA'!H73</f>
        <v>63823934</v>
      </c>
      <c r="E18" s="20">
        <f t="shared" si="0"/>
        <v>66.6142955966709</v>
      </c>
      <c r="F18" s="22"/>
      <c r="G18" s="9"/>
    </row>
    <row r="19" spans="2:9" ht="19.5" customHeight="1" x14ac:dyDescent="0.2">
      <c r="B19" s="21" t="s">
        <v>9</v>
      </c>
      <c r="C19" s="8">
        <f>'UE ADSCRITAS AL PLIEGO MINSA'!E7</f>
        <v>8132068</v>
      </c>
      <c r="D19" s="8">
        <f>'UE ADSCRITAS AL PLIEGO MINSA'!H7</f>
        <v>7107884</v>
      </c>
      <c r="E19" s="108">
        <f t="shared" si="0"/>
        <v>87.405614414439242</v>
      </c>
      <c r="F19" s="23"/>
      <c r="G19" s="9"/>
    </row>
    <row r="20" spans="2:9" ht="26.25" thickBot="1" x14ac:dyDescent="0.25">
      <c r="B20" s="102" t="s">
        <v>49</v>
      </c>
      <c r="C20" s="103">
        <f>'UE ADSCRITAS AL PLIEGO MINSA'!E12</f>
        <v>59900000</v>
      </c>
      <c r="D20" s="103">
        <f>'UE ADSCRITAS AL PLIEGO MINSA'!H12</f>
        <v>0</v>
      </c>
      <c r="E20" s="109">
        <f t="shared" si="0"/>
        <v>0</v>
      </c>
      <c r="G20" s="9"/>
    </row>
    <row r="21" spans="2:9" ht="27.75" customHeight="1" thickBot="1" x14ac:dyDescent="0.4">
      <c r="B21" s="102" t="s">
        <v>66</v>
      </c>
      <c r="C21" s="103">
        <f>'UE ADSCRITAS AL PLIEGO MINSA'!E14</f>
        <v>58330993</v>
      </c>
      <c r="D21" s="110">
        <f>'UE ADSCRITAS AL PLIEGO MINSA'!H14</f>
        <v>23194607</v>
      </c>
      <c r="E21" s="111">
        <f t="shared" si="0"/>
        <v>39.763778751374929</v>
      </c>
      <c r="G21" s="9"/>
      <c r="I21" s="163"/>
    </row>
    <row r="22" spans="2:9" ht="25.5" x14ac:dyDescent="0.35">
      <c r="C22" s="7"/>
      <c r="D22" s="101"/>
      <c r="I22" s="163"/>
    </row>
    <row r="23" spans="2:9" ht="25.5" x14ac:dyDescent="0.35">
      <c r="D23" s="7"/>
      <c r="I23" s="163"/>
    </row>
    <row r="24" spans="2:9" ht="33" customHeight="1" x14ac:dyDescent="0.2">
      <c r="D24" s="7"/>
      <c r="E24" s="7"/>
    </row>
    <row r="25" spans="2:9" x14ac:dyDescent="0.2">
      <c r="D25" s="7"/>
      <c r="E25" s="12"/>
    </row>
    <row r="26" spans="2:9" ht="18" x14ac:dyDescent="0.25">
      <c r="D26" s="7"/>
      <c r="G26" s="11"/>
    </row>
    <row r="28" spans="2:9" x14ac:dyDescent="0.2">
      <c r="D28" s="7"/>
      <c r="E28" s="12"/>
    </row>
    <row r="29" spans="2:9" x14ac:dyDescent="0.2">
      <c r="D29" s="7"/>
    </row>
    <row r="30" spans="2:9" x14ac:dyDescent="0.2">
      <c r="E30" s="12"/>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P847"/>
  <sheetViews>
    <sheetView zoomScaleNormal="100" zoomScaleSheetLayoutView="100" workbookViewId="0">
      <pane xSplit="2" ySplit="7" topLeftCell="C8" activePane="bottomRight" state="frozen"/>
      <selection pane="topRight" activeCell="C1" sqref="C1"/>
      <selection pane="bottomLeft" activeCell="A8" sqref="A8"/>
      <selection pane="bottomRight" activeCell="A2" sqref="A2:K2"/>
    </sheetView>
  </sheetViews>
  <sheetFormatPr baseColWidth="10" defaultRowHeight="5.65" customHeight="1" x14ac:dyDescent="0.2"/>
  <cols>
    <col min="1" max="1" width="8.5703125" style="74" customWidth="1"/>
    <col min="2" max="2" width="41.42578125" style="98" customWidth="1"/>
    <col min="3" max="3" width="10.5703125" style="75" customWidth="1" collapsed="1"/>
    <col min="4" max="4" width="12.28515625" style="75" customWidth="1"/>
    <col min="5" max="5" width="13" style="76" customWidth="1"/>
    <col min="6" max="6" width="11.7109375" style="76" customWidth="1"/>
    <col min="7" max="7" width="11.7109375" style="38" customWidth="1"/>
    <col min="8" max="8" width="11.28515625" style="38" customWidth="1"/>
    <col min="9" max="9" width="8.7109375" style="77" customWidth="1"/>
    <col min="10" max="10" width="12.28515625" style="73" customWidth="1"/>
    <col min="11" max="11" width="10.5703125" style="78" customWidth="1"/>
    <col min="12" max="12" width="12.85546875" style="38" hidden="1" customWidth="1"/>
    <col min="13" max="13" width="11.42578125" style="38" hidden="1" customWidth="1"/>
    <col min="14" max="14" width="11.42578125" style="38" customWidth="1"/>
    <col min="15" max="16384" width="11.42578125" style="38"/>
  </cols>
  <sheetData>
    <row r="1" spans="1:14" s="34" customFormat="1" ht="18.75" customHeight="1" x14ac:dyDescent="0.2">
      <c r="A1" s="185" t="s">
        <v>129</v>
      </c>
      <c r="B1" s="185"/>
      <c r="C1" s="185"/>
      <c r="D1" s="185"/>
      <c r="E1" s="185"/>
      <c r="F1" s="185"/>
      <c r="G1" s="185"/>
      <c r="H1" s="185"/>
      <c r="I1" s="185"/>
      <c r="J1" s="185"/>
      <c r="K1" s="185"/>
    </row>
    <row r="2" spans="1:14" s="34" customFormat="1" ht="18.75" customHeight="1" x14ac:dyDescent="0.2">
      <c r="A2" s="186" t="s">
        <v>185</v>
      </c>
      <c r="B2" s="186"/>
      <c r="C2" s="186"/>
      <c r="D2" s="186"/>
      <c r="E2" s="186"/>
      <c r="F2" s="186"/>
      <c r="G2" s="186"/>
      <c r="H2" s="186"/>
      <c r="I2" s="186"/>
      <c r="J2" s="186"/>
      <c r="K2" s="186"/>
    </row>
    <row r="3" spans="1:14" s="34" customFormat="1" ht="18.75" customHeight="1" x14ac:dyDescent="0.2">
      <c r="A3" s="86"/>
      <c r="B3" s="107"/>
      <c r="C3" s="86"/>
      <c r="D3" s="86"/>
      <c r="E3" s="86"/>
      <c r="F3" s="86"/>
      <c r="G3" s="70"/>
      <c r="H3" s="117"/>
      <c r="I3" s="86"/>
      <c r="J3" s="87"/>
      <c r="K3" s="88"/>
    </row>
    <row r="4" spans="1:14" s="34" customFormat="1" ht="13.5" customHeight="1" x14ac:dyDescent="0.2">
      <c r="A4" s="183" t="s">
        <v>0</v>
      </c>
      <c r="B4" s="183" t="s">
        <v>1</v>
      </c>
      <c r="C4" s="191" t="s">
        <v>4</v>
      </c>
      <c r="D4" s="191" t="s">
        <v>68</v>
      </c>
      <c r="E4" s="182" t="s">
        <v>70</v>
      </c>
      <c r="F4" s="182"/>
      <c r="G4" s="182"/>
      <c r="H4" s="182"/>
      <c r="I4" s="182"/>
      <c r="J4" s="187" t="s">
        <v>52</v>
      </c>
      <c r="K4" s="189" t="s">
        <v>53</v>
      </c>
    </row>
    <row r="5" spans="1:14" s="35" customFormat="1" ht="75.75" customHeight="1" thickBot="1" x14ac:dyDescent="0.3">
      <c r="A5" s="184"/>
      <c r="B5" s="183"/>
      <c r="C5" s="192"/>
      <c r="D5" s="192"/>
      <c r="E5" s="112" t="s">
        <v>71</v>
      </c>
      <c r="F5" s="30" t="s">
        <v>190</v>
      </c>
      <c r="G5" s="31" t="s">
        <v>54</v>
      </c>
      <c r="H5" s="42" t="s">
        <v>69</v>
      </c>
      <c r="I5" s="33" t="s">
        <v>24</v>
      </c>
      <c r="J5" s="188"/>
      <c r="K5" s="190"/>
    </row>
    <row r="6" spans="1:14" s="134" customFormat="1" ht="21.75" customHeight="1" x14ac:dyDescent="0.2">
      <c r="A6" s="132"/>
      <c r="B6" s="133" t="s">
        <v>73</v>
      </c>
      <c r="C6" s="133"/>
      <c r="D6" s="130">
        <f>D7+D46+D73</f>
        <v>1291744659.49</v>
      </c>
      <c r="E6" s="130">
        <f>E7+E46+E73</f>
        <v>247010285</v>
      </c>
      <c r="F6" s="130">
        <v>139472453</v>
      </c>
      <c r="G6" s="130">
        <v>19590158</v>
      </c>
      <c r="H6" s="130">
        <f>SUM(F6:G6)</f>
        <v>159062611</v>
      </c>
      <c r="I6" s="131">
        <f t="shared" ref="I6:I37" si="0">H6/E6%</f>
        <v>64.395136825982775</v>
      </c>
      <c r="J6" s="130">
        <f t="shared" ref="J6:J37" si="1">D6+H6</f>
        <v>1450807270.49</v>
      </c>
      <c r="K6" s="133"/>
    </row>
    <row r="7" spans="1:14" ht="26.25" customHeight="1" x14ac:dyDescent="0.2">
      <c r="A7" s="36"/>
      <c r="B7" s="128" t="s">
        <v>72</v>
      </c>
      <c r="C7" s="55"/>
      <c r="D7" s="55">
        <f>SUM(D8:D45)</f>
        <v>867632446.41999996</v>
      </c>
      <c r="E7" s="55">
        <f>SUM(E8:E45)</f>
        <v>139812092</v>
      </c>
      <c r="F7" s="55">
        <f>SUM(F8:F45)</f>
        <v>77979087</v>
      </c>
      <c r="G7" s="55">
        <f>SUM(G8:G45)</f>
        <v>15309414</v>
      </c>
      <c r="H7" s="55">
        <f t="shared" ref="H7:H45" si="2">SUM(F7:G7)</f>
        <v>93288501</v>
      </c>
      <c r="I7" s="129">
        <f t="shared" si="0"/>
        <v>66.724200793733928</v>
      </c>
      <c r="J7" s="55">
        <f t="shared" si="1"/>
        <v>960920947.41999996</v>
      </c>
      <c r="K7" s="55"/>
      <c r="L7" s="37"/>
    </row>
    <row r="8" spans="1:14" ht="22.5" customHeight="1" x14ac:dyDescent="0.2">
      <c r="A8" s="50"/>
      <c r="B8" s="49" t="s">
        <v>50</v>
      </c>
      <c r="C8" s="50"/>
      <c r="D8" s="50"/>
      <c r="E8" s="50">
        <v>255000</v>
      </c>
      <c r="F8" s="50">
        <v>0</v>
      </c>
      <c r="G8" s="89"/>
      <c r="H8" s="89">
        <f t="shared" si="2"/>
        <v>0</v>
      </c>
      <c r="I8" s="84">
        <f t="shared" si="0"/>
        <v>0</v>
      </c>
      <c r="J8" s="50">
        <f t="shared" si="1"/>
        <v>0</v>
      </c>
      <c r="K8" s="84"/>
    </row>
    <row r="9" spans="1:14" ht="60" x14ac:dyDescent="0.2">
      <c r="A9" s="39">
        <v>74531</v>
      </c>
      <c r="B9" s="49" t="s">
        <v>109</v>
      </c>
      <c r="C9" s="50">
        <v>4245500.71</v>
      </c>
      <c r="D9" s="50">
        <v>3251033</v>
      </c>
      <c r="E9" s="50">
        <v>706041</v>
      </c>
      <c r="F9" s="50">
        <v>252199</v>
      </c>
      <c r="G9" s="50">
        <v>0</v>
      </c>
      <c r="H9" s="50">
        <f t="shared" si="2"/>
        <v>252199</v>
      </c>
      <c r="I9" s="84">
        <f t="shared" si="0"/>
        <v>35.720163559906581</v>
      </c>
      <c r="J9" s="50">
        <f t="shared" si="1"/>
        <v>3503232</v>
      </c>
      <c r="K9" s="84">
        <f t="shared" ref="K9:K41" si="3">J9/C9%</f>
        <v>82.516344697537448</v>
      </c>
    </row>
    <row r="10" spans="1:14" ht="72" x14ac:dyDescent="0.2">
      <c r="A10" s="39">
        <v>83236</v>
      </c>
      <c r="B10" s="49" t="s">
        <v>43</v>
      </c>
      <c r="C10" s="50">
        <v>198303.19</v>
      </c>
      <c r="D10" s="50">
        <v>186625</v>
      </c>
      <c r="E10" s="50">
        <v>1899</v>
      </c>
      <c r="F10" s="50">
        <v>1899</v>
      </c>
      <c r="G10" s="50"/>
      <c r="H10" s="50">
        <f t="shared" si="2"/>
        <v>1899</v>
      </c>
      <c r="I10" s="84">
        <f t="shared" si="0"/>
        <v>100.00000000000001</v>
      </c>
      <c r="J10" s="50">
        <f t="shared" si="1"/>
        <v>188524</v>
      </c>
      <c r="K10" s="84">
        <f t="shared" si="3"/>
        <v>95.06856647137144</v>
      </c>
      <c r="N10" s="157"/>
    </row>
    <row r="11" spans="1:14" ht="60" x14ac:dyDescent="0.2">
      <c r="A11" s="39">
        <v>83356</v>
      </c>
      <c r="B11" s="49" t="s">
        <v>44</v>
      </c>
      <c r="C11" s="50">
        <v>197343</v>
      </c>
      <c r="D11" s="50">
        <v>185806</v>
      </c>
      <c r="E11" s="50">
        <v>1899</v>
      </c>
      <c r="F11" s="50">
        <v>1899</v>
      </c>
      <c r="G11" s="50"/>
      <c r="H11" s="50">
        <f t="shared" si="2"/>
        <v>1899</v>
      </c>
      <c r="I11" s="84">
        <f t="shared" si="0"/>
        <v>100.00000000000001</v>
      </c>
      <c r="J11" s="50">
        <f t="shared" si="1"/>
        <v>187705</v>
      </c>
      <c r="K11" s="84">
        <f t="shared" si="3"/>
        <v>95.116117622616457</v>
      </c>
    </row>
    <row r="12" spans="1:14" ht="60" x14ac:dyDescent="0.2">
      <c r="A12" s="39">
        <v>83335</v>
      </c>
      <c r="B12" s="49" t="s">
        <v>45</v>
      </c>
      <c r="C12" s="50">
        <v>209462.83</v>
      </c>
      <c r="D12" s="50">
        <v>198143</v>
      </c>
      <c r="E12" s="50">
        <v>1899</v>
      </c>
      <c r="F12" s="50">
        <v>1899</v>
      </c>
      <c r="G12" s="50"/>
      <c r="H12" s="50">
        <f t="shared" si="2"/>
        <v>1899</v>
      </c>
      <c r="I12" s="84">
        <f t="shared" si="0"/>
        <v>100.00000000000001</v>
      </c>
      <c r="J12" s="50">
        <f t="shared" si="1"/>
        <v>200042</v>
      </c>
      <c r="K12" s="84">
        <f t="shared" si="3"/>
        <v>95.502385793221649</v>
      </c>
    </row>
    <row r="13" spans="1:14" ht="60" x14ac:dyDescent="0.2">
      <c r="A13" s="39">
        <v>83405</v>
      </c>
      <c r="B13" s="49" t="s">
        <v>46</v>
      </c>
      <c r="C13" s="50">
        <v>177935.88</v>
      </c>
      <c r="D13" s="50">
        <v>169630</v>
      </c>
      <c r="E13" s="50">
        <v>1899</v>
      </c>
      <c r="F13" s="50">
        <v>1899</v>
      </c>
      <c r="G13" s="50"/>
      <c r="H13" s="50">
        <f t="shared" si="2"/>
        <v>1899</v>
      </c>
      <c r="I13" s="84">
        <f t="shared" si="0"/>
        <v>100.00000000000001</v>
      </c>
      <c r="J13" s="50">
        <f t="shared" si="1"/>
        <v>171529</v>
      </c>
      <c r="K13" s="84">
        <f t="shared" si="3"/>
        <v>96.399332163923319</v>
      </c>
    </row>
    <row r="14" spans="1:14" ht="60" x14ac:dyDescent="0.2">
      <c r="A14" s="39">
        <v>83403</v>
      </c>
      <c r="B14" s="49" t="s">
        <v>37</v>
      </c>
      <c r="C14" s="50">
        <v>319341.98</v>
      </c>
      <c r="D14" s="50">
        <v>305148</v>
      </c>
      <c r="E14" s="50">
        <v>1899</v>
      </c>
      <c r="F14" s="50">
        <v>1899</v>
      </c>
      <c r="G14" s="50"/>
      <c r="H14" s="50">
        <f t="shared" si="2"/>
        <v>1899</v>
      </c>
      <c r="I14" s="84">
        <f t="shared" si="0"/>
        <v>100.00000000000001</v>
      </c>
      <c r="J14" s="50">
        <f t="shared" si="1"/>
        <v>307047</v>
      </c>
      <c r="K14" s="84">
        <f t="shared" si="3"/>
        <v>96.149901744831681</v>
      </c>
    </row>
    <row r="15" spans="1:14" ht="60" x14ac:dyDescent="0.2">
      <c r="A15" s="39">
        <v>83401</v>
      </c>
      <c r="B15" s="49" t="s">
        <v>47</v>
      </c>
      <c r="C15" s="50">
        <v>122931.55</v>
      </c>
      <c r="D15" s="50">
        <v>117369</v>
      </c>
      <c r="E15" s="50">
        <v>1899</v>
      </c>
      <c r="F15" s="50">
        <v>1899</v>
      </c>
      <c r="G15" s="50"/>
      <c r="H15" s="50">
        <f t="shared" si="2"/>
        <v>1899</v>
      </c>
      <c r="I15" s="84">
        <f t="shared" si="0"/>
        <v>100.00000000000001</v>
      </c>
      <c r="J15" s="50">
        <f t="shared" si="1"/>
        <v>119268</v>
      </c>
      <c r="K15" s="84">
        <f t="shared" si="3"/>
        <v>97.019845597000938</v>
      </c>
    </row>
    <row r="16" spans="1:14" ht="60" x14ac:dyDescent="0.2">
      <c r="A16" s="39">
        <v>83395</v>
      </c>
      <c r="B16" s="49" t="s">
        <v>48</v>
      </c>
      <c r="C16" s="50">
        <v>89384.11</v>
      </c>
      <c r="D16" s="50">
        <v>84010</v>
      </c>
      <c r="E16" s="50">
        <v>1899</v>
      </c>
      <c r="F16" s="50">
        <v>1899</v>
      </c>
      <c r="G16" s="50"/>
      <c r="H16" s="50">
        <f t="shared" si="2"/>
        <v>1899</v>
      </c>
      <c r="I16" s="84">
        <f t="shared" si="0"/>
        <v>100.00000000000001</v>
      </c>
      <c r="J16" s="50">
        <f t="shared" si="1"/>
        <v>85909</v>
      </c>
      <c r="K16" s="84">
        <f t="shared" si="3"/>
        <v>96.112161322633298</v>
      </c>
    </row>
    <row r="17" spans="1:11" ht="48" x14ac:dyDescent="0.2">
      <c r="A17" s="39">
        <v>66253</v>
      </c>
      <c r="B17" s="49" t="s">
        <v>38</v>
      </c>
      <c r="C17" s="50">
        <v>309614383.63</v>
      </c>
      <c r="D17" s="50">
        <v>293926345</v>
      </c>
      <c r="E17" s="50">
        <v>8326782</v>
      </c>
      <c r="F17" s="50">
        <v>883508</v>
      </c>
      <c r="G17" s="50">
        <v>5553900</v>
      </c>
      <c r="H17" s="50">
        <f t="shared" si="2"/>
        <v>6437408</v>
      </c>
      <c r="I17" s="84">
        <f t="shared" si="0"/>
        <v>77.309673773133483</v>
      </c>
      <c r="J17" s="50">
        <f t="shared" si="1"/>
        <v>300363753</v>
      </c>
      <c r="K17" s="84">
        <f t="shared" si="3"/>
        <v>97.012209018992209</v>
      </c>
    </row>
    <row r="18" spans="1:11" ht="48" x14ac:dyDescent="0.2">
      <c r="A18" s="39">
        <v>76065</v>
      </c>
      <c r="B18" s="49" t="s">
        <v>39</v>
      </c>
      <c r="C18" s="50">
        <v>56221186</v>
      </c>
      <c r="D18" s="50">
        <v>95717919</v>
      </c>
      <c r="E18" s="50">
        <v>687971</v>
      </c>
      <c r="F18" s="50">
        <v>66787</v>
      </c>
      <c r="G18" s="50">
        <v>222254</v>
      </c>
      <c r="H18" s="50">
        <f t="shared" si="2"/>
        <v>289041</v>
      </c>
      <c r="I18" s="84">
        <f t="shared" si="0"/>
        <v>42.013544175553911</v>
      </c>
      <c r="J18" s="50">
        <f t="shared" si="1"/>
        <v>96006960</v>
      </c>
      <c r="K18" s="84">
        <f t="shared" si="3"/>
        <v>170.76651495754643</v>
      </c>
    </row>
    <row r="19" spans="1:11" ht="36" x14ac:dyDescent="0.2">
      <c r="A19" s="39">
        <v>72056</v>
      </c>
      <c r="B19" s="49" t="s">
        <v>40</v>
      </c>
      <c r="C19" s="50">
        <v>157104618</v>
      </c>
      <c r="D19" s="50">
        <v>155313553</v>
      </c>
      <c r="E19" s="50">
        <v>1427940</v>
      </c>
      <c r="F19" s="50">
        <v>89178</v>
      </c>
      <c r="G19" s="50">
        <v>309390</v>
      </c>
      <c r="H19" s="50">
        <f t="shared" si="2"/>
        <v>398568</v>
      </c>
      <c r="I19" s="84">
        <f t="shared" si="0"/>
        <v>27.912097146938947</v>
      </c>
      <c r="J19" s="50">
        <f t="shared" si="1"/>
        <v>155712121</v>
      </c>
      <c r="K19" s="84">
        <f t="shared" si="3"/>
        <v>99.113649861011723</v>
      </c>
    </row>
    <row r="20" spans="1:11" ht="66.75" customHeight="1" x14ac:dyDescent="0.2">
      <c r="A20" s="39">
        <v>74505</v>
      </c>
      <c r="B20" s="49" t="s">
        <v>120</v>
      </c>
      <c r="C20" s="50">
        <v>78610205.049999997</v>
      </c>
      <c r="D20" s="50">
        <v>70678256</v>
      </c>
      <c r="E20" s="50">
        <v>4849238</v>
      </c>
      <c r="F20" s="50">
        <v>3721829</v>
      </c>
      <c r="G20" s="50">
        <v>162890</v>
      </c>
      <c r="H20" s="50">
        <f t="shared" si="2"/>
        <v>3884719</v>
      </c>
      <c r="I20" s="84">
        <f t="shared" si="0"/>
        <v>80.109885305691336</v>
      </c>
      <c r="J20" s="50">
        <f t="shared" si="1"/>
        <v>74562975</v>
      </c>
      <c r="K20" s="84">
        <f t="shared" si="3"/>
        <v>94.85152080773004</v>
      </c>
    </row>
    <row r="21" spans="1:11" ht="48" x14ac:dyDescent="0.2">
      <c r="A21" s="39">
        <v>58330</v>
      </c>
      <c r="B21" s="49" t="s">
        <v>30</v>
      </c>
      <c r="C21" s="50">
        <v>255270770.75</v>
      </c>
      <c r="D21" s="50">
        <v>168949020</v>
      </c>
      <c r="E21" s="50">
        <v>68780958</v>
      </c>
      <c r="F21" s="50">
        <v>48295934</v>
      </c>
      <c r="G21" s="50">
        <v>5911624</v>
      </c>
      <c r="H21" s="50">
        <f t="shared" si="2"/>
        <v>54207558</v>
      </c>
      <c r="I21" s="84">
        <f t="shared" si="0"/>
        <v>78.811868249930455</v>
      </c>
      <c r="J21" s="50">
        <f t="shared" si="1"/>
        <v>223156578</v>
      </c>
      <c r="K21" s="84">
        <f t="shared" si="3"/>
        <v>87.41955741519223</v>
      </c>
    </row>
    <row r="22" spans="1:11" ht="48" x14ac:dyDescent="0.2">
      <c r="A22" s="39">
        <v>57894</v>
      </c>
      <c r="B22" s="49" t="s">
        <v>25</v>
      </c>
      <c r="C22" s="50">
        <v>159384974</v>
      </c>
      <c r="D22" s="50">
        <v>78549589.420000002</v>
      </c>
      <c r="E22" s="50">
        <v>49040593</v>
      </c>
      <c r="F22" s="50">
        <v>24656359</v>
      </c>
      <c r="G22" s="50">
        <v>3066756</v>
      </c>
      <c r="H22" s="50">
        <f t="shared" si="2"/>
        <v>27723115</v>
      </c>
      <c r="I22" s="84">
        <f t="shared" si="0"/>
        <v>56.530953856940513</v>
      </c>
      <c r="J22" s="50">
        <f t="shared" si="1"/>
        <v>106272704.42</v>
      </c>
      <c r="K22" s="84">
        <f t="shared" si="3"/>
        <v>66.676739816138507</v>
      </c>
    </row>
    <row r="23" spans="1:11" ht="72" x14ac:dyDescent="0.2">
      <c r="A23" s="39">
        <v>211959</v>
      </c>
      <c r="B23" s="49" t="s">
        <v>130</v>
      </c>
      <c r="C23" s="50">
        <v>228407.43</v>
      </c>
      <c r="D23" s="50">
        <v>0</v>
      </c>
      <c r="E23" s="50">
        <v>228408</v>
      </c>
      <c r="F23" s="50">
        <v>0</v>
      </c>
      <c r="G23" s="50"/>
      <c r="H23" s="50">
        <f t="shared" si="2"/>
        <v>0</v>
      </c>
      <c r="I23" s="84">
        <f t="shared" si="0"/>
        <v>0</v>
      </c>
      <c r="J23" s="50">
        <f t="shared" si="1"/>
        <v>0</v>
      </c>
      <c r="K23" s="84">
        <f t="shared" si="3"/>
        <v>0</v>
      </c>
    </row>
    <row r="24" spans="1:11" ht="60" x14ac:dyDescent="0.2">
      <c r="A24" s="39">
        <v>212025</v>
      </c>
      <c r="B24" s="49" t="s">
        <v>131</v>
      </c>
      <c r="C24" s="50">
        <v>228407.43</v>
      </c>
      <c r="D24" s="50">
        <v>0</v>
      </c>
      <c r="E24" s="50">
        <v>228408</v>
      </c>
      <c r="F24" s="50">
        <v>0</v>
      </c>
      <c r="G24" s="50"/>
      <c r="H24" s="50">
        <f t="shared" si="2"/>
        <v>0</v>
      </c>
      <c r="I24" s="84">
        <f t="shared" si="0"/>
        <v>0</v>
      </c>
      <c r="J24" s="50">
        <f t="shared" si="1"/>
        <v>0</v>
      </c>
      <c r="K24" s="84">
        <f t="shared" si="3"/>
        <v>0</v>
      </c>
    </row>
    <row r="25" spans="1:11" ht="60" x14ac:dyDescent="0.2">
      <c r="A25" s="39">
        <v>212030</v>
      </c>
      <c r="B25" s="49" t="s">
        <v>132</v>
      </c>
      <c r="C25" s="50">
        <v>228407.43</v>
      </c>
      <c r="D25" s="50">
        <v>0</v>
      </c>
      <c r="E25" s="50">
        <v>228408</v>
      </c>
      <c r="F25" s="50">
        <v>0</v>
      </c>
      <c r="G25" s="50"/>
      <c r="H25" s="50">
        <f t="shared" si="2"/>
        <v>0</v>
      </c>
      <c r="I25" s="84">
        <f t="shared" si="0"/>
        <v>0</v>
      </c>
      <c r="J25" s="50">
        <f t="shared" si="1"/>
        <v>0</v>
      </c>
      <c r="K25" s="84">
        <f t="shared" si="3"/>
        <v>0</v>
      </c>
    </row>
    <row r="26" spans="1:11" ht="60" x14ac:dyDescent="0.2">
      <c r="A26" s="39">
        <v>211942</v>
      </c>
      <c r="B26" s="49" t="s">
        <v>133</v>
      </c>
      <c r="C26" s="50">
        <v>228407.43</v>
      </c>
      <c r="D26" s="50">
        <v>0</v>
      </c>
      <c r="E26" s="50">
        <v>228408</v>
      </c>
      <c r="F26" s="50">
        <v>0</v>
      </c>
      <c r="G26" s="50"/>
      <c r="H26" s="50">
        <f t="shared" si="2"/>
        <v>0</v>
      </c>
      <c r="I26" s="84">
        <f t="shared" si="0"/>
        <v>0</v>
      </c>
      <c r="J26" s="50">
        <f t="shared" si="1"/>
        <v>0</v>
      </c>
      <c r="K26" s="84">
        <f t="shared" si="3"/>
        <v>0</v>
      </c>
    </row>
    <row r="27" spans="1:11" ht="72" x14ac:dyDescent="0.2">
      <c r="A27" s="39">
        <v>212032</v>
      </c>
      <c r="B27" s="49" t="s">
        <v>134</v>
      </c>
      <c r="C27" s="50">
        <v>228407.43</v>
      </c>
      <c r="D27" s="50">
        <v>0</v>
      </c>
      <c r="E27" s="50">
        <v>228408</v>
      </c>
      <c r="F27" s="50">
        <v>0</v>
      </c>
      <c r="G27" s="50"/>
      <c r="H27" s="50">
        <f t="shared" si="2"/>
        <v>0</v>
      </c>
      <c r="I27" s="84">
        <f t="shared" si="0"/>
        <v>0</v>
      </c>
      <c r="J27" s="50">
        <f t="shared" si="1"/>
        <v>0</v>
      </c>
      <c r="K27" s="84">
        <f t="shared" si="3"/>
        <v>0</v>
      </c>
    </row>
    <row r="28" spans="1:11" ht="72" x14ac:dyDescent="0.2">
      <c r="A28" s="39">
        <v>211985</v>
      </c>
      <c r="B28" s="49" t="s">
        <v>135</v>
      </c>
      <c r="C28" s="50">
        <v>228407.43</v>
      </c>
      <c r="D28" s="50">
        <v>0</v>
      </c>
      <c r="E28" s="50">
        <v>228408</v>
      </c>
      <c r="F28" s="50">
        <v>0</v>
      </c>
      <c r="G28" s="50"/>
      <c r="H28" s="50">
        <f t="shared" si="2"/>
        <v>0</v>
      </c>
      <c r="I28" s="84">
        <f t="shared" si="0"/>
        <v>0</v>
      </c>
      <c r="J28" s="50">
        <f t="shared" si="1"/>
        <v>0</v>
      </c>
      <c r="K28" s="84">
        <f t="shared" si="3"/>
        <v>0</v>
      </c>
    </row>
    <row r="29" spans="1:11" ht="60" x14ac:dyDescent="0.2">
      <c r="A29" s="39">
        <v>212018</v>
      </c>
      <c r="B29" s="49" t="s">
        <v>136</v>
      </c>
      <c r="C29" s="50">
        <v>228407.43</v>
      </c>
      <c r="D29" s="50">
        <v>0</v>
      </c>
      <c r="E29" s="50">
        <v>228408</v>
      </c>
      <c r="F29" s="50">
        <v>0</v>
      </c>
      <c r="G29" s="50"/>
      <c r="H29" s="50">
        <f t="shared" si="2"/>
        <v>0</v>
      </c>
      <c r="I29" s="84">
        <f t="shared" si="0"/>
        <v>0</v>
      </c>
      <c r="J29" s="50">
        <f t="shared" si="1"/>
        <v>0</v>
      </c>
      <c r="K29" s="84">
        <f t="shared" si="3"/>
        <v>0</v>
      </c>
    </row>
    <row r="30" spans="1:11" ht="60" x14ac:dyDescent="0.2">
      <c r="A30" s="39">
        <v>212042</v>
      </c>
      <c r="B30" s="49" t="s">
        <v>137</v>
      </c>
      <c r="C30" s="50">
        <v>228407.43</v>
      </c>
      <c r="D30" s="50">
        <v>0</v>
      </c>
      <c r="E30" s="50">
        <v>228408</v>
      </c>
      <c r="F30" s="50">
        <v>0</v>
      </c>
      <c r="G30" s="50"/>
      <c r="H30" s="50">
        <f t="shared" si="2"/>
        <v>0</v>
      </c>
      <c r="I30" s="84">
        <f t="shared" si="0"/>
        <v>0</v>
      </c>
      <c r="J30" s="50">
        <f t="shared" si="1"/>
        <v>0</v>
      </c>
      <c r="K30" s="84">
        <f t="shared" si="3"/>
        <v>0</v>
      </c>
    </row>
    <row r="31" spans="1:11" ht="60" x14ac:dyDescent="0.2">
      <c r="A31" s="39">
        <v>212045</v>
      </c>
      <c r="B31" s="49" t="s">
        <v>138</v>
      </c>
      <c r="C31" s="50">
        <v>228407.43</v>
      </c>
      <c r="D31" s="50">
        <v>0</v>
      </c>
      <c r="E31" s="50">
        <v>228408</v>
      </c>
      <c r="F31" s="50">
        <v>0</v>
      </c>
      <c r="G31" s="50"/>
      <c r="H31" s="50">
        <f t="shared" si="2"/>
        <v>0</v>
      </c>
      <c r="I31" s="84">
        <f t="shared" si="0"/>
        <v>0</v>
      </c>
      <c r="J31" s="50">
        <f t="shared" si="1"/>
        <v>0</v>
      </c>
      <c r="K31" s="84">
        <f t="shared" si="3"/>
        <v>0</v>
      </c>
    </row>
    <row r="32" spans="1:11" ht="72" x14ac:dyDescent="0.2">
      <c r="A32" s="39">
        <v>212047</v>
      </c>
      <c r="B32" s="49" t="s">
        <v>139</v>
      </c>
      <c r="C32" s="50">
        <v>228407.43</v>
      </c>
      <c r="D32" s="50">
        <v>0</v>
      </c>
      <c r="E32" s="50">
        <v>228408</v>
      </c>
      <c r="F32" s="50">
        <v>0</v>
      </c>
      <c r="G32" s="50"/>
      <c r="H32" s="50">
        <f t="shared" si="2"/>
        <v>0</v>
      </c>
      <c r="I32" s="84">
        <f t="shared" si="0"/>
        <v>0</v>
      </c>
      <c r="J32" s="50">
        <f t="shared" si="1"/>
        <v>0</v>
      </c>
      <c r="K32" s="84">
        <f t="shared" si="3"/>
        <v>0</v>
      </c>
    </row>
    <row r="33" spans="1:12" ht="54" customHeight="1" x14ac:dyDescent="0.2">
      <c r="A33" s="39">
        <v>220499</v>
      </c>
      <c r="B33" s="49" t="s">
        <v>121</v>
      </c>
      <c r="C33" s="50">
        <v>8326052.8300000001</v>
      </c>
      <c r="D33" s="50">
        <v>0</v>
      </c>
      <c r="E33" s="50">
        <v>85001</v>
      </c>
      <c r="F33" s="50">
        <v>0</v>
      </c>
      <c r="G33" s="50"/>
      <c r="H33" s="50">
        <f t="shared" si="2"/>
        <v>0</v>
      </c>
      <c r="I33" s="84">
        <f t="shared" si="0"/>
        <v>0</v>
      </c>
      <c r="J33" s="50">
        <f t="shared" si="1"/>
        <v>0</v>
      </c>
      <c r="K33" s="84">
        <f t="shared" si="3"/>
        <v>0</v>
      </c>
    </row>
    <row r="34" spans="1:12" ht="64.5" customHeight="1" x14ac:dyDescent="0.2">
      <c r="A34" s="39">
        <v>174933</v>
      </c>
      <c r="B34" s="49" t="s">
        <v>122</v>
      </c>
      <c r="C34" s="50">
        <v>56156096</v>
      </c>
      <c r="D34" s="50">
        <v>0</v>
      </c>
      <c r="E34" s="50">
        <v>826000</v>
      </c>
      <c r="F34" s="50">
        <v>0</v>
      </c>
      <c r="G34" s="50">
        <v>82600</v>
      </c>
      <c r="H34" s="50">
        <f t="shared" si="2"/>
        <v>82600</v>
      </c>
      <c r="I34" s="84">
        <f t="shared" si="0"/>
        <v>10</v>
      </c>
      <c r="J34" s="50">
        <f t="shared" si="1"/>
        <v>82600</v>
      </c>
      <c r="K34" s="84">
        <f t="shared" si="3"/>
        <v>0.1470899971394023</v>
      </c>
    </row>
    <row r="35" spans="1:12" ht="64.5" customHeight="1" x14ac:dyDescent="0.2">
      <c r="A35" s="39">
        <v>227712</v>
      </c>
      <c r="B35" s="49" t="s">
        <v>140</v>
      </c>
      <c r="C35" s="50">
        <v>228407.43</v>
      </c>
      <c r="D35" s="50">
        <v>0</v>
      </c>
      <c r="E35" s="50">
        <v>228408</v>
      </c>
      <c r="F35" s="50">
        <v>0</v>
      </c>
      <c r="G35" s="50"/>
      <c r="H35" s="50">
        <f t="shared" si="2"/>
        <v>0</v>
      </c>
      <c r="I35" s="84">
        <f t="shared" si="0"/>
        <v>0</v>
      </c>
      <c r="J35" s="50">
        <f t="shared" si="1"/>
        <v>0</v>
      </c>
      <c r="K35" s="84">
        <f t="shared" si="3"/>
        <v>0</v>
      </c>
    </row>
    <row r="36" spans="1:12" ht="87.75" customHeight="1" x14ac:dyDescent="0.2">
      <c r="A36" s="104">
        <v>236791</v>
      </c>
      <c r="B36" s="49" t="s">
        <v>110</v>
      </c>
      <c r="C36" s="50">
        <v>228407.43</v>
      </c>
      <c r="D36" s="50">
        <v>0</v>
      </c>
      <c r="E36" s="50">
        <v>456815</v>
      </c>
      <c r="F36" s="50">
        <v>0</v>
      </c>
      <c r="G36" s="50"/>
      <c r="H36" s="50">
        <f t="shared" si="2"/>
        <v>0</v>
      </c>
      <c r="I36" s="84">
        <f t="shared" si="0"/>
        <v>0</v>
      </c>
      <c r="J36" s="50">
        <f t="shared" si="1"/>
        <v>0</v>
      </c>
      <c r="K36" s="84">
        <f t="shared" si="3"/>
        <v>0</v>
      </c>
    </row>
    <row r="37" spans="1:12" ht="90" customHeight="1" x14ac:dyDescent="0.2">
      <c r="A37" s="104">
        <v>233952</v>
      </c>
      <c r="B37" s="49" t="s">
        <v>111</v>
      </c>
      <c r="C37" s="50">
        <v>244395.49</v>
      </c>
      <c r="D37" s="50">
        <v>0</v>
      </c>
      <c r="E37" s="50">
        <v>228408</v>
      </c>
      <c r="F37" s="50">
        <v>0</v>
      </c>
      <c r="G37" s="50"/>
      <c r="H37" s="50">
        <f t="shared" si="2"/>
        <v>0</v>
      </c>
      <c r="I37" s="84">
        <f t="shared" si="0"/>
        <v>0</v>
      </c>
      <c r="J37" s="50">
        <f t="shared" si="1"/>
        <v>0</v>
      </c>
      <c r="K37" s="84">
        <f t="shared" si="3"/>
        <v>0</v>
      </c>
    </row>
    <row r="38" spans="1:12" ht="81.75" customHeight="1" x14ac:dyDescent="0.2">
      <c r="A38" s="104">
        <v>236784</v>
      </c>
      <c r="B38" s="49" t="s">
        <v>112</v>
      </c>
      <c r="C38" s="50">
        <v>244395.49</v>
      </c>
      <c r="D38" s="50">
        <v>0</v>
      </c>
      <c r="E38" s="50">
        <v>228408</v>
      </c>
      <c r="F38" s="50">
        <v>0</v>
      </c>
      <c r="G38" s="50"/>
      <c r="H38" s="50">
        <f t="shared" si="2"/>
        <v>0</v>
      </c>
      <c r="I38" s="84">
        <f t="shared" ref="I38:I69" si="4">H38/E38%</f>
        <v>0</v>
      </c>
      <c r="J38" s="50">
        <f t="shared" ref="J38:J69" si="5">D38+H38</f>
        <v>0</v>
      </c>
      <c r="K38" s="84">
        <f t="shared" si="3"/>
        <v>0</v>
      </c>
    </row>
    <row r="39" spans="1:12" ht="88.5" customHeight="1" x14ac:dyDescent="0.2">
      <c r="A39" s="104">
        <v>236787</v>
      </c>
      <c r="B39" s="49" t="s">
        <v>113</v>
      </c>
      <c r="C39" s="50">
        <v>244395.49</v>
      </c>
      <c r="D39" s="50">
        <v>0</v>
      </c>
      <c r="E39" s="50">
        <v>228408</v>
      </c>
      <c r="F39" s="50">
        <v>0</v>
      </c>
      <c r="G39" s="50"/>
      <c r="H39" s="50">
        <f t="shared" si="2"/>
        <v>0</v>
      </c>
      <c r="I39" s="84">
        <f t="shared" si="4"/>
        <v>0</v>
      </c>
      <c r="J39" s="50">
        <f t="shared" si="5"/>
        <v>0</v>
      </c>
      <c r="K39" s="84">
        <f t="shared" si="3"/>
        <v>0</v>
      </c>
    </row>
    <row r="40" spans="1:12" ht="89.25" customHeight="1" x14ac:dyDescent="0.2">
      <c r="A40" s="104">
        <v>234050</v>
      </c>
      <c r="B40" s="49" t="s">
        <v>114</v>
      </c>
      <c r="C40" s="50">
        <v>244395.49</v>
      </c>
      <c r="D40" s="50">
        <v>0</v>
      </c>
      <c r="E40" s="50">
        <v>228408</v>
      </c>
      <c r="F40" s="50">
        <v>0</v>
      </c>
      <c r="G40" s="50"/>
      <c r="H40" s="50">
        <f t="shared" si="2"/>
        <v>0</v>
      </c>
      <c r="I40" s="84">
        <f t="shared" si="4"/>
        <v>0</v>
      </c>
      <c r="J40" s="50">
        <f t="shared" si="5"/>
        <v>0</v>
      </c>
      <c r="K40" s="84">
        <f t="shared" si="3"/>
        <v>0</v>
      </c>
    </row>
    <row r="41" spans="1:12" ht="89.25" customHeight="1" x14ac:dyDescent="0.2">
      <c r="A41" s="104">
        <v>236788</v>
      </c>
      <c r="B41" s="49" t="s">
        <v>115</v>
      </c>
      <c r="C41" s="50">
        <v>244395.49</v>
      </c>
      <c r="D41" s="50">
        <v>0</v>
      </c>
      <c r="E41" s="50">
        <v>228408</v>
      </c>
      <c r="F41" s="50">
        <v>0</v>
      </c>
      <c r="G41" s="50"/>
      <c r="H41" s="50">
        <f t="shared" si="2"/>
        <v>0</v>
      </c>
      <c r="I41" s="84">
        <f t="shared" si="4"/>
        <v>0</v>
      </c>
      <c r="J41" s="50">
        <f t="shared" si="5"/>
        <v>0</v>
      </c>
      <c r="K41" s="84">
        <f t="shared" si="3"/>
        <v>0</v>
      </c>
    </row>
    <row r="42" spans="1:12" ht="92.25" customHeight="1" x14ac:dyDescent="0.2">
      <c r="A42" s="104">
        <v>236793</v>
      </c>
      <c r="B42" s="49" t="s">
        <v>116</v>
      </c>
      <c r="C42" s="50">
        <v>244395.49</v>
      </c>
      <c r="D42" s="50">
        <v>0</v>
      </c>
      <c r="E42" s="50">
        <v>228408</v>
      </c>
      <c r="F42" s="50">
        <v>0</v>
      </c>
      <c r="G42" s="50"/>
      <c r="H42" s="50">
        <f t="shared" si="2"/>
        <v>0</v>
      </c>
      <c r="I42" s="84">
        <f t="shared" si="4"/>
        <v>0</v>
      </c>
      <c r="J42" s="50">
        <f t="shared" si="5"/>
        <v>0</v>
      </c>
      <c r="K42" s="84">
        <f>J42/C43%</f>
        <v>0</v>
      </c>
    </row>
    <row r="43" spans="1:12" ht="89.25" customHeight="1" x14ac:dyDescent="0.2">
      <c r="A43" s="104">
        <v>234064</v>
      </c>
      <c r="B43" s="49" t="s">
        <v>117</v>
      </c>
      <c r="C43" s="50">
        <v>244395.49</v>
      </c>
      <c r="D43" s="50">
        <v>0</v>
      </c>
      <c r="E43" s="50">
        <v>228408</v>
      </c>
      <c r="F43" s="50">
        <v>0</v>
      </c>
      <c r="G43" s="50"/>
      <c r="H43" s="50">
        <f t="shared" si="2"/>
        <v>0</v>
      </c>
      <c r="I43" s="84">
        <f t="shared" si="4"/>
        <v>0</v>
      </c>
      <c r="J43" s="50">
        <f t="shared" si="5"/>
        <v>0</v>
      </c>
      <c r="K43" s="84" t="e">
        <f>J43/#REF!%</f>
        <v>#REF!</v>
      </c>
    </row>
    <row r="44" spans="1:12" ht="29.25" customHeight="1" x14ac:dyDescent="0.2">
      <c r="A44" s="104"/>
      <c r="B44" s="49" t="s">
        <v>55</v>
      </c>
      <c r="C44" s="50"/>
      <c r="D44" s="50">
        <v>0</v>
      </c>
      <c r="E44" s="50">
        <v>235568</v>
      </c>
      <c r="F44" s="50">
        <v>0</v>
      </c>
      <c r="G44" s="50"/>
      <c r="H44" s="50">
        <f t="shared" si="2"/>
        <v>0</v>
      </c>
      <c r="I44" s="84">
        <f t="shared" si="4"/>
        <v>0</v>
      </c>
      <c r="J44" s="50">
        <f t="shared" si="5"/>
        <v>0</v>
      </c>
      <c r="K44" s="84"/>
    </row>
    <row r="45" spans="1:12" ht="54" customHeight="1" x14ac:dyDescent="0.2">
      <c r="A45" s="39">
        <v>256053</v>
      </c>
      <c r="B45" s="49" t="s">
        <v>123</v>
      </c>
      <c r="C45" s="50">
        <v>1095260.19</v>
      </c>
      <c r="D45" s="50">
        <v>0</v>
      </c>
      <c r="E45" s="50">
        <v>9548</v>
      </c>
      <c r="F45" s="50">
        <v>0</v>
      </c>
      <c r="G45" s="50"/>
      <c r="H45" s="50">
        <f t="shared" si="2"/>
        <v>0</v>
      </c>
      <c r="I45" s="84">
        <f t="shared" si="4"/>
        <v>0</v>
      </c>
      <c r="J45" s="50">
        <f t="shared" si="5"/>
        <v>0</v>
      </c>
      <c r="K45" s="84">
        <f>J45/C45%</f>
        <v>0</v>
      </c>
    </row>
    <row r="46" spans="1:12" ht="26.25" customHeight="1" x14ac:dyDescent="0.2">
      <c r="A46" s="49"/>
      <c r="B46" s="128" t="s">
        <v>124</v>
      </c>
      <c r="C46" s="55"/>
      <c r="D46" s="55">
        <f>SUM(D47:D72)</f>
        <v>20432689.719999999</v>
      </c>
      <c r="E46" s="55">
        <f>SUM(E47:E72)</f>
        <v>11387026</v>
      </c>
      <c r="F46" s="55">
        <v>1604038</v>
      </c>
      <c r="G46" s="55">
        <v>346138</v>
      </c>
      <c r="H46" s="55">
        <f t="shared" ref="H46:H88" si="6">SUM(F46:G46)</f>
        <v>1950176</v>
      </c>
      <c r="I46" s="129">
        <f t="shared" si="4"/>
        <v>17.126297946452393</v>
      </c>
      <c r="J46" s="55">
        <f t="shared" si="5"/>
        <v>22382865.719999999</v>
      </c>
      <c r="K46" s="55"/>
      <c r="L46" s="37"/>
    </row>
    <row r="47" spans="1:12" ht="60" x14ac:dyDescent="0.2">
      <c r="A47" s="39">
        <v>37802</v>
      </c>
      <c r="B47" s="49" t="s">
        <v>126</v>
      </c>
      <c r="C47" s="50">
        <v>1813577.38</v>
      </c>
      <c r="D47" s="50">
        <v>1764472</v>
      </c>
      <c r="E47" s="50">
        <v>12101</v>
      </c>
      <c r="F47" s="50">
        <v>12101</v>
      </c>
      <c r="G47" s="50"/>
      <c r="H47" s="50">
        <f t="shared" si="6"/>
        <v>12101</v>
      </c>
      <c r="I47" s="84">
        <f t="shared" si="4"/>
        <v>100</v>
      </c>
      <c r="J47" s="50">
        <f t="shared" si="5"/>
        <v>1776573</v>
      </c>
      <c r="K47" s="84">
        <f t="shared" ref="K47:K72" si="7">J47/C47%</f>
        <v>97.959591886837501</v>
      </c>
    </row>
    <row r="48" spans="1:12" ht="60" x14ac:dyDescent="0.2">
      <c r="A48" s="39">
        <v>66385</v>
      </c>
      <c r="B48" s="49" t="s">
        <v>125</v>
      </c>
      <c r="C48" s="50">
        <v>11574362</v>
      </c>
      <c r="D48" s="50">
        <v>5492132</v>
      </c>
      <c r="E48" s="50">
        <v>3002409</v>
      </c>
      <c r="F48" s="50">
        <v>0</v>
      </c>
      <c r="G48" s="50"/>
      <c r="H48" s="50">
        <f t="shared" si="6"/>
        <v>0</v>
      </c>
      <c r="I48" s="84">
        <f t="shared" si="4"/>
        <v>0</v>
      </c>
      <c r="J48" s="50">
        <f t="shared" si="5"/>
        <v>5492132</v>
      </c>
      <c r="K48" s="84">
        <f t="shared" si="7"/>
        <v>47.45084005494212</v>
      </c>
    </row>
    <row r="49" spans="1:11" ht="72" x14ac:dyDescent="0.2">
      <c r="A49" s="39">
        <v>67889</v>
      </c>
      <c r="B49" s="49" t="s">
        <v>141</v>
      </c>
      <c r="C49" s="50">
        <v>150190</v>
      </c>
      <c r="D49" s="50">
        <v>125798</v>
      </c>
      <c r="E49" s="50">
        <v>4626</v>
      </c>
      <c r="F49" s="50">
        <v>0</v>
      </c>
      <c r="G49" s="50"/>
      <c r="H49" s="50">
        <f t="shared" si="6"/>
        <v>0</v>
      </c>
      <c r="I49" s="84">
        <f t="shared" si="4"/>
        <v>0</v>
      </c>
      <c r="J49" s="50">
        <f t="shared" si="5"/>
        <v>125798</v>
      </c>
      <c r="K49" s="84">
        <f t="shared" si="7"/>
        <v>83.759238298155665</v>
      </c>
    </row>
    <row r="50" spans="1:11" ht="72" x14ac:dyDescent="0.2">
      <c r="A50" s="39">
        <v>59728</v>
      </c>
      <c r="B50" s="49" t="s">
        <v>142</v>
      </c>
      <c r="C50" s="50">
        <v>103421</v>
      </c>
      <c r="D50" s="50">
        <v>88051</v>
      </c>
      <c r="E50" s="50">
        <v>10781</v>
      </c>
      <c r="F50" s="50">
        <v>0</v>
      </c>
      <c r="G50" s="50"/>
      <c r="H50" s="50">
        <f t="shared" si="6"/>
        <v>0</v>
      </c>
      <c r="I50" s="84">
        <f t="shared" si="4"/>
        <v>0</v>
      </c>
      <c r="J50" s="50">
        <f t="shared" si="5"/>
        <v>88051</v>
      </c>
      <c r="K50" s="84">
        <f t="shared" si="7"/>
        <v>85.138414828709827</v>
      </c>
    </row>
    <row r="51" spans="1:11" ht="72" x14ac:dyDescent="0.2">
      <c r="A51" s="39">
        <v>59911</v>
      </c>
      <c r="B51" s="49" t="s">
        <v>143</v>
      </c>
      <c r="C51" s="50">
        <v>109005</v>
      </c>
      <c r="D51" s="50">
        <v>82791</v>
      </c>
      <c r="E51" s="50">
        <v>1520</v>
      </c>
      <c r="F51" s="50">
        <v>0</v>
      </c>
      <c r="G51" s="50"/>
      <c r="H51" s="50">
        <f t="shared" si="6"/>
        <v>0</v>
      </c>
      <c r="I51" s="84">
        <f t="shared" si="4"/>
        <v>0</v>
      </c>
      <c r="J51" s="50">
        <f t="shared" si="5"/>
        <v>82791</v>
      </c>
      <c r="K51" s="84">
        <f t="shared" si="7"/>
        <v>75.951561854960786</v>
      </c>
    </row>
    <row r="52" spans="1:11" ht="72" x14ac:dyDescent="0.2">
      <c r="A52" s="39">
        <v>60517</v>
      </c>
      <c r="B52" s="49" t="s">
        <v>144</v>
      </c>
      <c r="C52" s="50">
        <v>85829</v>
      </c>
      <c r="D52" s="50">
        <v>74433</v>
      </c>
      <c r="E52" s="50">
        <v>3585</v>
      </c>
      <c r="F52" s="50">
        <v>0</v>
      </c>
      <c r="G52" s="50">
        <v>309</v>
      </c>
      <c r="H52" s="50">
        <f t="shared" si="6"/>
        <v>309</v>
      </c>
      <c r="I52" s="84">
        <f t="shared" si="4"/>
        <v>8.6192468619246867</v>
      </c>
      <c r="J52" s="50">
        <f t="shared" si="5"/>
        <v>74742</v>
      </c>
      <c r="K52" s="84">
        <f t="shared" si="7"/>
        <v>87.082454648195835</v>
      </c>
    </row>
    <row r="53" spans="1:11" ht="36" x14ac:dyDescent="0.2">
      <c r="A53" s="39">
        <v>68489</v>
      </c>
      <c r="B53" s="49" t="s">
        <v>172</v>
      </c>
      <c r="C53" s="50">
        <v>5969055.0099999998</v>
      </c>
      <c r="D53" s="50">
        <v>5152923</v>
      </c>
      <c r="E53" s="50">
        <v>491</v>
      </c>
      <c r="F53" s="50">
        <v>181</v>
      </c>
      <c r="G53" s="50"/>
      <c r="H53" s="50">
        <f t="shared" si="6"/>
        <v>181</v>
      </c>
      <c r="I53" s="84">
        <f t="shared" si="4"/>
        <v>36.863543788187371</v>
      </c>
      <c r="J53" s="50">
        <f t="shared" si="5"/>
        <v>5153104</v>
      </c>
      <c r="K53" s="84">
        <f t="shared" si="7"/>
        <v>86.330315123029834</v>
      </c>
    </row>
    <row r="54" spans="1:11" ht="72" x14ac:dyDescent="0.2">
      <c r="A54" s="39">
        <v>38633</v>
      </c>
      <c r="B54" s="49" t="s">
        <v>145</v>
      </c>
      <c r="C54" s="50">
        <v>2390191</v>
      </c>
      <c r="D54" s="50">
        <v>2220967.52</v>
      </c>
      <c r="E54" s="50">
        <v>126780</v>
      </c>
      <c r="F54" s="50">
        <v>0</v>
      </c>
      <c r="G54" s="50"/>
      <c r="H54" s="50">
        <f t="shared" si="6"/>
        <v>0</v>
      </c>
      <c r="I54" s="84">
        <f t="shared" si="4"/>
        <v>0</v>
      </c>
      <c r="J54" s="50">
        <f t="shared" si="5"/>
        <v>2220967.52</v>
      </c>
      <c r="K54" s="84">
        <f t="shared" si="7"/>
        <v>92.920085465973216</v>
      </c>
    </row>
    <row r="55" spans="1:11" ht="72" x14ac:dyDescent="0.2">
      <c r="A55" s="39">
        <v>108527</v>
      </c>
      <c r="B55" s="49" t="s">
        <v>58</v>
      </c>
      <c r="C55" s="50">
        <v>2373624.48</v>
      </c>
      <c r="D55" s="50">
        <v>69074</v>
      </c>
      <c r="E55" s="50">
        <v>2326136</v>
      </c>
      <c r="F55" s="50">
        <v>1591756</v>
      </c>
      <c r="G55" s="50">
        <v>317002</v>
      </c>
      <c r="H55" s="50">
        <f t="shared" si="6"/>
        <v>1908758</v>
      </c>
      <c r="I55" s="84">
        <f t="shared" si="4"/>
        <v>82.057025040668293</v>
      </c>
      <c r="J55" s="50">
        <f t="shared" si="5"/>
        <v>1977832</v>
      </c>
      <c r="K55" s="84">
        <f t="shared" si="7"/>
        <v>83.32539610477896</v>
      </c>
    </row>
    <row r="56" spans="1:11" ht="48" x14ac:dyDescent="0.2">
      <c r="A56" s="39">
        <v>104216</v>
      </c>
      <c r="B56" s="49" t="s">
        <v>146</v>
      </c>
      <c r="C56" s="50">
        <v>3145519</v>
      </c>
      <c r="D56" s="50">
        <v>2669747</v>
      </c>
      <c r="E56" s="50">
        <v>475772</v>
      </c>
      <c r="F56" s="50">
        <v>0</v>
      </c>
      <c r="G56" s="50"/>
      <c r="H56" s="50">
        <f t="shared" si="6"/>
        <v>0</v>
      </c>
      <c r="I56" s="84">
        <f t="shared" si="4"/>
        <v>0</v>
      </c>
      <c r="J56" s="50">
        <f t="shared" si="5"/>
        <v>2669747</v>
      </c>
      <c r="K56" s="84">
        <f t="shared" si="7"/>
        <v>84.87461051737408</v>
      </c>
    </row>
    <row r="57" spans="1:11" ht="60" x14ac:dyDescent="0.2">
      <c r="A57" s="39">
        <v>142233</v>
      </c>
      <c r="B57" s="49" t="s">
        <v>147</v>
      </c>
      <c r="C57" s="50">
        <v>347526</v>
      </c>
      <c r="D57" s="50">
        <v>272460</v>
      </c>
      <c r="E57" s="50">
        <v>43405</v>
      </c>
      <c r="F57" s="50">
        <v>0</v>
      </c>
      <c r="G57" s="50"/>
      <c r="H57" s="50">
        <f t="shared" si="6"/>
        <v>0</v>
      </c>
      <c r="I57" s="84">
        <f t="shared" si="4"/>
        <v>0</v>
      </c>
      <c r="J57" s="50">
        <f t="shared" si="5"/>
        <v>272460</v>
      </c>
      <c r="K57" s="84">
        <f t="shared" si="7"/>
        <v>78.399889504670156</v>
      </c>
    </row>
    <row r="58" spans="1:11" ht="44.25" customHeight="1" x14ac:dyDescent="0.2">
      <c r="A58" s="39">
        <v>111221</v>
      </c>
      <c r="B58" s="49" t="s">
        <v>27</v>
      </c>
      <c r="C58" s="50">
        <v>3865203</v>
      </c>
      <c r="D58" s="50">
        <v>89540.59</v>
      </c>
      <c r="E58" s="50">
        <v>49116</v>
      </c>
      <c r="F58" s="50">
        <v>0</v>
      </c>
      <c r="G58" s="50"/>
      <c r="H58" s="50">
        <f t="shared" si="6"/>
        <v>0</v>
      </c>
      <c r="I58" s="84">
        <f t="shared" si="4"/>
        <v>0</v>
      </c>
      <c r="J58" s="50">
        <f t="shared" si="5"/>
        <v>89540.59</v>
      </c>
      <c r="K58" s="84">
        <f t="shared" si="7"/>
        <v>2.3165818198940649</v>
      </c>
    </row>
    <row r="59" spans="1:11" ht="54" customHeight="1" x14ac:dyDescent="0.2">
      <c r="A59" s="39">
        <v>111234</v>
      </c>
      <c r="B59" s="49" t="s">
        <v>28</v>
      </c>
      <c r="C59" s="50">
        <v>14669819.58</v>
      </c>
      <c r="D59" s="50">
        <v>232817</v>
      </c>
      <c r="E59" s="50">
        <v>1967398</v>
      </c>
      <c r="F59" s="50">
        <v>0</v>
      </c>
      <c r="G59" s="50"/>
      <c r="H59" s="50">
        <f t="shared" si="6"/>
        <v>0</v>
      </c>
      <c r="I59" s="84">
        <f t="shared" si="4"/>
        <v>0</v>
      </c>
      <c r="J59" s="50">
        <f t="shared" si="5"/>
        <v>232817</v>
      </c>
      <c r="K59" s="84">
        <f t="shared" si="7"/>
        <v>1.5870474666055847</v>
      </c>
    </row>
    <row r="60" spans="1:11" ht="54" customHeight="1" x14ac:dyDescent="0.2">
      <c r="A60" s="39">
        <v>135106</v>
      </c>
      <c r="B60" s="49" t="s">
        <v>62</v>
      </c>
      <c r="C60" s="50">
        <v>1187524.8500000001</v>
      </c>
      <c r="D60" s="50">
        <v>21350.62</v>
      </c>
      <c r="E60" s="50">
        <v>48804</v>
      </c>
      <c r="F60" s="50">
        <v>0</v>
      </c>
      <c r="G60" s="50"/>
      <c r="H60" s="50">
        <f t="shared" si="6"/>
        <v>0</v>
      </c>
      <c r="I60" s="84">
        <f t="shared" si="4"/>
        <v>0</v>
      </c>
      <c r="J60" s="50">
        <f t="shared" si="5"/>
        <v>21350.62</v>
      </c>
      <c r="K60" s="84">
        <f t="shared" si="7"/>
        <v>1.7979093237501511</v>
      </c>
    </row>
    <row r="61" spans="1:11" ht="54" customHeight="1" x14ac:dyDescent="0.2">
      <c r="A61" s="39">
        <v>141991</v>
      </c>
      <c r="B61" s="49" t="s">
        <v>148</v>
      </c>
      <c r="C61" s="50">
        <v>376318</v>
      </c>
      <c r="D61" s="50">
        <v>306143</v>
      </c>
      <c r="E61" s="50">
        <v>28540</v>
      </c>
      <c r="F61" s="50">
        <v>0</v>
      </c>
      <c r="G61" s="50"/>
      <c r="H61" s="50">
        <f t="shared" si="6"/>
        <v>0</v>
      </c>
      <c r="I61" s="84">
        <f t="shared" si="4"/>
        <v>0</v>
      </c>
      <c r="J61" s="50">
        <f t="shared" si="5"/>
        <v>306143</v>
      </c>
      <c r="K61" s="84">
        <f t="shared" si="7"/>
        <v>81.35220744157867</v>
      </c>
    </row>
    <row r="62" spans="1:11" ht="54" customHeight="1" x14ac:dyDescent="0.2">
      <c r="A62" s="39">
        <v>142222</v>
      </c>
      <c r="B62" s="49" t="s">
        <v>149</v>
      </c>
      <c r="C62" s="50">
        <v>412201</v>
      </c>
      <c r="D62" s="50">
        <v>316136</v>
      </c>
      <c r="E62" s="50">
        <v>49402</v>
      </c>
      <c r="F62" s="50">
        <v>0</v>
      </c>
      <c r="G62" s="50"/>
      <c r="H62" s="50">
        <f t="shared" si="6"/>
        <v>0</v>
      </c>
      <c r="I62" s="84">
        <f t="shared" si="4"/>
        <v>0</v>
      </c>
      <c r="J62" s="50">
        <f t="shared" si="5"/>
        <v>316136</v>
      </c>
      <c r="K62" s="84">
        <f t="shared" si="7"/>
        <v>76.694622283788732</v>
      </c>
    </row>
    <row r="63" spans="1:11" ht="69" customHeight="1" x14ac:dyDescent="0.2">
      <c r="A63" s="39">
        <v>106725</v>
      </c>
      <c r="B63" s="49" t="s">
        <v>59</v>
      </c>
      <c r="C63" s="50">
        <v>2025773</v>
      </c>
      <c r="D63" s="50">
        <v>59417.79</v>
      </c>
      <c r="E63" s="50">
        <v>41696</v>
      </c>
      <c r="F63" s="50">
        <v>0</v>
      </c>
      <c r="G63" s="50"/>
      <c r="H63" s="50">
        <f t="shared" si="6"/>
        <v>0</v>
      </c>
      <c r="I63" s="84">
        <f t="shared" si="4"/>
        <v>0</v>
      </c>
      <c r="J63" s="50">
        <f t="shared" si="5"/>
        <v>59417.79</v>
      </c>
      <c r="K63" s="84">
        <f t="shared" si="7"/>
        <v>2.9330922072710024</v>
      </c>
    </row>
    <row r="64" spans="1:11" ht="54" customHeight="1" x14ac:dyDescent="0.2">
      <c r="A64" s="39">
        <v>141811</v>
      </c>
      <c r="B64" s="49" t="s">
        <v>150</v>
      </c>
      <c r="C64" s="50">
        <v>383115</v>
      </c>
      <c r="D64" s="50">
        <v>313379</v>
      </c>
      <c r="E64" s="50">
        <v>33799</v>
      </c>
      <c r="F64" s="50">
        <v>0</v>
      </c>
      <c r="G64" s="50"/>
      <c r="H64" s="50">
        <f t="shared" si="6"/>
        <v>0</v>
      </c>
      <c r="I64" s="84">
        <f t="shared" si="4"/>
        <v>0</v>
      </c>
      <c r="J64" s="50">
        <f t="shared" si="5"/>
        <v>313379</v>
      </c>
      <c r="K64" s="84">
        <f t="shared" si="7"/>
        <v>81.79763256463464</v>
      </c>
    </row>
    <row r="65" spans="1:12" ht="54" customHeight="1" x14ac:dyDescent="0.2">
      <c r="A65" s="39">
        <v>142361</v>
      </c>
      <c r="B65" s="49" t="s">
        <v>151</v>
      </c>
      <c r="C65" s="50">
        <v>337183</v>
      </c>
      <c r="D65" s="50">
        <v>273095</v>
      </c>
      <c r="E65" s="50">
        <v>22279</v>
      </c>
      <c r="F65" s="50">
        <v>0</v>
      </c>
      <c r="G65" s="50"/>
      <c r="H65" s="50">
        <f t="shared" si="6"/>
        <v>0</v>
      </c>
      <c r="I65" s="84">
        <f t="shared" si="4"/>
        <v>0</v>
      </c>
      <c r="J65" s="50">
        <f t="shared" si="5"/>
        <v>273095</v>
      </c>
      <c r="K65" s="84">
        <f t="shared" si="7"/>
        <v>80.993110566072431</v>
      </c>
    </row>
    <row r="66" spans="1:12" ht="81.75" customHeight="1" x14ac:dyDescent="0.2">
      <c r="A66" s="39">
        <v>143125</v>
      </c>
      <c r="B66" s="49" t="s">
        <v>60</v>
      </c>
      <c r="C66" s="50">
        <v>11777443.99</v>
      </c>
      <c r="D66" s="50">
        <v>69619.199999999997</v>
      </c>
      <c r="E66" s="50">
        <v>2599028</v>
      </c>
      <c r="F66" s="50">
        <v>0</v>
      </c>
      <c r="G66" s="50">
        <v>28827</v>
      </c>
      <c r="H66" s="50">
        <f t="shared" si="6"/>
        <v>28827</v>
      </c>
      <c r="I66" s="84">
        <f t="shared" si="4"/>
        <v>1.109145418979711</v>
      </c>
      <c r="J66" s="50">
        <f t="shared" si="5"/>
        <v>98446.2</v>
      </c>
      <c r="K66" s="84">
        <f t="shared" si="7"/>
        <v>0.8358876517144872</v>
      </c>
    </row>
    <row r="67" spans="1:12" ht="54" customHeight="1" x14ac:dyDescent="0.2">
      <c r="A67" s="39">
        <v>142024</v>
      </c>
      <c r="B67" s="49" t="s">
        <v>152</v>
      </c>
      <c r="C67" s="50">
        <v>248886</v>
      </c>
      <c r="D67" s="50">
        <v>207635</v>
      </c>
      <c r="E67" s="50">
        <v>15553</v>
      </c>
      <c r="F67" s="50">
        <v>0</v>
      </c>
      <c r="G67" s="50"/>
      <c r="H67" s="50">
        <f t="shared" si="6"/>
        <v>0</v>
      </c>
      <c r="I67" s="84">
        <f t="shared" si="4"/>
        <v>0</v>
      </c>
      <c r="J67" s="50">
        <f t="shared" si="5"/>
        <v>207635</v>
      </c>
      <c r="K67" s="84">
        <f t="shared" si="7"/>
        <v>83.425745120255854</v>
      </c>
    </row>
    <row r="68" spans="1:12" ht="54" customHeight="1" x14ac:dyDescent="0.2">
      <c r="A68" s="39">
        <v>142316</v>
      </c>
      <c r="B68" s="49" t="s">
        <v>153</v>
      </c>
      <c r="C68" s="50">
        <v>296021</v>
      </c>
      <c r="D68" s="50">
        <v>225191</v>
      </c>
      <c r="E68" s="50">
        <v>22279</v>
      </c>
      <c r="F68" s="50">
        <v>0</v>
      </c>
      <c r="G68" s="50"/>
      <c r="H68" s="50">
        <f t="shared" si="6"/>
        <v>0</v>
      </c>
      <c r="I68" s="84">
        <f t="shared" si="4"/>
        <v>0</v>
      </c>
      <c r="J68" s="50">
        <f t="shared" si="5"/>
        <v>225191</v>
      </c>
      <c r="K68" s="84">
        <f t="shared" si="7"/>
        <v>76.072643494887188</v>
      </c>
    </row>
    <row r="69" spans="1:12" ht="54" customHeight="1" x14ac:dyDescent="0.2">
      <c r="A69" s="39">
        <v>142355</v>
      </c>
      <c r="B69" s="49" t="s">
        <v>154</v>
      </c>
      <c r="C69" s="50">
        <v>312351</v>
      </c>
      <c r="D69" s="50">
        <v>241557</v>
      </c>
      <c r="E69" s="50">
        <v>33808</v>
      </c>
      <c r="F69" s="50">
        <v>0</v>
      </c>
      <c r="G69" s="50"/>
      <c r="H69" s="50">
        <f t="shared" si="6"/>
        <v>0</v>
      </c>
      <c r="I69" s="84">
        <f t="shared" si="4"/>
        <v>0</v>
      </c>
      <c r="J69" s="50">
        <f t="shared" si="5"/>
        <v>241557</v>
      </c>
      <c r="K69" s="84">
        <f t="shared" si="7"/>
        <v>77.335113382060555</v>
      </c>
    </row>
    <row r="70" spans="1:12" ht="54" customHeight="1" x14ac:dyDescent="0.2">
      <c r="A70" s="39">
        <v>142289</v>
      </c>
      <c r="B70" s="49" t="s">
        <v>155</v>
      </c>
      <c r="C70" s="50">
        <v>354496</v>
      </c>
      <c r="D70" s="50">
        <v>63960</v>
      </c>
      <c r="E70" s="50">
        <v>284838</v>
      </c>
      <c r="F70" s="50">
        <v>0</v>
      </c>
      <c r="G70" s="50"/>
      <c r="H70" s="50">
        <f t="shared" si="6"/>
        <v>0</v>
      </c>
      <c r="I70" s="84">
        <f t="shared" ref="I70:I88" si="8">H70/E70%</f>
        <v>0</v>
      </c>
      <c r="J70" s="50">
        <f t="shared" ref="J70:J88" si="9">D70+H70</f>
        <v>63960</v>
      </c>
      <c r="K70" s="84">
        <f t="shared" si="7"/>
        <v>18.042516699765301</v>
      </c>
    </row>
    <row r="71" spans="1:12" ht="80.25" customHeight="1" x14ac:dyDescent="0.2">
      <c r="A71" s="39">
        <v>274914</v>
      </c>
      <c r="B71" s="49" t="s">
        <v>183</v>
      </c>
      <c r="C71" s="50">
        <v>129200</v>
      </c>
      <c r="D71" s="50">
        <v>0</v>
      </c>
      <c r="E71" s="50">
        <v>129200</v>
      </c>
      <c r="F71" s="50">
        <v>0</v>
      </c>
      <c r="G71" s="50">
        <v>0</v>
      </c>
      <c r="H71" s="50">
        <f t="shared" si="6"/>
        <v>0</v>
      </c>
      <c r="I71" s="84">
        <f t="shared" si="8"/>
        <v>0</v>
      </c>
      <c r="J71" s="50">
        <f t="shared" si="9"/>
        <v>0</v>
      </c>
      <c r="K71" s="84">
        <f t="shared" si="7"/>
        <v>0</v>
      </c>
    </row>
    <row r="72" spans="1:12" ht="54" customHeight="1" x14ac:dyDescent="0.2">
      <c r="A72" s="39">
        <v>153123</v>
      </c>
      <c r="B72" s="49" t="s">
        <v>156</v>
      </c>
      <c r="C72" s="50">
        <v>1069594.81</v>
      </c>
      <c r="D72" s="50">
        <v>0</v>
      </c>
      <c r="E72" s="50">
        <v>53680</v>
      </c>
      <c r="F72" s="50">
        <v>0</v>
      </c>
      <c r="G72" s="50"/>
      <c r="H72" s="50">
        <f t="shared" si="6"/>
        <v>0</v>
      </c>
      <c r="I72" s="84">
        <f t="shared" si="8"/>
        <v>0</v>
      </c>
      <c r="J72" s="50">
        <f t="shared" si="9"/>
        <v>0</v>
      </c>
      <c r="K72" s="84">
        <f t="shared" si="7"/>
        <v>0</v>
      </c>
    </row>
    <row r="73" spans="1:12" ht="29.25" customHeight="1" x14ac:dyDescent="0.2">
      <c r="A73" s="61"/>
      <c r="B73" s="53" t="s">
        <v>11</v>
      </c>
      <c r="C73" s="54"/>
      <c r="D73" s="126">
        <f>SUM(D74:D88)</f>
        <v>403679523.35000002</v>
      </c>
      <c r="E73" s="55">
        <f>SUM(E74:E88)</f>
        <v>95811167</v>
      </c>
      <c r="F73" s="55">
        <v>59889328</v>
      </c>
      <c r="G73" s="55">
        <v>3934606</v>
      </c>
      <c r="H73" s="55">
        <f t="shared" si="6"/>
        <v>63823934</v>
      </c>
      <c r="I73" s="48">
        <f t="shared" si="8"/>
        <v>66.6142955966709</v>
      </c>
      <c r="J73" s="55">
        <f t="shared" si="9"/>
        <v>467503457.35000002</v>
      </c>
      <c r="K73" s="48"/>
    </row>
    <row r="74" spans="1:12" ht="23.25" customHeight="1" x14ac:dyDescent="0.2">
      <c r="A74" s="57"/>
      <c r="B74" s="49" t="s">
        <v>50</v>
      </c>
      <c r="C74" s="50"/>
      <c r="D74" s="50">
        <v>12236306</v>
      </c>
      <c r="E74" s="50">
        <v>6468264</v>
      </c>
      <c r="F74" s="50">
        <v>3158155</v>
      </c>
      <c r="G74" s="50">
        <v>359433</v>
      </c>
      <c r="H74" s="50">
        <f t="shared" si="6"/>
        <v>3517588</v>
      </c>
      <c r="I74" s="51">
        <f t="shared" si="8"/>
        <v>54.382257743345043</v>
      </c>
      <c r="J74" s="50">
        <f t="shared" si="9"/>
        <v>15753894</v>
      </c>
      <c r="K74" s="127"/>
      <c r="L74" s="157">
        <v>20836</v>
      </c>
    </row>
    <row r="75" spans="1:12" ht="36" x14ac:dyDescent="0.2">
      <c r="A75" s="57">
        <v>27954</v>
      </c>
      <c r="B75" s="49" t="s">
        <v>13</v>
      </c>
      <c r="C75" s="50">
        <v>85893125</v>
      </c>
      <c r="D75" s="50">
        <v>77100396</v>
      </c>
      <c r="E75" s="50">
        <v>22440894</v>
      </c>
      <c r="F75" s="50">
        <v>13916242</v>
      </c>
      <c r="G75" s="50">
        <v>1267598</v>
      </c>
      <c r="H75" s="50">
        <f t="shared" si="6"/>
        <v>15183840</v>
      </c>
      <c r="I75" s="51">
        <f t="shared" si="8"/>
        <v>67.661475518756063</v>
      </c>
      <c r="J75" s="50">
        <f t="shared" si="9"/>
        <v>92284236</v>
      </c>
      <c r="K75" s="127">
        <f t="shared" ref="K75:K88" si="10">J75/C75%</f>
        <v>107.44077130736599</v>
      </c>
    </row>
    <row r="76" spans="1:12" ht="72" x14ac:dyDescent="0.2">
      <c r="A76" s="57">
        <v>68162</v>
      </c>
      <c r="B76" s="49" t="s">
        <v>14</v>
      </c>
      <c r="C76" s="50">
        <v>48327512</v>
      </c>
      <c r="D76" s="50">
        <v>41177667</v>
      </c>
      <c r="E76" s="50">
        <v>6989966</v>
      </c>
      <c r="F76" s="50">
        <v>5927280</v>
      </c>
      <c r="G76" s="50">
        <v>276532</v>
      </c>
      <c r="H76" s="50">
        <f t="shared" si="6"/>
        <v>6203812</v>
      </c>
      <c r="I76" s="51">
        <f t="shared" si="8"/>
        <v>88.753106953596046</v>
      </c>
      <c r="J76" s="50">
        <f t="shared" si="9"/>
        <v>47381479</v>
      </c>
      <c r="K76" s="127">
        <f t="shared" si="10"/>
        <v>98.042454575356587</v>
      </c>
    </row>
    <row r="77" spans="1:12" ht="72" x14ac:dyDescent="0.2">
      <c r="A77" s="52">
        <v>67776</v>
      </c>
      <c r="B77" s="49" t="s">
        <v>15</v>
      </c>
      <c r="C77" s="50">
        <v>67473062</v>
      </c>
      <c r="D77" s="50">
        <v>61789371</v>
      </c>
      <c r="E77" s="50">
        <v>5013711</v>
      </c>
      <c r="F77" s="50">
        <v>1969313</v>
      </c>
      <c r="G77" s="56">
        <v>212200</v>
      </c>
      <c r="H77" s="56">
        <f t="shared" si="6"/>
        <v>2181513</v>
      </c>
      <c r="I77" s="51">
        <f t="shared" si="8"/>
        <v>43.510944288571878</v>
      </c>
      <c r="J77" s="50">
        <f t="shared" si="9"/>
        <v>63970884</v>
      </c>
      <c r="K77" s="127">
        <f t="shared" si="10"/>
        <v>94.809516722392118</v>
      </c>
    </row>
    <row r="78" spans="1:12" ht="72" x14ac:dyDescent="0.2">
      <c r="A78" s="52">
        <v>67514</v>
      </c>
      <c r="B78" s="49" t="s">
        <v>16</v>
      </c>
      <c r="C78" s="50">
        <v>27764085</v>
      </c>
      <c r="D78" s="50">
        <v>25175505</v>
      </c>
      <c r="E78" s="50">
        <v>1958025</v>
      </c>
      <c r="F78" s="50">
        <v>1084764</v>
      </c>
      <c r="G78" s="50">
        <v>90338</v>
      </c>
      <c r="H78" s="50">
        <f t="shared" si="6"/>
        <v>1175102</v>
      </c>
      <c r="I78" s="51">
        <f t="shared" si="8"/>
        <v>60.014657626945521</v>
      </c>
      <c r="J78" s="50">
        <f t="shared" si="9"/>
        <v>26350607</v>
      </c>
      <c r="K78" s="127">
        <f t="shared" si="10"/>
        <v>94.908969627488176</v>
      </c>
    </row>
    <row r="79" spans="1:12" ht="72" x14ac:dyDescent="0.2">
      <c r="A79" s="52">
        <v>67623</v>
      </c>
      <c r="B79" s="49" t="s">
        <v>17</v>
      </c>
      <c r="C79" s="50">
        <v>57341870</v>
      </c>
      <c r="D79" s="50">
        <v>32637679</v>
      </c>
      <c r="E79" s="50">
        <v>24094365</v>
      </c>
      <c r="F79" s="50">
        <v>15197460</v>
      </c>
      <c r="G79" s="155">
        <v>984693</v>
      </c>
      <c r="H79" s="155">
        <f t="shared" si="6"/>
        <v>16182153</v>
      </c>
      <c r="I79" s="51">
        <f t="shared" si="8"/>
        <v>67.161566615264604</v>
      </c>
      <c r="J79" s="50">
        <f t="shared" si="9"/>
        <v>48819832</v>
      </c>
      <c r="K79" s="127">
        <f t="shared" si="10"/>
        <v>85.138193086482886</v>
      </c>
    </row>
    <row r="80" spans="1:12" ht="72" x14ac:dyDescent="0.2">
      <c r="A80" s="52">
        <v>68101</v>
      </c>
      <c r="B80" s="49" t="s">
        <v>18</v>
      </c>
      <c r="C80" s="50">
        <v>35922461</v>
      </c>
      <c r="D80" s="50">
        <v>34230108</v>
      </c>
      <c r="E80" s="50">
        <v>3042929</v>
      </c>
      <c r="F80" s="50">
        <v>2002597</v>
      </c>
      <c r="G80" s="50">
        <v>46800</v>
      </c>
      <c r="H80" s="50">
        <f t="shared" si="6"/>
        <v>2049397</v>
      </c>
      <c r="I80" s="51">
        <f t="shared" si="8"/>
        <v>67.349484657709723</v>
      </c>
      <c r="J80" s="50">
        <f t="shared" si="9"/>
        <v>36279505</v>
      </c>
      <c r="K80" s="127">
        <f t="shared" si="10"/>
        <v>100.99392967536384</v>
      </c>
    </row>
    <row r="81" spans="1:16" ht="72" x14ac:dyDescent="0.2">
      <c r="A81" s="52">
        <v>68060</v>
      </c>
      <c r="B81" s="49" t="s">
        <v>19</v>
      </c>
      <c r="C81" s="50">
        <v>28315336</v>
      </c>
      <c r="D81" s="50">
        <v>22886223</v>
      </c>
      <c r="E81" s="50">
        <v>6269243</v>
      </c>
      <c r="F81" s="50">
        <v>5056947</v>
      </c>
      <c r="G81" s="50">
        <v>115322</v>
      </c>
      <c r="H81" s="50">
        <f t="shared" si="6"/>
        <v>5172269</v>
      </c>
      <c r="I81" s="51">
        <f t="shared" si="8"/>
        <v>82.502289351361881</v>
      </c>
      <c r="J81" s="50">
        <f t="shared" si="9"/>
        <v>28058492</v>
      </c>
      <c r="K81" s="127">
        <f t="shared" si="10"/>
        <v>99.092915584685272</v>
      </c>
    </row>
    <row r="82" spans="1:16" ht="72" x14ac:dyDescent="0.2">
      <c r="A82" s="52">
        <v>68102</v>
      </c>
      <c r="B82" s="49" t="s">
        <v>33</v>
      </c>
      <c r="C82" s="50">
        <v>48238994</v>
      </c>
      <c r="D82" s="50">
        <v>41846624</v>
      </c>
      <c r="E82" s="50">
        <v>6039294</v>
      </c>
      <c r="F82" s="50">
        <v>5085784</v>
      </c>
      <c r="G82" s="50">
        <v>22607</v>
      </c>
      <c r="H82" s="50">
        <f t="shared" si="6"/>
        <v>5108391</v>
      </c>
      <c r="I82" s="51">
        <f t="shared" si="8"/>
        <v>84.585896960803694</v>
      </c>
      <c r="J82" s="50">
        <f t="shared" si="9"/>
        <v>46955015</v>
      </c>
      <c r="K82" s="127">
        <f t="shared" si="10"/>
        <v>97.338296482716871</v>
      </c>
    </row>
    <row r="83" spans="1:16" ht="72" x14ac:dyDescent="0.2">
      <c r="A83" s="52">
        <v>67932</v>
      </c>
      <c r="B83" s="49" t="s">
        <v>34</v>
      </c>
      <c r="C83" s="50">
        <v>30360496</v>
      </c>
      <c r="D83" s="50">
        <v>26419497</v>
      </c>
      <c r="E83" s="50">
        <v>3996636</v>
      </c>
      <c r="F83" s="50">
        <v>2603299</v>
      </c>
      <c r="G83" s="50">
        <v>12256</v>
      </c>
      <c r="H83" s="50">
        <f t="shared" si="6"/>
        <v>2615555</v>
      </c>
      <c r="I83" s="51">
        <f t="shared" si="8"/>
        <v>65.44391333111146</v>
      </c>
      <c r="J83" s="50">
        <f t="shared" si="9"/>
        <v>29035052</v>
      </c>
      <c r="K83" s="127">
        <f t="shared" si="10"/>
        <v>95.634313747706884</v>
      </c>
    </row>
    <row r="84" spans="1:16" ht="72" x14ac:dyDescent="0.2">
      <c r="A84" s="52">
        <v>68114</v>
      </c>
      <c r="B84" s="49" t="s">
        <v>20</v>
      </c>
      <c r="C84" s="50">
        <v>23763327</v>
      </c>
      <c r="D84" s="50">
        <v>22059142</v>
      </c>
      <c r="E84" s="50">
        <v>1735869</v>
      </c>
      <c r="F84" s="50">
        <v>425106</v>
      </c>
      <c r="G84" s="50">
        <v>125512</v>
      </c>
      <c r="H84" s="50">
        <f t="shared" si="6"/>
        <v>550618</v>
      </c>
      <c r="I84" s="51">
        <f t="shared" si="8"/>
        <v>31.720020347157536</v>
      </c>
      <c r="J84" s="50">
        <f t="shared" si="9"/>
        <v>22609760</v>
      </c>
      <c r="K84" s="127">
        <f t="shared" si="10"/>
        <v>95.145599772287781</v>
      </c>
      <c r="P84" s="157">
        <f>SUM(C75:C84)</f>
        <v>453400268</v>
      </c>
    </row>
    <row r="85" spans="1:16" ht="24" x14ac:dyDescent="0.2">
      <c r="A85" s="52">
        <v>173630</v>
      </c>
      <c r="B85" s="49" t="s">
        <v>35</v>
      </c>
      <c r="C85" s="50">
        <v>8318896</v>
      </c>
      <c r="D85" s="50">
        <v>3475971</v>
      </c>
      <c r="E85" s="50">
        <v>4854016</v>
      </c>
      <c r="F85" s="50">
        <v>1796535</v>
      </c>
      <c r="G85" s="50">
        <v>391670</v>
      </c>
      <c r="H85" s="50">
        <f t="shared" si="6"/>
        <v>2188205</v>
      </c>
      <c r="I85" s="51">
        <f t="shared" si="8"/>
        <v>45.080300518168869</v>
      </c>
      <c r="J85" s="50">
        <f t="shared" si="9"/>
        <v>5664176</v>
      </c>
      <c r="K85" s="127">
        <f t="shared" si="10"/>
        <v>68.088073225101013</v>
      </c>
    </row>
    <row r="86" spans="1:16" ht="72" x14ac:dyDescent="0.2">
      <c r="A86" s="52">
        <v>173625</v>
      </c>
      <c r="B86" s="49" t="s">
        <v>36</v>
      </c>
      <c r="C86" s="50">
        <v>3979033</v>
      </c>
      <c r="D86" s="50">
        <v>2486807</v>
      </c>
      <c r="E86" s="50">
        <v>2205938</v>
      </c>
      <c r="F86" s="50">
        <v>1329205</v>
      </c>
      <c r="G86" s="50"/>
      <c r="H86" s="50">
        <f t="shared" si="6"/>
        <v>1329205</v>
      </c>
      <c r="I86" s="127">
        <f t="shared" si="8"/>
        <v>60.25577328102603</v>
      </c>
      <c r="J86" s="50">
        <f t="shared" si="9"/>
        <v>3816012</v>
      </c>
      <c r="K86" s="127">
        <f t="shared" si="10"/>
        <v>95.9029995478801</v>
      </c>
    </row>
    <row r="87" spans="1:16" ht="60" x14ac:dyDescent="0.2">
      <c r="A87" s="52">
        <v>217478</v>
      </c>
      <c r="B87" s="49" t="s">
        <v>119</v>
      </c>
      <c r="C87" s="50">
        <v>584246</v>
      </c>
      <c r="D87" s="50">
        <v>158227.35</v>
      </c>
      <c r="E87" s="50">
        <v>322643</v>
      </c>
      <c r="F87" s="50">
        <v>322641</v>
      </c>
      <c r="G87" s="50"/>
      <c r="H87" s="50">
        <f t="shared" si="6"/>
        <v>322641</v>
      </c>
      <c r="I87" s="127">
        <f t="shared" si="8"/>
        <v>99.999380119822845</v>
      </c>
      <c r="J87" s="50">
        <f t="shared" si="9"/>
        <v>480868.35</v>
      </c>
      <c r="K87" s="127">
        <f t="shared" si="10"/>
        <v>82.305800981093583</v>
      </c>
    </row>
    <row r="88" spans="1:16" ht="60" x14ac:dyDescent="0.2">
      <c r="A88" s="52">
        <v>319790</v>
      </c>
      <c r="B88" s="49" t="s">
        <v>171</v>
      </c>
      <c r="C88" s="50">
        <v>879374</v>
      </c>
      <c r="D88" s="50">
        <v>0</v>
      </c>
      <c r="E88" s="50">
        <v>379374</v>
      </c>
      <c r="F88" s="50">
        <v>14000</v>
      </c>
      <c r="G88" s="50">
        <v>29645</v>
      </c>
      <c r="H88" s="50">
        <f t="shared" si="6"/>
        <v>43645</v>
      </c>
      <c r="I88" s="127">
        <f t="shared" si="8"/>
        <v>11.50447843025616</v>
      </c>
      <c r="J88" s="50">
        <f t="shared" si="9"/>
        <v>43645</v>
      </c>
      <c r="K88" s="127">
        <f t="shared" si="10"/>
        <v>4.9631897235988331</v>
      </c>
    </row>
    <row r="89" spans="1:16" ht="12.75" x14ac:dyDescent="0.2">
      <c r="A89" s="119"/>
      <c r="B89" s="105"/>
      <c r="C89" s="114"/>
      <c r="D89" s="120"/>
      <c r="E89" s="121"/>
      <c r="F89" s="121"/>
      <c r="G89" s="114"/>
      <c r="H89" s="122"/>
      <c r="I89" s="123"/>
      <c r="J89" s="120"/>
      <c r="K89" s="124"/>
    </row>
    <row r="90" spans="1:16" s="71" customFormat="1" ht="12" x14ac:dyDescent="0.2">
      <c r="A90" s="72" t="s">
        <v>29</v>
      </c>
      <c r="B90" s="97"/>
      <c r="C90" s="93"/>
      <c r="D90" s="93"/>
      <c r="E90" s="125"/>
      <c r="F90" s="94"/>
      <c r="G90" s="90"/>
      <c r="H90" s="90"/>
      <c r="I90" s="91"/>
      <c r="J90" s="92"/>
      <c r="K90" s="91"/>
      <c r="L90" s="38"/>
    </row>
    <row r="91" spans="1:16" s="71" customFormat="1" ht="12" x14ac:dyDescent="0.2">
      <c r="A91" s="115" t="s">
        <v>22</v>
      </c>
      <c r="B91" s="116"/>
      <c r="C91" s="93"/>
      <c r="D91" s="93"/>
      <c r="E91" s="125"/>
      <c r="F91" s="94"/>
      <c r="G91" s="90"/>
      <c r="H91" s="90"/>
      <c r="I91" s="91"/>
      <c r="J91" s="92"/>
      <c r="K91" s="91"/>
      <c r="L91" s="38"/>
    </row>
    <row r="92" spans="1:16" s="71" customFormat="1" ht="12" x14ac:dyDescent="0.2">
      <c r="A92" s="114"/>
      <c r="B92" s="116" t="s">
        <v>67</v>
      </c>
      <c r="C92" s="93"/>
      <c r="D92" s="93"/>
      <c r="E92" s="125"/>
      <c r="F92" s="94"/>
      <c r="G92" s="90"/>
      <c r="H92" s="90"/>
      <c r="I92" s="91"/>
      <c r="J92" s="92"/>
      <c r="K92" s="91"/>
      <c r="L92" s="38"/>
    </row>
    <row r="93" spans="1:16" s="71" customFormat="1" ht="12" x14ac:dyDescent="0.2">
      <c r="A93" s="114"/>
      <c r="B93" s="114"/>
      <c r="C93" s="93"/>
      <c r="D93" s="93"/>
      <c r="E93" s="125"/>
      <c r="F93" s="94"/>
      <c r="G93" s="90"/>
      <c r="H93" s="90"/>
      <c r="I93" s="91"/>
      <c r="J93" s="92"/>
      <c r="K93" s="91"/>
      <c r="L93" s="38"/>
    </row>
    <row r="94" spans="1:16" s="71" customFormat="1" ht="12" x14ac:dyDescent="0.2">
      <c r="A94" s="114"/>
      <c r="B94" s="114"/>
      <c r="C94" s="93"/>
      <c r="D94" s="93"/>
      <c r="E94" s="125"/>
      <c r="F94" s="94"/>
      <c r="G94" s="90"/>
      <c r="H94" s="90"/>
      <c r="I94" s="91"/>
      <c r="J94" s="92"/>
      <c r="K94" s="91"/>
      <c r="L94" s="38"/>
    </row>
    <row r="95" spans="1:16" ht="20.25" customHeight="1" x14ac:dyDescent="0.2"/>
    <row r="96" spans="1:1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sheetData>
  <mergeCells count="9">
    <mergeCell ref="E4:I4"/>
    <mergeCell ref="A4:A5"/>
    <mergeCell ref="B4:B5"/>
    <mergeCell ref="A1:K1"/>
    <mergeCell ref="A2:K2"/>
    <mergeCell ref="J4:J5"/>
    <mergeCell ref="K4:K5"/>
    <mergeCell ref="C4:C5"/>
    <mergeCell ref="D4:D5"/>
  </mergeCells>
  <phoneticPr fontId="6" type="noConversion"/>
  <hyperlinks>
    <hyperlink ref="B92" r:id="rId1"/>
  </hyperlinks>
  <pageMargins left="0.78740157480314965" right="0" top="0.59055118110236227" bottom="0.39370078740157483" header="0" footer="0"/>
  <pageSetup paperSize="9" scale="6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O310"/>
  <sheetViews>
    <sheetView zoomScaleNormal="100" zoomScaleSheetLayoutView="100" workbookViewId="0">
      <pane ySplit="5" topLeftCell="A6" activePane="bottomLeft" state="frozen"/>
      <selection pane="bottomLeft" activeCell="E74" sqref="E74"/>
    </sheetView>
  </sheetViews>
  <sheetFormatPr baseColWidth="10" defaultRowHeight="12" x14ac:dyDescent="0.2"/>
  <cols>
    <col min="1" max="1" width="8.5703125" style="43" customWidth="1"/>
    <col min="2" max="2" width="41.42578125" style="45" customWidth="1"/>
    <col min="3" max="3" width="10.5703125" style="45" customWidth="1"/>
    <col min="4" max="4" width="11.42578125" style="45" customWidth="1"/>
    <col min="5" max="5" width="11.140625" style="45" customWidth="1"/>
    <col min="6" max="6" width="11.7109375" style="45" customWidth="1"/>
    <col min="7" max="7" width="11.7109375" style="44" customWidth="1"/>
    <col min="8" max="8" width="11.28515625" style="44" customWidth="1"/>
    <col min="9" max="9" width="8.7109375" style="62" customWidth="1"/>
    <col min="10" max="10" width="12.28515625" style="63" customWidth="1"/>
    <col min="11" max="11" width="10.5703125" style="62" customWidth="1"/>
    <col min="12" max="16" width="11.42578125" style="44" customWidth="1"/>
    <col min="17" max="17" width="54.7109375" style="44" customWidth="1"/>
    <col min="18" max="24" width="11.42578125" style="44" customWidth="1"/>
    <col min="25" max="16384" width="11.42578125" style="44"/>
  </cols>
  <sheetData>
    <row r="1" spans="1:11" ht="18" customHeight="1" x14ac:dyDescent="0.2">
      <c r="A1" s="193" t="s">
        <v>23</v>
      </c>
      <c r="B1" s="193"/>
      <c r="C1" s="193"/>
      <c r="D1" s="193"/>
      <c r="E1" s="193"/>
      <c r="F1" s="193"/>
      <c r="G1" s="193"/>
      <c r="H1" s="193"/>
      <c r="I1" s="193"/>
      <c r="J1" s="193"/>
      <c r="K1" s="193"/>
    </row>
    <row r="2" spans="1:11" ht="18" customHeight="1" x14ac:dyDescent="0.2">
      <c r="A2" s="186" t="s">
        <v>186</v>
      </c>
      <c r="B2" s="186"/>
      <c r="C2" s="186"/>
      <c r="D2" s="186"/>
      <c r="E2" s="186"/>
      <c r="F2" s="186"/>
      <c r="G2" s="186"/>
      <c r="H2" s="186"/>
      <c r="I2" s="186"/>
      <c r="J2" s="186"/>
      <c r="K2" s="186"/>
    </row>
    <row r="3" spans="1:11" ht="25.5" customHeight="1" x14ac:dyDescent="0.2">
      <c r="B3" s="43"/>
      <c r="C3" s="43"/>
      <c r="D3" s="43"/>
      <c r="E3" s="43"/>
      <c r="F3" s="43"/>
      <c r="G3" s="43"/>
      <c r="H3" s="106"/>
      <c r="I3" s="96"/>
      <c r="J3" s="113"/>
      <c r="K3" s="43"/>
    </row>
    <row r="4" spans="1:11" ht="20.25" customHeight="1" x14ac:dyDescent="0.2">
      <c r="A4" s="204" t="s">
        <v>3</v>
      </c>
      <c r="B4" s="197" t="s">
        <v>12</v>
      </c>
      <c r="C4" s="197" t="s">
        <v>4</v>
      </c>
      <c r="D4" s="202" t="s">
        <v>68</v>
      </c>
      <c r="E4" s="199" t="s">
        <v>70</v>
      </c>
      <c r="F4" s="200"/>
      <c r="G4" s="200"/>
      <c r="H4" s="200"/>
      <c r="I4" s="201"/>
      <c r="J4" s="206" t="s">
        <v>52</v>
      </c>
      <c r="K4" s="194" t="s">
        <v>53</v>
      </c>
    </row>
    <row r="5" spans="1:11" s="46" customFormat="1" ht="65.25" customHeight="1" thickBot="1" x14ac:dyDescent="0.25">
      <c r="A5" s="205"/>
      <c r="B5" s="198"/>
      <c r="C5" s="198"/>
      <c r="D5" s="203"/>
      <c r="E5" s="28" t="s">
        <v>97</v>
      </c>
      <c r="F5" s="30" t="s">
        <v>190</v>
      </c>
      <c r="G5" s="31" t="s">
        <v>54</v>
      </c>
      <c r="H5" s="29" t="s">
        <v>69</v>
      </c>
      <c r="I5" s="32" t="s">
        <v>24</v>
      </c>
      <c r="J5" s="207"/>
      <c r="K5" s="195"/>
    </row>
    <row r="6" spans="1:11" s="167" customFormat="1" ht="18.75" customHeight="1" x14ac:dyDescent="0.2">
      <c r="A6" s="166"/>
      <c r="B6" s="168" t="s">
        <v>128</v>
      </c>
      <c r="C6" s="169"/>
      <c r="D6" s="170">
        <f>D7+D12+D14</f>
        <v>128080844.67999999</v>
      </c>
      <c r="E6" s="170">
        <f>E7+E12+E14</f>
        <v>126363061</v>
      </c>
      <c r="F6" s="170">
        <v>30725076</v>
      </c>
      <c r="G6" s="170">
        <v>-422585</v>
      </c>
      <c r="H6" s="170">
        <v>30302491</v>
      </c>
      <c r="I6" s="171">
        <f t="shared" ref="I6:I37" si="0">H6/E6%</f>
        <v>23.980497750050546</v>
      </c>
      <c r="J6" s="165">
        <f t="shared" ref="J6:J37" si="1">D6+H6</f>
        <v>158383335.68000001</v>
      </c>
      <c r="K6" s="166"/>
    </row>
    <row r="7" spans="1:11" ht="21.75" customHeight="1" x14ac:dyDescent="0.2">
      <c r="A7" s="79"/>
      <c r="B7" s="58" t="s">
        <v>21</v>
      </c>
      <c r="C7" s="80"/>
      <c r="D7" s="59">
        <f>SUM(D8:D11)</f>
        <v>5842866</v>
      </c>
      <c r="E7" s="81">
        <f>SUM(E8:E11)</f>
        <v>8132068</v>
      </c>
      <c r="F7" s="81">
        <f>SUM(F8:F11)</f>
        <v>2517972</v>
      </c>
      <c r="G7" s="81">
        <f>SUM(G8:G11)</f>
        <v>4589912</v>
      </c>
      <c r="H7" s="81">
        <v>7107884</v>
      </c>
      <c r="I7" s="82">
        <f t="shared" si="0"/>
        <v>87.405614414439242</v>
      </c>
      <c r="J7" s="81">
        <f t="shared" si="1"/>
        <v>12950750</v>
      </c>
      <c r="K7" s="82"/>
    </row>
    <row r="8" spans="1:11" ht="24.75" customHeight="1" x14ac:dyDescent="0.2">
      <c r="A8" s="52"/>
      <c r="B8" s="60" t="s">
        <v>50</v>
      </c>
      <c r="C8" s="56"/>
      <c r="D8" s="56">
        <v>0</v>
      </c>
      <c r="E8" s="50">
        <v>60934</v>
      </c>
      <c r="F8" s="50">
        <v>37100</v>
      </c>
      <c r="G8" s="50">
        <v>0</v>
      </c>
      <c r="H8" s="56">
        <v>37100</v>
      </c>
      <c r="I8" s="83">
        <f t="shared" si="0"/>
        <v>60.88554829815866</v>
      </c>
      <c r="J8" s="56">
        <f t="shared" si="1"/>
        <v>37100</v>
      </c>
      <c r="K8" s="84"/>
    </row>
    <row r="9" spans="1:11" ht="36" x14ac:dyDescent="0.2">
      <c r="A9" s="52">
        <v>169124</v>
      </c>
      <c r="B9" s="60" t="s">
        <v>57</v>
      </c>
      <c r="C9" s="99">
        <v>1486535.38</v>
      </c>
      <c r="D9" s="56">
        <v>1289424</v>
      </c>
      <c r="E9" s="56">
        <v>73324</v>
      </c>
      <c r="F9" s="56">
        <v>73324</v>
      </c>
      <c r="G9" s="56"/>
      <c r="H9" s="56">
        <v>73324</v>
      </c>
      <c r="I9" s="83">
        <f t="shared" si="0"/>
        <v>100</v>
      </c>
      <c r="J9" s="56">
        <f t="shared" si="1"/>
        <v>1362748</v>
      </c>
      <c r="K9" s="84">
        <f>J9/C9%</f>
        <v>91.672759245057463</v>
      </c>
    </row>
    <row r="10" spans="1:11" ht="48" x14ac:dyDescent="0.2">
      <c r="A10" s="52">
        <v>238150</v>
      </c>
      <c r="B10" s="60" t="s">
        <v>51</v>
      </c>
      <c r="C10" s="99">
        <v>6744312</v>
      </c>
      <c r="D10" s="118">
        <v>4553442</v>
      </c>
      <c r="E10" s="56">
        <v>2407548</v>
      </c>
      <c r="F10" s="56">
        <v>2407548</v>
      </c>
      <c r="G10" s="56">
        <v>0</v>
      </c>
      <c r="H10" s="56">
        <v>2407548</v>
      </c>
      <c r="I10" s="83">
        <f t="shared" si="0"/>
        <v>100</v>
      </c>
      <c r="J10" s="56">
        <f t="shared" si="1"/>
        <v>6960990</v>
      </c>
      <c r="K10" s="84">
        <f>J10/C10%</f>
        <v>103.2127517232299</v>
      </c>
    </row>
    <row r="11" spans="1:11" ht="60" x14ac:dyDescent="0.2">
      <c r="A11" s="52">
        <v>227100</v>
      </c>
      <c r="B11" s="60" t="s">
        <v>118</v>
      </c>
      <c r="C11" s="99">
        <v>9910910</v>
      </c>
      <c r="D11" s="118">
        <v>0</v>
      </c>
      <c r="E11" s="56">
        <v>5590262</v>
      </c>
      <c r="F11" s="56">
        <v>0</v>
      </c>
      <c r="G11" s="56">
        <v>4589912</v>
      </c>
      <c r="H11" s="56">
        <v>4589912</v>
      </c>
      <c r="I11" s="83">
        <f t="shared" si="0"/>
        <v>82.105489867916745</v>
      </c>
      <c r="J11" s="56">
        <f t="shared" si="1"/>
        <v>4589912</v>
      </c>
      <c r="K11" s="84">
        <f>J11/C11%</f>
        <v>46.311711033598321</v>
      </c>
    </row>
    <row r="12" spans="1:11" ht="24" x14ac:dyDescent="0.2">
      <c r="A12" s="52"/>
      <c r="B12" s="58" t="s">
        <v>42</v>
      </c>
      <c r="C12" s="80"/>
      <c r="D12" s="85"/>
      <c r="E12" s="81">
        <f>SUM(E13:E13)</f>
        <v>59900000</v>
      </c>
      <c r="F12" s="81">
        <v>0</v>
      </c>
      <c r="G12" s="81">
        <v>0</v>
      </c>
      <c r="H12" s="81">
        <v>0</v>
      </c>
      <c r="I12" s="82">
        <f t="shared" si="0"/>
        <v>0</v>
      </c>
      <c r="J12" s="81">
        <f t="shared" si="1"/>
        <v>0</v>
      </c>
      <c r="K12" s="82"/>
    </row>
    <row r="13" spans="1:11" ht="51.75" customHeight="1" x14ac:dyDescent="0.2">
      <c r="A13" s="52">
        <v>143957</v>
      </c>
      <c r="B13" s="60" t="s">
        <v>108</v>
      </c>
      <c r="C13" s="99">
        <v>277993156</v>
      </c>
      <c r="D13" s="56">
        <v>0</v>
      </c>
      <c r="E13" s="56">
        <v>59900000</v>
      </c>
      <c r="F13" s="56">
        <v>0</v>
      </c>
      <c r="G13" s="56"/>
      <c r="H13" s="56">
        <v>0</v>
      </c>
      <c r="I13" s="83">
        <f t="shared" si="0"/>
        <v>0</v>
      </c>
      <c r="J13" s="144">
        <f t="shared" si="1"/>
        <v>0</v>
      </c>
      <c r="K13" s="84">
        <f>J13/C13%</f>
        <v>0</v>
      </c>
    </row>
    <row r="14" spans="1:11" s="47" customFormat="1" ht="24" x14ac:dyDescent="0.2">
      <c r="A14" s="138"/>
      <c r="B14" s="149" t="s">
        <v>65</v>
      </c>
      <c r="C14" s="150"/>
      <c r="D14" s="81">
        <f>D15+D20+D24+D34+D36+D39+D41+D44+D48+D55+D57+D59+D63+D66+D71</f>
        <v>122237978.67999999</v>
      </c>
      <c r="E14" s="81">
        <f>E15+E20+E24+E34+E36+E39+E41+E44+E48+E55+E57+E59+E63+E66+E71</f>
        <v>58330993</v>
      </c>
      <c r="F14" s="81">
        <f>F15+F20+F24+F34+F36+F39+F41+F44+F48+F55+F57+F59+F63+F66+F71</f>
        <v>28207104</v>
      </c>
      <c r="G14" s="81">
        <f>G15+G20+G24+G34+G36+G39+G41+G44+G48+G55+G57+G59+G63+G66+G71</f>
        <v>-5012497</v>
      </c>
      <c r="H14" s="153">
        <f>F14+G14</f>
        <v>23194607</v>
      </c>
      <c r="I14" s="154">
        <f t="shared" si="0"/>
        <v>39.763778751374929</v>
      </c>
      <c r="J14" s="153">
        <f t="shared" si="1"/>
        <v>145432585.68000001</v>
      </c>
      <c r="K14" s="149"/>
    </row>
    <row r="15" spans="1:11" s="47" customFormat="1" ht="24" x14ac:dyDescent="0.2">
      <c r="A15" s="136"/>
      <c r="B15" s="140" t="s">
        <v>81</v>
      </c>
      <c r="C15" s="140"/>
      <c r="D15" s="147">
        <f>SUM(D16:D19)</f>
        <v>2243016</v>
      </c>
      <c r="E15" s="147">
        <f>SUM(E16:E19)</f>
        <v>2610545</v>
      </c>
      <c r="F15" s="147">
        <v>0</v>
      </c>
      <c r="G15" s="142"/>
      <c r="H15" s="142">
        <f t="shared" ref="H15:H63" si="2">F15+G15</f>
        <v>0</v>
      </c>
      <c r="I15" s="143">
        <f t="shared" si="0"/>
        <v>0</v>
      </c>
      <c r="J15" s="147">
        <f t="shared" si="1"/>
        <v>2243016</v>
      </c>
      <c r="K15" s="142"/>
    </row>
    <row r="16" spans="1:11" s="47" customFormat="1" ht="36" x14ac:dyDescent="0.2">
      <c r="A16" s="138" t="s">
        <v>168</v>
      </c>
      <c r="B16" s="49" t="s">
        <v>157</v>
      </c>
      <c r="C16" s="50">
        <v>1343920</v>
      </c>
      <c r="D16" s="50">
        <v>848920</v>
      </c>
      <c r="E16" s="50">
        <v>305000</v>
      </c>
      <c r="F16" s="50">
        <v>0</v>
      </c>
      <c r="G16" s="50"/>
      <c r="H16" s="50">
        <f t="shared" si="2"/>
        <v>0</v>
      </c>
      <c r="I16" s="84">
        <f t="shared" si="0"/>
        <v>0</v>
      </c>
      <c r="J16" s="50">
        <f t="shared" si="1"/>
        <v>848920</v>
      </c>
      <c r="K16" s="84">
        <f>J16/C16%</f>
        <v>63.167450443478778</v>
      </c>
    </row>
    <row r="17" spans="1:29" s="47" customFormat="1" ht="36" x14ac:dyDescent="0.2">
      <c r="A17" s="138" t="s">
        <v>169</v>
      </c>
      <c r="B17" s="49" t="s">
        <v>158</v>
      </c>
      <c r="C17" s="50">
        <v>1466946</v>
      </c>
      <c r="D17" s="50">
        <v>1394096</v>
      </c>
      <c r="E17" s="50">
        <v>72850</v>
      </c>
      <c r="F17" s="50">
        <v>0</v>
      </c>
      <c r="G17" s="50"/>
      <c r="H17" s="50">
        <f t="shared" si="2"/>
        <v>0</v>
      </c>
      <c r="I17" s="84">
        <f t="shared" si="0"/>
        <v>0</v>
      </c>
      <c r="J17" s="50">
        <f t="shared" si="1"/>
        <v>1394096</v>
      </c>
      <c r="K17" s="84">
        <f>J17/C17%</f>
        <v>95.033900361703843</v>
      </c>
    </row>
    <row r="18" spans="1:29" s="47" customFormat="1" ht="36" x14ac:dyDescent="0.2">
      <c r="A18" s="138">
        <v>182070</v>
      </c>
      <c r="B18" s="49" t="s">
        <v>91</v>
      </c>
      <c r="C18" s="50">
        <v>1158211.1599999999</v>
      </c>
      <c r="D18" s="50">
        <v>0</v>
      </c>
      <c r="E18" s="50">
        <v>1158211</v>
      </c>
      <c r="F18" s="50">
        <v>0</v>
      </c>
      <c r="G18" s="50"/>
      <c r="H18" s="50">
        <f t="shared" si="2"/>
        <v>0</v>
      </c>
      <c r="I18" s="84">
        <f t="shared" si="0"/>
        <v>0</v>
      </c>
      <c r="J18" s="50">
        <f t="shared" si="1"/>
        <v>0</v>
      </c>
      <c r="K18" s="84">
        <f>J18/C18%</f>
        <v>0</v>
      </c>
    </row>
    <row r="19" spans="1:29" s="47" customFormat="1" ht="36" x14ac:dyDescent="0.2">
      <c r="A19" s="138">
        <v>206839</v>
      </c>
      <c r="B19" s="49" t="s">
        <v>92</v>
      </c>
      <c r="C19" s="50">
        <v>1106804.2</v>
      </c>
      <c r="D19" s="50">
        <v>0</v>
      </c>
      <c r="E19" s="50">
        <v>1074484</v>
      </c>
      <c r="F19" s="50">
        <v>0</v>
      </c>
      <c r="G19" s="50"/>
      <c r="H19" s="50">
        <f t="shared" si="2"/>
        <v>0</v>
      </c>
      <c r="I19" s="84">
        <f t="shared" si="0"/>
        <v>0</v>
      </c>
      <c r="J19" s="50">
        <f t="shared" si="1"/>
        <v>0</v>
      </c>
      <c r="K19" s="84">
        <f>J19/C19%</f>
        <v>0</v>
      </c>
    </row>
    <row r="20" spans="1:29" s="47" customFormat="1" ht="24" x14ac:dyDescent="0.2">
      <c r="A20" s="136"/>
      <c r="B20" s="140" t="s">
        <v>82</v>
      </c>
      <c r="C20" s="140"/>
      <c r="D20" s="141">
        <f>SUM(D21:D23)</f>
        <v>0</v>
      </c>
      <c r="E20" s="147">
        <f>SUM(E21:E23)</f>
        <v>227118</v>
      </c>
      <c r="F20" s="147">
        <f>SUM(F21:F23)</f>
        <v>42500</v>
      </c>
      <c r="G20" s="147">
        <f>SUM(G21:G23)</f>
        <v>3261</v>
      </c>
      <c r="H20" s="172">
        <f t="shared" si="2"/>
        <v>45761</v>
      </c>
      <c r="I20" s="173">
        <f t="shared" si="0"/>
        <v>20.148557137699346</v>
      </c>
      <c r="J20" s="172">
        <f t="shared" si="1"/>
        <v>45761</v>
      </c>
      <c r="K20" s="148"/>
    </row>
    <row r="21" spans="1:29" s="47" customFormat="1" ht="48" x14ac:dyDescent="0.2">
      <c r="A21" s="138">
        <v>220053</v>
      </c>
      <c r="B21" s="49" t="s">
        <v>64</v>
      </c>
      <c r="C21" s="50">
        <v>9951775</v>
      </c>
      <c r="D21" s="50">
        <v>0</v>
      </c>
      <c r="E21" s="50">
        <v>135951</v>
      </c>
      <c r="F21" s="50">
        <v>16500</v>
      </c>
      <c r="G21" s="50"/>
      <c r="H21" s="50">
        <f t="shared" si="2"/>
        <v>16500</v>
      </c>
      <c r="I21" s="146">
        <f t="shared" si="0"/>
        <v>12.13672573206523</v>
      </c>
      <c r="J21" s="145">
        <f t="shared" si="1"/>
        <v>16500</v>
      </c>
      <c r="K21" s="146">
        <f>J21/C21%</f>
        <v>0.16579956841869917</v>
      </c>
    </row>
    <row r="22" spans="1:29" s="47" customFormat="1" ht="36" x14ac:dyDescent="0.2">
      <c r="A22" s="138">
        <v>285368</v>
      </c>
      <c r="B22" s="49" t="s">
        <v>93</v>
      </c>
      <c r="C22" s="50">
        <v>7620542</v>
      </c>
      <c r="D22" s="50">
        <v>0</v>
      </c>
      <c r="E22" s="50">
        <v>57067</v>
      </c>
      <c r="F22" s="50">
        <v>16500</v>
      </c>
      <c r="G22" s="50"/>
      <c r="H22" s="50">
        <f t="shared" si="2"/>
        <v>16500</v>
      </c>
      <c r="I22" s="146">
        <f t="shared" si="0"/>
        <v>28.913382515289047</v>
      </c>
      <c r="J22" s="50">
        <f t="shared" si="1"/>
        <v>16500</v>
      </c>
      <c r="K22" s="146">
        <f>J22/C22%</f>
        <v>0.21652003230216435</v>
      </c>
    </row>
    <row r="23" spans="1:29" s="47" customFormat="1" ht="36" x14ac:dyDescent="0.2">
      <c r="A23" s="138">
        <v>271878</v>
      </c>
      <c r="B23" s="49" t="s">
        <v>94</v>
      </c>
      <c r="C23" s="50">
        <v>3649603</v>
      </c>
      <c r="D23" s="50">
        <v>0</v>
      </c>
      <c r="E23" s="145">
        <v>34100</v>
      </c>
      <c r="F23" s="50">
        <v>9500</v>
      </c>
      <c r="G23" s="50">
        <v>3261</v>
      </c>
      <c r="H23" s="50">
        <f t="shared" si="2"/>
        <v>12761</v>
      </c>
      <c r="I23" s="146">
        <f t="shared" si="0"/>
        <v>37.422287390029325</v>
      </c>
      <c r="J23" s="145">
        <f t="shared" si="1"/>
        <v>12761</v>
      </c>
      <c r="K23" s="146">
        <f>J23/C23%</f>
        <v>0.34965446926693122</v>
      </c>
    </row>
    <row r="24" spans="1:29" s="47" customFormat="1" ht="24" x14ac:dyDescent="0.2">
      <c r="A24" s="136"/>
      <c r="B24" s="140" t="s">
        <v>80</v>
      </c>
      <c r="C24" s="140"/>
      <c r="D24" s="147">
        <f>SUM(D25:D33)</f>
        <v>16218101.289999999</v>
      </c>
      <c r="E24" s="147">
        <f>SUM(E25:E33)</f>
        <v>4825886</v>
      </c>
      <c r="F24" s="147">
        <f>SUM(F25:F33)</f>
        <v>1882188</v>
      </c>
      <c r="G24" s="147">
        <f>SUM(G25:G33)</f>
        <v>1027663</v>
      </c>
      <c r="H24" s="147">
        <f t="shared" si="2"/>
        <v>2909851</v>
      </c>
      <c r="I24" s="173">
        <f t="shared" si="0"/>
        <v>60.296720643628959</v>
      </c>
      <c r="J24" s="147">
        <f t="shared" si="1"/>
        <v>19127952.289999999</v>
      </c>
      <c r="K24" s="148"/>
    </row>
    <row r="25" spans="1:29" s="47" customFormat="1" ht="48" x14ac:dyDescent="0.2">
      <c r="A25" s="138">
        <v>69000</v>
      </c>
      <c r="B25" s="49" t="s">
        <v>173</v>
      </c>
      <c r="C25" s="50">
        <v>2384094.52</v>
      </c>
      <c r="D25" s="50">
        <v>3042928.25</v>
      </c>
      <c r="E25" s="50">
        <v>228976</v>
      </c>
      <c r="F25" s="50">
        <v>0</v>
      </c>
      <c r="G25" s="50"/>
      <c r="H25" s="50">
        <f t="shared" si="2"/>
        <v>0</v>
      </c>
      <c r="I25" s="146">
        <f t="shared" si="0"/>
        <v>0</v>
      </c>
      <c r="J25" s="145">
        <f t="shared" si="1"/>
        <v>3042928.25</v>
      </c>
      <c r="K25" s="146">
        <f t="shared" ref="K25:K33" si="3">J25/C25%</f>
        <v>127.63454739202201</v>
      </c>
    </row>
    <row r="26" spans="1:29" s="47" customFormat="1" ht="36" x14ac:dyDescent="0.2">
      <c r="A26" s="138">
        <v>67487</v>
      </c>
      <c r="B26" s="49" t="s">
        <v>174</v>
      </c>
      <c r="C26" s="50">
        <v>669863.92000000004</v>
      </c>
      <c r="D26" s="50">
        <v>779697.28</v>
      </c>
      <c r="E26" s="50">
        <v>75675</v>
      </c>
      <c r="F26" s="50">
        <v>0</v>
      </c>
      <c r="G26" s="50"/>
      <c r="H26" s="50">
        <f t="shared" si="2"/>
        <v>0</v>
      </c>
      <c r="I26" s="146">
        <f t="shared" si="0"/>
        <v>0</v>
      </c>
      <c r="J26" s="145">
        <f t="shared" si="1"/>
        <v>779697.28</v>
      </c>
      <c r="K26" s="146">
        <f t="shared" si="3"/>
        <v>116.39636898192695</v>
      </c>
    </row>
    <row r="27" spans="1:29" s="47" customFormat="1" ht="60" x14ac:dyDescent="0.2">
      <c r="A27" s="138">
        <v>60720</v>
      </c>
      <c r="B27" s="49" t="s">
        <v>175</v>
      </c>
      <c r="C27" s="50">
        <v>1020123.53</v>
      </c>
      <c r="D27" s="50">
        <v>978927.53</v>
      </c>
      <c r="E27" s="50">
        <v>78013</v>
      </c>
      <c r="F27" s="145">
        <v>41196</v>
      </c>
      <c r="G27" s="50"/>
      <c r="H27" s="50">
        <f t="shared" si="2"/>
        <v>41196</v>
      </c>
      <c r="I27" s="146">
        <f t="shared" si="0"/>
        <v>52.806583518131596</v>
      </c>
      <c r="J27" s="145">
        <f t="shared" si="1"/>
        <v>1020123.53</v>
      </c>
      <c r="K27" s="146">
        <f t="shared" si="3"/>
        <v>100</v>
      </c>
    </row>
    <row r="28" spans="1:29" s="47" customFormat="1" ht="48" x14ac:dyDescent="0.2">
      <c r="A28" s="138">
        <v>88276</v>
      </c>
      <c r="B28" s="49" t="s">
        <v>176</v>
      </c>
      <c r="C28" s="50">
        <v>5644893</v>
      </c>
      <c r="D28" s="50">
        <v>5754624.3899999997</v>
      </c>
      <c r="E28" s="50">
        <v>660398</v>
      </c>
      <c r="F28" s="50">
        <v>0</v>
      </c>
      <c r="G28" s="50"/>
      <c r="H28" s="50">
        <f t="shared" si="2"/>
        <v>0</v>
      </c>
      <c r="I28" s="146">
        <f t="shared" si="0"/>
        <v>0</v>
      </c>
      <c r="J28" s="145">
        <f t="shared" si="1"/>
        <v>5754624.3899999997</v>
      </c>
      <c r="K28" s="146">
        <f t="shared" si="3"/>
        <v>101.94390557978689</v>
      </c>
    </row>
    <row r="29" spans="1:29" s="47" customFormat="1" ht="60" x14ac:dyDescent="0.2">
      <c r="A29" s="138">
        <v>144387</v>
      </c>
      <c r="B29" s="49" t="s">
        <v>177</v>
      </c>
      <c r="C29" s="50">
        <v>364844.54</v>
      </c>
      <c r="D29" s="50">
        <v>168397</v>
      </c>
      <c r="E29" s="50">
        <v>229493</v>
      </c>
      <c r="F29" s="145">
        <v>185700</v>
      </c>
      <c r="G29" s="50"/>
      <c r="H29" s="50">
        <f t="shared" si="2"/>
        <v>185700</v>
      </c>
      <c r="I29" s="146">
        <f t="shared" si="0"/>
        <v>80.917500751656917</v>
      </c>
      <c r="J29" s="145">
        <f t="shared" si="1"/>
        <v>354097</v>
      </c>
      <c r="K29" s="146">
        <f t="shared" si="3"/>
        <v>97.054213830361846</v>
      </c>
    </row>
    <row r="30" spans="1:29" s="47" customFormat="1" ht="60" x14ac:dyDescent="0.2">
      <c r="A30" s="138">
        <v>144409</v>
      </c>
      <c r="B30" s="49" t="s">
        <v>178</v>
      </c>
      <c r="C30" s="50">
        <v>1358594.67</v>
      </c>
      <c r="D30" s="50">
        <v>1081495.08</v>
      </c>
      <c r="E30" s="50">
        <v>237439</v>
      </c>
      <c r="F30" s="145">
        <v>76080</v>
      </c>
      <c r="G30" s="50"/>
      <c r="H30" s="50">
        <f t="shared" si="2"/>
        <v>76080</v>
      </c>
      <c r="I30" s="146">
        <f t="shared" si="0"/>
        <v>32.041913923155001</v>
      </c>
      <c r="J30" s="145">
        <f t="shared" si="1"/>
        <v>1157575.08</v>
      </c>
      <c r="K30" s="146">
        <f t="shared" si="3"/>
        <v>85.203858484149663</v>
      </c>
    </row>
    <row r="31" spans="1:29" s="47" customFormat="1" ht="48" x14ac:dyDescent="0.2">
      <c r="A31" s="95">
        <v>104190</v>
      </c>
      <c r="B31" s="49" t="s">
        <v>89</v>
      </c>
      <c r="C31" s="50">
        <v>1800899.44</v>
      </c>
      <c r="D31" s="50">
        <v>549229.76</v>
      </c>
      <c r="E31" s="145">
        <v>1600000</v>
      </c>
      <c r="F31" s="145">
        <v>144029</v>
      </c>
      <c r="G31" s="50">
        <v>779778</v>
      </c>
      <c r="H31" s="50">
        <f t="shared" si="2"/>
        <v>923807</v>
      </c>
      <c r="I31" s="84">
        <f t="shared" si="0"/>
        <v>57.737937500000001</v>
      </c>
      <c r="J31" s="50">
        <f t="shared" si="1"/>
        <v>1473036.76</v>
      </c>
      <c r="K31" s="84">
        <f t="shared" si="3"/>
        <v>81.794503750859079</v>
      </c>
    </row>
    <row r="32" spans="1:29" s="47" customFormat="1" ht="48" x14ac:dyDescent="0.25">
      <c r="A32" s="138">
        <v>144038</v>
      </c>
      <c r="B32" s="49" t="s">
        <v>179</v>
      </c>
      <c r="C32" s="50">
        <v>5315573.2300000004</v>
      </c>
      <c r="D32" s="50">
        <v>3862802</v>
      </c>
      <c r="E32" s="145">
        <v>1462948</v>
      </c>
      <c r="F32" s="145">
        <v>1435183</v>
      </c>
      <c r="G32" s="50"/>
      <c r="H32" s="50">
        <f t="shared" si="2"/>
        <v>1435183</v>
      </c>
      <c r="I32" s="84">
        <f t="shared" si="0"/>
        <v>98.102119829276234</v>
      </c>
      <c r="J32" s="50">
        <f t="shared" si="1"/>
        <v>5297985</v>
      </c>
      <c r="K32" s="84">
        <f t="shared" si="3"/>
        <v>99.669118846849173</v>
      </c>
      <c r="L32" s="158"/>
      <c r="M32" s="159"/>
      <c r="N32" s="159"/>
      <c r="O32" s="159"/>
      <c r="P32" s="160"/>
      <c r="Q32" s="159"/>
      <c r="R32" s="159"/>
      <c r="S32" s="160"/>
      <c r="T32" s="160"/>
      <c r="U32" s="159"/>
      <c r="V32" s="159"/>
      <c r="W32" s="159"/>
      <c r="X32" s="158"/>
      <c r="Y32" s="158"/>
      <c r="Z32" s="158"/>
      <c r="AA32"/>
      <c r="AB32"/>
      <c r="AC32"/>
    </row>
    <row r="33" spans="1:29" s="47" customFormat="1" ht="72" x14ac:dyDescent="0.2">
      <c r="A33" s="95">
        <v>227664</v>
      </c>
      <c r="B33" s="49" t="s">
        <v>90</v>
      </c>
      <c r="C33" s="50">
        <v>5377287</v>
      </c>
      <c r="D33" s="50">
        <v>0</v>
      </c>
      <c r="E33" s="145">
        <v>252944</v>
      </c>
      <c r="F33" s="145">
        <v>0</v>
      </c>
      <c r="G33" s="50">
        <v>247885</v>
      </c>
      <c r="H33" s="50">
        <f t="shared" si="2"/>
        <v>247885</v>
      </c>
      <c r="I33" s="84">
        <f t="shared" si="0"/>
        <v>97.999952558669108</v>
      </c>
      <c r="J33" s="50">
        <f t="shared" si="1"/>
        <v>247885</v>
      </c>
      <c r="K33" s="84">
        <f t="shared" si="3"/>
        <v>4.6098525148462413</v>
      </c>
      <c r="L33" s="159"/>
      <c r="M33" s="159"/>
      <c r="N33" s="160"/>
      <c r="O33" s="158"/>
      <c r="P33" s="159"/>
      <c r="Q33" s="159"/>
      <c r="R33" s="159"/>
      <c r="S33" s="159"/>
      <c r="T33" s="159"/>
      <c r="U33" s="159"/>
      <c r="V33" s="159"/>
      <c r="W33" s="159"/>
      <c r="X33" s="159"/>
      <c r="Y33" s="159"/>
      <c r="Z33" s="158"/>
      <c r="AA33" s="158"/>
      <c r="AB33" s="158"/>
      <c r="AC33" s="158"/>
    </row>
    <row r="34" spans="1:29" s="47" customFormat="1" ht="24" x14ac:dyDescent="0.25">
      <c r="A34" s="136"/>
      <c r="B34" s="140" t="s">
        <v>95</v>
      </c>
      <c r="C34" s="140"/>
      <c r="D34" s="147">
        <f>D35</f>
        <v>0</v>
      </c>
      <c r="E34" s="147">
        <f>E35</f>
        <v>195700</v>
      </c>
      <c r="F34" s="147">
        <f>F35</f>
        <v>16540</v>
      </c>
      <c r="G34" s="141">
        <f>G35</f>
        <v>29150</v>
      </c>
      <c r="H34" s="141">
        <f t="shared" si="2"/>
        <v>45690</v>
      </c>
      <c r="I34" s="143">
        <f t="shared" si="0"/>
        <v>23.346959632089934</v>
      </c>
      <c r="J34" s="141">
        <f t="shared" si="1"/>
        <v>45690</v>
      </c>
      <c r="K34" s="148"/>
      <c r="L34" s="159"/>
      <c r="M34" s="159"/>
      <c r="N34" s="160"/>
      <c r="O34" s="158"/>
      <c r="P34"/>
      <c r="Q34"/>
      <c r="R34"/>
      <c r="S34"/>
      <c r="T34"/>
      <c r="U34"/>
      <c r="V34"/>
      <c r="W34"/>
      <c r="X34"/>
      <c r="Y34"/>
      <c r="Z34"/>
      <c r="AA34"/>
      <c r="AB34"/>
      <c r="AC34"/>
    </row>
    <row r="35" spans="1:29" s="47" customFormat="1" ht="72" x14ac:dyDescent="0.2">
      <c r="A35" s="95">
        <v>268690</v>
      </c>
      <c r="B35" s="49" t="s">
        <v>96</v>
      </c>
      <c r="C35" s="50">
        <v>195700</v>
      </c>
      <c r="D35" s="50">
        <v>0</v>
      </c>
      <c r="E35" s="145">
        <v>195700</v>
      </c>
      <c r="F35" s="145">
        <v>16540</v>
      </c>
      <c r="G35" s="50">
        <v>29150</v>
      </c>
      <c r="H35" s="50">
        <f t="shared" si="2"/>
        <v>45690</v>
      </c>
      <c r="I35" s="84">
        <f t="shared" si="0"/>
        <v>23.346959632089934</v>
      </c>
      <c r="J35" s="50">
        <f t="shared" si="1"/>
        <v>45690</v>
      </c>
      <c r="K35" s="84">
        <f>J35/C35%</f>
        <v>23.346959632089934</v>
      </c>
      <c r="O35" s="161"/>
    </row>
    <row r="36" spans="1:29" s="47" customFormat="1" ht="24" x14ac:dyDescent="0.2">
      <c r="A36" s="136"/>
      <c r="B36" s="140" t="s">
        <v>159</v>
      </c>
      <c r="C36" s="140"/>
      <c r="D36" s="147">
        <f>SUM(D37:D38)</f>
        <v>9989594</v>
      </c>
      <c r="E36" s="147">
        <f>SUM(E37:E38)</f>
        <v>463127</v>
      </c>
      <c r="F36" s="147">
        <f>SUM(F37:F38)</f>
        <v>147625</v>
      </c>
      <c r="G36" s="147">
        <f>SUM(G37:G38)</f>
        <v>1158</v>
      </c>
      <c r="H36" s="141">
        <f t="shared" si="2"/>
        <v>148783</v>
      </c>
      <c r="I36" s="143">
        <f t="shared" si="0"/>
        <v>32.125745205958623</v>
      </c>
      <c r="J36" s="147">
        <f t="shared" si="1"/>
        <v>10138377</v>
      </c>
      <c r="K36" s="140"/>
    </row>
    <row r="37" spans="1:29" s="47" customFormat="1" ht="48" x14ac:dyDescent="0.2">
      <c r="A37" s="138">
        <v>117211</v>
      </c>
      <c r="B37" s="49" t="s">
        <v>160</v>
      </c>
      <c r="C37" s="50">
        <v>2308127.64</v>
      </c>
      <c r="D37" s="50">
        <v>1182019</v>
      </c>
      <c r="E37" s="50">
        <v>357960</v>
      </c>
      <c r="F37" s="50">
        <v>89500</v>
      </c>
      <c r="G37" s="50">
        <v>0</v>
      </c>
      <c r="H37" s="50">
        <f t="shared" si="2"/>
        <v>89500</v>
      </c>
      <c r="I37" s="84">
        <f t="shared" si="0"/>
        <v>25.002793608224383</v>
      </c>
      <c r="J37" s="50">
        <f t="shared" si="1"/>
        <v>1271519</v>
      </c>
      <c r="K37" s="84">
        <f>J37/C37%</f>
        <v>55.088764501775991</v>
      </c>
    </row>
    <row r="38" spans="1:29" s="47" customFormat="1" ht="48" x14ac:dyDescent="0.2">
      <c r="A38" s="138">
        <v>104562</v>
      </c>
      <c r="B38" s="49" t="s">
        <v>161</v>
      </c>
      <c r="C38" s="50">
        <v>9032726</v>
      </c>
      <c r="D38" s="50">
        <v>8807575</v>
      </c>
      <c r="E38" s="50">
        <v>105167</v>
      </c>
      <c r="F38" s="50">
        <v>58125</v>
      </c>
      <c r="G38" s="50">
        <v>1158</v>
      </c>
      <c r="H38" s="50">
        <f t="shared" si="2"/>
        <v>59283</v>
      </c>
      <c r="I38" s="84">
        <f t="shared" ref="I38:I69" si="4">H38/E38%</f>
        <v>56.37034430952675</v>
      </c>
      <c r="J38" s="50">
        <f t="shared" ref="J38:J72" si="5">D38+H38</f>
        <v>8866858</v>
      </c>
      <c r="K38" s="84">
        <f>J38/C38%</f>
        <v>98.16369941920081</v>
      </c>
    </row>
    <row r="39" spans="1:29" s="47" customFormat="1" ht="24" x14ac:dyDescent="0.2">
      <c r="A39" s="136"/>
      <c r="B39" s="140" t="s">
        <v>78</v>
      </c>
      <c r="C39" s="140"/>
      <c r="D39" s="147">
        <f>D40</f>
        <v>51372849</v>
      </c>
      <c r="E39" s="147">
        <f>E40</f>
        <v>23542393</v>
      </c>
      <c r="F39" s="147">
        <f>F40</f>
        <v>21775527</v>
      </c>
      <c r="G39" s="147">
        <v>-7276672</v>
      </c>
      <c r="H39" s="147">
        <f t="shared" si="2"/>
        <v>14498855</v>
      </c>
      <c r="I39" s="143">
        <f t="shared" si="4"/>
        <v>61.586156513486124</v>
      </c>
      <c r="J39" s="147">
        <f t="shared" si="5"/>
        <v>65871704</v>
      </c>
      <c r="K39" s="148"/>
    </row>
    <row r="40" spans="1:29" s="47" customFormat="1" ht="48" x14ac:dyDescent="0.2">
      <c r="A40" s="95">
        <v>16823</v>
      </c>
      <c r="B40" s="49" t="s">
        <v>2</v>
      </c>
      <c r="C40" s="50">
        <v>131606306</v>
      </c>
      <c r="D40" s="50">
        <v>51372849</v>
      </c>
      <c r="E40" s="50">
        <v>23542393</v>
      </c>
      <c r="F40" s="50">
        <v>21775527</v>
      </c>
      <c r="G40" s="50">
        <v>-7276672</v>
      </c>
      <c r="H40" s="50">
        <f t="shared" si="2"/>
        <v>14498855</v>
      </c>
      <c r="I40" s="84">
        <f t="shared" si="4"/>
        <v>61.586156513486124</v>
      </c>
      <c r="J40" s="50">
        <f t="shared" si="5"/>
        <v>65871704</v>
      </c>
      <c r="K40" s="84">
        <f>J40/C40%</f>
        <v>50.052087929585987</v>
      </c>
    </row>
    <row r="41" spans="1:29" s="47" customFormat="1" ht="24" x14ac:dyDescent="0.2">
      <c r="A41" s="136"/>
      <c r="B41" s="140" t="s">
        <v>98</v>
      </c>
      <c r="C41" s="140"/>
      <c r="D41" s="141">
        <f>SUM(D42:D43)</f>
        <v>0</v>
      </c>
      <c r="E41" s="147">
        <f>SUM(E42:E43)</f>
        <v>1349142</v>
      </c>
      <c r="F41" s="147">
        <f>SUM(F42:F43)</f>
        <v>255991</v>
      </c>
      <c r="G41" s="147">
        <f>SUM(G42:G43)</f>
        <v>60097</v>
      </c>
      <c r="H41" s="147">
        <f t="shared" si="2"/>
        <v>316088</v>
      </c>
      <c r="I41" s="143">
        <f t="shared" si="4"/>
        <v>23.428816240247507</v>
      </c>
      <c r="J41" s="147">
        <f t="shared" si="5"/>
        <v>316088</v>
      </c>
      <c r="K41" s="142"/>
    </row>
    <row r="42" spans="1:29" s="47" customFormat="1" ht="36" x14ac:dyDescent="0.2">
      <c r="A42" s="95">
        <v>195324</v>
      </c>
      <c r="B42" s="49" t="s">
        <v>99</v>
      </c>
      <c r="C42" s="50">
        <v>273992.76</v>
      </c>
      <c r="D42" s="50">
        <v>0</v>
      </c>
      <c r="E42" s="50">
        <v>273992</v>
      </c>
      <c r="F42" s="50">
        <v>29721</v>
      </c>
      <c r="G42" s="50">
        <v>45197</v>
      </c>
      <c r="H42" s="50">
        <f t="shared" si="2"/>
        <v>74918</v>
      </c>
      <c r="I42" s="84">
        <f t="shared" si="4"/>
        <v>27.343134106105285</v>
      </c>
      <c r="J42" s="50">
        <f t="shared" si="5"/>
        <v>74918</v>
      </c>
      <c r="K42" s="84">
        <f>J42/C42%</f>
        <v>27.343058261831445</v>
      </c>
    </row>
    <row r="43" spans="1:29" s="47" customFormat="1" ht="48" x14ac:dyDescent="0.2">
      <c r="A43" s="95">
        <v>230337</v>
      </c>
      <c r="B43" s="49" t="s">
        <v>100</v>
      </c>
      <c r="C43" s="50">
        <v>1394867.84</v>
      </c>
      <c r="D43" s="50">
        <v>0</v>
      </c>
      <c r="E43" s="50">
        <v>1075150</v>
      </c>
      <c r="F43" s="50">
        <v>226270</v>
      </c>
      <c r="G43" s="50">
        <v>14900</v>
      </c>
      <c r="H43" s="50">
        <f t="shared" si="2"/>
        <v>241170</v>
      </c>
      <c r="I43" s="84">
        <f t="shared" si="4"/>
        <v>22.431288657396642</v>
      </c>
      <c r="J43" s="50">
        <f t="shared" si="5"/>
        <v>241170</v>
      </c>
      <c r="K43" s="84">
        <f>J43/C43%</f>
        <v>17.289810051108496</v>
      </c>
    </row>
    <row r="44" spans="1:29" s="47" customFormat="1" ht="24" x14ac:dyDescent="0.2">
      <c r="A44" s="136"/>
      <c r="B44" s="140" t="s">
        <v>79</v>
      </c>
      <c r="C44" s="140"/>
      <c r="D44" s="147">
        <f>SUM(D45:D47)</f>
        <v>17854985.690000001</v>
      </c>
      <c r="E44" s="147">
        <f>SUM(E45:E47)</f>
        <v>7201036</v>
      </c>
      <c r="F44" s="147">
        <f>SUM(F45:F47)</f>
        <v>1045495</v>
      </c>
      <c r="G44" s="147">
        <f>SUM(G45:G47)</f>
        <v>559050</v>
      </c>
      <c r="H44" s="147">
        <f t="shared" si="2"/>
        <v>1604545</v>
      </c>
      <c r="I44" s="143">
        <f t="shared" si="4"/>
        <v>22.282141069701638</v>
      </c>
      <c r="J44" s="147">
        <f t="shared" si="5"/>
        <v>19459530.690000001</v>
      </c>
      <c r="K44" s="142"/>
    </row>
    <row r="45" spans="1:29" s="47" customFormat="1" ht="60" x14ac:dyDescent="0.2">
      <c r="A45" s="138">
        <v>191262</v>
      </c>
      <c r="B45" s="49" t="s">
        <v>162</v>
      </c>
      <c r="C45" s="50">
        <v>10921137</v>
      </c>
      <c r="D45" s="50">
        <v>10372620</v>
      </c>
      <c r="E45" s="50">
        <v>2389595</v>
      </c>
      <c r="F45" s="50">
        <v>134900</v>
      </c>
      <c r="G45" s="50">
        <v>22050</v>
      </c>
      <c r="H45" s="50">
        <f t="shared" si="2"/>
        <v>156950</v>
      </c>
      <c r="I45" s="84">
        <f t="shared" si="4"/>
        <v>6.5680586040730748</v>
      </c>
      <c r="J45" s="50">
        <f t="shared" si="5"/>
        <v>10529570</v>
      </c>
      <c r="K45" s="84">
        <f>J45/C45%</f>
        <v>96.414594927249794</v>
      </c>
    </row>
    <row r="46" spans="1:29" s="47" customFormat="1" ht="36" x14ac:dyDescent="0.2">
      <c r="A46" s="95">
        <v>143627</v>
      </c>
      <c r="B46" s="49" t="s">
        <v>61</v>
      </c>
      <c r="C46" s="50">
        <v>5829629</v>
      </c>
      <c r="D46" s="50">
        <v>159600</v>
      </c>
      <c r="E46" s="50">
        <v>879368</v>
      </c>
      <c r="F46" s="50">
        <v>39900</v>
      </c>
      <c r="G46" s="50"/>
      <c r="H46" s="50">
        <f t="shared" si="2"/>
        <v>39900</v>
      </c>
      <c r="I46" s="84">
        <f t="shared" si="4"/>
        <v>4.5373495510412019</v>
      </c>
      <c r="J46" s="50">
        <f t="shared" si="5"/>
        <v>199500</v>
      </c>
      <c r="K46" s="84">
        <f>J46/C46%</f>
        <v>3.4221731777442441</v>
      </c>
    </row>
    <row r="47" spans="1:29" s="47" customFormat="1" ht="48" x14ac:dyDescent="0.2">
      <c r="A47" s="95">
        <v>187772</v>
      </c>
      <c r="B47" s="49" t="s">
        <v>56</v>
      </c>
      <c r="C47" s="50">
        <v>11416931</v>
      </c>
      <c r="D47" s="50">
        <v>7322765.6900000004</v>
      </c>
      <c r="E47" s="50">
        <v>3932073</v>
      </c>
      <c r="F47" s="50">
        <v>870695</v>
      </c>
      <c r="G47" s="50">
        <v>537000</v>
      </c>
      <c r="H47" s="50">
        <f t="shared" si="2"/>
        <v>1407695</v>
      </c>
      <c r="I47" s="84">
        <f t="shared" si="4"/>
        <v>35.800327206539649</v>
      </c>
      <c r="J47" s="50">
        <f t="shared" si="5"/>
        <v>8730460.6900000013</v>
      </c>
      <c r="K47" s="84">
        <f>J47/C47%</f>
        <v>76.469418007343663</v>
      </c>
    </row>
    <row r="48" spans="1:29" s="47" customFormat="1" ht="24" x14ac:dyDescent="0.2">
      <c r="A48" s="136"/>
      <c r="B48" s="140" t="s">
        <v>101</v>
      </c>
      <c r="C48" s="140"/>
      <c r="D48" s="147">
        <f>SUM(D49:D54)</f>
        <v>183954</v>
      </c>
      <c r="E48" s="147">
        <f>SUM(E49:E54)</f>
        <v>5290058</v>
      </c>
      <c r="F48" s="147">
        <f>SUM(F49:F54)</f>
        <v>699</v>
      </c>
      <c r="G48" s="147">
        <f>SUM(G49:G54)</f>
        <v>0</v>
      </c>
      <c r="H48" s="141">
        <f t="shared" si="2"/>
        <v>699</v>
      </c>
      <c r="I48" s="143">
        <f t="shared" si="4"/>
        <v>1.321346571247423E-2</v>
      </c>
      <c r="J48" s="147">
        <f t="shared" si="5"/>
        <v>184653</v>
      </c>
      <c r="K48" s="142"/>
    </row>
    <row r="49" spans="1:11" s="47" customFormat="1" ht="36" x14ac:dyDescent="0.2">
      <c r="A49" s="95">
        <v>158310</v>
      </c>
      <c r="B49" s="49" t="s">
        <v>103</v>
      </c>
      <c r="C49" s="50">
        <v>6789638.5499999998</v>
      </c>
      <c r="D49" s="50">
        <v>183954</v>
      </c>
      <c r="E49" s="50">
        <v>212201</v>
      </c>
      <c r="F49" s="50">
        <v>0</v>
      </c>
      <c r="G49" s="50">
        <v>0</v>
      </c>
      <c r="H49" s="50">
        <f t="shared" si="2"/>
        <v>0</v>
      </c>
      <c r="I49" s="84">
        <f t="shared" si="4"/>
        <v>0</v>
      </c>
      <c r="J49" s="50">
        <f t="shared" si="5"/>
        <v>183954</v>
      </c>
      <c r="K49" s="84">
        <f t="shared" ref="K49:K54" si="6">J49/C49%</f>
        <v>2.7093342104345157</v>
      </c>
    </row>
    <row r="50" spans="1:11" s="47" customFormat="1" ht="48" x14ac:dyDescent="0.2">
      <c r="A50" s="95">
        <v>247783</v>
      </c>
      <c r="B50" s="49" t="s">
        <v>102</v>
      </c>
      <c r="C50" s="50">
        <v>1192091</v>
      </c>
      <c r="D50" s="50">
        <v>0</v>
      </c>
      <c r="E50" s="50">
        <v>1015964</v>
      </c>
      <c r="F50" s="50">
        <v>699</v>
      </c>
      <c r="G50" s="50">
        <v>0</v>
      </c>
      <c r="H50" s="50">
        <f t="shared" si="2"/>
        <v>699</v>
      </c>
      <c r="I50" s="84">
        <f t="shared" si="4"/>
        <v>6.8801650452181382E-2</v>
      </c>
      <c r="J50" s="50">
        <f t="shared" si="5"/>
        <v>699</v>
      </c>
      <c r="K50" s="84">
        <f t="shared" si="6"/>
        <v>5.8636463155916786E-2</v>
      </c>
    </row>
    <row r="51" spans="1:11" s="47" customFormat="1" ht="72" x14ac:dyDescent="0.2">
      <c r="A51" s="95">
        <v>263915</v>
      </c>
      <c r="B51" s="49" t="s">
        <v>104</v>
      </c>
      <c r="C51" s="50">
        <v>1198445</v>
      </c>
      <c r="D51" s="50">
        <v>0</v>
      </c>
      <c r="E51" s="50">
        <v>1198445</v>
      </c>
      <c r="F51" s="50">
        <v>0</v>
      </c>
      <c r="G51" s="50"/>
      <c r="H51" s="50">
        <f t="shared" si="2"/>
        <v>0</v>
      </c>
      <c r="I51" s="84">
        <f t="shared" si="4"/>
        <v>0</v>
      </c>
      <c r="J51" s="50">
        <f t="shared" si="5"/>
        <v>0</v>
      </c>
      <c r="K51" s="84">
        <f t="shared" si="6"/>
        <v>0</v>
      </c>
    </row>
    <row r="52" spans="1:11" s="47" customFormat="1" ht="48" x14ac:dyDescent="0.2">
      <c r="A52" s="136">
        <v>330238</v>
      </c>
      <c r="B52" s="49" t="s">
        <v>187</v>
      </c>
      <c r="C52" s="50">
        <v>1122568</v>
      </c>
      <c r="D52" s="50">
        <v>0</v>
      </c>
      <c r="E52" s="50">
        <v>1122568</v>
      </c>
      <c r="F52" s="50">
        <v>0</v>
      </c>
      <c r="G52" s="50">
        <v>0</v>
      </c>
      <c r="H52" s="50">
        <f t="shared" si="2"/>
        <v>0</v>
      </c>
      <c r="I52" s="84">
        <f t="shared" si="4"/>
        <v>0</v>
      </c>
      <c r="J52" s="50">
        <f t="shared" si="5"/>
        <v>0</v>
      </c>
      <c r="K52" s="84">
        <f t="shared" si="6"/>
        <v>0</v>
      </c>
    </row>
    <row r="53" spans="1:11" s="47" customFormat="1" ht="48" x14ac:dyDescent="0.2">
      <c r="A53" s="136">
        <v>331993</v>
      </c>
      <c r="B53" s="49" t="s">
        <v>188</v>
      </c>
      <c r="C53" s="50">
        <v>894880</v>
      </c>
      <c r="D53" s="50">
        <v>0</v>
      </c>
      <c r="E53" s="50">
        <v>894880</v>
      </c>
      <c r="F53" s="50">
        <v>0</v>
      </c>
      <c r="G53" s="50">
        <v>0</v>
      </c>
      <c r="H53" s="50">
        <f t="shared" si="2"/>
        <v>0</v>
      </c>
      <c r="I53" s="84">
        <f t="shared" si="4"/>
        <v>0</v>
      </c>
      <c r="J53" s="50">
        <f t="shared" si="5"/>
        <v>0</v>
      </c>
      <c r="K53" s="84">
        <f t="shared" si="6"/>
        <v>0</v>
      </c>
    </row>
    <row r="54" spans="1:11" s="47" customFormat="1" ht="36" x14ac:dyDescent="0.2">
      <c r="A54" s="136">
        <v>332317</v>
      </c>
      <c r="B54" s="49" t="s">
        <v>189</v>
      </c>
      <c r="C54" s="50">
        <v>1009470</v>
      </c>
      <c r="D54" s="50">
        <v>0</v>
      </c>
      <c r="E54" s="50">
        <v>846000</v>
      </c>
      <c r="F54" s="50">
        <v>0</v>
      </c>
      <c r="G54" s="50">
        <v>0</v>
      </c>
      <c r="H54" s="50">
        <f t="shared" si="2"/>
        <v>0</v>
      </c>
      <c r="I54" s="84">
        <f t="shared" si="4"/>
        <v>0</v>
      </c>
      <c r="J54" s="50">
        <f t="shared" si="5"/>
        <v>0</v>
      </c>
      <c r="K54" s="84">
        <f t="shared" si="6"/>
        <v>0</v>
      </c>
    </row>
    <row r="55" spans="1:11" s="47" customFormat="1" ht="24" x14ac:dyDescent="0.2">
      <c r="A55" s="136"/>
      <c r="B55" s="140" t="s">
        <v>83</v>
      </c>
      <c r="C55" s="140"/>
      <c r="D55" s="141">
        <f>D56</f>
        <v>0</v>
      </c>
      <c r="E55" s="147">
        <f>E56</f>
        <v>1198556</v>
      </c>
      <c r="F55" s="147">
        <f>F56</f>
        <v>12000</v>
      </c>
      <c r="G55" s="147">
        <f>G56</f>
        <v>0</v>
      </c>
      <c r="H55" s="141">
        <f t="shared" si="2"/>
        <v>12000</v>
      </c>
      <c r="I55" s="143">
        <f t="shared" si="4"/>
        <v>1.0012047830889839</v>
      </c>
      <c r="J55" s="141">
        <f t="shared" si="5"/>
        <v>12000</v>
      </c>
      <c r="K55" s="142"/>
    </row>
    <row r="56" spans="1:11" s="47" customFormat="1" ht="60" x14ac:dyDescent="0.2">
      <c r="A56" s="95">
        <v>172862</v>
      </c>
      <c r="B56" s="49" t="s">
        <v>105</v>
      </c>
      <c r="C56" s="50">
        <v>1198556.32</v>
      </c>
      <c r="D56" s="50">
        <v>0</v>
      </c>
      <c r="E56" s="50">
        <v>1198556</v>
      </c>
      <c r="F56" s="50">
        <v>12000</v>
      </c>
      <c r="G56" s="50">
        <v>0</v>
      </c>
      <c r="H56" s="50">
        <f t="shared" si="2"/>
        <v>12000</v>
      </c>
      <c r="I56" s="84">
        <f t="shared" si="4"/>
        <v>1.0012047830889839</v>
      </c>
      <c r="J56" s="50">
        <f t="shared" si="5"/>
        <v>12000</v>
      </c>
      <c r="K56" s="84">
        <f>J56/C56%</f>
        <v>1.0012045157794505</v>
      </c>
    </row>
    <row r="57" spans="1:11" s="47" customFormat="1" ht="24" x14ac:dyDescent="0.2">
      <c r="A57" s="136"/>
      <c r="B57" s="140" t="s">
        <v>84</v>
      </c>
      <c r="C57" s="140"/>
      <c r="D57" s="141">
        <f>D58</f>
        <v>0</v>
      </c>
      <c r="E57" s="147">
        <f>E58</f>
        <v>1094300</v>
      </c>
      <c r="F57" s="147">
        <v>0</v>
      </c>
      <c r="G57" s="172">
        <f>G58</f>
        <v>4443</v>
      </c>
      <c r="H57" s="172">
        <f t="shared" si="2"/>
        <v>4443</v>
      </c>
      <c r="I57" s="143">
        <f t="shared" si="4"/>
        <v>0.4060129763319017</v>
      </c>
      <c r="J57" s="141">
        <f t="shared" si="5"/>
        <v>4443</v>
      </c>
      <c r="K57" s="142"/>
    </row>
    <row r="58" spans="1:11" s="47" customFormat="1" ht="60" x14ac:dyDescent="0.2">
      <c r="A58" s="95">
        <v>255957</v>
      </c>
      <c r="B58" s="49" t="s">
        <v>106</v>
      </c>
      <c r="C58" s="50">
        <v>1094300.18</v>
      </c>
      <c r="D58" s="50">
        <v>0</v>
      </c>
      <c r="E58" s="50">
        <v>1094300</v>
      </c>
      <c r="F58" s="50">
        <v>0</v>
      </c>
      <c r="G58" s="50">
        <v>4443</v>
      </c>
      <c r="H58" s="50">
        <f t="shared" si="2"/>
        <v>4443</v>
      </c>
      <c r="I58" s="84">
        <f t="shared" si="4"/>
        <v>0.4060129763319017</v>
      </c>
      <c r="J58" s="50">
        <f t="shared" si="5"/>
        <v>4443</v>
      </c>
      <c r="K58" s="84">
        <f>J58/C58%</f>
        <v>0.40601290954736019</v>
      </c>
    </row>
    <row r="59" spans="1:11" s="47" customFormat="1" ht="24" x14ac:dyDescent="0.2">
      <c r="A59" s="136"/>
      <c r="B59" s="140" t="s">
        <v>85</v>
      </c>
      <c r="C59" s="140"/>
      <c r="D59" s="172">
        <f>SUM(D60:D62)</f>
        <v>5058522.4800000004</v>
      </c>
      <c r="E59" s="147">
        <f>SUM(E60:E62)</f>
        <v>3894662</v>
      </c>
      <c r="F59" s="147">
        <f>SUM(F60:F62)</f>
        <v>913022</v>
      </c>
      <c r="G59" s="147">
        <f>SUM(G60:G62)</f>
        <v>19505</v>
      </c>
      <c r="H59" s="141">
        <f t="shared" si="2"/>
        <v>932527</v>
      </c>
      <c r="I59" s="143">
        <f t="shared" si="4"/>
        <v>23.943720918528999</v>
      </c>
      <c r="J59" s="147">
        <f t="shared" si="5"/>
        <v>5991049.4800000004</v>
      </c>
      <c r="K59" s="142"/>
    </row>
    <row r="60" spans="1:11" s="47" customFormat="1" ht="84" x14ac:dyDescent="0.2">
      <c r="A60" s="95">
        <v>120501</v>
      </c>
      <c r="B60" s="49" t="s">
        <v>170</v>
      </c>
      <c r="C60" s="50">
        <v>8681102</v>
      </c>
      <c r="D60" s="50">
        <v>399104.48</v>
      </c>
      <c r="E60" s="50">
        <v>2951968</v>
      </c>
      <c r="F60" s="50">
        <v>45280</v>
      </c>
      <c r="G60" s="50">
        <v>0</v>
      </c>
      <c r="H60" s="50">
        <f t="shared" si="2"/>
        <v>45280</v>
      </c>
      <c r="I60" s="84">
        <f t="shared" si="4"/>
        <v>1.5338919663085779</v>
      </c>
      <c r="J60" s="50">
        <f t="shared" si="5"/>
        <v>444384.48</v>
      </c>
      <c r="K60" s="84">
        <f>J60/C60%</f>
        <v>5.1189869673228117</v>
      </c>
    </row>
    <row r="61" spans="1:11" s="47" customFormat="1" ht="60" x14ac:dyDescent="0.2">
      <c r="A61" s="138">
        <v>203345</v>
      </c>
      <c r="B61" s="49" t="s">
        <v>163</v>
      </c>
      <c r="C61" s="50">
        <v>5339851</v>
      </c>
      <c r="D61" s="50">
        <v>4350609</v>
      </c>
      <c r="E61" s="50">
        <v>64260</v>
      </c>
      <c r="F61" s="50">
        <v>36319</v>
      </c>
      <c r="G61" s="50">
        <v>19505</v>
      </c>
      <c r="H61" s="50">
        <f t="shared" si="2"/>
        <v>55824</v>
      </c>
      <c r="I61" s="84">
        <f t="shared" si="4"/>
        <v>86.872082166199817</v>
      </c>
      <c r="J61" s="50">
        <f t="shared" si="5"/>
        <v>4406433</v>
      </c>
      <c r="K61" s="84">
        <f>J61/C61%</f>
        <v>82.519774428162876</v>
      </c>
    </row>
    <row r="62" spans="1:11" s="47" customFormat="1" ht="48" x14ac:dyDescent="0.2">
      <c r="A62" s="138">
        <v>250656</v>
      </c>
      <c r="B62" s="49" t="s">
        <v>164</v>
      </c>
      <c r="C62" s="50">
        <v>1227960.3</v>
      </c>
      <c r="D62" s="50">
        <v>308809</v>
      </c>
      <c r="E62" s="50">
        <v>878434</v>
      </c>
      <c r="F62" s="50">
        <v>831423</v>
      </c>
      <c r="G62" s="50"/>
      <c r="H62" s="50">
        <f t="shared" si="2"/>
        <v>831423</v>
      </c>
      <c r="I62" s="84">
        <f t="shared" si="4"/>
        <v>94.648317346550797</v>
      </c>
      <c r="J62" s="50">
        <f t="shared" si="5"/>
        <v>1140232</v>
      </c>
      <c r="K62" s="84">
        <f>J62/C62%</f>
        <v>92.855770662944067</v>
      </c>
    </row>
    <row r="63" spans="1:11" s="47" customFormat="1" ht="36" x14ac:dyDescent="0.2">
      <c r="A63" s="136"/>
      <c r="B63" s="140" t="s">
        <v>86</v>
      </c>
      <c r="C63" s="140"/>
      <c r="D63" s="147">
        <f>SUM(D64:D65)</f>
        <v>412366.33999999997</v>
      </c>
      <c r="E63" s="147">
        <f>SUM(E64:E65)</f>
        <v>217719</v>
      </c>
      <c r="F63" s="147">
        <v>0</v>
      </c>
      <c r="G63" s="141">
        <v>0</v>
      </c>
      <c r="H63" s="141">
        <f t="shared" si="2"/>
        <v>0</v>
      </c>
      <c r="I63" s="143">
        <f t="shared" si="4"/>
        <v>0</v>
      </c>
      <c r="J63" s="147">
        <f t="shared" si="5"/>
        <v>412366.33999999997</v>
      </c>
      <c r="K63" s="142"/>
    </row>
    <row r="64" spans="1:11" s="47" customFormat="1" ht="48" x14ac:dyDescent="0.2">
      <c r="A64" s="164" t="s">
        <v>184</v>
      </c>
      <c r="B64" s="49" t="s">
        <v>31</v>
      </c>
      <c r="C64" s="50">
        <v>9815264</v>
      </c>
      <c r="D64" s="50">
        <v>225042.33</v>
      </c>
      <c r="E64" s="50">
        <v>121221</v>
      </c>
      <c r="F64" s="50">
        <v>0</v>
      </c>
      <c r="G64" s="50">
        <v>0</v>
      </c>
      <c r="H64" s="50">
        <f t="shared" ref="H64:H72" si="7">F64+G64</f>
        <v>0</v>
      </c>
      <c r="I64" s="84">
        <f t="shared" si="4"/>
        <v>0</v>
      </c>
      <c r="J64" s="50">
        <f t="shared" si="5"/>
        <v>225042.33</v>
      </c>
      <c r="K64" s="84">
        <f>J64/C64%</f>
        <v>2.2927791855624053</v>
      </c>
    </row>
    <row r="65" spans="1:197" s="47" customFormat="1" ht="60" x14ac:dyDescent="0.2">
      <c r="A65" s="95">
        <v>180262</v>
      </c>
      <c r="B65" s="49" t="s">
        <v>63</v>
      </c>
      <c r="C65" s="50">
        <v>3028855</v>
      </c>
      <c r="D65" s="50">
        <v>187324.01</v>
      </c>
      <c r="E65" s="50">
        <v>96498</v>
      </c>
      <c r="F65" s="50">
        <v>0</v>
      </c>
      <c r="G65" s="50">
        <v>0</v>
      </c>
      <c r="H65" s="50">
        <f t="shared" si="7"/>
        <v>0</v>
      </c>
      <c r="I65" s="84">
        <f t="shared" si="4"/>
        <v>0</v>
      </c>
      <c r="J65" s="50">
        <f t="shared" si="5"/>
        <v>187324.01</v>
      </c>
      <c r="K65" s="84">
        <f>J65/C65%</f>
        <v>6.1846476638861887</v>
      </c>
      <c r="Q65" s="151"/>
      <c r="R65" s="152"/>
    </row>
    <row r="66" spans="1:197" s="47" customFormat="1" ht="24" x14ac:dyDescent="0.2">
      <c r="A66" s="136"/>
      <c r="B66" s="140" t="s">
        <v>165</v>
      </c>
      <c r="C66" s="140"/>
      <c r="D66" s="147">
        <f>SUM(D67:D70)</f>
        <v>16710288.880000001</v>
      </c>
      <c r="E66" s="147">
        <f>SUM(E67:E70)</f>
        <v>4825038</v>
      </c>
      <c r="F66" s="147">
        <f>SUM(F67:F70)</f>
        <v>1711098</v>
      </c>
      <c r="G66" s="147">
        <f>SUM(G67:G70)</f>
        <v>397703</v>
      </c>
      <c r="H66" s="172">
        <f t="shared" si="7"/>
        <v>2108801</v>
      </c>
      <c r="I66" s="143">
        <f t="shared" si="4"/>
        <v>43.705375999111304</v>
      </c>
      <c r="J66" s="147">
        <f t="shared" si="5"/>
        <v>18819089.880000003</v>
      </c>
      <c r="K66" s="140"/>
      <c r="Q66" s="151"/>
      <c r="R66" s="152"/>
    </row>
    <row r="67" spans="1:197" s="47" customFormat="1" ht="36" x14ac:dyDescent="0.2">
      <c r="A67" s="138">
        <v>21451</v>
      </c>
      <c r="B67" s="49" t="s">
        <v>32</v>
      </c>
      <c r="C67" s="50">
        <v>13117817</v>
      </c>
      <c r="D67" s="50">
        <v>11233451.880000001</v>
      </c>
      <c r="E67" s="50">
        <v>776407</v>
      </c>
      <c r="F67" s="50">
        <v>711712</v>
      </c>
      <c r="G67" s="50">
        <v>15120</v>
      </c>
      <c r="H67" s="50">
        <f t="shared" si="7"/>
        <v>726832</v>
      </c>
      <c r="I67" s="84">
        <f t="shared" si="4"/>
        <v>93.614818001383298</v>
      </c>
      <c r="J67" s="50">
        <f t="shared" si="5"/>
        <v>11960283.880000001</v>
      </c>
      <c r="K67" s="84">
        <f>J67/C67%</f>
        <v>91.17587080228364</v>
      </c>
      <c r="Q67" s="151"/>
      <c r="R67" s="152"/>
    </row>
    <row r="68" spans="1:197" s="47" customFormat="1" ht="48" x14ac:dyDescent="0.2">
      <c r="A68" s="138">
        <v>29852</v>
      </c>
      <c r="B68" s="49" t="s">
        <v>166</v>
      </c>
      <c r="C68" s="50">
        <v>7832628</v>
      </c>
      <c r="D68" s="50">
        <v>4453292</v>
      </c>
      <c r="E68" s="50">
        <v>170911</v>
      </c>
      <c r="F68" s="50">
        <v>96674</v>
      </c>
      <c r="G68" s="50">
        <v>17159</v>
      </c>
      <c r="H68" s="50">
        <f t="shared" si="7"/>
        <v>113833</v>
      </c>
      <c r="I68" s="84">
        <f t="shared" si="4"/>
        <v>66.603670916441899</v>
      </c>
      <c r="J68" s="50">
        <f t="shared" si="5"/>
        <v>4567125</v>
      </c>
      <c r="K68" s="84">
        <f>J68/C68%</f>
        <v>58.308973693120628</v>
      </c>
      <c r="Q68" s="151"/>
      <c r="R68" s="152"/>
    </row>
    <row r="69" spans="1:197" s="47" customFormat="1" ht="48" x14ac:dyDescent="0.2">
      <c r="A69" s="138">
        <v>111982</v>
      </c>
      <c r="B69" s="49" t="s">
        <v>167</v>
      </c>
      <c r="C69" s="50">
        <v>11542757.890000001</v>
      </c>
      <c r="D69" s="50">
        <v>1023545</v>
      </c>
      <c r="E69" s="50">
        <v>3661810</v>
      </c>
      <c r="F69" s="50">
        <v>902712</v>
      </c>
      <c r="G69" s="50">
        <v>365424</v>
      </c>
      <c r="H69" s="50">
        <f t="shared" si="7"/>
        <v>1268136</v>
      </c>
      <c r="I69" s="84">
        <f t="shared" si="4"/>
        <v>34.631398133709837</v>
      </c>
      <c r="J69" s="50">
        <f t="shared" si="5"/>
        <v>2291681</v>
      </c>
      <c r="K69" s="84">
        <f>J69/C69%</f>
        <v>19.853842745721835</v>
      </c>
      <c r="Q69" s="151"/>
      <c r="R69" s="152"/>
    </row>
    <row r="70" spans="1:197" s="47" customFormat="1" ht="48" x14ac:dyDescent="0.2">
      <c r="A70" s="162" t="s">
        <v>181</v>
      </c>
      <c r="B70" s="49" t="s">
        <v>180</v>
      </c>
      <c r="C70" s="50">
        <v>3209752</v>
      </c>
      <c r="D70" s="50">
        <v>0</v>
      </c>
      <c r="E70" s="50">
        <v>215910</v>
      </c>
      <c r="F70" s="50">
        <v>0</v>
      </c>
      <c r="G70" s="50"/>
      <c r="H70" s="50">
        <f t="shared" si="7"/>
        <v>0</v>
      </c>
      <c r="I70" s="84">
        <f t="shared" ref="I70:I72" si="8">H70/E70%</f>
        <v>0</v>
      </c>
      <c r="J70" s="50">
        <f t="shared" si="5"/>
        <v>0</v>
      </c>
      <c r="K70" s="84">
        <f>J70/C70%</f>
        <v>0</v>
      </c>
      <c r="Q70" s="151"/>
      <c r="R70" s="152"/>
    </row>
    <row r="71" spans="1:197" s="47" customFormat="1" ht="24" x14ac:dyDescent="0.2">
      <c r="A71" s="136"/>
      <c r="B71" s="140" t="s">
        <v>87</v>
      </c>
      <c r="C71" s="140"/>
      <c r="D71" s="147">
        <f>D72</f>
        <v>2194301</v>
      </c>
      <c r="E71" s="147">
        <f>E72</f>
        <v>1395713</v>
      </c>
      <c r="F71" s="147">
        <f>F72</f>
        <v>404419</v>
      </c>
      <c r="G71" s="141">
        <f>G72</f>
        <v>162145</v>
      </c>
      <c r="H71" s="141">
        <f t="shared" si="7"/>
        <v>566564</v>
      </c>
      <c r="I71" s="143">
        <f t="shared" si="8"/>
        <v>40.593159195336007</v>
      </c>
      <c r="J71" s="147">
        <f t="shared" si="5"/>
        <v>2760865</v>
      </c>
      <c r="K71" s="142"/>
    </row>
    <row r="72" spans="1:197" s="47" customFormat="1" ht="60" x14ac:dyDescent="0.2">
      <c r="A72" s="95">
        <v>187401</v>
      </c>
      <c r="B72" s="49" t="s">
        <v>107</v>
      </c>
      <c r="C72" s="50">
        <v>3590014</v>
      </c>
      <c r="D72" s="50">
        <v>2194301</v>
      </c>
      <c r="E72" s="50">
        <v>1395713</v>
      </c>
      <c r="F72" s="50">
        <v>404419</v>
      </c>
      <c r="G72" s="50">
        <v>162145</v>
      </c>
      <c r="H72" s="50">
        <f t="shared" si="7"/>
        <v>566564</v>
      </c>
      <c r="I72" s="84">
        <f t="shared" si="8"/>
        <v>40.593159195336007</v>
      </c>
      <c r="J72" s="50">
        <f t="shared" si="5"/>
        <v>2760865</v>
      </c>
      <c r="K72" s="84">
        <f>J72/C72%</f>
        <v>76.904017644499433</v>
      </c>
      <c r="Q72" s="151"/>
      <c r="R72" s="152"/>
    </row>
    <row r="73" spans="1:197" x14ac:dyDescent="0.2">
      <c r="F73" s="44"/>
    </row>
    <row r="74" spans="1:197" s="62" customFormat="1" x14ac:dyDescent="0.2">
      <c r="A74" s="156" t="s">
        <v>29</v>
      </c>
      <c r="B74" s="64"/>
      <c r="C74" s="45"/>
      <c r="D74" s="64"/>
      <c r="E74" s="45"/>
      <c r="F74" s="44"/>
      <c r="G74" s="44"/>
      <c r="H74" s="44"/>
      <c r="J74" s="63"/>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row>
    <row r="75" spans="1:197" s="62" customFormat="1" x14ac:dyDescent="0.2">
      <c r="A75" s="156" t="s">
        <v>22</v>
      </c>
      <c r="B75" s="64"/>
      <c r="C75" s="45"/>
      <c r="D75" s="64"/>
      <c r="E75" s="45"/>
      <c r="F75" s="44"/>
      <c r="G75" s="44"/>
      <c r="H75" s="44"/>
      <c r="J75" s="63"/>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row>
    <row r="76" spans="1:197" s="62" customFormat="1" x14ac:dyDescent="0.2">
      <c r="A76" s="196" t="s">
        <v>26</v>
      </c>
      <c r="B76" s="196"/>
      <c r="C76" s="66"/>
      <c r="D76" s="67"/>
      <c r="E76" s="66"/>
      <c r="F76" s="44"/>
      <c r="G76" s="44"/>
      <c r="H76" s="68"/>
      <c r="J76" s="63"/>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row>
    <row r="77" spans="1:197" s="62" customFormat="1" x14ac:dyDescent="0.2">
      <c r="A77" s="139"/>
      <c r="B77" s="65"/>
      <c r="C77" s="66"/>
      <c r="D77" s="69"/>
      <c r="E77" s="69"/>
      <c r="F77" s="68"/>
      <c r="G77" s="68"/>
      <c r="H77" s="68"/>
      <c r="J77" s="63"/>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row>
    <row r="141" spans="4:4" x14ac:dyDescent="0.2">
      <c r="D141" s="137"/>
    </row>
    <row r="310" spans="4:4" ht="288" x14ac:dyDescent="0.2">
      <c r="D310" s="45" t="s">
        <v>88</v>
      </c>
    </row>
  </sheetData>
  <mergeCells count="10">
    <mergeCell ref="A1:K1"/>
    <mergeCell ref="K4:K5"/>
    <mergeCell ref="A2:K2"/>
    <mergeCell ref="A76:B76"/>
    <mergeCell ref="C4:C5"/>
    <mergeCell ref="E4:I4"/>
    <mergeCell ref="D4:D5"/>
    <mergeCell ref="A4:A5"/>
    <mergeCell ref="B4:B5"/>
    <mergeCell ref="J4:J5"/>
  </mergeCells>
  <pageMargins left="0.78740157480314965" right="0" top="0.59055118110236227" bottom="0.39370078740157483" header="0.31496062992125984" footer="0"/>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REVELO</dc:creator>
  <cp:lastModifiedBy>DIANA JUDITH GOMEZ MARTINEZ</cp:lastModifiedBy>
  <cp:lastPrinted>2015-11-16T19:06:23Z</cp:lastPrinted>
  <dcterms:created xsi:type="dcterms:W3CDTF">2009-03-02T15:11:29Z</dcterms:created>
  <dcterms:modified xsi:type="dcterms:W3CDTF">2015-11-17T15:57:16Z</dcterms:modified>
</cp:coreProperties>
</file>