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ISCO D\Mis documentos\Seguimiento Proyectos\ENLACE.Trans\Transparencia\Transparencia Devengado 2015\Transparencia Noviembre 2015\"/>
    </mc:Choice>
  </mc:AlternateContent>
  <bookViews>
    <workbookView xWindow="285" yWindow="4710" windowWidth="19440" windowHeight="5385" tabRatio="439" activeTab="2"/>
  </bookViews>
  <sheets>
    <sheet name="CONSOLIDADO" sheetId="11" r:id="rId1"/>
    <sheet name="PLIEGO MINSA" sheetId="5" r:id="rId2"/>
    <sheet name="UE ADSCRITAS AL PLIEGO MINSA" sheetId="9" r:id="rId3"/>
  </sheets>
  <definedNames>
    <definedName name="_xlnm._FilterDatabase" localSheetId="2" hidden="1">'UE ADSCRITAS AL PLIEGO MINSA'!$A$39:$GM$81</definedName>
    <definedName name="_xlnm.Print_Area" localSheetId="0">CONSOLIDADO!$B$2:$E$21</definedName>
    <definedName name="_xlnm.Print_Area" localSheetId="1">'PLIEGO MINSA'!$A$1:$K$92</definedName>
    <definedName name="_xlnm.Print_Area" localSheetId="2">'UE ADSCRITAS AL PLIEGO MINSA'!$A$1:$K$85</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H81" i="9" l="1"/>
  <c r="H79" i="9"/>
  <c r="H78" i="9"/>
  <c r="H77" i="9"/>
  <c r="H76" i="9"/>
  <c r="H75" i="9"/>
  <c r="H73" i="9"/>
  <c r="H72" i="9"/>
  <c r="H71" i="9"/>
  <c r="H70" i="9"/>
  <c r="H69" i="9"/>
  <c r="H68" i="9"/>
  <c r="H67" i="9"/>
  <c r="H65" i="9"/>
  <c r="H63" i="9"/>
  <c r="H61" i="9"/>
  <c r="H60" i="9"/>
  <c r="H59" i="9"/>
  <c r="H58" i="9"/>
  <c r="H57" i="9"/>
  <c r="H56" i="9"/>
  <c r="H55" i="9"/>
  <c r="H54" i="9"/>
  <c r="H53" i="9"/>
  <c r="H52" i="9"/>
  <c r="H51" i="9"/>
  <c r="H50" i="9"/>
  <c r="H48" i="9"/>
  <c r="H47" i="9"/>
  <c r="H46" i="9"/>
  <c r="H44" i="9"/>
  <c r="H43" i="9"/>
  <c r="H42" i="9"/>
  <c r="H40" i="9"/>
  <c r="H38" i="9"/>
  <c r="H37" i="9"/>
  <c r="H36" i="9"/>
  <c r="H34" i="9"/>
  <c r="H32" i="9"/>
  <c r="H31" i="9"/>
  <c r="H30" i="9"/>
  <c r="H29" i="9"/>
  <c r="H28" i="9"/>
  <c r="H27" i="9"/>
  <c r="H26" i="9"/>
  <c r="H25" i="9"/>
  <c r="H23" i="9"/>
  <c r="H22" i="9"/>
  <c r="H21" i="9"/>
  <c r="H19" i="9"/>
  <c r="H18" i="9"/>
  <c r="H17" i="9"/>
  <c r="H16" i="9"/>
  <c r="H13" i="9"/>
  <c r="H11" i="9"/>
  <c r="H10" i="9"/>
  <c r="H9" i="9"/>
  <c r="H8" i="9"/>
  <c r="F80" i="9"/>
  <c r="F74" i="9"/>
  <c r="F66" i="9"/>
  <c r="F64" i="9"/>
  <c r="H64" i="9" s="1"/>
  <c r="F62" i="9"/>
  <c r="F49" i="9"/>
  <c r="F45" i="9"/>
  <c r="F41" i="9"/>
  <c r="F39" i="9"/>
  <c r="F35" i="9"/>
  <c r="F33" i="9"/>
  <c r="H33" i="9" s="1"/>
  <c r="F24" i="9"/>
  <c r="F20" i="9"/>
  <c r="F12" i="9"/>
  <c r="F7" i="9"/>
  <c r="E12" i="9"/>
  <c r="D12" i="9"/>
  <c r="G64" i="9"/>
  <c r="E64" i="9"/>
  <c r="D64" i="9"/>
  <c r="K45" i="5"/>
  <c r="K43" i="5"/>
  <c r="K42" i="5"/>
  <c r="H88" i="5"/>
  <c r="H87" i="5"/>
  <c r="H86" i="5"/>
  <c r="H85" i="5"/>
  <c r="H84" i="5"/>
  <c r="H83" i="5"/>
  <c r="H82" i="5"/>
  <c r="H81" i="5"/>
  <c r="H80" i="5"/>
  <c r="H79" i="5"/>
  <c r="H78" i="5"/>
  <c r="H77" i="5"/>
  <c r="H76" i="5"/>
  <c r="H75" i="5"/>
  <c r="H74" i="5"/>
  <c r="H72" i="5"/>
  <c r="H71" i="5"/>
  <c r="H70" i="5"/>
  <c r="H69" i="5"/>
  <c r="H68" i="5"/>
  <c r="H67" i="5"/>
  <c r="H66" i="5"/>
  <c r="H65" i="5"/>
  <c r="H64" i="5"/>
  <c r="H63" i="5"/>
  <c r="H62" i="5"/>
  <c r="H61" i="5"/>
  <c r="H60" i="5"/>
  <c r="H59" i="5"/>
  <c r="H58" i="5"/>
  <c r="H57" i="5"/>
  <c r="H56" i="5"/>
  <c r="H55" i="5"/>
  <c r="H54" i="5"/>
  <c r="H53" i="5"/>
  <c r="H52" i="5"/>
  <c r="H51" i="5"/>
  <c r="H50" i="5"/>
  <c r="H49" i="5"/>
  <c r="H48" i="5"/>
  <c r="H47"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G7" i="5"/>
  <c r="F73" i="5"/>
  <c r="F46" i="5"/>
  <c r="F7" i="5"/>
  <c r="F14" i="9" l="1"/>
  <c r="F6" i="5"/>
  <c r="H7" i="5"/>
  <c r="J36" i="9"/>
  <c r="I36" i="9"/>
  <c r="F6" i="9" l="1"/>
  <c r="I75" i="9"/>
  <c r="D74" i="9"/>
  <c r="I67" i="9"/>
  <c r="J61" i="9"/>
  <c r="K61" i="9" s="1"/>
  <c r="J60" i="9"/>
  <c r="K60" i="9" s="1"/>
  <c r="J59" i="9"/>
  <c r="K59" i="9" s="1"/>
  <c r="J58" i="9"/>
  <c r="K58" i="9" s="1"/>
  <c r="J57" i="9"/>
  <c r="K57" i="9" s="1"/>
  <c r="J56" i="9"/>
  <c r="K56" i="9" s="1"/>
  <c r="J55" i="9"/>
  <c r="K55" i="9" s="1"/>
  <c r="J54" i="9"/>
  <c r="K54" i="9" s="1"/>
  <c r="J53" i="9"/>
  <c r="K53" i="9" s="1"/>
  <c r="J52" i="9"/>
  <c r="K52" i="9" s="1"/>
  <c r="I61" i="9"/>
  <c r="I60" i="9"/>
  <c r="I59" i="9"/>
  <c r="I58" i="9"/>
  <c r="I57" i="9"/>
  <c r="I56" i="9"/>
  <c r="I55" i="9"/>
  <c r="I54" i="9"/>
  <c r="I53" i="9"/>
  <c r="I52" i="9"/>
  <c r="D49" i="9"/>
  <c r="J50" i="9" l="1"/>
  <c r="J42" i="9"/>
  <c r="I42" i="9"/>
  <c r="I50" i="9" l="1"/>
  <c r="G80" i="9"/>
  <c r="H80" i="9" s="1"/>
  <c r="G66" i="9"/>
  <c r="H66" i="9" s="1"/>
  <c r="G62" i="9"/>
  <c r="H62" i="9" s="1"/>
  <c r="G45" i="9"/>
  <c r="H45" i="9" s="1"/>
  <c r="G41" i="9"/>
  <c r="H41" i="9" s="1"/>
  <c r="G39" i="9"/>
  <c r="H39" i="9" s="1"/>
  <c r="G24" i="9"/>
  <c r="H24" i="9" s="1"/>
  <c r="G20" i="9"/>
  <c r="H20" i="9" s="1"/>
  <c r="G15" i="9"/>
  <c r="H15" i="9" s="1"/>
  <c r="G12" i="9"/>
  <c r="H12" i="9" s="1"/>
  <c r="G7" i="9"/>
  <c r="H7" i="9" s="1"/>
  <c r="G74" i="9" l="1"/>
  <c r="H74" i="9" s="1"/>
  <c r="E74" i="9"/>
  <c r="J75" i="9"/>
  <c r="G49" i="9"/>
  <c r="H49" i="9" s="1"/>
  <c r="E49" i="9"/>
  <c r="E41" i="9"/>
  <c r="G35" i="9"/>
  <c r="E35" i="9"/>
  <c r="G14" i="9" l="1"/>
  <c r="H14" i="9" s="1"/>
  <c r="H35" i="9"/>
  <c r="J72" i="9"/>
  <c r="K72" i="9" s="1"/>
  <c r="E71" i="9"/>
  <c r="I65" i="5"/>
  <c r="J71" i="5"/>
  <c r="K71" i="5" s="1"/>
  <c r="J70" i="5"/>
  <c r="K70" i="5" s="1"/>
  <c r="J69" i="5"/>
  <c r="K69" i="5" s="1"/>
  <c r="I68" i="5"/>
  <c r="J67" i="5"/>
  <c r="K67" i="5" s="1"/>
  <c r="J66" i="5"/>
  <c r="K66" i="5" s="1"/>
  <c r="J65" i="5"/>
  <c r="K65" i="5" s="1"/>
  <c r="J64" i="5"/>
  <c r="K64" i="5" s="1"/>
  <c r="J63" i="5"/>
  <c r="K63" i="5" s="1"/>
  <c r="J62" i="5"/>
  <c r="K62" i="5" s="1"/>
  <c r="J61" i="5"/>
  <c r="K61" i="5" s="1"/>
  <c r="I60" i="5"/>
  <c r="J59" i="5"/>
  <c r="K59" i="5" s="1"/>
  <c r="J58" i="5"/>
  <c r="K58" i="5" s="1"/>
  <c r="I70" i="5" l="1"/>
  <c r="I62" i="5"/>
  <c r="I69" i="5"/>
  <c r="I58" i="5"/>
  <c r="I61" i="5"/>
  <c r="I66" i="5"/>
  <c r="I72" i="9"/>
  <c r="J60" i="5"/>
  <c r="K60" i="5" s="1"/>
  <c r="J68" i="5"/>
  <c r="K68" i="5" s="1"/>
  <c r="I59" i="5"/>
  <c r="I63" i="5"/>
  <c r="I67" i="5"/>
  <c r="I71" i="5"/>
  <c r="I64" i="5"/>
  <c r="D7" i="5" l="1"/>
  <c r="E7" i="5" l="1"/>
  <c r="J79" i="9" l="1"/>
  <c r="K79" i="9" s="1"/>
  <c r="D46" i="5"/>
  <c r="D80" i="9"/>
  <c r="D15" i="9"/>
  <c r="D20" i="9"/>
  <c r="D24" i="9"/>
  <c r="I53" i="5"/>
  <c r="J53" i="5" l="1"/>
  <c r="K53" i="5" s="1"/>
  <c r="I79" i="9"/>
  <c r="J29" i="9"/>
  <c r="K29" i="9" s="1"/>
  <c r="J28" i="9"/>
  <c r="K28" i="9" s="1"/>
  <c r="J27" i="9"/>
  <c r="K27" i="9" s="1"/>
  <c r="J26" i="9"/>
  <c r="K26" i="9" s="1"/>
  <c r="J25" i="9"/>
  <c r="K25" i="9" s="1"/>
  <c r="J31" i="9"/>
  <c r="K31" i="9" s="1"/>
  <c r="E24" i="9"/>
  <c r="I25" i="9" l="1"/>
  <c r="I31" i="9"/>
  <c r="I28" i="9"/>
  <c r="I26" i="9"/>
  <c r="I29" i="9"/>
  <c r="I27" i="9"/>
  <c r="J88" i="5"/>
  <c r="K88" i="5" s="1"/>
  <c r="I88" i="5" l="1"/>
  <c r="G73" i="5"/>
  <c r="H73" i="5" s="1"/>
  <c r="D73" i="5"/>
  <c r="E73" i="5" l="1"/>
  <c r="I68" i="9" l="1"/>
  <c r="G46" i="5"/>
  <c r="H46" i="5" l="1"/>
  <c r="G6" i="5"/>
  <c r="H6" i="5" s="1"/>
  <c r="J68" i="9"/>
  <c r="K68" i="9" s="1"/>
  <c r="G6" i="9" l="1"/>
  <c r="H6" i="9" s="1"/>
  <c r="D71" i="9"/>
  <c r="D66" i="9"/>
  <c r="J78" i="9"/>
  <c r="K78" i="9" s="1"/>
  <c r="J77" i="9"/>
  <c r="K77" i="9" s="1"/>
  <c r="J76" i="9"/>
  <c r="K76" i="9" s="1"/>
  <c r="J74" i="9" l="1"/>
  <c r="I76" i="9"/>
  <c r="I77" i="9"/>
  <c r="I78" i="9"/>
  <c r="J70" i="9"/>
  <c r="K70" i="9" s="1"/>
  <c r="J69" i="9"/>
  <c r="K69" i="9" s="1"/>
  <c r="J46" i="9"/>
  <c r="K46" i="9" s="1"/>
  <c r="D35" i="9"/>
  <c r="J38" i="9"/>
  <c r="K38" i="9" s="1"/>
  <c r="J37" i="9"/>
  <c r="K37" i="9" s="1"/>
  <c r="J17" i="9"/>
  <c r="K17" i="9" s="1"/>
  <c r="J16" i="9"/>
  <c r="K16" i="9" s="1"/>
  <c r="E80" i="9"/>
  <c r="J72" i="5"/>
  <c r="K72" i="5" s="1"/>
  <c r="J57" i="5"/>
  <c r="K57" i="5" s="1"/>
  <c r="J56" i="5"/>
  <c r="K56" i="5" s="1"/>
  <c r="I54" i="5"/>
  <c r="I52" i="5"/>
  <c r="I51" i="5"/>
  <c r="J50" i="5"/>
  <c r="K50" i="5" s="1"/>
  <c r="I49" i="5"/>
  <c r="J35" i="5"/>
  <c r="K35" i="5" s="1"/>
  <c r="J32" i="5"/>
  <c r="K32" i="5" s="1"/>
  <c r="J31" i="5"/>
  <c r="K31" i="5" s="1"/>
  <c r="J30" i="5"/>
  <c r="K30" i="5" s="1"/>
  <c r="I29" i="5"/>
  <c r="J28" i="5"/>
  <c r="K28" i="5" s="1"/>
  <c r="J27" i="5"/>
  <c r="K27" i="5" s="1"/>
  <c r="I26" i="5"/>
  <c r="J25" i="5"/>
  <c r="K25" i="5" s="1"/>
  <c r="J24" i="5"/>
  <c r="K24" i="5" s="1"/>
  <c r="J23" i="5"/>
  <c r="K23" i="5" s="1"/>
  <c r="J51" i="5" l="1"/>
  <c r="K51" i="5" s="1"/>
  <c r="J35" i="9"/>
  <c r="I23" i="5"/>
  <c r="I31" i="5"/>
  <c r="I27" i="5"/>
  <c r="I28" i="5"/>
  <c r="I24" i="5"/>
  <c r="I32" i="5"/>
  <c r="J52" i="5"/>
  <c r="K52" i="5" s="1"/>
  <c r="J29" i="5"/>
  <c r="K29" i="5" s="1"/>
  <c r="J26" i="5"/>
  <c r="K26" i="5" s="1"/>
  <c r="I50" i="5"/>
  <c r="I25" i="5"/>
  <c r="J49" i="5"/>
  <c r="K49" i="5" s="1"/>
  <c r="I30" i="5"/>
  <c r="I35" i="5"/>
  <c r="J54" i="5"/>
  <c r="K54" i="5" s="1"/>
  <c r="I69" i="9"/>
  <c r="I70" i="9"/>
  <c r="I46" i="9"/>
  <c r="I37" i="9"/>
  <c r="I38" i="9"/>
  <c r="I17" i="9"/>
  <c r="I16" i="9"/>
  <c r="I72" i="5"/>
  <c r="I56" i="5"/>
  <c r="I57" i="5"/>
  <c r="I74" i="9"/>
  <c r="E66" i="9"/>
  <c r="I35" i="9"/>
  <c r="E15" i="9"/>
  <c r="E46" i="5"/>
  <c r="E7" i="9" l="1"/>
  <c r="I8" i="5"/>
  <c r="J55" i="5"/>
  <c r="K55" i="5" s="1"/>
  <c r="J48" i="5"/>
  <c r="K48" i="5" s="1"/>
  <c r="J45" i="5"/>
  <c r="J34" i="5"/>
  <c r="K34" i="5" s="1"/>
  <c r="I33" i="5"/>
  <c r="J20" i="5"/>
  <c r="K20" i="5" s="1"/>
  <c r="I47" i="5" l="1"/>
  <c r="J46" i="5"/>
  <c r="I7" i="9"/>
  <c r="I55" i="5"/>
  <c r="D6" i="5"/>
  <c r="I45" i="5"/>
  <c r="I48" i="5"/>
  <c r="I34" i="5"/>
  <c r="J47" i="5"/>
  <c r="K47" i="5" s="1"/>
  <c r="I20" i="5"/>
  <c r="J33" i="5"/>
  <c r="K33" i="5" s="1"/>
  <c r="J8" i="5"/>
  <c r="C17" i="11"/>
  <c r="I46" i="5" l="1"/>
  <c r="D17" i="11"/>
  <c r="E17" i="11" s="1"/>
  <c r="J87" i="5"/>
  <c r="K87" i="5" s="1"/>
  <c r="J43" i="5"/>
  <c r="J42" i="5"/>
  <c r="J41" i="5"/>
  <c r="K41" i="5" s="1"/>
  <c r="J40" i="5"/>
  <c r="K40" i="5" s="1"/>
  <c r="J39" i="5"/>
  <c r="K39" i="5" s="1"/>
  <c r="J38" i="5"/>
  <c r="K38" i="5" s="1"/>
  <c r="J37" i="5"/>
  <c r="K37" i="5" s="1"/>
  <c r="J36" i="5"/>
  <c r="K36" i="5" s="1"/>
  <c r="J9" i="5"/>
  <c r="K9" i="5" s="1"/>
  <c r="I11" i="9"/>
  <c r="I10" i="9"/>
  <c r="D7" i="9"/>
  <c r="J7" i="9" s="1"/>
  <c r="E6" i="5"/>
  <c r="D20" i="11" l="1"/>
  <c r="J10" i="9"/>
  <c r="K10" i="9" s="1"/>
  <c r="I36" i="5"/>
  <c r="I40" i="5"/>
  <c r="J11" i="9"/>
  <c r="K11" i="9" s="1"/>
  <c r="I9" i="5"/>
  <c r="I37" i="5"/>
  <c r="I41" i="5"/>
  <c r="I87" i="5"/>
  <c r="I38" i="5"/>
  <c r="I42" i="5"/>
  <c r="I39" i="5"/>
  <c r="I43" i="5"/>
  <c r="J13" i="9"/>
  <c r="K13" i="9" s="1"/>
  <c r="I8" i="9"/>
  <c r="E20" i="9"/>
  <c r="I81" i="9"/>
  <c r="I80" i="9"/>
  <c r="I73" i="9"/>
  <c r="I71" i="9"/>
  <c r="J65" i="9"/>
  <c r="K65" i="9" s="1"/>
  <c r="J51" i="9"/>
  <c r="K51" i="9" s="1"/>
  <c r="J48" i="9"/>
  <c r="K48" i="9" s="1"/>
  <c r="J47" i="9"/>
  <c r="K47" i="9" s="1"/>
  <c r="I44" i="9"/>
  <c r="J43" i="9"/>
  <c r="K43" i="9" s="1"/>
  <c r="D41" i="9"/>
  <c r="J40" i="9"/>
  <c r="K40" i="9" s="1"/>
  <c r="I34" i="9"/>
  <c r="E33" i="9"/>
  <c r="D33" i="9"/>
  <c r="I30" i="9"/>
  <c r="J23" i="9"/>
  <c r="K23" i="9" s="1"/>
  <c r="I22" i="9"/>
  <c r="J19" i="9"/>
  <c r="K19" i="9" s="1"/>
  <c r="J18" i="9"/>
  <c r="K18" i="9" s="1"/>
  <c r="C20" i="11"/>
  <c r="J9" i="9"/>
  <c r="K9" i="9" s="1"/>
  <c r="C19" i="11"/>
  <c r="I86" i="5"/>
  <c r="J85" i="5"/>
  <c r="K85" i="5" s="1"/>
  <c r="J84" i="5"/>
  <c r="K84" i="5" s="1"/>
  <c r="J83" i="5"/>
  <c r="K83" i="5" s="1"/>
  <c r="J82" i="5"/>
  <c r="K82" i="5" s="1"/>
  <c r="J81" i="5"/>
  <c r="K81" i="5" s="1"/>
  <c r="J80" i="5"/>
  <c r="K80" i="5" s="1"/>
  <c r="I79" i="5"/>
  <c r="J78" i="5"/>
  <c r="K78" i="5" s="1"/>
  <c r="J77" i="5"/>
  <c r="K77" i="5" s="1"/>
  <c r="I76" i="5"/>
  <c r="J75" i="5"/>
  <c r="K75" i="5" s="1"/>
  <c r="J74" i="5"/>
  <c r="C18" i="11"/>
  <c r="J44" i="5"/>
  <c r="I22" i="5"/>
  <c r="J19" i="5"/>
  <c r="K19" i="5" s="1"/>
  <c r="J18" i="5"/>
  <c r="K18" i="5" s="1"/>
  <c r="I17" i="5"/>
  <c r="J16" i="5"/>
  <c r="K16" i="5" s="1"/>
  <c r="I15" i="5"/>
  <c r="J14" i="5"/>
  <c r="K14" i="5" s="1"/>
  <c r="J13" i="5"/>
  <c r="K13" i="5" s="1"/>
  <c r="J12" i="5"/>
  <c r="K12" i="5" s="1"/>
  <c r="J11" i="5"/>
  <c r="K11" i="5" s="1"/>
  <c r="D45" i="9"/>
  <c r="E45" i="9"/>
  <c r="D62" i="9"/>
  <c r="E62" i="9"/>
  <c r="D39" i="9"/>
  <c r="E39" i="9"/>
  <c r="J66" i="9"/>
  <c r="D14" i="9" l="1"/>
  <c r="D6" i="9" s="1"/>
  <c r="E14" i="9"/>
  <c r="C21" i="11" s="1"/>
  <c r="I65" i="9"/>
  <c r="J81" i="9"/>
  <c r="K81" i="9" s="1"/>
  <c r="J71" i="9"/>
  <c r="I49" i="9"/>
  <c r="I51" i="9"/>
  <c r="I23" i="9"/>
  <c r="I47" i="9"/>
  <c r="I33" i="9"/>
  <c r="J8" i="9"/>
  <c r="J45" i="9"/>
  <c r="I62" i="9"/>
  <c r="J73" i="9"/>
  <c r="K73" i="9" s="1"/>
  <c r="I19" i="9"/>
  <c r="J49" i="9"/>
  <c r="I48" i="9"/>
  <c r="J44" i="9"/>
  <c r="K44" i="9" s="1"/>
  <c r="J34" i="9"/>
  <c r="K34" i="9" s="1"/>
  <c r="I9" i="9"/>
  <c r="I82" i="5"/>
  <c r="I24" i="9"/>
  <c r="J30" i="9"/>
  <c r="K30" i="9" s="1"/>
  <c r="J80" i="9"/>
  <c r="J62" i="9"/>
  <c r="I43" i="9"/>
  <c r="I39" i="9"/>
  <c r="I66" i="9"/>
  <c r="I20" i="9"/>
  <c r="I41" i="9"/>
  <c r="I15" i="9"/>
  <c r="I12" i="9"/>
  <c r="J12" i="9"/>
  <c r="J22" i="9"/>
  <c r="K22" i="9" s="1"/>
  <c r="I78" i="5"/>
  <c r="I80" i="5"/>
  <c r="I74" i="5"/>
  <c r="J15" i="5"/>
  <c r="K15" i="5" s="1"/>
  <c r="I85" i="5"/>
  <c r="I19" i="5"/>
  <c r="I75" i="5"/>
  <c r="I44" i="5"/>
  <c r="I18" i="5"/>
  <c r="I12" i="5"/>
  <c r="I13" i="5"/>
  <c r="E20" i="11"/>
  <c r="J24" i="9"/>
  <c r="I84" i="5"/>
  <c r="D19" i="11"/>
  <c r="E19" i="11" s="1"/>
  <c r="I40" i="9"/>
  <c r="J86" i="5"/>
  <c r="K86" i="5" s="1"/>
  <c r="I81" i="5"/>
  <c r="J79" i="5"/>
  <c r="K79" i="5" s="1"/>
  <c r="I77" i="5"/>
  <c r="J76" i="5"/>
  <c r="K76" i="5" s="1"/>
  <c r="I11" i="5"/>
  <c r="J17" i="5"/>
  <c r="K17" i="5" s="1"/>
  <c r="I14" i="5"/>
  <c r="I83" i="5"/>
  <c r="J22" i="5"/>
  <c r="K22" i="5" s="1"/>
  <c r="I16" i="5"/>
  <c r="J32" i="9"/>
  <c r="K32" i="9" s="1"/>
  <c r="I32" i="9"/>
  <c r="I64" i="9"/>
  <c r="J64" i="9"/>
  <c r="J21" i="5"/>
  <c r="K21" i="5" s="1"/>
  <c r="I21" i="5"/>
  <c r="I21" i="9"/>
  <c r="J21" i="9"/>
  <c r="K21" i="9" s="1"/>
  <c r="I63" i="9"/>
  <c r="J63" i="9"/>
  <c r="K63" i="9" s="1"/>
  <c r="J67" i="9"/>
  <c r="C16" i="11"/>
  <c r="C15" i="11" s="1"/>
  <c r="I18" i="9"/>
  <c r="I13" i="9"/>
  <c r="I45" i="9" l="1"/>
  <c r="J33" i="9"/>
  <c r="J15" i="9"/>
  <c r="J20" i="9"/>
  <c r="J41" i="9"/>
  <c r="J39" i="9"/>
  <c r="C14" i="11"/>
  <c r="E6" i="9"/>
  <c r="I73" i="5"/>
  <c r="J73" i="5"/>
  <c r="D18" i="11"/>
  <c r="E18" i="11" s="1"/>
  <c r="D21" i="11" l="1"/>
  <c r="E21" i="11" s="1"/>
  <c r="J14" i="9"/>
  <c r="I14" i="9"/>
  <c r="I6" i="9" l="1"/>
  <c r="J6" i="9"/>
  <c r="J10" i="5" l="1"/>
  <c r="K10" i="5" s="1"/>
  <c r="I10" i="5" l="1"/>
  <c r="J6" i="5" l="1"/>
  <c r="I6" i="5"/>
  <c r="J7" i="5"/>
  <c r="D16" i="11"/>
  <c r="I7" i="5"/>
  <c r="E16" i="11" l="1"/>
  <c r="D15" i="11"/>
  <c r="E15" i="11" l="1"/>
  <c r="D14" i="11"/>
  <c r="E14" i="11" l="1"/>
</calcChain>
</file>

<file path=xl/sharedStrings.xml><?xml version="1.0" encoding="utf-8"?>
<sst xmlns="http://schemas.openxmlformats.org/spreadsheetml/2006/main" count="214" uniqueCount="195">
  <si>
    <t>Código SNIP</t>
  </si>
  <si>
    <t>Denominación del Proyecto</t>
  </si>
  <si>
    <t>2056337: MEJORAMIENTO DE LA ATENCION DE LAS PERSONAS CON DISCAPACIDAD DE ALTA COMPLEJIDAD EN EL INSTITUTO NACIONAL DE REHABILITACION</t>
  </si>
  <si>
    <t>Cód. SNIP</t>
  </si>
  <si>
    <t>Ppto. Total del Proyecto</t>
  </si>
  <si>
    <t>Sector 11: SALUD</t>
  </si>
  <si>
    <t>Pliego</t>
  </si>
  <si>
    <t>PIM</t>
  </si>
  <si>
    <t>011: M. DE SALUD</t>
  </si>
  <si>
    <t>131: INSTITUTO NACIONAL DE SALUD</t>
  </si>
  <si>
    <r>
      <t xml:space="preserve">Incluye: </t>
    </r>
    <r>
      <rPr>
        <b/>
        <sz val="10"/>
        <rFont val="Arial"/>
        <family val="2"/>
      </rPr>
      <t>Sólo Proyectos</t>
    </r>
  </si>
  <si>
    <t>123-1315: PROGRAMA DE APOYO A LA REFORMA DEL SECTOR SALUD - PARSALUD</t>
  </si>
  <si>
    <t>Unidad Ejecutora / Nombre del Proyecto</t>
  </si>
  <si>
    <t>2088578: GESTION DEL PROGRAMA Y OTROS - SEGUNDA FASE DEL PROGRAMA DE APOYO A LA REFORMA DEL SECTOR SALUD - PARSALUD II</t>
  </si>
  <si>
    <t>2088588: MEJORAMIENTO DE LA CAPACIDAD RESOLUTIVA DE LOS SERVICIOS DE SALUD PARA BRINDAR ATENCION INTEGRAL A LAS MUJERES (GESTANTES, PARTURIENTAS Y MADRES LACTANTES), NIÑOS Y NIÑAS MENORES DE 3 AÑOS EN EL DEPARTAMENTO DE CAJAMARCA</t>
  </si>
  <si>
    <t>2088617: MEJORAMIENTO DE LA CAPACIDAD RESOLUTIVA DE LOS SERVICIOS DE SALUD PARA BRINDAR ATENCION INTEGRAL A LAS MUJERES (GESTANTES, PARTURIENTAS Y MADRES LACTANTES), NIÑOS Y NIÑAS MENORES DE 3 AÑOS EN EL DEPARTAMENTO DE HUANUCO</t>
  </si>
  <si>
    <t>2088618: MEJORAMIENTO DE LA CAPACIDAD RESOLUTIVA DE LOS SERVICIOS DE SALUD PARA BRINDAR ATENCION INTEGRAL A LAS MUJERES (GESTANTES, PARTURIENTAS Y MADRES LACTANTES) Y DE NIÑOS Y NIÑAS MENORES DE 3 AÑOS EN EL DEPARTAMENTO DE UCAYALI</t>
  </si>
  <si>
    <t>2088619: MEJORAMIENTO DE LA CAPACIDAD RESOLUTIVA DE LOS SERVICIOS DE SALUD PARA BRINDAR ATENCION INTEGRAL A LAS MUJERES (GESTANTES, PARTURIENTAS Y MADRES LACTANTES) Y DE NIÑOS Y NIÑAS MENORES DE 3 AÑOS EN EL DEPARTAMENTO DE AMAZONAS</t>
  </si>
  <si>
    <t>2088620: MEJORAMIENTO DE LA CAPACIDAD RESOLUTIVA DE LOS SERVICIOS DE SALUD PARA BRINDAR ATENCION INTEGRAL A LAS MUJERES (GESTANTES, PARTURIENTAS Y MADRES LACTANTES), NIÑOS Y NIÑAS MENORES DE 3 AÑOS EN EL DEPARTAMENTO DE AYACUCHO</t>
  </si>
  <si>
    <t>2088621: MEJORAMIENTO DE LA CAPACIDAD RESOLUTIVA DE LOS SERVICIOS DE SALUD PARA BRINDAR ATENCION INTEGRAL A LAS MUJERES (GESTANTES, PARTURIENTAS Y MADRES LACTANTES), NIÑOS Y NIÑAS MENORES DE 3 AÑOS EN EL DEPARTAMENTO DE HUANCAVELICA</t>
  </si>
  <si>
    <t>2088624: MEJORAMIENTO DE LA CAPACIDAD RESOLUTIVA DE LOS SERVICIOS DE SALUD PARA BRINDAR ATENCION INTEGRAL A LAS MUJERES (GESTANTES, PARTURIENTAS Y MADRES LACTANTES) Y DE NIÑOS Y NIÑAS MENORES DE 3 AÑOS EN LA REGION DEL CUSCO</t>
  </si>
  <si>
    <t>Pliego 131: INSTITUTO NACIONAL DE SALUD</t>
  </si>
  <si>
    <t>Página Web: www.mef.gob.pe</t>
  </si>
  <si>
    <t xml:space="preserve">EJECUCIONES DE LAS UNIDADES EJECUTORAS ADSCRITAS AL PLIEGO DEL </t>
  </si>
  <si>
    <t>%      Avance Ejecución</t>
  </si>
  <si>
    <t>2088781: FORTALECIMIENTO DE LA ATENCION DE LOS SERVICIOS DE EMERGENCIAS Y SERVICIOS ESPECIALIZADOS - NUEVO HOSPITAL DE LIMA ESTE - VITARTE</t>
  </si>
  <si>
    <t xml:space="preserve">                     http://ofi.mef.gob.pe/transparencia</t>
  </si>
  <si>
    <t>2112720: FORTALECIMIENTO DE LA CAPACIDAD RESOLUTIVA DEL CENTRO DE SALUD I-4 CESAR LOPEZ SILVA DE LA DISA II LIMA SUR</t>
  </si>
  <si>
    <t>2112841: FORTALECIMIENTO DE LA CAPACIDAD RESOLUTIVA DEL CENTRO DE SALUD I-4 VILLA MARIA DEL TRIUNFO DE LA DISA II LIMA SUR</t>
  </si>
  <si>
    <t>FUENTE DE INFORMACION: Transparencia Económica - MEF</t>
  </si>
  <si>
    <t>2088779: FORTALECIMIENTO DE LA ATENCION DE LOS SERVICIOS DE EMERGENCIA Y SERVICIOS ESPECIALIZADOS - NUEVO HOSPITAL EMERGENCIAS VILLA EL SALVADOR</t>
  </si>
  <si>
    <t>2086393: IMPLEMENTACION DEL SERVICIO MATERNO INFANTIL EN EL CENTRO DE SALUD MEXICO DEL DISTRITO DE SAN MARTIN DE PORRES - LIMA</t>
  </si>
  <si>
    <t>2045646: CONSOLIDACION DE LOS SERVICIOS ASISTENCIALES DEL C.S. EL PROGRESO DISTRITO DE CARABAYLLO PROVINCIA DE LIMA</t>
  </si>
  <si>
    <t>2088622: MEJORAMIENTO DE LA CAPACIDAD RESOLUTIVA DE LOS SERVICIOS DE SALUD PARA BRINDAR ATENCION INTEGRAL A LAS MUJERES (GESTANTES, PARTURIENTAS Y MADRES LACTANTES), NIÑOS Y NIÑAS MENORES DE 3 AÑOS EN LA REGION PUNO</t>
  </si>
  <si>
    <t>2088623: MEJORAMIENTO DE LA CAPACIDAD RESOLUTIVA DE LOS SERVICIOS DE SALUD PARA BRINDAR ATENCION INTEGRAL A LAS MUJERES (GESTANTES, PARTURIENTAS Y MADRES LACTANTES) Y DE NIÑOS Y NIÑAS MENORES DE 3 AÑOS EN EL DEPARTAMENTO DE APURIMAC</t>
  </si>
  <si>
    <t>2146655: IMPLEMENTACION DE PROGRAMA DE COMUNICACION Y EDUCACION EN SALUD</t>
  </si>
  <si>
    <t>2146656: IMPLEMENTACION DE MEJORAS DE LA CALIDAD TECNICA DE LA ATENCION EN ESTABLECIMIENTOS DE SALUD QUE REALIZAN FUNCIONES OBSTETRICAS Y NEONATALES INTENSIVAS, ESENCIALES Y BASICAS (FONI, FONE Y FONB)</t>
  </si>
  <si>
    <t>2062692: MEJORA DE LA PRESTACION DE SERVICIOS DE SALUD EN EL P.S. PAGAY DE LA MICRORED MORROPON DE LA RED MORROPON CHULUCANAS DE LA DIRESA PIURA I EN EL MARCO DEL PLAN MEDICO DE LA FAMILIA</t>
  </si>
  <si>
    <t>2063067: NUEVO INSTITUTO NACIONAL DE SALUD DEL NIÑO, INSN, TERCER NIVEL DE ATENCION, 8VO NIVEL DE COMPLEJIDAD, CATEGORIA III-2, LIMA -PERU</t>
  </si>
  <si>
    <t>2063552: FORTALECIMIENTO DE LA CAPACIDAD RESOLUTIVA DE LOS SERVICIOS DE SALUD DEL HOSPITAL SAN JUAN DE DIOS DE PISCO - DIRESA ICA</t>
  </si>
  <si>
    <t>2078218: FORTALECIMIENTO DE LA CAPACIDAD RESOLUTIVA DE LOS SERVICIOS DE SALUD DEL HOSPITAL REGIONAL DE ICA - DIRESA ICA</t>
  </si>
  <si>
    <t>CONSOLIDADO GENERAL DE LAS EJECUCIONES DEL SECTOR 11: SALUD</t>
  </si>
  <si>
    <t>Pliego 136: INSTITUTO NACIONAL DE ENFERMEDADES NEOPLASICAS - INEN</t>
  </si>
  <si>
    <t>2062678: MEJORA DE LA PRESTACION DE SERVICIOS DE SALUD EN EL P.S. CABEZA DE TORO LATERAL V DE LA MICRORED SAN CLEMENTE DE LA RED CHINCHA PISCO - DIRESA ICA EN EL MARCO DEL PLAN MEDICO DE LA FAMILIA</t>
  </si>
  <si>
    <t>2062683: MEJORA DE LA PRESTACION DE SERVICIOS DE SALUD EN EL PS TINGO PACCHA DE LA MICRORED VALLE DE YANAMARCA RED DE JAUJA DE LA DIRESA JUNIN EN EL MARCO DEL PLAN MEDICO DE LA FAMILIA</t>
  </si>
  <si>
    <t>2062685: MEJORA DE LA PRESTACION DE SERVICIOS DE SALUD EN EL P.S. PACHASCUCHO DE LA MICRORED VALLE DE YANAMARCA RED DE JAUJA DE LA DIRESA JUNIN EN EL MARCO DEL PLAN MEDICO DE LA FAMILIA</t>
  </si>
  <si>
    <t>2062691: MEJORA DE LA PRESTACION DE SERVICIOS DE SALUD EN EL P.S. PISCAN DE LA MICRORED MORROPON DE LA RED MORROPON CHULUCANAS DE LA DIRESA PIURA I EN EL MARCO DEL PLAN MEDICO DE LA FAMILIA</t>
  </si>
  <si>
    <t>2062693: MEJORA DE LA PRESTACION DE SERVICIOS DE SALUD EN EL P.S. TAMBOYA DE LA MICRORED MORROPON DE LA RED MORROPON CHULUCANAS DE LA DIRESA PIURA I EN EL MARCO DEL PLAN MEDICO DE LA FAMILIA</t>
  </si>
  <si>
    <t>2062695: MEJORA DE LA PRESTACION DE SERVICIOS DE SALUD EN EL P.S. PORVENIR DE LA MICRORED LLATA RED MARAÑON DE LA DIRESA HUANUCO EN EL MARCO DEL PLAN MEDICO DE LA FAMILIA</t>
  </si>
  <si>
    <t>136: INSTITUTO NACIONAL DE ENFERMEDADES NEOPLASICAS - INEN</t>
  </si>
  <si>
    <t>2001621: ESTUDIOS DE PRE-INVERSION</t>
  </si>
  <si>
    <t>2172722: MEJORAMIENTO Y AMPLIACION DEL LABORATORIO QUIMICO TOXICOLOGICO OCUPACIONAL Y AMBIENTAL DEL CENSOPAS-INS, SEDE CHORRILLOS</t>
  </si>
  <si>
    <t>Ejecución Total Acumulada del PIP</t>
  </si>
  <si>
    <t>%
Avance  Ejecución respecto al Ppto. Total del Proyecto</t>
  </si>
  <si>
    <t>Nivel de Ejecución     Mes Nov. (Devengado)</t>
  </si>
  <si>
    <t>2183980: CONSTRUCCION DE ESTABLECIMIENTOS DE SALUD ESTRATEGICOS</t>
  </si>
  <si>
    <t>Nivel de Ejecución     Mes Noviembre  (Devengado)</t>
  </si>
  <si>
    <t>2160769: EQUIPAMIENTO ESTRATEGICO DE LOS DEPARTAMENTOS DE CIRUGIA Y GINECO - OBSTETRICIA DEL HOSPITAL NACIONAL HIPOLITO UNANUE, EL AGUSTINO, LIMA, LIMA</t>
  </si>
  <si>
    <t>2144037: ANALISIS DE LA VARIACION GENETICA DEL POBLADOR PERUANO UTILIZANDO LA TECNOLOGIA DE MICROARRAY</t>
  </si>
  <si>
    <t>2092092: MEJORAMIENTO DE LA PRESTACION DE SERVICIOS DE SALUD DEL PUESTO DE SALUD JESUS PODEROSO, MICRORED LEONOR SAAVEDRA - VILLA SAN LUIS, DRS SAN JUAN DE MIRAFLORES - VILLA MARIA DEL TRIUNFO - DISA II LIMA SUR</t>
  </si>
  <si>
    <t>2113092: FORTALECIMIENTO DE LA CAPACIDAD OPERATIVA DEL CENTRO DE SALUD MANCHAY ALTO - MICRORED PACHACAMAC DRS VILLA EL SALVADOR LURIN PACHACAMAC PUCUSANA - DISA II LIMA SUR</t>
  </si>
  <si>
    <t>2131911: MEJORAMIENTO DE LA PRESTACION DE LOS SERVICIOS DE SALUD DEL CENTRO DE SALUD VILLA SAN LUIS DE LA MICRORED LEONOR SAAVEDRA - VILLA SAN LUIS, DE LA RED SAN JUAN DE MIRAFLORES - VILLA MARIA DEL TRIUNFO - DISA II LIMA SUR</t>
  </si>
  <si>
    <t>2160766: NUEVA UNIDAD DE DIALISIS DEL HOSPITAL NACIONAL HIPOLITO UNANUE - EL AGUSTINO - LIMA</t>
  </si>
  <si>
    <t>2112851: CONSTRUCCION DEL ALMACEN PARA VACUNAS DE LA DIRECCION DE SALUD II LIMA SUR</t>
  </si>
  <si>
    <t>2154122: MEJORAMIENTO DE LOS SERVICIOS DE SALUD DEL ESTABLECIMIENTO DE SALUD VILLA LOS ANGELES - MICRORED RIMAC - RED RIMAC SAN MARTIN DE PORRES LOS OLIVOS - DISA V LIMA CIUDAD</t>
  </si>
  <si>
    <t>2178583: MEJORAMIENTO DE LA CAPACIDAD RESOLUTIVA DEL SERVICIO DE NEUROCIRUGIA Y DE LA SALA DE OPERACIONES DEL HOSPITAL DOS DE MAYO</t>
  </si>
  <si>
    <t>Pliego 137: INSTITUTO DE GESTION DE SERVICIOS DE SALUD</t>
  </si>
  <si>
    <t>137: INSTITUTO DE GESTION DE SERVICIOS DE SALUD</t>
  </si>
  <si>
    <t>http://ofi.mef.gob.pe/transparencia</t>
  </si>
  <si>
    <t>Ppto. Ejecución Acumulada al 2014</t>
  </si>
  <si>
    <t>Ppto. Ejecución acumulada 2015</t>
  </si>
  <si>
    <t>AÑO 2015</t>
  </si>
  <si>
    <t>Ppto. 2015                     (PIM)</t>
  </si>
  <si>
    <t>001-117 ADMINISTRACION CENTRAL - MINSA</t>
  </si>
  <si>
    <t>TOTAL PLIEGO 011: MINISTERIO DE SALUD</t>
  </si>
  <si>
    <t xml:space="preserve">       001-117    ADMINISTRACION CENTRAL - MINSA</t>
  </si>
  <si>
    <t xml:space="preserve">       123-1315  PROGRAMA DE APOYO A LA REFORMA DEL SECTOR 
                         SALUD - PARSALUD </t>
  </si>
  <si>
    <t>Ejecución acumulada al 2015  (Devengado)</t>
  </si>
  <si>
    <r>
      <t xml:space="preserve">Año de Ejecución: </t>
    </r>
    <r>
      <rPr>
        <b/>
        <sz val="10"/>
        <rFont val="Arial"/>
        <family val="2"/>
      </rPr>
      <t>2015</t>
    </r>
  </si>
  <si>
    <t>Unidad Ejecutora 009-1562: INSTITUTO NACIONAL DE REHABILITACION - IGSS</t>
  </si>
  <si>
    <t>Unidad Ejecutora 012-1565: HOSPITAL NACIONAL HIPOLITO UNANUE - IGSS</t>
  </si>
  <si>
    <t>Unidad Ejecutora 004-1553: IGSS - HOSPITAL CAYETANO HEREDIA</t>
  </si>
  <si>
    <t>Unidad Ejecutora 002-1551: HOSPITAL NACIONAL ARZOBISPO LOAYZA</t>
  </si>
  <si>
    <t>Unidad Ejecutora 003-1552: HOSPITAL NACIONAL DOS DE MAYO</t>
  </si>
  <si>
    <t>Unidad Ejecutora 016-1569: HOSPITAL DE EMERGENCIAS CASIMIRO ULLOA - IGSS</t>
  </si>
  <si>
    <t>Unidad Ejecutora 019-1572: HOSPITAL NACIONAL DOCENTE MADRE NIÑO - SAN BARTOLOME - IGSS</t>
  </si>
  <si>
    <t>Unidad Ejecutora 022-1575: RED. DE SALUD SAN JUAN DE LURIGANCHO - IGSS</t>
  </si>
  <si>
    <t>Unidad Ejecutora 023-1576: RED. DE SALUD RIMAC - SAN MARTIN DE PORRES - LOS OLIVOS - IGSS</t>
  </si>
  <si>
    <t>028-1581: HOSPITAL SAN JUAN DE LURIGANCHO - IGSS</t>
  </si>
  <si>
    <t>2135032: MEJORAMIENTO DE LA COBERTURA DE ATENCION EN LOS SERVICIOS DEL DPTO. DE ODONTO-ESTOMATOLOGIA DEL HOSPITAL NACIONAL CAYETANO HEREDIA</t>
  </si>
  <si>
    <t>2199207: MEJORAMIENTO DE LA PROVISION DE LOS SERVICIOS DE LA ESN DE PREVENCION Y CONTROL DE INFECCIONES DE TRANSMISION SEXUAL Y VIH-SIDA Y DE LOS SERVICIOS DE DERMATOLOGIA DEL HOSPITAL NACIONAL CAYETANO HEREDIA - SMP - LIMA - LIMA</t>
  </si>
  <si>
    <t>2170440: EQUIPAMIENTO DEL DEPARTAMENTO DE ANESTESIOLOGIA Y CENTRO QUIRURGICO DEL HOSPITAL NACIONAL ARZOBISPO LOAYZA</t>
  </si>
  <si>
    <t>2172430: MEJORAMIENTO DEL SERVICIO DE NEFROLOGIA DEL HOSPITAL NACIONAL ARZOBISPO LOAYZA - LIMA - LIMA</t>
  </si>
  <si>
    <t>2196449: MEJORAMIENTO DE LA CAPACIDAD RESOLUTIVA DEL SERVICIO DE UROLOGIA DEL HOSPITAL NACIONAL DOS DE MAYO</t>
  </si>
  <si>
    <t>2197491: MEJORAMIENTO DE LA CAPACIDAD RESOLUTIVA DEL SERVICIO DE OFTALMOLOGIA DEL HOSPITAL NACIONAL DOS DE MAYO.</t>
  </si>
  <si>
    <t>Unidad Ejecutora 005-1554: IGSS-HOSPITAL SERGIO BERNALES</t>
  </si>
  <si>
    <t>2184865: MEJORAMIENTO DE LA CAPACIDAD DE LOS SERVICIOS DE SALUD EN EL MARCO DEL PROGRAMA ESTRATEGICO DE PREVENCIN Y CONTROL DE CANCER EN EL HOSPITAL NACIONAL SERGIO E. BERNALES DISTRITO DE COMAS, LIMA</t>
  </si>
  <si>
    <t>Ppto 2015 (PIM)</t>
  </si>
  <si>
    <t>Unidad Ejecutora 010-1563: INSTITUTO NACIONAL DE SALUD DEL NIÑO - IGSS</t>
  </si>
  <si>
    <t>2171299: MEJORAMIENTO COBERTURA DE LA ATENCION EN EL SERVICIO DE HEMATOLOGIA CLINICA DEL INSN BREÑA, LIMA, LIMA</t>
  </si>
  <si>
    <t>2171363: MEJORAMIENTO DE LA CAPACIDAD RESOLUTIVA DEL SERVICIO DE MEDICINA DE FISICA Y REHABILITACION DEL INSTITUTO DE SALUD DEL NIÑO BREÑA- LIMA</t>
  </si>
  <si>
    <t>Unidad Ejecutora 014-1567: HOSPITAL DE APOYO DEPARTAMENTAL MARIA AUXILIADORA - IGSS</t>
  </si>
  <si>
    <t>2197542: MEJORAMIENTO DEL EQUIPAMIENTO Y ATENCION DEL SERVICIO DE OFTALMOLOGIA DEL HOSPITAL MARIA AUXILIADORA SAN JUAN DE MIRAFLORES - LIMA</t>
  </si>
  <si>
    <t>2144046: MODERNIZACION DEL SISTEMA INFORMATICO DEL HOSPITAL MARIA AUXILIADORA</t>
  </si>
  <si>
    <t>2197543: MEJORAMIENTO DEL EQUIPAMIENTO QUIRURGICO ESPECIALIZADO EN EL SERVICIO DE TORAX Y CARDIOVASCULAR DEL HOSPITAL MARIA AUXILIADORA UBICADO EN EL DISTRITO DE SAN JUAN DE MIRAFLORES, PROVINCIA Y DEPARTAMENTO DE LIMA</t>
  </si>
  <si>
    <t>2148228: AMPLIACION, REMODELACION Y EQUIPAMIENTO DE LOS SERVICIOS DEL DEPARTAMENTO DE PATOLOGIA CLINICA DEL HOSPITAL DE EMERGENCIAS JOSE CASIMIRO ULLOA</t>
  </si>
  <si>
    <t>2197490: INSTALACION DEL MODULO DE ATENCION DE URGENCIAS (MAU) EN EL SERVICIO DE EMERGENCIA DEL HOSPITAL NACIONAL DOCENTE MADRE NIÑO SAN BARTOLOME, LIMA -PERU</t>
  </si>
  <si>
    <t>2149082: MEJORAMIENTO DE LOS SERVICIOS DE SALUD PARA EL PROGRAMA ESTRATEGICO DE PREVENCION Y CONTROL DEL CANCER EN EL HOSPITAL SAN JUAN DE LURIGANCHO, DISA IV LIMA ESTE</t>
  </si>
  <si>
    <t>2193990: AMPLIACION DE LA CAPACIDAD DE RESPUESTA EN EL TRATAMIENTO AMBULATORIO DEL CANCER DEL INSTITUTO NACIONAL DE ENFERMEDADES NEOPLASICAS, LIMA - PERU</t>
  </si>
  <si>
    <t>2062622: MEJORAMIENTO DE LA CAPACIDAD RESOLUTIVA DE LOS SERVICIOS DE SALUD DEL CENTRO DE SALUD SAN CLEMENTE DE LA MICRORED SAN CLEMENTE, RED Nº 2 CHINCHA-PISCO, DIRESA ICA</t>
  </si>
  <si>
    <t>2177578: MEJORAMIENTO DEL SERVICIO DE ATENCION PREHOSPITALARIA Y TRANSPORTE ASISTIDO DE PACIENTES EN SITUACION DE EMERGENCIA O URGENCIA POR LA VIA ACUATICA-FLUVIAL DEL C.S. I-4 SANTA CLOTILDE, DISTRITO DE NAPO, PROVINCIA DE MAYNAS, DEPARTAMENTO DE LORETO</t>
  </si>
  <si>
    <t>2177579: MEJORARMIENTO DEL SERVICIO DE ATENCION PREHOSPITALARIA Y TRANSPORTE ASISTIDO DE PACIENTES EN SITUACION DE EMERGENCIA O URGENCIA POR LA VIA ACUATICA-FLUVIAL DEL P.S. I-2 ANGOTEROS, DISTRITO TORRES CAUSANA, PROVINCIA DE MAYNAS, DEPARTAMENTO DE LORETO</t>
  </si>
  <si>
    <t>2177580: MEJORAMIENTO DE SERVICIO DE ATENCION PREHOSPITARIA Y TRANSPORTE ASISTIDO DE PACIENTES EN SITUACION DE MERGENCIA O URGENCIA POR LA VIA ACUATICA-FLIVIAL DEL C.S. I-3 MAZAN, PROVINCIA DE MAYNAS, DEPARTAMENTO DE LORETO</t>
  </si>
  <si>
    <t>2177581: MEJORAMIENTO DEL SERVICIO DE ATENCION PREHOSPITALARIA Y TRANSPORTE ASISTIDO DE PACIENTES EN SITUACION DE EMERGENCIA O URGENCIA POR LA VIA ACUATICA-FLUVIAL DEL P.S. I-1 NUEVA LIBERTAD, DISTRITO DE NAPO, PROVINCIA DE MAYNAS, DEPARTAMENTO DE LORETO</t>
  </si>
  <si>
    <t>2177582: MEJORAMIENTO DEL SERVICIO DE ATENCION PREHOSPITALARIA Y TRANSPORTE ASISTIDO DE PACIENTES EN SITUACION DE EMERGENCIA O URGENCIA POR LA VIA ACUATICA-FLUVIAL DEL P.S. I-1 RUMIRUMI, DISTRITO DE NAPO, PROVINCIA DE MAYNAS, DEPARTAMENTO DE LORETO</t>
  </si>
  <si>
    <t>2177583: MEJORAMIENTO DEL SERVICIO DE ATENCION PREHOSPITALARIA Y TRANSPORTE ASISTIDO DE PACIENTES EN SITUACION DE EMERGENCIA O URGENCIA POR LA VIA ACUATICA-FLUVIAL DEL P.S. I-1 SAN RAFAEL, DISTRITO DE NAPO, PROVINCIA DE MAYNAS, DEPARTAMENTO DE LORETO</t>
  </si>
  <si>
    <t>2177584: MEJORAMIENTO EL SERVICIO DE ATENCION PREHOSPITALARIA Y TRANSPORTE ASISTIDO DE PACIENTES EN SITUACION DE EMERGENCIA O URGENCIA POR LA VIA ACUATICA-FLUVIAL DEL P.S. I-1 TACSHA CURARAY, DISTRITO DE NAPO, PROVINCIA DE MAYNAS, DEPARTAMENTO DE LORETO</t>
  </si>
  <si>
    <t>2177585: MEJORAMIENTO DEL SERVICIO DE ATENCION PREHOSPITALARIA Y TRANSPORTE ASISTIDO DE PACIENTES EN SITUACION DE EMERGENCIA O URGENCIA POR LA VIA ACUATICA-FLUVIAL DEL P.S. I-2 CABO PANTOJA, DISTRITO TORRES CAUSANA, PROVINCIA MAYNAS, DEPARTAMENTO DE LORETO</t>
  </si>
  <si>
    <t>2178584: MEJORAMIENTO DE LAS AREAS TECNICAS Y AREAS DE INVESTIGACION DEL CENTRO NACIONAL DE SALUD PUBLICA DEL INSTITUTO NACIONAL DE SALUD SEDE CHORRILLOS</t>
  </si>
  <si>
    <t>2172673: MEJORAMIENTO EQUIPAMIENTO DE LOS LABORATORIOS REFERENCIALES E INTERMEDIOS PARA LA EXPANSION DEL DIAGNOSTICO RAPIDO DE TB MDR LIMA Y PROVINCIAS</t>
  </si>
  <si>
    <t>2078555: RECONSTRUCCION DE LA INFRAESTRUCTURA Y MEJORAMIENTO DE LA CAPACIDAD RESOLUTIVA DE LOS SERVICIOS DE SALUD DEL HOSPITAL SANTA MARIA DEL SOCORRO-ICA</t>
  </si>
  <si>
    <t>2164566: MEJORAMIENTO DEL SISTEMA DE REFERENCIA Y CONTRAREFERENCIA DE LOS ESTABLECIMIENTOS DE SALUD DE LA REGION PASCO</t>
  </si>
  <si>
    <t>2171174: MEJORA DE LAS CONDICIONES PARA LA CALIDAD DE ATENCION EN LOS NUEVOS ESTABLECIMIENTOS HOSPITALARIOS DEL MINSA BASADA EN TECNOLOGIAS DE INFORMACION</t>
  </si>
  <si>
    <t>2250021: MEJORAMIENTO DE LOS SERVICIOS DE ATENCION DOMICILIARIA AL ADULTO MAYOR Y PACIENTE ONCOLOGICO EN SITUACION DE DEPENDENCIA EN LA REGION CALLAO</t>
  </si>
  <si>
    <t>022-138: DIRECCION DE SALUD II LIMA SUR</t>
  </si>
  <si>
    <t>2057397: MEJORAMIENTO DE LA CAPACIDAD RESOLUTIVA DEL CENTRO DE SALUD SAN GENARO DE VILLA - MICRORED SAN GENARO DE VILLA - RED BARRANCO CHORRILLOS SURCO - DISA II LIMA SUR</t>
  </si>
  <si>
    <t>2046172: MEJORAMIENTO DE LA CAPACIDAD RESOLUTIVA EN LA ATENCION GINECO OBSTETRICA Y DE LA ATENCION DE URGENCIAS Y EMERGENCIAS MEDICAS DEL CENTRO MATERNO INFANTIL JUAN PABLO II - VILLA EL SALVADOR</t>
  </si>
  <si>
    <t xml:space="preserve">       022-138: DIRECCION DE SALUD II LIMA SUR</t>
  </si>
  <si>
    <t>TOTAL UE ADSCRITAS AL PLIEGO MINSA</t>
  </si>
  <si>
    <t>EJECUCIONES DE LAS UNIDADES EJECUTORAS DEL PLIEGO 011 DEL MINISTERIO DE SALUD</t>
  </si>
  <si>
    <t>2156215: MEJORAMIENTO DEL TRANSPORTE ASISTIDO DE PACIENTES POR LA VIA ACUATICA-FLUVIAL DEL CENTRO DE SALUD I-4 CABALLOCOCHA, DISTRITO DE RAMON CASTILLA, PROVINCIA DE RAMON CASTILLA, DEPARTAMENTO DE LORETO</t>
  </si>
  <si>
    <t>2156216: MEJORAMIENTO DEL TRANSPORTE ASISTIDO DE PACIENTES POR LA VIA ACUATICA-FLUVIAL DEL CENTRO DE SALUD I-4 NAUTA, DISTRITO DE NAUTA, PROVINCIA DE LORETO, DEPARTAMENTO DE LORETO</t>
  </si>
  <si>
    <t>2156217: MEJORAMIENTO DEL TRANSPORTE ASISTIDO DE PACIENTES POR LA VIA ACUATICA-FLUVIAL DEL CENTRO DE SALUD I-4 REQUENA, DISTRITO DE REQUENA, PROVINCIA DE REQUENA, DEPARTAMENTO DE LORETO</t>
  </si>
  <si>
    <t>2156218: MEJORAMIENTO DEL TRANSPORTE ASISTIDO DE PACIENTES POR LA VIA ACUATICA-FLUVIAL DEL CENTRO DE SALUD I-4 BELLAVISTA NANAY, DISTRITO DE PUNCHANA, PROVINCIA DE MAYNAS, DEPARTAMENTO DE LORETO</t>
  </si>
  <si>
    <t>2156219: MEJORAMIENTO DEL TRANSPORTE ASISTIDO DE PACIENTES POR LA VIA ACUATICA-FLUVIAL DEL CENTRO DE SALUD I-4 SAN LORENZO, DISTRITO DE BARRANCA, PROVINCIA DE DATEM DEL MARAÑON, DEPARTAMENTO DE LORETO</t>
  </si>
  <si>
    <t>2156220: MEJORAMIENTO DEL TRANSPORTE ASISTIDO DE PACIENTES POR LA VIA ACUATICA-FLUVIAL DEL CENTRO DE SALUD I-4 CONTAMANA, DISTRITO DE CONTAMANA, PROVINCIA DE UCAYALI, DEPARTAMENTO DE LORETO</t>
  </si>
  <si>
    <t>2156221: MEJORAMIENTO DEL TRANSPORTE ASISTIDO DE PACIENTES POR LA VIA ACUATICA-FLUVIAL DEL CENTRO DE SALUD I-3 LAGUNAS, DISTRITO DE LAGUNAS, PROVINCIA DE ALTO AMAZONAS, DEPARTAMENTO DE LORETO</t>
  </si>
  <si>
    <t>2156223: MEJORAMIENTO DEL TRANSPORTE ASISTIDO DE PACIENTES POR LA VIA ACUATICA-FLUVIAL DEL CENTRO DE SALUD I-3 PEVAS, DISTRITO DE PEVAS, PROVINCIA DE RAMON CASTILLA, DEPARTAMENTO DE LORETO</t>
  </si>
  <si>
    <t>2156224: MEJORAMIENTO DEL TRANSPORTE ASISTIDO DE PACIENTES POR LA VIA ACUATICA-FLUVIAL DEL CENTRO DE SALUD I-3 MAYPUCO, DISTRITO DE URARINAS, PROVINCIA DE LORETO, DEPARTAMENTO DE LORETO</t>
  </si>
  <si>
    <t>2156225: MEJORAMIENTO DEL TRANSPORTE ASISTIDO DE PACIENTES POR LA VIA ACUATICA-FLUVIAL DEL CENTRO DE SALUD I-3 SANTA MARIA DE NANAY, DISTRITO DE ALTO NANAY, PROVINCIA DE MAYNAS, DEPARTAMENTO DE LORETO</t>
  </si>
  <si>
    <t>2172664: MEJORAMIENTO DEL TRANSPORTE ASISTIDO DE PACIENTES POR LA VIA ACUATICA-FLUVIAL DEL CENTRO DE SALUD I-3 SARAMIRIZA, DISTRITO DE MANSERICHE, PROVINCIA DE DATEM DEL MARAÑON, DEPARTAMENTO DE LORETO</t>
  </si>
  <si>
    <t>2062724: EQUIPAMIENTO DE LAS UNIDADES FUNCIONALES DE ADMISION Y ARCHIVO DE HISTORIAS CLINICAS DE LOS EE.SS. DE LA MICRORED DE SALUD SANTA ANITA DE LA DIRECCION DE RED DE SALUD LIMA ESTE METROPOLITANA DISA IV LIMA ESTE</t>
  </si>
  <si>
    <t>2062729: EQUIPAMIENTO DEL AREA FUNCIONAL DE ADMISION DE LOS ESTABLECIMIENTOS DE SALUD DE LA MICRORED DE SALUD CHOSICA II, DIRECCION DE RED DE SALUD LIMA ESTE METROPOLITANA, DIRECCION DE SALUD IV LIMA ESTE</t>
  </si>
  <si>
    <t>2062731: EQUIPAMIENTO DEL AREA FUNCIONAL DE ADMISION DE LOS ESTABLECIMIENTOS DE SALUD DE LA MICRORED DE SALUD ATE III, DIRECCION DE RED DE SALUD LIMA ESTE METROPOLITANA, DIRECCION DE SALUD IV LIMA ESTE</t>
  </si>
  <si>
    <t>2062734: EQUIPAMIENTO DEL AREA FUNCIONAL DE ADMISION DE LOS ESTABLECIMIENTOS DE SALUD DE LA MICRORED DE SALUD ATE II, DIRECCION DE RED DE SALUD LIMA ESTE METROPOLITANA, DIRECCION DE SALUD IV LIMA ESTE</t>
  </si>
  <si>
    <t>2086394: CONSTRUCCION E IMPLEMENTACION DEL ESTABLECIMIENTO DE SALUD ALFA Y OMEGA DE LA MICRORED DE SALUD ATE II, DIRECCION DE RED DE SALUD LIMA ESTE METROPOLITANA, DIRECCION DE SALUD IV LIMA ESTE</t>
  </si>
  <si>
    <t>2094806: MEJORAMIENTO DE LA CAPACIDAD RESOLUTIVA DE ATENCION A LOS PACIENTES CON TUBERCULOSIS EN EL HOSPITAL DE HUAYCAN - DISA IV LIMA ESTE</t>
  </si>
  <si>
    <t>2112501: MEJORA DE LA CAPACIDAD OPERATIVA DE LOS SERVICIOS DE ODONTOLOGIA DE LOS CENTROS DE SALUD DE LA MICRORED CHACLACAYO- DISA IV LIMA ESTE - LIMA</t>
  </si>
  <si>
    <t>2113062: MEJORA DE LA CAPACIDAD OPERATIVA DE LOS SERVICIOS DE ODONTOLOGIA DE LOS CENTROS DE SALUD DE LA MICRORED ATE I - DISA IV LIMA ESTE - LIMA</t>
  </si>
  <si>
    <t>2113065: MEJORA DE LA CAPACIDAD OPERATIVA DE LOS SERVICIOS DE ODONTOLOGIA DE LOS CENTROS DE SALUD DE LA MICRORED SANTA ANITA DE LA DISA IV LIMA ESTE - LIMA</t>
  </si>
  <si>
    <t>2114082: MEJORA DE LA CAPACIDAD OPERATIVA DE LOS SERVICIOS DE ODONTOLOGIA DE LOS CENTROS DE SALUD DE LA MICRORED CHOSICA I - DISA IV LIMA ESTE - LIMA</t>
  </si>
  <si>
    <t>2114084: MEJORA DE LA CAPACIDAD OPERATIVA DE LOS SERVICIOS DE ODONTOLOGIA DE LOS CENTROS DE SALUD DE LA MICRORED ATE III- DISA IV LIMA ESTE - LIMA</t>
  </si>
  <si>
    <t>2134733: MEJORA LA CAPACIDAD OPERATIVA DE LOS SERVICIOS DE ODONTOLOGIA DE LOS CENTROS DE SALUD DE LA MICRORED ATE II - DISA IV LIMA ESTE - LIMA</t>
  </si>
  <si>
    <t>2134919: MEJORA DE LA CAPACIDAD OPERATIVA DE LOS SERVICIOS DE ODONTOLOGIA DE LOS CENTROS DE SALUD DE LA MICRORED CHOSICA II- DISA IV LIMA ESTE - LIMA</t>
  </si>
  <si>
    <t>2134923: MEJORA DE LA CAPACIDAD OPERATIVA DE LOS SERVICIOS DE ODONTOLOGIA DE LOS CENTROS DE SALUD DE LA MICRORED LA MOLINA- CIENEGUILLA DE LA DISA IV LIMA ESTE - LIMA</t>
  </si>
  <si>
    <t>2160767: MEJORA DE LA CAPACIDAD OPERATIVA DE LOS SERVICIOS DE ODONTOLOGIA DE LOS CENTROS DE SALUD DE LA MICRORRED EL AGUSTINO- DISA IV LIMA ESTE - LIMA</t>
  </si>
  <si>
    <t>2265367: AMPLIACION Y EQUIPAMIENTO DEL PUESTO DE SALUD LA FRATERNIDAD - HUAYCAN DE LA MICRORRED ATE I - RED LIMA ESTE METROPÒLITANA - DISA IV LIMA ESTE</t>
  </si>
  <si>
    <t>2112978: EQUIPAMIENTO DEL SERVICIO DE OBSTETRICIA DEL HOSPITAL NACIONAL ARZOBISPO LOAYZA</t>
  </si>
  <si>
    <t>2134963: EQUIPAMIENTO DE LA UNIDAD DE CUIDADOS INTENSIVOS CORONARIOS DEL HOSPITAL NACIONAL ARZOBISPO LOAYZA</t>
  </si>
  <si>
    <t>Unidad Ejecutora 007-1560: INSTITUTO NACIONAL DE CIENCIAS NEUROLOGICAS - IGSS</t>
  </si>
  <si>
    <t>2108103: MEJORAMIENTO DE LA CAPACIDAD RESOLUTIVA DE LA UNIDAD DE CUIDADOS INTENSIVOS DEL INSTITUTO NACIONAL DE CIENCIAS NEUROLOGICAS</t>
  </si>
  <si>
    <t>2108104: MEJORAMIENTO DE LA CAPACIDAD RESOLUTIVA DEL DEPARTAMENTO DE DIAGNOSTICO POR IMAGENES DEL INSTITUTO NACIONAL DE CIENCIAS NEUROLOGICAS</t>
  </si>
  <si>
    <t>2160763: MEJORAMIENTO DEL MONITOREO Y TRATAMIENTO EN LOS PACIENTES DE LOS DEPARTAMENTOS DE MEDICINA Y PEDIATRIA DEL HOSPITAL NACIONAL HIPOLITO UNANUE AGUSTINO, LIMA, LIMA</t>
  </si>
  <si>
    <t>2160765: MEJORAMIENTO Y AMPLIACION DE LA OFERTA DE SERVICIOS EN EL MARCO DE LA ATENCION INTEGRAL - INDIVIDUAL, FAMILIAR Y COMUNITARIA- RED DE SALUD SAN JUAN DE LURIGANCHO</t>
  </si>
  <si>
    <t>2198131: MEJORAMIENTO DEL SISTEMA DE REFERENCIA Y CONTRARREFERENCIA DE LA RED DE SALUD SAN JUAN DE LURIGANCHO, DISA IV LIMA ESTE</t>
  </si>
  <si>
    <t>Unidad Ejecutora 024-1577: RED. DE SALUD TUPAC AMARU - IGSS</t>
  </si>
  <si>
    <t>2112824: MEJORAMIENTO DE LA CAPACIDAD RESOLUTIVA DEL CENTRO DE SALUD LAURA RODRIGUEZ MICRORED COLLIQUE - PROVINCIA DE LIMA</t>
  </si>
  <si>
    <t>2171360: MEJORAMIENTO DE LA CAPACIDAD RESOLUTIVA DEL CENTRO DE SALUD SANTA LUZMILA II DE LA RED TUPAC AMARU DE LA DISA V LIMA CIUDAD</t>
  </si>
  <si>
    <t>136250</t>
  </si>
  <si>
    <t>147464</t>
  </si>
  <si>
    <t>2133722: CONSTRUCCION DE NUEVA INFRAESTRUCTURA E IMPLEMENTACION DEL ESTABLECIMIENTO DE SALUD CHACARILLA DE OTERO DE LA MICRORED DE SALUD PIEDRA LIZA, DIRECCION DE RED DE SALUD SAN JUAN DE LURIGANCHO, DIRECCION DE SALUD IV LIMA ESTE</t>
  </si>
  <si>
    <t>2271707: CREACION DE LA RED REGIONAL DE TELESALUD PARA LA ATENCION ESPECIALIZADA EN SALUD MATERNA NEONATAL EN LA DIRECCION REGIONAL DE SALUD HUANCAVELICA - REGION HUANCAVELICA</t>
  </si>
  <si>
    <t>2078514: OPTIMIZACION DE LA CAPACIDAD DE ATENCION DEL CENTRO MATERNO INFANTIL Y EMERGENCIA TABLADA DE LURIN</t>
  </si>
  <si>
    <t>2057356: REUBICACION Y CONSTRUCCION DEL NUEVO DEPARTAMENTO DE MEDICINA FISICA Y REHABILITACION DEL HOSPITAL NACIONAL CAYETANO HEREDIA</t>
  </si>
  <si>
    <t>2058266: INFRAESTRUCTURA Y REUBICACION DEL ARCHIVO DE HISTORIAS CLINICAS DEL HOSPITAL CAYETANO HEREDIA</t>
  </si>
  <si>
    <t>2058267: MEJORAMIENTO DE LOS PROCEDIMIENTOS Y CENTRALIZACIION EN LOS SERVICIOS DE CAJA, ESTADISTICA, COMUNICACION, SEGUROS Y ADMISION DEL HOSPITAL CAYETANO HEREDIA</t>
  </si>
  <si>
    <t>2114045: MEJORAMIENTO DE LA CAPACIDAD DEL ALMACEN ESPECIALIZADO DE MEDICAMENTOS DEL DEPARTAMENTO DE FARMACIA DEL HOSPITAL NACIONAL CAYETANO HEREDIA</t>
  </si>
  <si>
    <t>2114095: IMPLEMENTACION DE LAS UNIDADES DE PREPARADO GALENICOS NUTRICION PARENTERAL Y MEZCLAS INTRAVENOSAS EN EL DEPARTAMENTO DE FARMACIA DEL HOSPITAL CAYETANO HEREDIA</t>
  </si>
  <si>
    <t>2135176: MEJORAMIENTO DE LA CAPACIDAD RESOLUTIVA DEL DEPARTAMENTO DE DIAGNOSTICO POR IMAGENES DEL HOSPITAL NACIONAL CAYETANO HEREDIA</t>
  </si>
  <si>
    <t>2251577: MEJORAMIENTO DE LOS SERVICIOS EN SALUD PUESTO DE SALUD LUIS ENRIQUE, CARABAYLLO, RED DE SALUD VI TUPAC AMARU, LIMA</t>
  </si>
  <si>
    <t>304009</t>
  </si>
  <si>
    <t xml:space="preserve">                                                                                                                                                                                                                                                                                             </t>
  </si>
  <si>
    <t>2186714: MEJORAMIENTO DEL SERVICIO DE PREVENCION Y TRATAMIENTO DEL CANCER DE CUELLO UTERINO, EN EL MARCO DEL PROGRAMA ESTRATEGICO DE PREVENCION Y CONTROL DEL CANCER EN LA DISA II LIMA SUR PROVINCIA Y DEPARTAMENTO DE LIMA</t>
  </si>
  <si>
    <t>25249</t>
  </si>
  <si>
    <t>2288617: MEJORAMIENTO DE LA ATENCION EN EL SERVICIO DE EMERGENCIA DEL HOSPITAL MARIA AUXILIADORA - SAN JUAN DE MIRAFLORES, LIMA</t>
  </si>
  <si>
    <t>2290463: MEJORAMIENTO DE LA ATENCION EN EL SERVICIO DE CUIDADOS NTERMEDIOS DEL HOSPITAL MARIA AUXILIADORA SAN JUAN DE MIRAFLORES, LIMA</t>
  </si>
  <si>
    <t>2290805: MEJORAMIENTO DE LA ATENCION EN EL SERVICIO DE CUIDADOS INTENSIVOS DEL HOSPITAL MARIA AUXILIADORA</t>
  </si>
  <si>
    <t>MINISTERIO DE SALUD - MES DE NOVIEMBRE 2015</t>
  </si>
  <si>
    <t>AL MES DE NOVIEMBRE 2015</t>
  </si>
  <si>
    <t>Ejecución acumulada al mes de
 Octubre (Devengado)</t>
  </si>
  <si>
    <t>2186096: MEJORAMIENTO DEL SERVICIO DE DIAGNOSTICO MEDIANTE EL PROGRAMA PRESUPUESTAL DE PREVENCION Y CONTROL DEL CANCER EN EL HOSPITAL MARIA AUXILIADORA DISTRITO DE SAN JUAN DE MIRAFLORES, PROVINCIA DE LIMA, DEPARTAMENTO DE LIMA</t>
  </si>
  <si>
    <t>2249814: MEJORAMIENTO DE LA CAPACIDAD DE DIAGNOSTICO DEL SERVICIO DE CONSULTORIOS EXTERNOS DE CIRUGIA DE CABEZA, CUELLO Y MAXILOFACIAL DEL HOSPITAL MARIA AUXILIADORA SAN JUAN DE MIRAFLORES, LIMA</t>
  </si>
  <si>
    <t>2250895: MEJORAMIENTO DE LA CAPACIDAD RESOLUTIVA DEL DEPARTAMENTO DE ONCOLOGIA DEL HOSPITAL MARIA AUXILIADORA SAN JUAN DE MIRAFLORES - LIMA</t>
  </si>
  <si>
    <t>2289725: MEJORAMIENTO DEL SERVICIO DE CIRUGIA PEDIATRICA DEL HOSPITAL MARIA AUXILIADORA DEL DISTRITO DE SAN JUAN DE MIRAFLORES, PROVINCIA Y DEPARTAMENTO LIMA</t>
  </si>
  <si>
    <t>2291694: MEJORAMIENTO DEL MONITOREO Y SUPERVISION DE LAS CIRUGIAS EN LA FASE INTRAOPERATORIA EN EL CENTRO QUIRURGICO DEL HOSPITAL MARIA AUXILIADORA, DISTRITO DE SAN JUAN DE MIRAFLORES, PROVINCIA DE LIMA, DEPARTAMENTO DE LIMA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</si>
</sst>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6"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14"/>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sz val="9"/>
      <color indexed="18"/>
      <name val="Arial"/>
      <family val="2"/>
    </font>
    <font>
      <sz val="10"/>
      <name val="Arial Black"/>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10"/>
      <color theme="1"/>
      <name val="Arial"/>
      <family val="2"/>
    </font>
    <font>
      <sz val="10"/>
      <color theme="1"/>
      <name val="Arial"/>
      <family val="2"/>
    </font>
    <font>
      <b/>
      <sz val="9"/>
      <color theme="1"/>
      <name val="Arial"/>
      <family val="2"/>
    </font>
    <font>
      <b/>
      <sz val="9"/>
      <color theme="3"/>
      <name val="Arial"/>
      <family val="2"/>
    </font>
    <font>
      <b/>
      <sz val="9"/>
      <color rgb="FF002060"/>
      <name val="Arial"/>
      <family val="2"/>
    </font>
    <font>
      <sz val="20"/>
      <name val="Arial"/>
      <family val="2"/>
    </font>
  </fonts>
  <fills count="9">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
      <patternFill patternType="solid">
        <fgColor rgb="FFB9F2FD"/>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s>
  <cellStyleXfs count="11">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cellStyleXfs>
  <cellXfs count="207">
    <xf numFmtId="0" fontId="0" fillId="0" borderId="0" xfId="0"/>
    <xf numFmtId="0" fontId="9" fillId="2" borderId="0" xfId="9" applyFont="1" applyFill="1"/>
    <xf numFmtId="0" fontId="9" fillId="2" borderId="0" xfId="9" applyFont="1" applyFill="1" applyAlignment="1">
      <alignment wrapText="1"/>
    </xf>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10" fillId="5" borderId="2" xfId="9" applyNumberFormat="1" applyFont="1" applyFill="1" applyBorder="1" applyAlignment="1">
      <alignment horizontal="right"/>
    </xf>
    <xf numFmtId="3" fontId="14" fillId="2" borderId="0" xfId="9" applyNumberFormat="1" applyFont="1" applyFill="1"/>
    <xf numFmtId="3" fontId="12" fillId="0" borderId="0" xfId="0" applyNumberFormat="1" applyFont="1" applyFill="1" applyBorder="1" applyAlignment="1">
      <alignment vertical="center" wrapText="1"/>
    </xf>
    <xf numFmtId="3" fontId="15"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0" fontId="10" fillId="5" borderId="5" xfId="9" applyFont="1" applyFill="1" applyBorder="1" applyAlignment="1">
      <alignment horizontal="left" wrapText="1"/>
    </xf>
    <xf numFmtId="43" fontId="9" fillId="2" borderId="0" xfId="1" applyFont="1" applyFill="1"/>
    <xf numFmtId="43" fontId="9" fillId="2" borderId="0" xfId="9" applyNumberFormat="1" applyFont="1" applyFill="1"/>
    <xf numFmtId="43" fontId="5" fillId="2" borderId="0" xfId="9" applyNumberFormat="1" applyFont="1" applyFill="1"/>
    <xf numFmtId="0" fontId="7" fillId="2" borderId="0" xfId="9" applyFont="1" applyFill="1" applyAlignment="1">
      <alignment horizontal="center"/>
    </xf>
    <xf numFmtId="3" fontId="14" fillId="5" borderId="0" xfId="9" applyNumberFormat="1" applyFont="1" applyFill="1" applyBorder="1" applyAlignment="1">
      <alignment horizontal="right"/>
    </xf>
    <xf numFmtId="0" fontId="9" fillId="2" borderId="0" xfId="9" applyFont="1" applyFill="1" applyBorder="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26"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3" fontId="18" fillId="0" borderId="11" xfId="10" applyNumberFormat="1" applyFont="1" applyFill="1" applyBorder="1" applyAlignment="1">
      <alignment horizontal="right" vertical="center" wrapText="1"/>
    </xf>
    <xf numFmtId="0" fontId="14" fillId="0" borderId="0" xfId="10" applyFont="1"/>
    <xf numFmtId="0" fontId="20" fillId="5" borderId="2" xfId="10" applyFont="1" applyFill="1" applyBorder="1" applyAlignment="1">
      <alignment horizontal="center" vertical="center" wrapText="1"/>
    </xf>
    <xf numFmtId="4" fontId="7" fillId="2" borderId="0" xfId="9" applyNumberFormat="1" applyFont="1" applyFill="1"/>
    <xf numFmtId="4" fontId="24" fillId="0" borderId="0" xfId="0" applyNumberFormat="1" applyFont="1" applyFill="1" applyBorder="1" applyAlignment="1">
      <alignment vertical="center" wrapText="1"/>
    </xf>
    <xf numFmtId="0" fontId="11" fillId="3" borderId="26" xfId="10" applyFont="1" applyFill="1" applyBorder="1" applyAlignment="1">
      <alignment horizontal="center" vertical="center" wrapText="1"/>
    </xf>
    <xf numFmtId="0" fontId="21" fillId="0" borderId="0" xfId="0" applyFont="1" applyAlignment="1">
      <alignment horizontal="center" vertical="center" wrapText="1"/>
    </xf>
    <xf numFmtId="0" fontId="27" fillId="0" borderId="0" xfId="0" applyFont="1"/>
    <xf numFmtId="0" fontId="21" fillId="0" borderId="0" xfId="0" applyFont="1" applyAlignment="1">
      <alignment vertical="center" wrapText="1"/>
    </xf>
    <xf numFmtId="0" fontId="21" fillId="0" borderId="0" xfId="0" applyFont="1"/>
    <xf numFmtId="0" fontId="27" fillId="0" borderId="0" xfId="0" applyFont="1" applyBorder="1"/>
    <xf numFmtId="167" fontId="19" fillId="6" borderId="4" xfId="2" applyNumberFormat="1" applyFont="1" applyFill="1" applyBorder="1" applyAlignment="1">
      <alignment horizontal="right" vertical="center" wrapText="1"/>
    </xf>
    <xf numFmtId="0" fontId="22" fillId="0" borderId="2" xfId="0" applyFont="1" applyBorder="1" applyAlignment="1">
      <alignment horizontal="justify" vertical="center" wrapText="1"/>
    </xf>
    <xf numFmtId="3" fontId="22" fillId="0" borderId="2" xfId="0" applyNumberFormat="1" applyFont="1" applyBorder="1" applyAlignment="1">
      <alignment horizontal="right" vertical="center" wrapText="1"/>
    </xf>
    <xf numFmtId="167" fontId="22" fillId="0" borderId="12" xfId="2" applyNumberFormat="1" applyFont="1" applyBorder="1" applyAlignment="1">
      <alignment horizontal="right" vertical="center" wrapText="1"/>
    </xf>
    <xf numFmtId="0" fontId="20" fillId="0" borderId="2" xfId="0" applyFont="1" applyFill="1" applyBorder="1" applyAlignment="1">
      <alignment horizontal="center" vertical="center" wrapText="1"/>
    </xf>
    <xf numFmtId="0" fontId="19" fillId="6" borderId="2" xfId="0" applyFont="1" applyFill="1" applyBorder="1" applyAlignment="1">
      <alignment horizontal="left" vertical="center" wrapText="1"/>
    </xf>
    <xf numFmtId="165" fontId="19" fillId="6" borderId="2" xfId="2" applyNumberFormat="1" applyFont="1" applyFill="1" applyBorder="1" applyAlignment="1">
      <alignment horizontal="right" vertical="center" wrapText="1"/>
    </xf>
    <xf numFmtId="3" fontId="19" fillId="6" borderId="2" xfId="2" applyNumberFormat="1" applyFont="1" applyFill="1" applyBorder="1" applyAlignment="1">
      <alignment horizontal="right" vertical="center" wrapText="1"/>
    </xf>
    <xf numFmtId="3" fontId="22" fillId="0" borderId="13" xfId="0" applyNumberFormat="1" applyFont="1" applyBorder="1" applyAlignment="1">
      <alignment horizontal="right" vertical="center" wrapText="1"/>
    </xf>
    <xf numFmtId="0" fontId="20" fillId="5" borderId="2" xfId="0" applyFont="1" applyFill="1" applyBorder="1" applyAlignment="1">
      <alignment horizontal="center" vertical="center" wrapText="1"/>
    </xf>
    <xf numFmtId="0" fontId="19" fillId="6" borderId="13" xfId="0" applyFont="1" applyFill="1" applyBorder="1" applyAlignment="1">
      <alignment horizontal="left" vertical="center" wrapText="1"/>
    </xf>
    <xf numFmtId="165" fontId="19" fillId="6" borderId="13" xfId="2" applyNumberFormat="1" applyFont="1" applyFill="1" applyBorder="1" applyAlignment="1">
      <alignment horizontal="right" vertical="center" wrapText="1"/>
    </xf>
    <xf numFmtId="0" fontId="22" fillId="0" borderId="14" xfId="0" applyFont="1" applyBorder="1" applyAlignment="1">
      <alignment horizontal="justify" vertical="center" wrapText="1"/>
    </xf>
    <xf numFmtId="49" fontId="20" fillId="2" borderId="2" xfId="0" applyNumberFormat="1" applyFont="1" applyFill="1" applyBorder="1" applyAlignment="1">
      <alignment vertical="center" wrapText="1"/>
    </xf>
    <xf numFmtId="167" fontId="27" fillId="0" borderId="0" xfId="0" applyNumberFormat="1" applyFont="1"/>
    <xf numFmtId="4" fontId="27" fillId="0" borderId="0" xfId="0" applyNumberFormat="1" applyFont="1"/>
    <xf numFmtId="0" fontId="14" fillId="0" borderId="0" xfId="0" applyFont="1" applyAlignment="1">
      <alignment vertical="center" wrapText="1"/>
    </xf>
    <xf numFmtId="0" fontId="14" fillId="0" borderId="0" xfId="0" applyFont="1" applyAlignment="1">
      <alignment horizontal="left" vertical="center"/>
    </xf>
    <xf numFmtId="0" fontId="21" fillId="5" borderId="0" xfId="0" applyFont="1" applyFill="1" applyAlignment="1">
      <alignment vertical="center" wrapText="1"/>
    </xf>
    <xf numFmtId="0" fontId="14" fillId="5" borderId="0" xfId="0" applyFont="1" applyFill="1" applyAlignment="1">
      <alignment horizontal="left" vertical="center"/>
    </xf>
    <xf numFmtId="3" fontId="27" fillId="0" borderId="0" xfId="0" applyNumberFormat="1" applyFont="1"/>
    <xf numFmtId="3" fontId="22" fillId="5" borderId="0" xfId="0" applyNumberFormat="1" applyFont="1" applyFill="1" applyBorder="1" applyAlignment="1">
      <alignment horizontal="right" vertical="center" wrapText="1"/>
    </xf>
    <xf numFmtId="0" fontId="25" fillId="0" borderId="0" xfId="0" applyFont="1" applyAlignment="1">
      <alignment horizontal="center" vertical="center" wrapText="1"/>
    </xf>
    <xf numFmtId="0" fontId="14" fillId="2" borderId="0" xfId="10" applyFont="1" applyFill="1"/>
    <xf numFmtId="0" fontId="14" fillId="0" borderId="0" xfId="10" applyFont="1" applyAlignment="1">
      <alignment vertical="center"/>
    </xf>
    <xf numFmtId="167" fontId="14" fillId="0" borderId="0" xfId="10" applyNumberFormat="1" applyFont="1" applyFill="1"/>
    <xf numFmtId="0" fontId="18" fillId="5" borderId="0" xfId="10" applyFont="1" applyFill="1" applyBorder="1" applyAlignment="1">
      <alignment horizontal="center" vertical="center" wrapText="1"/>
    </xf>
    <xf numFmtId="0" fontId="14" fillId="0" borderId="0" xfId="10" applyFont="1" applyAlignment="1">
      <alignment vertical="center" wrapText="1"/>
    </xf>
    <xf numFmtId="0" fontId="19"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0" fontId="27" fillId="0" borderId="13" xfId="0" applyFont="1" applyBorder="1" applyAlignment="1"/>
    <xf numFmtId="165" fontId="19" fillId="6" borderId="13" xfId="1" applyNumberFormat="1" applyFont="1" applyFill="1" applyBorder="1" applyAlignment="1">
      <alignment horizontal="right" vertical="center" wrapText="1"/>
    </xf>
    <xf numFmtId="3" fontId="19" fillId="6" borderId="13" xfId="1" applyNumberFormat="1" applyFont="1" applyFill="1" applyBorder="1" applyAlignment="1">
      <alignment horizontal="right" vertical="center" wrapText="1"/>
    </xf>
    <xf numFmtId="167" fontId="19" fillId="6" borderId="13" xfId="1" applyNumberFormat="1" applyFont="1" applyFill="1" applyBorder="1" applyAlignment="1">
      <alignment horizontal="right" vertical="center" wrapText="1"/>
    </xf>
    <xf numFmtId="167" fontId="22" fillId="0" borderId="13" xfId="0" applyNumberFormat="1" applyFont="1" applyBorder="1" applyAlignment="1">
      <alignment horizontal="right" vertical="center" wrapText="1"/>
    </xf>
    <xf numFmtId="167" fontId="22" fillId="0" borderId="2" xfId="0" applyNumberFormat="1" applyFont="1" applyBorder="1" applyAlignment="1">
      <alignment horizontal="right" vertical="center" wrapText="1"/>
    </xf>
    <xf numFmtId="0" fontId="28" fillId="0" borderId="0" xfId="0" applyFont="1" applyAlignment="1">
      <alignment horizontal="center" vertical="center" wrapText="1"/>
    </xf>
    <xf numFmtId="167" fontId="29" fillId="0" borderId="0" xfId="10" applyNumberFormat="1" applyFont="1" applyFill="1" applyBorder="1"/>
    <xf numFmtId="167" fontId="29" fillId="0" borderId="0" xfId="10" applyNumberFormat="1" applyFont="1" applyFill="1" applyBorder="1" applyAlignment="1">
      <alignment vertical="center"/>
    </xf>
    <xf numFmtId="3" fontId="19" fillId="0" borderId="2" xfId="10" applyNumberFormat="1" applyFont="1" applyBorder="1" applyAlignment="1">
      <alignment horizontal="right" vertical="center" wrapText="1"/>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4" fillId="2" borderId="0" xfId="10" applyFont="1" applyFill="1" applyAlignment="1">
      <alignment horizontal="right" wrapText="1"/>
    </xf>
    <xf numFmtId="0" fontId="19" fillId="2" borderId="0" xfId="10" applyFont="1" applyFill="1" applyAlignment="1">
      <alignment horizontal="right" wrapText="1"/>
    </xf>
    <xf numFmtId="0" fontId="11" fillId="3" borderId="26" xfId="10" applyFont="1" applyFill="1" applyBorder="1" applyAlignment="1">
      <alignment horizontal="center" vertical="center" wrapText="1"/>
    </xf>
    <xf numFmtId="3" fontId="23" fillId="0" borderId="2" xfId="0" applyNumberFormat="1" applyFont="1" applyBorder="1" applyAlignment="1">
      <alignment horizontal="right" vertical="center" wrapText="1"/>
    </xf>
    <xf numFmtId="0" fontId="20" fillId="0" borderId="2" xfId="0" applyFont="1" applyFill="1" applyBorder="1" applyAlignment="1">
      <alignment horizontal="center" vertical="center"/>
    </xf>
    <xf numFmtId="167" fontId="29" fillId="0" borderId="0" xfId="0" applyNumberFormat="1" applyFont="1" applyAlignment="1">
      <alignment horizontal="center" vertical="center" wrapText="1"/>
    </xf>
    <xf numFmtId="0" fontId="14" fillId="2" borderId="0" xfId="10" applyFont="1" applyFill="1" applyAlignment="1">
      <alignment horizontal="justify" vertical="top"/>
    </xf>
    <xf numFmtId="0" fontId="14" fillId="0" borderId="0" xfId="10" applyFont="1" applyAlignment="1">
      <alignment horizontal="justify" vertical="top"/>
    </xf>
    <xf numFmtId="3" fontId="22" fillId="5" borderId="13" xfId="0" applyNumberFormat="1" applyFont="1" applyFill="1" applyBorder="1" applyAlignment="1">
      <alignment horizontal="right" vertical="center" wrapText="1"/>
    </xf>
    <xf numFmtId="166" fontId="10" fillId="2" borderId="17" xfId="9" applyNumberFormat="1" applyFont="1" applyFill="1" applyBorder="1" applyAlignment="1">
      <alignment horizontal="right"/>
    </xf>
    <xf numFmtId="3" fontId="10" fillId="5" borderId="0" xfId="9" applyNumberFormat="1" applyFont="1" applyFill="1" applyBorder="1" applyAlignment="1">
      <alignment horizontal="right"/>
    </xf>
    <xf numFmtId="0" fontId="10" fillId="5" borderId="18" xfId="9" applyFont="1" applyFill="1" applyBorder="1" applyAlignment="1">
      <alignment horizontal="left" wrapText="1"/>
    </xf>
    <xf numFmtId="3" fontId="10" fillId="5" borderId="19" xfId="9" applyNumberFormat="1" applyFont="1" applyFill="1" applyBorder="1" applyAlignment="1">
      <alignment horizontal="right"/>
    </xf>
    <xf numFmtId="0" fontId="20" fillId="5" borderId="13" xfId="10" applyFont="1" applyFill="1" applyBorder="1" applyAlignment="1">
      <alignment horizontal="center" vertical="center" wrapText="1"/>
    </xf>
    <xf numFmtId="0" fontId="31" fillId="7" borderId="0" xfId="0" applyFont="1" applyFill="1" applyBorder="1" applyAlignment="1">
      <alignment horizontal="left" wrapText="1"/>
    </xf>
    <xf numFmtId="165" fontId="29" fillId="0" borderId="0" xfId="0" applyNumberFormat="1" applyFont="1" applyAlignment="1">
      <alignment horizontal="center" vertical="center" wrapText="1"/>
    </xf>
    <xf numFmtId="0" fontId="21" fillId="0" borderId="0" xfId="0" applyFont="1" applyAlignment="1">
      <alignment horizontal="justify" vertical="top" wrapText="1"/>
    </xf>
    <xf numFmtId="167" fontId="19" fillId="5" borderId="6" xfId="9" applyNumberFormat="1" applyFont="1" applyFill="1" applyBorder="1" applyAlignment="1">
      <alignment horizontal="right"/>
    </xf>
    <xf numFmtId="167" fontId="19" fillId="5" borderId="20" xfId="9" applyNumberFormat="1" applyFont="1" applyFill="1" applyBorder="1" applyAlignment="1">
      <alignment horizontal="right"/>
    </xf>
    <xf numFmtId="3" fontId="10" fillId="5" borderId="3" xfId="9" applyNumberFormat="1" applyFont="1" applyFill="1" applyBorder="1" applyAlignment="1">
      <alignment horizontal="right"/>
    </xf>
    <xf numFmtId="167" fontId="19" fillId="5" borderId="17" xfId="9" applyNumberFormat="1" applyFont="1" applyFill="1" applyBorder="1" applyAlignment="1">
      <alignment horizontal="right"/>
    </xf>
    <xf numFmtId="0" fontId="11" fillId="3" borderId="26" xfId="10" applyFont="1" applyFill="1" applyBorder="1" applyAlignment="1">
      <alignment horizontal="center" vertical="center" wrapText="1"/>
    </xf>
    <xf numFmtId="3" fontId="29" fillId="0" borderId="0" xfId="0" applyNumberFormat="1" applyFont="1" applyAlignment="1">
      <alignment horizontal="center" vertical="center" wrapText="1"/>
    </xf>
    <xf numFmtId="3" fontId="19" fillId="0" borderId="0" xfId="10" applyNumberFormat="1" applyFont="1" applyBorder="1" applyAlignment="1">
      <alignment horizontal="right" vertical="center" wrapText="1"/>
    </xf>
    <xf numFmtId="0" fontId="14" fillId="0" borderId="0" xfId="10" applyFont="1" applyBorder="1" applyAlignment="1">
      <alignment vertical="center"/>
    </xf>
    <xf numFmtId="0" fontId="14" fillId="2" borderId="0" xfId="10" applyFont="1" applyFill="1" applyBorder="1" applyAlignment="1">
      <alignment horizontal="justify" vertical="top"/>
    </xf>
    <xf numFmtId="3" fontId="28" fillId="0" borderId="0" xfId="0" applyNumberFormat="1" applyFont="1" applyAlignment="1">
      <alignment horizontal="center" vertical="center" wrapText="1"/>
    </xf>
    <xf numFmtId="3" fontId="22" fillId="0" borderId="15" xfId="0" applyNumberFormat="1" applyFont="1" applyBorder="1" applyAlignment="1">
      <alignment horizontal="right" vertical="center" wrapText="1"/>
    </xf>
    <xf numFmtId="0" fontId="20" fillId="5" borderId="0" xfId="10" applyFont="1" applyFill="1" applyBorder="1" applyAlignment="1">
      <alignment horizontal="center" vertical="center" wrapText="1"/>
    </xf>
    <xf numFmtId="3" fontId="19" fillId="5" borderId="0" xfId="10" applyNumberFormat="1" applyFont="1" applyFill="1" applyBorder="1" applyAlignment="1">
      <alignment horizontal="right" vertical="center" wrapText="1"/>
    </xf>
    <xf numFmtId="3" fontId="30" fillId="7" borderId="0" xfId="0" applyNumberFormat="1" applyFont="1" applyFill="1" applyBorder="1" applyAlignment="1">
      <alignment horizontal="right" vertical="center" wrapText="1"/>
    </xf>
    <xf numFmtId="3" fontId="19" fillId="5" borderId="0" xfId="0" applyNumberFormat="1" applyFont="1" applyFill="1" applyBorder="1" applyAlignment="1">
      <alignment horizontal="right" vertical="center"/>
    </xf>
    <xf numFmtId="167" fontId="32" fillId="0" borderId="0" xfId="10" applyNumberFormat="1" applyFont="1" applyFill="1" applyBorder="1" applyAlignment="1">
      <alignment horizontal="right" vertical="center" wrapText="1"/>
    </xf>
    <xf numFmtId="167" fontId="19" fillId="0" borderId="0" xfId="10" applyNumberFormat="1" applyFont="1" applyBorder="1" applyAlignment="1">
      <alignment horizontal="right" vertical="center"/>
    </xf>
    <xf numFmtId="0" fontId="19" fillId="2" borderId="0" xfId="10" applyFont="1" applyFill="1" applyBorder="1" applyAlignment="1">
      <alignment horizontal="right" wrapText="1"/>
    </xf>
    <xf numFmtId="165" fontId="4" fillId="6" borderId="2" xfId="2" applyNumberFormat="1" applyFont="1" applyFill="1" applyBorder="1" applyAlignment="1">
      <alignment horizontal="right" vertical="center" wrapText="1"/>
    </xf>
    <xf numFmtId="167" fontId="22" fillId="0" borderId="2" xfId="2" applyNumberFormat="1" applyFont="1" applyBorder="1" applyAlignment="1">
      <alignment horizontal="right" vertical="center" wrapText="1"/>
    </xf>
    <xf numFmtId="3" fontId="19" fillId="6" borderId="2" xfId="2" applyNumberFormat="1" applyFont="1" applyFill="1" applyBorder="1" applyAlignment="1">
      <alignment horizontal="left" vertical="center" wrapText="1"/>
    </xf>
    <xf numFmtId="166" fontId="19" fillId="6" borderId="2" xfId="2" applyNumberFormat="1" applyFont="1" applyFill="1" applyBorder="1" applyAlignment="1">
      <alignment horizontal="right" vertical="center" wrapText="1"/>
    </xf>
    <xf numFmtId="3" fontId="25" fillId="4" borderId="2" xfId="0" applyNumberFormat="1" applyFont="1" applyFill="1" applyBorder="1" applyAlignment="1">
      <alignment horizontal="right" vertical="center"/>
    </xf>
    <xf numFmtId="167" fontId="25" fillId="4" borderId="2" xfId="0" applyNumberFormat="1" applyFont="1" applyFill="1" applyBorder="1" applyAlignment="1">
      <alignment horizontal="right" vertical="center"/>
    </xf>
    <xf numFmtId="0" fontId="20" fillId="5" borderId="2" xfId="10" applyFont="1" applyFill="1" applyBorder="1" applyAlignment="1">
      <alignment horizontal="right" vertical="center" wrapText="1"/>
    </xf>
    <xf numFmtId="0" fontId="25" fillId="4" borderId="2" xfId="0" applyFont="1" applyFill="1" applyBorder="1" applyAlignment="1">
      <alignment horizontal="right" vertical="center"/>
    </xf>
    <xf numFmtId="0" fontId="14" fillId="0" borderId="0" xfId="10" applyFont="1" applyAlignment="1">
      <alignment horizontal="right"/>
    </xf>
    <xf numFmtId="0" fontId="14" fillId="2" borderId="5" xfId="9" applyFont="1" applyFill="1" applyBorder="1" applyAlignment="1">
      <alignment wrapText="1"/>
    </xf>
    <xf numFmtId="0" fontId="25" fillId="4" borderId="13" xfId="0" applyFont="1" applyFill="1" applyBorder="1" applyAlignment="1">
      <alignment horizontal="left" vertical="center"/>
    </xf>
    <xf numFmtId="0" fontId="20" fillId="0" borderId="4" xfId="0" applyFont="1" applyFill="1" applyBorder="1" applyAlignment="1">
      <alignment horizontal="center" vertical="center"/>
    </xf>
    <xf numFmtId="0" fontId="19" fillId="4" borderId="22" xfId="0" applyFont="1" applyFill="1" applyBorder="1" applyAlignment="1">
      <alignment horizontal="center" vertical="center" wrapText="1"/>
    </xf>
    <xf numFmtId="49" fontId="20" fillId="2" borderId="2" xfId="0" applyNumberFormat="1" applyFont="1" applyFill="1" applyBorder="1" applyAlignment="1">
      <alignment horizontal="center" vertical="center" wrapText="1"/>
    </xf>
    <xf numFmtId="0" fontId="14" fillId="0" borderId="0" xfId="0" applyFont="1" applyAlignment="1">
      <alignment horizontal="center" vertical="center"/>
    </xf>
    <xf numFmtId="0" fontId="19" fillId="8" borderId="2" xfId="0" applyFont="1" applyFill="1" applyBorder="1" applyAlignment="1">
      <alignment horizontal="left" vertical="center" wrapText="1"/>
    </xf>
    <xf numFmtId="3" fontId="19" fillId="8" borderId="2" xfId="0" applyNumberFormat="1" applyFont="1" applyFill="1" applyBorder="1" applyAlignment="1">
      <alignment horizontal="right" vertical="center" wrapText="1"/>
    </xf>
    <xf numFmtId="0" fontId="19" fillId="8" borderId="2" xfId="0" applyFont="1" applyFill="1" applyBorder="1" applyAlignment="1">
      <alignment horizontal="right" vertical="center" wrapText="1"/>
    </xf>
    <xf numFmtId="167" fontId="19" fillId="8" borderId="2" xfId="0" applyNumberFormat="1" applyFont="1" applyFill="1" applyBorder="1" applyAlignment="1">
      <alignment horizontal="right" vertical="center" wrapText="1"/>
    </xf>
    <xf numFmtId="3" fontId="33" fillId="0" borderId="2" xfId="0" applyNumberFormat="1" applyFont="1" applyBorder="1" applyAlignment="1">
      <alignment horizontal="right" vertical="center" wrapText="1"/>
    </xf>
    <xf numFmtId="3" fontId="34" fillId="0" borderId="2" xfId="0" applyNumberFormat="1" applyFont="1" applyBorder="1" applyAlignment="1">
      <alignment horizontal="right" vertical="center" wrapText="1"/>
    </xf>
    <xf numFmtId="167" fontId="34" fillId="0" borderId="2" xfId="0" applyNumberFormat="1" applyFont="1" applyBorder="1" applyAlignment="1">
      <alignment horizontal="right" vertical="center" wrapText="1"/>
    </xf>
    <xf numFmtId="3" fontId="34" fillId="8" borderId="2" xfId="0" applyNumberFormat="1" applyFont="1" applyFill="1" applyBorder="1" applyAlignment="1">
      <alignment horizontal="right" vertical="center" wrapText="1"/>
    </xf>
    <xf numFmtId="0" fontId="34" fillId="8" borderId="2" xfId="0" applyFont="1" applyFill="1" applyBorder="1" applyAlignment="1">
      <alignment horizontal="right" vertical="center" wrapText="1"/>
    </xf>
    <xf numFmtId="166" fontId="19" fillId="4" borderId="22" xfId="0" applyNumberFormat="1" applyFont="1" applyFill="1" applyBorder="1" applyAlignment="1">
      <alignment vertical="center" wrapText="1"/>
    </xf>
    <xf numFmtId="0" fontId="19" fillId="4" borderId="22" xfId="0" applyFont="1" applyFill="1" applyBorder="1" applyAlignment="1">
      <alignment vertical="center" wrapText="1"/>
    </xf>
    <xf numFmtId="0" fontId="32" fillId="6" borderId="2" xfId="0" applyFont="1" applyFill="1" applyBorder="1" applyAlignment="1">
      <alignment horizontal="left" wrapText="1"/>
    </xf>
    <xf numFmtId="0" fontId="27" fillId="6" borderId="2" xfId="0" applyFont="1" applyFill="1" applyBorder="1" applyAlignment="1">
      <alignment horizontal="left" wrapText="1"/>
    </xf>
    <xf numFmtId="0" fontId="27" fillId="7" borderId="0" xfId="0" applyFont="1" applyFill="1" applyBorder="1" applyAlignment="1">
      <alignment horizontal="left" wrapText="1"/>
    </xf>
    <xf numFmtId="167" fontId="19" fillId="4" borderId="22" xfId="0" applyNumberFormat="1" applyFont="1" applyFill="1" applyBorder="1" applyAlignment="1">
      <alignment horizontal="right" vertical="center"/>
    </xf>
    <xf numFmtId="3" fontId="19" fillId="4" borderId="21" xfId="0" applyNumberFormat="1" applyFont="1" applyFill="1" applyBorder="1" applyAlignment="1">
      <alignment horizontal="right" vertical="center"/>
    </xf>
    <xf numFmtId="0" fontId="18" fillId="0" borderId="2" xfId="0" applyFont="1" applyFill="1" applyBorder="1" applyAlignment="1">
      <alignment horizontal="center" vertical="center"/>
    </xf>
    <xf numFmtId="3" fontId="32" fillId="6" borderId="2" xfId="0" applyNumberFormat="1" applyFont="1" applyFill="1" applyBorder="1" applyAlignment="1">
      <alignment horizontal="right" vertical="center" wrapText="1"/>
    </xf>
    <xf numFmtId="167" fontId="32" fillId="6" borderId="2" xfId="0" applyNumberFormat="1" applyFont="1" applyFill="1" applyBorder="1" applyAlignment="1">
      <alignment horizontal="right" vertical="center" wrapText="1"/>
    </xf>
    <xf numFmtId="3" fontId="22" fillId="0" borderId="4" xfId="0" applyNumberFormat="1" applyFont="1" applyBorder="1" applyAlignment="1">
      <alignment horizontal="right" vertical="center" wrapText="1"/>
    </xf>
    <xf numFmtId="0" fontId="14" fillId="0" borderId="0" xfId="0" applyFont="1" applyAlignment="1">
      <alignment horizontal="left" vertical="center"/>
    </xf>
    <xf numFmtId="4" fontId="0" fillId="0" borderId="0" xfId="0" applyNumberFormat="1" applyAlignment="1">
      <alignment vertical="center" wrapText="1"/>
    </xf>
    <xf numFmtId="0" fontId="0" fillId="0" borderId="0" xfId="0" applyAlignment="1">
      <alignment vertical="center" wrapText="1"/>
    </xf>
    <xf numFmtId="3" fontId="0" fillId="0" borderId="0" xfId="0" applyNumberFormat="1" applyAlignment="1">
      <alignment vertical="center" wrapText="1"/>
    </xf>
    <xf numFmtId="4" fontId="27" fillId="0" borderId="0" xfId="0" applyNumberFormat="1" applyFont="1" applyBorder="1"/>
    <xf numFmtId="49" fontId="20" fillId="2" borderId="4" xfId="0" applyNumberFormat="1" applyFont="1" applyFill="1" applyBorder="1" applyAlignment="1">
      <alignment horizontal="center" vertical="center" wrapText="1"/>
    </xf>
    <xf numFmtId="43" fontId="35" fillId="2" borderId="0" xfId="1" applyFont="1" applyFill="1"/>
    <xf numFmtId="167" fontId="14" fillId="8" borderId="2" xfId="0" applyNumberFormat="1" applyFont="1" applyFill="1" applyBorder="1" applyAlignment="1">
      <alignment horizontal="right" vertical="center" wrapText="1"/>
    </xf>
    <xf numFmtId="3" fontId="27" fillId="0" borderId="0" xfId="0" applyNumberFormat="1" applyFont="1" applyBorder="1"/>
    <xf numFmtId="0" fontId="10" fillId="6" borderId="23" xfId="9" applyFont="1" applyFill="1" applyBorder="1" applyAlignment="1">
      <alignment horizontal="center" vertical="center" wrapText="1"/>
    </xf>
    <xf numFmtId="0" fontId="10" fillId="6" borderId="23" xfId="9" applyFont="1" applyFill="1" applyBorder="1" applyAlignment="1">
      <alignment horizontal="center" vertical="center"/>
    </xf>
    <xf numFmtId="0" fontId="10" fillId="6" borderId="24" xfId="9" applyFont="1" applyFill="1" applyBorder="1" applyAlignment="1">
      <alignment horizontal="center" vertical="center" wrapText="1"/>
    </xf>
    <xf numFmtId="0" fontId="10" fillId="6" borderId="25" xfId="9" applyFont="1" applyFill="1" applyBorder="1" applyAlignment="1">
      <alignment horizontal="center" vertical="center"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0" fontId="4" fillId="2" borderId="0" xfId="9" applyFont="1" applyFill="1" applyAlignment="1">
      <alignment wrapText="1"/>
    </xf>
    <xf numFmtId="0" fontId="11" fillId="3" borderId="26" xfId="10" applyFont="1" applyFill="1" applyBorder="1" applyAlignment="1">
      <alignment horizontal="center" vertical="center" wrapText="1"/>
    </xf>
    <xf numFmtId="0" fontId="16" fillId="3" borderId="27" xfId="10" applyFont="1" applyFill="1" applyBorder="1" applyAlignment="1">
      <alignment horizontal="center" vertical="center" wrapText="1"/>
    </xf>
    <xf numFmtId="0" fontId="16" fillId="3" borderId="40" xfId="1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11" fillId="3" borderId="28" xfId="10" applyFont="1" applyFill="1" applyBorder="1" applyAlignment="1">
      <alignment horizontal="center" vertical="center" wrapText="1"/>
    </xf>
    <xf numFmtId="0" fontId="11" fillId="3" borderId="29" xfId="10" applyFont="1" applyFill="1" applyBorder="1" applyAlignment="1">
      <alignment horizontal="center" vertical="center" wrapText="1"/>
    </xf>
    <xf numFmtId="167" fontId="11" fillId="3" borderId="30" xfId="10" applyNumberFormat="1" applyFont="1" applyFill="1" applyBorder="1" applyAlignment="1">
      <alignment horizontal="center" vertical="center" wrapText="1"/>
    </xf>
    <xf numFmtId="167" fontId="11" fillId="3" borderId="31" xfId="10" applyNumberFormat="1"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33" xfId="10" applyFont="1" applyFill="1" applyBorder="1" applyAlignment="1">
      <alignment horizontal="center" vertical="center" wrapText="1"/>
    </xf>
    <xf numFmtId="167" fontId="11" fillId="3" borderId="34" xfId="10" applyNumberFormat="1" applyFont="1" applyFill="1" applyBorder="1" applyAlignment="1">
      <alignment horizontal="center" vertical="center" wrapText="1"/>
    </xf>
    <xf numFmtId="167" fontId="11" fillId="3" borderId="35" xfId="10" applyNumberFormat="1" applyFont="1" applyFill="1" applyBorder="1" applyAlignment="1">
      <alignment horizontal="center" vertical="center" wrapText="1"/>
    </xf>
    <xf numFmtId="0" fontId="14" fillId="0" borderId="0" xfId="0" applyFont="1" applyAlignment="1">
      <alignment horizontal="left" vertical="center"/>
    </xf>
    <xf numFmtId="164" fontId="11" fillId="3" borderId="34" xfId="2" applyNumberFormat="1" applyFont="1" applyFill="1" applyBorder="1" applyAlignment="1">
      <alignment horizontal="center" vertical="center" wrapText="1"/>
    </xf>
    <xf numFmtId="164" fontId="11" fillId="3" borderId="28" xfId="2" applyNumberFormat="1" applyFont="1" applyFill="1" applyBorder="1" applyAlignment="1">
      <alignment horizontal="center" vertical="center" wrapText="1"/>
    </xf>
    <xf numFmtId="0" fontId="11" fillId="3" borderId="36" xfId="10" applyFont="1" applyFill="1" applyBorder="1" applyAlignment="1">
      <alignment horizontal="center" vertical="center" wrapText="1"/>
    </xf>
    <xf numFmtId="0" fontId="11" fillId="3" borderId="37" xfId="10" applyFont="1" applyFill="1" applyBorder="1" applyAlignment="1">
      <alignment horizontal="center" vertical="center" wrapText="1"/>
    </xf>
    <xf numFmtId="0" fontId="11" fillId="3" borderId="38" xfId="10" applyFont="1" applyFill="1" applyBorder="1" applyAlignment="1">
      <alignment horizontal="center" vertical="center" wrapText="1"/>
    </xf>
    <xf numFmtId="0" fontId="3" fillId="0" borderId="0" xfId="0" applyFont="1" applyAlignment="1">
      <alignment horizontal="center" vertical="top" wrapText="1"/>
    </xf>
    <xf numFmtId="0" fontId="11" fillId="3" borderId="39" xfId="10"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27" xfId="0" applyFont="1" applyFill="1" applyBorder="1" applyAlignment="1">
      <alignment horizontal="center" vertical="center" wrapText="1"/>
    </xf>
    <xf numFmtId="4" fontId="11" fillId="3" borderId="28" xfId="10" applyNumberFormat="1" applyFont="1" applyFill="1" applyBorder="1" applyAlignment="1">
      <alignment horizontal="center" vertical="center" wrapText="1"/>
    </xf>
    <xf numFmtId="4" fontId="11" fillId="3" borderId="29" xfId="10" applyNumberFormat="1" applyFont="1" applyFill="1" applyBorder="1" applyAlignment="1">
      <alignment horizontal="center" vertical="center" wrapText="1"/>
    </xf>
    <xf numFmtId="3" fontId="19" fillId="4" borderId="16" xfId="0" applyNumberFormat="1" applyFont="1" applyFill="1" applyBorder="1" applyAlignment="1">
      <alignment horizontal="right" vertical="center"/>
    </xf>
    <xf numFmtId="0" fontId="32" fillId="0" borderId="0" xfId="0" applyFont="1" applyBorder="1" applyAlignment="1">
      <alignment vertical="center"/>
    </xf>
    <xf numFmtId="1" fontId="19" fillId="6" borderId="15" xfId="2" applyNumberFormat="1" applyFont="1" applyFill="1" applyBorder="1" applyAlignment="1">
      <alignment horizontal="right" vertical="center" wrapText="1"/>
    </xf>
  </cellXfs>
  <cellStyles count="11">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ofi.mef.gob.pe/transparenci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K30"/>
  <sheetViews>
    <sheetView showGridLines="0" workbookViewId="0">
      <selection activeCell="C21" sqref="C21"/>
    </sheetView>
  </sheetViews>
  <sheetFormatPr baseColWidth="10" defaultRowHeight="12.75" x14ac:dyDescent="0.2"/>
  <cols>
    <col min="1" max="1" width="4.140625" style="1" customWidth="1"/>
    <col min="2" max="2" width="64.85546875" style="1" customWidth="1"/>
    <col min="3" max="3" width="16.28515625" style="1" customWidth="1"/>
    <col min="4" max="4" width="16.5703125" style="1" customWidth="1"/>
    <col min="5" max="5" width="10.7109375" style="4" customWidth="1"/>
    <col min="6" max="6" width="12.5703125" style="1" bestFit="1" customWidth="1"/>
    <col min="7" max="7" width="17" style="7" bestFit="1" customWidth="1"/>
    <col min="8" max="8" width="15.5703125" style="39" customWidth="1"/>
    <col min="9" max="9" width="29.140625" style="1" bestFit="1" customWidth="1"/>
    <col min="10" max="16384" width="11.42578125" style="1"/>
  </cols>
  <sheetData>
    <row r="1" spans="2:11" ht="15" x14ac:dyDescent="0.2">
      <c r="B1" s="174"/>
      <c r="C1" s="174"/>
      <c r="D1" s="174"/>
    </row>
    <row r="2" spans="2:11" ht="15.75" customHeight="1" x14ac:dyDescent="0.15">
      <c r="B2" s="175" t="s">
        <v>41</v>
      </c>
      <c r="C2" s="175"/>
      <c r="D2" s="175"/>
      <c r="E2" s="175"/>
      <c r="F2" s="5"/>
      <c r="G2" s="10"/>
      <c r="H2" s="40"/>
    </row>
    <row r="3" spans="2:11" ht="15" customHeight="1" x14ac:dyDescent="0.2">
      <c r="B3" s="175" t="s">
        <v>188</v>
      </c>
      <c r="C3" s="175"/>
      <c r="D3" s="175"/>
      <c r="E3" s="175"/>
    </row>
    <row r="4" spans="2:11" x14ac:dyDescent="0.2">
      <c r="B4" s="176"/>
      <c r="C4" s="176"/>
      <c r="D4" s="176"/>
    </row>
    <row r="5" spans="2:11" x14ac:dyDescent="0.2">
      <c r="B5" s="2"/>
      <c r="C5" s="2"/>
      <c r="D5" s="2"/>
    </row>
    <row r="6" spans="2:11" x14ac:dyDescent="0.2">
      <c r="B6" s="2"/>
      <c r="C6" s="2"/>
      <c r="D6" s="2"/>
    </row>
    <row r="7" spans="2:11" ht="12.75" customHeight="1" x14ac:dyDescent="0.2">
      <c r="B7" s="177" t="s">
        <v>78</v>
      </c>
      <c r="C7" s="177"/>
      <c r="D7" s="177"/>
      <c r="F7" s="26"/>
    </row>
    <row r="8" spans="2:11" ht="12.75" customHeight="1" x14ac:dyDescent="0.2">
      <c r="B8" s="177" t="s">
        <v>10</v>
      </c>
      <c r="C8" s="177"/>
      <c r="D8" s="177"/>
      <c r="F8" s="26"/>
    </row>
    <row r="9" spans="2:11" ht="12.75" customHeight="1" x14ac:dyDescent="0.2">
      <c r="B9" s="3"/>
      <c r="C9" s="3"/>
      <c r="D9" s="3"/>
      <c r="F9" s="26"/>
    </row>
    <row r="10" spans="2:11" x14ac:dyDescent="0.2">
      <c r="B10" s="1" t="s">
        <v>181</v>
      </c>
      <c r="F10" s="27"/>
    </row>
    <row r="11" spans="2:11" ht="13.5" thickBot="1" x14ac:dyDescent="0.25">
      <c r="C11" s="25"/>
    </row>
    <row r="12" spans="2:11" ht="13.5" customHeight="1" thickBot="1" x14ac:dyDescent="0.25">
      <c r="B12" s="170" t="s">
        <v>6</v>
      </c>
      <c r="C12" s="171" t="s">
        <v>7</v>
      </c>
      <c r="D12" s="172" t="s">
        <v>77</v>
      </c>
      <c r="E12" s="170" t="s">
        <v>24</v>
      </c>
      <c r="G12" s="9"/>
    </row>
    <row r="13" spans="2:11" ht="39" customHeight="1" thickBot="1" x14ac:dyDescent="0.25">
      <c r="B13" s="170"/>
      <c r="C13" s="171"/>
      <c r="D13" s="173"/>
      <c r="E13" s="170"/>
      <c r="G13" s="9"/>
    </row>
    <row r="14" spans="2:11" s="14" customFormat="1" ht="24" customHeight="1" thickBot="1" x14ac:dyDescent="0.25">
      <c r="B14" s="6" t="s">
        <v>5</v>
      </c>
      <c r="C14" s="13">
        <f>+C15+C19+C20+C21</f>
        <v>373478150</v>
      </c>
      <c r="D14" s="13">
        <f>+D15+D19+D20+D21</f>
        <v>203380433</v>
      </c>
      <c r="E14" s="100">
        <f t="shared" ref="E14:E21" si="0">D14/C14%</f>
        <v>54.455778202821236</v>
      </c>
      <c r="F14" s="24"/>
      <c r="G14" s="15"/>
      <c r="H14" s="39"/>
      <c r="K14" s="15"/>
    </row>
    <row r="15" spans="2:11" ht="23.25" customHeight="1" x14ac:dyDescent="0.2">
      <c r="B15" s="16" t="s">
        <v>8</v>
      </c>
      <c r="C15" s="17">
        <f>SUM(C16:C18)</f>
        <v>247010285</v>
      </c>
      <c r="D15" s="17">
        <f>SUM(D16:D18)</f>
        <v>170487942</v>
      </c>
      <c r="E15" s="108">
        <f t="shared" si="0"/>
        <v>69.020584304819536</v>
      </c>
      <c r="F15" s="22"/>
      <c r="G15" s="9"/>
      <c r="I15" s="23"/>
    </row>
    <row r="16" spans="2:11" ht="18.75" customHeight="1" x14ac:dyDescent="0.2">
      <c r="B16" s="18" t="s">
        <v>75</v>
      </c>
      <c r="C16" s="19">
        <f>'PLIEGO MINSA'!E7</f>
        <v>139812092</v>
      </c>
      <c r="D16" s="19">
        <f>'PLIEGO MINSA'!H7</f>
        <v>97391294</v>
      </c>
      <c r="E16" s="20">
        <f t="shared" si="0"/>
        <v>69.658705915079224</v>
      </c>
      <c r="F16" s="22"/>
      <c r="G16" s="9"/>
    </row>
    <row r="17" spans="2:9" ht="18.75" customHeight="1" x14ac:dyDescent="0.2">
      <c r="B17" s="18" t="s">
        <v>127</v>
      </c>
      <c r="C17" s="19">
        <f>'PLIEGO MINSA'!E46</f>
        <v>11387026</v>
      </c>
      <c r="D17" s="19">
        <f>'PLIEGO MINSA'!H46</f>
        <v>4530979</v>
      </c>
      <c r="E17" s="20">
        <f t="shared" si="0"/>
        <v>39.790714449936274</v>
      </c>
      <c r="F17" s="22"/>
      <c r="G17" s="9"/>
    </row>
    <row r="18" spans="2:9" ht="26.25" customHeight="1" x14ac:dyDescent="0.2">
      <c r="B18" s="135" t="s">
        <v>76</v>
      </c>
      <c r="C18" s="19">
        <f>'PLIEGO MINSA'!E73</f>
        <v>95811167</v>
      </c>
      <c r="D18" s="19">
        <f>'PLIEGO MINSA'!H73</f>
        <v>68565669</v>
      </c>
      <c r="E18" s="20">
        <f t="shared" si="0"/>
        <v>71.563337705718581</v>
      </c>
      <c r="F18" s="22"/>
      <c r="G18" s="9"/>
    </row>
    <row r="19" spans="2:9" ht="19.5" customHeight="1" x14ac:dyDescent="0.2">
      <c r="B19" s="21" t="s">
        <v>9</v>
      </c>
      <c r="C19" s="8">
        <f>'UE ADSCRITAS AL PLIEGO MINSA'!E7</f>
        <v>8132068</v>
      </c>
      <c r="D19" s="8">
        <f>'UE ADSCRITAS AL PLIEGO MINSA'!H7</f>
        <v>7114384</v>
      </c>
      <c r="E19" s="108">
        <f t="shared" si="0"/>
        <v>87.485544882310393</v>
      </c>
      <c r="F19" s="23"/>
      <c r="G19" s="9"/>
    </row>
    <row r="20" spans="2:9" ht="26.25" thickBot="1" x14ac:dyDescent="0.25">
      <c r="B20" s="102" t="s">
        <v>49</v>
      </c>
      <c r="C20" s="103">
        <f>'UE ADSCRITAS AL PLIEGO MINSA'!E12</f>
        <v>59900000</v>
      </c>
      <c r="D20" s="103">
        <f>'UE ADSCRITAS AL PLIEGO MINSA'!H12</f>
        <v>0</v>
      </c>
      <c r="E20" s="109">
        <f t="shared" si="0"/>
        <v>0</v>
      </c>
      <c r="G20" s="9"/>
    </row>
    <row r="21" spans="2:9" ht="27.75" customHeight="1" thickBot="1" x14ac:dyDescent="0.4">
      <c r="B21" s="102" t="s">
        <v>67</v>
      </c>
      <c r="C21" s="103">
        <f>'UE ADSCRITAS AL PLIEGO MINSA'!E14</f>
        <v>58435797</v>
      </c>
      <c r="D21" s="110">
        <f>'UE ADSCRITAS AL PLIEGO MINSA'!H14</f>
        <v>25778107</v>
      </c>
      <c r="E21" s="111">
        <f t="shared" si="0"/>
        <v>44.113554231150474</v>
      </c>
      <c r="G21" s="9"/>
      <c r="I21" s="167"/>
    </row>
    <row r="22" spans="2:9" ht="25.5" x14ac:dyDescent="0.35">
      <c r="C22" s="7"/>
      <c r="D22" s="101"/>
      <c r="I22" s="167"/>
    </row>
    <row r="23" spans="2:9" ht="25.5" x14ac:dyDescent="0.35">
      <c r="D23" s="7"/>
      <c r="I23" s="167"/>
    </row>
    <row r="24" spans="2:9" ht="33" customHeight="1" x14ac:dyDescent="0.2">
      <c r="D24" s="7"/>
      <c r="E24" s="7"/>
    </row>
    <row r="25" spans="2:9" x14ac:dyDescent="0.2">
      <c r="D25" s="7"/>
      <c r="E25" s="12"/>
    </row>
    <row r="26" spans="2:9" ht="18" x14ac:dyDescent="0.25">
      <c r="D26" s="7"/>
      <c r="G26" s="11"/>
    </row>
    <row r="28" spans="2:9" x14ac:dyDescent="0.2">
      <c r="D28" s="7"/>
      <c r="E28" s="12"/>
    </row>
    <row r="29" spans="2:9" x14ac:dyDescent="0.2">
      <c r="D29" s="7"/>
    </row>
    <row r="30" spans="2:9" x14ac:dyDescent="0.2">
      <c r="E30" s="12"/>
    </row>
  </sheetData>
  <mergeCells count="10">
    <mergeCell ref="B12:B13"/>
    <mergeCell ref="C12:C13"/>
    <mergeCell ref="D12:D13"/>
    <mergeCell ref="E12:E13"/>
    <mergeCell ref="B1:D1"/>
    <mergeCell ref="B2:E2"/>
    <mergeCell ref="B3:E3"/>
    <mergeCell ref="B4:D4"/>
    <mergeCell ref="B7:D7"/>
    <mergeCell ref="B8:D8"/>
  </mergeCells>
  <pageMargins left="0.59055118110236227" right="0" top="0.98425196850393704" bottom="0.98425196850393704"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K936"/>
  <sheetViews>
    <sheetView zoomScaleNormal="100" zoomScaleSheetLayoutView="100" workbookViewId="0">
      <pane xSplit="2" ySplit="7" topLeftCell="C88" activePane="bottomRight" state="frozen"/>
      <selection pane="topRight" activeCell="C1" sqref="C1"/>
      <selection pane="bottomLeft" activeCell="A8" sqref="A8"/>
      <selection pane="bottomRight" sqref="A1:K92"/>
    </sheetView>
  </sheetViews>
  <sheetFormatPr baseColWidth="10" defaultRowHeight="5.65" customHeight="1" x14ac:dyDescent="0.2"/>
  <cols>
    <col min="1" max="1" width="8.5703125" style="73" customWidth="1"/>
    <col min="2" max="2" width="41.42578125" style="98" customWidth="1"/>
    <col min="3" max="3" width="10.5703125" style="74" customWidth="1" collapsed="1"/>
    <col min="4" max="4" width="12.28515625" style="74" customWidth="1"/>
    <col min="5" max="5" width="13" style="75" customWidth="1"/>
    <col min="6" max="6" width="11.7109375" style="75" customWidth="1"/>
    <col min="7" max="7" width="11.7109375" style="37" customWidth="1"/>
    <col min="8" max="8" width="11.28515625" style="37" customWidth="1"/>
    <col min="9" max="9" width="8.7109375" style="76" customWidth="1"/>
    <col min="10" max="10" width="12.28515625" style="72" customWidth="1"/>
    <col min="11" max="11" width="10.5703125" style="77" customWidth="1"/>
    <col min="12" max="16384" width="11.42578125" style="37"/>
  </cols>
  <sheetData>
    <row r="1" spans="1:11" s="34" customFormat="1" ht="18.75" customHeight="1" x14ac:dyDescent="0.2">
      <c r="A1" s="181" t="s">
        <v>129</v>
      </c>
      <c r="B1" s="181"/>
      <c r="C1" s="181"/>
      <c r="D1" s="181"/>
      <c r="E1" s="181"/>
      <c r="F1" s="181"/>
      <c r="G1" s="181"/>
      <c r="H1" s="181"/>
      <c r="I1" s="181"/>
      <c r="J1" s="181"/>
      <c r="K1" s="181"/>
    </row>
    <row r="2" spans="1:11" s="34" customFormat="1" ht="18.75" customHeight="1" x14ac:dyDescent="0.2">
      <c r="A2" s="182" t="s">
        <v>188</v>
      </c>
      <c r="B2" s="182"/>
      <c r="C2" s="182"/>
      <c r="D2" s="182"/>
      <c r="E2" s="182"/>
      <c r="F2" s="182"/>
      <c r="G2" s="182"/>
      <c r="H2" s="182"/>
      <c r="I2" s="182"/>
      <c r="J2" s="182"/>
      <c r="K2" s="182"/>
    </row>
    <row r="3" spans="1:11" s="34" customFormat="1" ht="18.75" customHeight="1" x14ac:dyDescent="0.2">
      <c r="A3" s="84"/>
      <c r="B3" s="107"/>
      <c r="C3" s="84"/>
      <c r="D3" s="84"/>
      <c r="E3" s="84"/>
      <c r="F3" s="84"/>
      <c r="G3" s="69"/>
      <c r="H3" s="117"/>
      <c r="I3" s="84"/>
      <c r="J3" s="85"/>
      <c r="K3" s="86"/>
    </row>
    <row r="4" spans="1:11" s="34" customFormat="1" ht="13.5" customHeight="1" x14ac:dyDescent="0.2">
      <c r="A4" s="179" t="s">
        <v>0</v>
      </c>
      <c r="B4" s="179" t="s">
        <v>1</v>
      </c>
      <c r="C4" s="187" t="s">
        <v>4</v>
      </c>
      <c r="D4" s="187" t="s">
        <v>69</v>
      </c>
      <c r="E4" s="178" t="s">
        <v>71</v>
      </c>
      <c r="F4" s="178"/>
      <c r="G4" s="178"/>
      <c r="H4" s="178"/>
      <c r="I4" s="178"/>
      <c r="J4" s="183" t="s">
        <v>52</v>
      </c>
      <c r="K4" s="185" t="s">
        <v>53</v>
      </c>
    </row>
    <row r="5" spans="1:11" s="35" customFormat="1" ht="75.75" customHeight="1" thickBot="1" x14ac:dyDescent="0.3">
      <c r="A5" s="180"/>
      <c r="B5" s="179"/>
      <c r="C5" s="188"/>
      <c r="D5" s="188"/>
      <c r="E5" s="112" t="s">
        <v>72</v>
      </c>
      <c r="F5" s="30" t="s">
        <v>189</v>
      </c>
      <c r="G5" s="93" t="s">
        <v>56</v>
      </c>
      <c r="H5" s="41" t="s">
        <v>70</v>
      </c>
      <c r="I5" s="33" t="s">
        <v>24</v>
      </c>
      <c r="J5" s="184"/>
      <c r="K5" s="186"/>
    </row>
    <row r="6" spans="1:11" s="134" customFormat="1" ht="21.75" customHeight="1" x14ac:dyDescent="0.2">
      <c r="A6" s="132"/>
      <c r="B6" s="133" t="s">
        <v>74</v>
      </c>
      <c r="C6" s="133"/>
      <c r="D6" s="130">
        <f>D7+D46+D73</f>
        <v>1291744659.49</v>
      </c>
      <c r="E6" s="130">
        <f>E7+E46+E73</f>
        <v>247010285</v>
      </c>
      <c r="F6" s="130">
        <f>F7+F46+F73</f>
        <v>159062611</v>
      </c>
      <c r="G6" s="130">
        <f>G7+G46+G73</f>
        <v>11425331</v>
      </c>
      <c r="H6" s="130">
        <f>F6+G6</f>
        <v>170487942</v>
      </c>
      <c r="I6" s="131">
        <f>H6/E6%</f>
        <v>69.020584304819536</v>
      </c>
      <c r="J6" s="130">
        <f>D6+H6</f>
        <v>1462232601.49</v>
      </c>
      <c r="K6" s="133"/>
    </row>
    <row r="7" spans="1:11" ht="26.25" customHeight="1" x14ac:dyDescent="0.2">
      <c r="A7" s="36"/>
      <c r="B7" s="128" t="s">
        <v>73</v>
      </c>
      <c r="C7" s="54"/>
      <c r="D7" s="54">
        <f>SUM(D8:D45)</f>
        <v>867632446.41999996</v>
      </c>
      <c r="E7" s="54">
        <f>SUM(E8:E45)</f>
        <v>139812092</v>
      </c>
      <c r="F7" s="54">
        <f>SUM(F8:F45)</f>
        <v>93288501</v>
      </c>
      <c r="G7" s="54">
        <f>SUM(G8:G45)</f>
        <v>4102793</v>
      </c>
      <c r="H7" s="54">
        <f t="shared" ref="H7:H45" si="0">F7+G7</f>
        <v>97391294</v>
      </c>
      <c r="I7" s="129">
        <f>H7/E7%</f>
        <v>69.658705915079224</v>
      </c>
      <c r="J7" s="54">
        <f>D7+H7</f>
        <v>965023740.41999996</v>
      </c>
      <c r="K7" s="54"/>
    </row>
    <row r="8" spans="1:11" ht="22.5" customHeight="1" x14ac:dyDescent="0.2">
      <c r="A8" s="49"/>
      <c r="B8" s="48" t="s">
        <v>50</v>
      </c>
      <c r="C8" s="49"/>
      <c r="D8" s="49"/>
      <c r="E8" s="49">
        <v>255000</v>
      </c>
      <c r="F8" s="49">
        <v>0</v>
      </c>
      <c r="G8" s="87"/>
      <c r="H8" s="87">
        <f t="shared" si="0"/>
        <v>0</v>
      </c>
      <c r="I8" s="83">
        <f>H8/E8%</f>
        <v>0</v>
      </c>
      <c r="J8" s="49">
        <f>D8+H8</f>
        <v>0</v>
      </c>
      <c r="K8" s="83"/>
    </row>
    <row r="9" spans="1:11" ht="60" x14ac:dyDescent="0.2">
      <c r="A9" s="38">
        <v>74531</v>
      </c>
      <c r="B9" s="48" t="s">
        <v>109</v>
      </c>
      <c r="C9" s="49">
        <v>4245500.71</v>
      </c>
      <c r="D9" s="49">
        <v>3251033</v>
      </c>
      <c r="E9" s="49">
        <v>706041</v>
      </c>
      <c r="F9" s="49">
        <v>252199</v>
      </c>
      <c r="G9" s="49"/>
      <c r="H9" s="49">
        <f t="shared" si="0"/>
        <v>252199</v>
      </c>
      <c r="I9" s="83">
        <f>H9/E9%</f>
        <v>35.720163559906581</v>
      </c>
      <c r="J9" s="49">
        <f>D9+H9</f>
        <v>3503232</v>
      </c>
      <c r="K9" s="83">
        <f>J9/C9%</f>
        <v>82.516344697537448</v>
      </c>
    </row>
    <row r="10" spans="1:11" ht="72" x14ac:dyDescent="0.2">
      <c r="A10" s="38">
        <v>83236</v>
      </c>
      <c r="B10" s="48" t="s">
        <v>43</v>
      </c>
      <c r="C10" s="49">
        <v>198303.19</v>
      </c>
      <c r="D10" s="49">
        <v>186625</v>
      </c>
      <c r="E10" s="49">
        <v>1899</v>
      </c>
      <c r="F10" s="49">
        <v>1899</v>
      </c>
      <c r="G10" s="49"/>
      <c r="H10" s="49">
        <f t="shared" si="0"/>
        <v>1899</v>
      </c>
      <c r="I10" s="83">
        <f>H10/E10%</f>
        <v>100.00000000000001</v>
      </c>
      <c r="J10" s="49">
        <f>D10+H10</f>
        <v>188524</v>
      </c>
      <c r="K10" s="83">
        <f>J10/C10%</f>
        <v>95.06856647137144</v>
      </c>
    </row>
    <row r="11" spans="1:11" ht="60" x14ac:dyDescent="0.2">
      <c r="A11" s="38">
        <v>83356</v>
      </c>
      <c r="B11" s="48" t="s">
        <v>44</v>
      </c>
      <c r="C11" s="49">
        <v>197343</v>
      </c>
      <c r="D11" s="49">
        <v>185806</v>
      </c>
      <c r="E11" s="49">
        <v>1899</v>
      </c>
      <c r="F11" s="49">
        <v>1899</v>
      </c>
      <c r="G11" s="49"/>
      <c r="H11" s="49">
        <f t="shared" si="0"/>
        <v>1899</v>
      </c>
      <c r="I11" s="83">
        <f>H11/E11%</f>
        <v>100.00000000000001</v>
      </c>
      <c r="J11" s="49">
        <f>D11+H11</f>
        <v>187705</v>
      </c>
      <c r="K11" s="83">
        <f>J11/C11%</f>
        <v>95.116117622616457</v>
      </c>
    </row>
    <row r="12" spans="1:11" ht="60" x14ac:dyDescent="0.2">
      <c r="A12" s="38">
        <v>83335</v>
      </c>
      <c r="B12" s="48" t="s">
        <v>45</v>
      </c>
      <c r="C12" s="49">
        <v>209462.83</v>
      </c>
      <c r="D12" s="49">
        <v>198143</v>
      </c>
      <c r="E12" s="49">
        <v>1899</v>
      </c>
      <c r="F12" s="49">
        <v>1899</v>
      </c>
      <c r="G12" s="49"/>
      <c r="H12" s="49">
        <f t="shared" si="0"/>
        <v>1899</v>
      </c>
      <c r="I12" s="83">
        <f>H12/E12%</f>
        <v>100.00000000000001</v>
      </c>
      <c r="J12" s="49">
        <f>D12+H12</f>
        <v>200042</v>
      </c>
      <c r="K12" s="83">
        <f>J12/C12%</f>
        <v>95.502385793221649</v>
      </c>
    </row>
    <row r="13" spans="1:11" ht="60" x14ac:dyDescent="0.2">
      <c r="A13" s="38">
        <v>83405</v>
      </c>
      <c r="B13" s="48" t="s">
        <v>46</v>
      </c>
      <c r="C13" s="49">
        <v>177935.88</v>
      </c>
      <c r="D13" s="49">
        <v>169630</v>
      </c>
      <c r="E13" s="49">
        <v>1899</v>
      </c>
      <c r="F13" s="49">
        <v>1899</v>
      </c>
      <c r="G13" s="49"/>
      <c r="H13" s="49">
        <f t="shared" si="0"/>
        <v>1899</v>
      </c>
      <c r="I13" s="83">
        <f>H13/E13%</f>
        <v>100.00000000000001</v>
      </c>
      <c r="J13" s="49">
        <f>D13+H13</f>
        <v>171529</v>
      </c>
      <c r="K13" s="83">
        <f>J13/C13%</f>
        <v>96.399332163923319</v>
      </c>
    </row>
    <row r="14" spans="1:11" ht="60" x14ac:dyDescent="0.2">
      <c r="A14" s="38">
        <v>83403</v>
      </c>
      <c r="B14" s="48" t="s">
        <v>37</v>
      </c>
      <c r="C14" s="49">
        <v>319341.98</v>
      </c>
      <c r="D14" s="49">
        <v>305148</v>
      </c>
      <c r="E14" s="49">
        <v>1899</v>
      </c>
      <c r="F14" s="49">
        <v>1899</v>
      </c>
      <c r="G14" s="49"/>
      <c r="H14" s="49">
        <f t="shared" si="0"/>
        <v>1899</v>
      </c>
      <c r="I14" s="83">
        <f>H14/E14%</f>
        <v>100.00000000000001</v>
      </c>
      <c r="J14" s="49">
        <f>D14+H14</f>
        <v>307047</v>
      </c>
      <c r="K14" s="83">
        <f>J14/C14%</f>
        <v>96.149901744831681</v>
      </c>
    </row>
    <row r="15" spans="1:11" ht="60" x14ac:dyDescent="0.2">
      <c r="A15" s="38">
        <v>83401</v>
      </c>
      <c r="B15" s="48" t="s">
        <v>47</v>
      </c>
      <c r="C15" s="49">
        <v>122931.55</v>
      </c>
      <c r="D15" s="49">
        <v>117369</v>
      </c>
      <c r="E15" s="49">
        <v>1899</v>
      </c>
      <c r="F15" s="49">
        <v>1899</v>
      </c>
      <c r="G15" s="49"/>
      <c r="H15" s="49">
        <f t="shared" si="0"/>
        <v>1899</v>
      </c>
      <c r="I15" s="83">
        <f>H15/E15%</f>
        <v>100.00000000000001</v>
      </c>
      <c r="J15" s="49">
        <f>D15+H15</f>
        <v>119268</v>
      </c>
      <c r="K15" s="83">
        <f>J15/C15%</f>
        <v>97.019845597000938</v>
      </c>
    </row>
    <row r="16" spans="1:11" ht="60" x14ac:dyDescent="0.2">
      <c r="A16" s="38">
        <v>83395</v>
      </c>
      <c r="B16" s="48" t="s">
        <v>48</v>
      </c>
      <c r="C16" s="49">
        <v>89384.11</v>
      </c>
      <c r="D16" s="49">
        <v>84010</v>
      </c>
      <c r="E16" s="49">
        <v>1899</v>
      </c>
      <c r="F16" s="49">
        <v>1899</v>
      </c>
      <c r="G16" s="49"/>
      <c r="H16" s="49">
        <f t="shared" si="0"/>
        <v>1899</v>
      </c>
      <c r="I16" s="83">
        <f>H16/E16%</f>
        <v>100.00000000000001</v>
      </c>
      <c r="J16" s="49">
        <f>D16+H16</f>
        <v>85909</v>
      </c>
      <c r="K16" s="83">
        <f>J16/C16%</f>
        <v>96.112161322633298</v>
      </c>
    </row>
    <row r="17" spans="1:11" ht="48" x14ac:dyDescent="0.2">
      <c r="A17" s="38">
        <v>66253</v>
      </c>
      <c r="B17" s="48" t="s">
        <v>38</v>
      </c>
      <c r="C17" s="49">
        <v>309614383.63</v>
      </c>
      <c r="D17" s="49">
        <v>293926345</v>
      </c>
      <c r="E17" s="49">
        <v>8399156</v>
      </c>
      <c r="F17" s="49">
        <v>6437408</v>
      </c>
      <c r="G17" s="49">
        <v>90194</v>
      </c>
      <c r="H17" s="49">
        <f t="shared" si="0"/>
        <v>6527602</v>
      </c>
      <c r="I17" s="83">
        <f>H17/E17%</f>
        <v>77.717356362948848</v>
      </c>
      <c r="J17" s="49">
        <f>D17+H17</f>
        <v>300453947</v>
      </c>
      <c r="K17" s="83">
        <f>J17/C17%</f>
        <v>97.041340094539322</v>
      </c>
    </row>
    <row r="18" spans="1:11" ht="48" x14ac:dyDescent="0.2">
      <c r="A18" s="38">
        <v>76065</v>
      </c>
      <c r="B18" s="48" t="s">
        <v>39</v>
      </c>
      <c r="C18" s="49">
        <v>56221186</v>
      </c>
      <c r="D18" s="49">
        <v>95717919</v>
      </c>
      <c r="E18" s="49">
        <v>687971</v>
      </c>
      <c r="F18" s="49">
        <v>289041</v>
      </c>
      <c r="G18" s="49">
        <v>87000</v>
      </c>
      <c r="H18" s="49">
        <f t="shared" si="0"/>
        <v>376041</v>
      </c>
      <c r="I18" s="83">
        <f>H18/E18%</f>
        <v>54.659426051388792</v>
      </c>
      <c r="J18" s="49">
        <f>D18+H18</f>
        <v>96093960</v>
      </c>
      <c r="K18" s="83">
        <f>J18/C18%</f>
        <v>170.92126089264642</v>
      </c>
    </row>
    <row r="19" spans="1:11" ht="36" x14ac:dyDescent="0.2">
      <c r="A19" s="38">
        <v>72056</v>
      </c>
      <c r="B19" s="48" t="s">
        <v>40</v>
      </c>
      <c r="C19" s="49">
        <v>157104618</v>
      </c>
      <c r="D19" s="49">
        <v>155313553</v>
      </c>
      <c r="E19" s="49">
        <v>1427940</v>
      </c>
      <c r="F19" s="49">
        <v>398568</v>
      </c>
      <c r="G19" s="49">
        <v>289610</v>
      </c>
      <c r="H19" s="49">
        <f t="shared" si="0"/>
        <v>688178</v>
      </c>
      <c r="I19" s="83">
        <f>H19/E19%</f>
        <v>48.193761642646052</v>
      </c>
      <c r="J19" s="49">
        <f>D19+H19</f>
        <v>156001731</v>
      </c>
      <c r="K19" s="83">
        <f>J19/C19%</f>
        <v>99.297991991553047</v>
      </c>
    </row>
    <row r="20" spans="1:11" ht="66.75" customHeight="1" x14ac:dyDescent="0.2">
      <c r="A20" s="38">
        <v>74505</v>
      </c>
      <c r="B20" s="48" t="s">
        <v>120</v>
      </c>
      <c r="C20" s="49">
        <v>78610205.049999997</v>
      </c>
      <c r="D20" s="49">
        <v>70678256</v>
      </c>
      <c r="E20" s="49">
        <v>4849238</v>
      </c>
      <c r="F20" s="49">
        <v>3884719</v>
      </c>
      <c r="G20" s="49"/>
      <c r="H20" s="49">
        <f t="shared" si="0"/>
        <v>3884719</v>
      </c>
      <c r="I20" s="83">
        <f>H20/E20%</f>
        <v>80.109885305691336</v>
      </c>
      <c r="J20" s="49">
        <f>D20+H20</f>
        <v>74562975</v>
      </c>
      <c r="K20" s="83">
        <f>J20/C20%</f>
        <v>94.85152080773004</v>
      </c>
    </row>
    <row r="21" spans="1:11" ht="48" x14ac:dyDescent="0.2">
      <c r="A21" s="38">
        <v>58330</v>
      </c>
      <c r="B21" s="48" t="s">
        <v>30</v>
      </c>
      <c r="C21" s="49">
        <v>255270770.75</v>
      </c>
      <c r="D21" s="49">
        <v>168949020</v>
      </c>
      <c r="E21" s="49">
        <v>68785429</v>
      </c>
      <c r="F21" s="49">
        <v>54207558</v>
      </c>
      <c r="G21" s="49">
        <v>1967324</v>
      </c>
      <c r="H21" s="49">
        <f t="shared" si="0"/>
        <v>56174882</v>
      </c>
      <c r="I21" s="83">
        <f>H21/E21%</f>
        <v>81.666833829007587</v>
      </c>
      <c r="J21" s="49">
        <f>D21+H21</f>
        <v>225123902</v>
      </c>
      <c r="K21" s="83">
        <f>J21/C21%</f>
        <v>88.190238678158579</v>
      </c>
    </row>
    <row r="22" spans="1:11" ht="48" x14ac:dyDescent="0.2">
      <c r="A22" s="38">
        <v>57894</v>
      </c>
      <c r="B22" s="48" t="s">
        <v>25</v>
      </c>
      <c r="C22" s="49">
        <v>159384974</v>
      </c>
      <c r="D22" s="49">
        <v>78549589.420000002</v>
      </c>
      <c r="E22" s="49">
        <v>48963748</v>
      </c>
      <c r="F22" s="49">
        <v>27723115</v>
      </c>
      <c r="G22" s="49">
        <v>1544765</v>
      </c>
      <c r="H22" s="49">
        <f t="shared" si="0"/>
        <v>29267880</v>
      </c>
      <c r="I22" s="83">
        <f>H22/E22%</f>
        <v>59.774590785002815</v>
      </c>
      <c r="J22" s="49">
        <f>D22+H22</f>
        <v>107817469.42</v>
      </c>
      <c r="K22" s="83">
        <f>J22/C22%</f>
        <v>67.645943475198607</v>
      </c>
    </row>
    <row r="23" spans="1:11" ht="72" x14ac:dyDescent="0.2">
      <c r="A23" s="38">
        <v>211959</v>
      </c>
      <c r="B23" s="48" t="s">
        <v>130</v>
      </c>
      <c r="C23" s="49">
        <v>228407.43</v>
      </c>
      <c r="D23" s="49">
        <v>0</v>
      </c>
      <c r="E23" s="49">
        <v>228408</v>
      </c>
      <c r="F23" s="49">
        <v>0</v>
      </c>
      <c r="G23" s="49"/>
      <c r="H23" s="49">
        <f t="shared" si="0"/>
        <v>0</v>
      </c>
      <c r="I23" s="83">
        <f>H23/E23%</f>
        <v>0</v>
      </c>
      <c r="J23" s="49">
        <f>D23+H23</f>
        <v>0</v>
      </c>
      <c r="K23" s="83">
        <f>J23/C23%</f>
        <v>0</v>
      </c>
    </row>
    <row r="24" spans="1:11" ht="60" x14ac:dyDescent="0.2">
      <c r="A24" s="38">
        <v>212025</v>
      </c>
      <c r="B24" s="48" t="s">
        <v>131</v>
      </c>
      <c r="C24" s="49">
        <v>228407.43</v>
      </c>
      <c r="D24" s="49">
        <v>0</v>
      </c>
      <c r="E24" s="49">
        <v>228408</v>
      </c>
      <c r="F24" s="49">
        <v>0</v>
      </c>
      <c r="G24" s="49"/>
      <c r="H24" s="49">
        <f t="shared" si="0"/>
        <v>0</v>
      </c>
      <c r="I24" s="83">
        <f>H24/E24%</f>
        <v>0</v>
      </c>
      <c r="J24" s="49">
        <f>D24+H24</f>
        <v>0</v>
      </c>
      <c r="K24" s="83">
        <f>J24/C24%</f>
        <v>0</v>
      </c>
    </row>
    <row r="25" spans="1:11" ht="60" x14ac:dyDescent="0.2">
      <c r="A25" s="38">
        <v>212030</v>
      </c>
      <c r="B25" s="48" t="s">
        <v>132</v>
      </c>
      <c r="C25" s="49">
        <v>228407.43</v>
      </c>
      <c r="D25" s="49">
        <v>0</v>
      </c>
      <c r="E25" s="49">
        <v>228408</v>
      </c>
      <c r="F25" s="49">
        <v>0</v>
      </c>
      <c r="G25" s="49"/>
      <c r="H25" s="49">
        <f t="shared" si="0"/>
        <v>0</v>
      </c>
      <c r="I25" s="83">
        <f>H25/E25%</f>
        <v>0</v>
      </c>
      <c r="J25" s="49">
        <f>D25+H25</f>
        <v>0</v>
      </c>
      <c r="K25" s="83">
        <f>J25/C25%</f>
        <v>0</v>
      </c>
    </row>
    <row r="26" spans="1:11" ht="60" x14ac:dyDescent="0.2">
      <c r="A26" s="38">
        <v>211942</v>
      </c>
      <c r="B26" s="48" t="s">
        <v>133</v>
      </c>
      <c r="C26" s="49">
        <v>228407.43</v>
      </c>
      <c r="D26" s="49">
        <v>0</v>
      </c>
      <c r="E26" s="49">
        <v>228408</v>
      </c>
      <c r="F26" s="49">
        <v>0</v>
      </c>
      <c r="G26" s="49"/>
      <c r="H26" s="49">
        <f t="shared" si="0"/>
        <v>0</v>
      </c>
      <c r="I26" s="83">
        <f>H26/E26%</f>
        <v>0</v>
      </c>
      <c r="J26" s="49">
        <f>D26+H26</f>
        <v>0</v>
      </c>
      <c r="K26" s="83">
        <f>J26/C26%</f>
        <v>0</v>
      </c>
    </row>
    <row r="27" spans="1:11" ht="72" x14ac:dyDescent="0.2">
      <c r="A27" s="38">
        <v>212032</v>
      </c>
      <c r="B27" s="48" t="s">
        <v>134</v>
      </c>
      <c r="C27" s="49">
        <v>228407.43</v>
      </c>
      <c r="D27" s="49">
        <v>0</v>
      </c>
      <c r="E27" s="49">
        <v>228408</v>
      </c>
      <c r="F27" s="49">
        <v>0</v>
      </c>
      <c r="G27" s="49"/>
      <c r="H27" s="49">
        <f t="shared" si="0"/>
        <v>0</v>
      </c>
      <c r="I27" s="83">
        <f>H27/E27%</f>
        <v>0</v>
      </c>
      <c r="J27" s="49">
        <f>D27+H27</f>
        <v>0</v>
      </c>
      <c r="K27" s="83">
        <f>J27/C27%</f>
        <v>0</v>
      </c>
    </row>
    <row r="28" spans="1:11" ht="72" x14ac:dyDescent="0.2">
      <c r="A28" s="38">
        <v>211985</v>
      </c>
      <c r="B28" s="48" t="s">
        <v>135</v>
      </c>
      <c r="C28" s="49">
        <v>228407.43</v>
      </c>
      <c r="D28" s="49">
        <v>0</v>
      </c>
      <c r="E28" s="49">
        <v>228408</v>
      </c>
      <c r="F28" s="49">
        <v>0</v>
      </c>
      <c r="G28" s="49"/>
      <c r="H28" s="49">
        <f t="shared" si="0"/>
        <v>0</v>
      </c>
      <c r="I28" s="83">
        <f>H28/E28%</f>
        <v>0</v>
      </c>
      <c r="J28" s="49">
        <f>D28+H28</f>
        <v>0</v>
      </c>
      <c r="K28" s="83">
        <f>J28/C28%</f>
        <v>0</v>
      </c>
    </row>
    <row r="29" spans="1:11" ht="60" x14ac:dyDescent="0.2">
      <c r="A29" s="38">
        <v>212018</v>
      </c>
      <c r="B29" s="48" t="s">
        <v>136</v>
      </c>
      <c r="C29" s="49">
        <v>228407.43</v>
      </c>
      <c r="D29" s="49">
        <v>0</v>
      </c>
      <c r="E29" s="49">
        <v>228408</v>
      </c>
      <c r="F29" s="49">
        <v>0</v>
      </c>
      <c r="G29" s="49"/>
      <c r="H29" s="49">
        <f t="shared" si="0"/>
        <v>0</v>
      </c>
      <c r="I29" s="83">
        <f>H29/E29%</f>
        <v>0</v>
      </c>
      <c r="J29" s="49">
        <f>D29+H29</f>
        <v>0</v>
      </c>
      <c r="K29" s="83">
        <f>J29/C29%</f>
        <v>0</v>
      </c>
    </row>
    <row r="30" spans="1:11" ht="60" x14ac:dyDescent="0.2">
      <c r="A30" s="38">
        <v>212042</v>
      </c>
      <c r="B30" s="48" t="s">
        <v>137</v>
      </c>
      <c r="C30" s="49">
        <v>228407.43</v>
      </c>
      <c r="D30" s="49">
        <v>0</v>
      </c>
      <c r="E30" s="49">
        <v>228408</v>
      </c>
      <c r="F30" s="49">
        <v>0</v>
      </c>
      <c r="G30" s="49"/>
      <c r="H30" s="49">
        <f t="shared" si="0"/>
        <v>0</v>
      </c>
      <c r="I30" s="83">
        <f>H30/E30%</f>
        <v>0</v>
      </c>
      <c r="J30" s="49">
        <f>D30+H30</f>
        <v>0</v>
      </c>
      <c r="K30" s="83">
        <f>J30/C30%</f>
        <v>0</v>
      </c>
    </row>
    <row r="31" spans="1:11" ht="60" x14ac:dyDescent="0.2">
      <c r="A31" s="38">
        <v>212045</v>
      </c>
      <c r="B31" s="48" t="s">
        <v>138</v>
      </c>
      <c r="C31" s="49">
        <v>228407.43</v>
      </c>
      <c r="D31" s="49">
        <v>0</v>
      </c>
      <c r="E31" s="49">
        <v>228408</v>
      </c>
      <c r="F31" s="49">
        <v>0</v>
      </c>
      <c r="G31" s="49"/>
      <c r="H31" s="49">
        <f t="shared" si="0"/>
        <v>0</v>
      </c>
      <c r="I31" s="83">
        <f>H31/E31%</f>
        <v>0</v>
      </c>
      <c r="J31" s="49">
        <f>D31+H31</f>
        <v>0</v>
      </c>
      <c r="K31" s="83">
        <f>J31/C31%</f>
        <v>0</v>
      </c>
    </row>
    <row r="32" spans="1:11" ht="72" x14ac:dyDescent="0.2">
      <c r="A32" s="38">
        <v>212047</v>
      </c>
      <c r="B32" s="48" t="s">
        <v>139</v>
      </c>
      <c r="C32" s="49">
        <v>228407.43</v>
      </c>
      <c r="D32" s="49">
        <v>0</v>
      </c>
      <c r="E32" s="49">
        <v>228408</v>
      </c>
      <c r="F32" s="49">
        <v>0</v>
      </c>
      <c r="G32" s="49"/>
      <c r="H32" s="49">
        <f t="shared" si="0"/>
        <v>0</v>
      </c>
      <c r="I32" s="83">
        <f>H32/E32%</f>
        <v>0</v>
      </c>
      <c r="J32" s="49">
        <f>D32+H32</f>
        <v>0</v>
      </c>
      <c r="K32" s="83">
        <f>J32/C32%</f>
        <v>0</v>
      </c>
    </row>
    <row r="33" spans="1:11" ht="54" customHeight="1" x14ac:dyDescent="0.2">
      <c r="A33" s="38">
        <v>220499</v>
      </c>
      <c r="B33" s="48" t="s">
        <v>121</v>
      </c>
      <c r="C33" s="49">
        <v>8326052.8300000001</v>
      </c>
      <c r="D33" s="49">
        <v>0</v>
      </c>
      <c r="E33" s="49">
        <v>85001</v>
      </c>
      <c r="F33" s="49">
        <v>0</v>
      </c>
      <c r="G33" s="49"/>
      <c r="H33" s="49">
        <f t="shared" si="0"/>
        <v>0</v>
      </c>
      <c r="I33" s="83">
        <f>H33/E33%</f>
        <v>0</v>
      </c>
      <c r="J33" s="49">
        <f>D33+H33</f>
        <v>0</v>
      </c>
      <c r="K33" s="83">
        <f>J33/C33%</f>
        <v>0</v>
      </c>
    </row>
    <row r="34" spans="1:11" ht="64.5" customHeight="1" x14ac:dyDescent="0.2">
      <c r="A34" s="38">
        <v>174933</v>
      </c>
      <c r="B34" s="48" t="s">
        <v>122</v>
      </c>
      <c r="C34" s="49">
        <v>56156096</v>
      </c>
      <c r="D34" s="49">
        <v>0</v>
      </c>
      <c r="E34" s="49">
        <v>826000</v>
      </c>
      <c r="F34" s="49">
        <v>82600</v>
      </c>
      <c r="G34" s="49">
        <v>123900</v>
      </c>
      <c r="H34" s="49">
        <f t="shared" si="0"/>
        <v>206500</v>
      </c>
      <c r="I34" s="83">
        <f>H34/E34%</f>
        <v>25</v>
      </c>
      <c r="J34" s="49">
        <f>D34+H34</f>
        <v>206500</v>
      </c>
      <c r="K34" s="83">
        <f>J34/C34%</f>
        <v>0.36772499284850574</v>
      </c>
    </row>
    <row r="35" spans="1:11" ht="64.5" customHeight="1" x14ac:dyDescent="0.2">
      <c r="A35" s="38">
        <v>227712</v>
      </c>
      <c r="B35" s="48" t="s">
        <v>140</v>
      </c>
      <c r="C35" s="49">
        <v>228407.43</v>
      </c>
      <c r="D35" s="49">
        <v>0</v>
      </c>
      <c r="E35" s="49">
        <v>228408</v>
      </c>
      <c r="F35" s="49">
        <v>0</v>
      </c>
      <c r="G35" s="49"/>
      <c r="H35" s="49">
        <f t="shared" si="0"/>
        <v>0</v>
      </c>
      <c r="I35" s="83">
        <f>H35/E35%</f>
        <v>0</v>
      </c>
      <c r="J35" s="49">
        <f>D35+H35</f>
        <v>0</v>
      </c>
      <c r="K35" s="83">
        <f>J35/C35%</f>
        <v>0</v>
      </c>
    </row>
    <row r="36" spans="1:11" ht="87.75" customHeight="1" x14ac:dyDescent="0.2">
      <c r="A36" s="104">
        <v>236791</v>
      </c>
      <c r="B36" s="48" t="s">
        <v>110</v>
      </c>
      <c r="C36" s="49">
        <v>228407.43</v>
      </c>
      <c r="D36" s="49">
        <v>0</v>
      </c>
      <c r="E36" s="49">
        <v>456815</v>
      </c>
      <c r="F36" s="49">
        <v>0</v>
      </c>
      <c r="G36" s="49"/>
      <c r="H36" s="49">
        <f t="shared" si="0"/>
        <v>0</v>
      </c>
      <c r="I36" s="83">
        <f>H36/E36%</f>
        <v>0</v>
      </c>
      <c r="J36" s="49">
        <f>D36+H36</f>
        <v>0</v>
      </c>
      <c r="K36" s="83">
        <f>J36/C36%</f>
        <v>0</v>
      </c>
    </row>
    <row r="37" spans="1:11" ht="90" customHeight="1" x14ac:dyDescent="0.2">
      <c r="A37" s="104">
        <v>233952</v>
      </c>
      <c r="B37" s="48" t="s">
        <v>111</v>
      </c>
      <c r="C37" s="49">
        <v>244395.49</v>
      </c>
      <c r="D37" s="49">
        <v>0</v>
      </c>
      <c r="E37" s="49">
        <v>228408</v>
      </c>
      <c r="F37" s="49">
        <v>0</v>
      </c>
      <c r="G37" s="49"/>
      <c r="H37" s="49">
        <f t="shared" si="0"/>
        <v>0</v>
      </c>
      <c r="I37" s="83">
        <f>H37/E37%</f>
        <v>0</v>
      </c>
      <c r="J37" s="49">
        <f>D37+H37</f>
        <v>0</v>
      </c>
      <c r="K37" s="83">
        <f>J37/C37%</f>
        <v>0</v>
      </c>
    </row>
    <row r="38" spans="1:11" ht="81.75" customHeight="1" x14ac:dyDescent="0.2">
      <c r="A38" s="104">
        <v>236784</v>
      </c>
      <c r="B38" s="48" t="s">
        <v>112</v>
      </c>
      <c r="C38" s="49">
        <v>244395.49</v>
      </c>
      <c r="D38" s="49">
        <v>0</v>
      </c>
      <c r="E38" s="49">
        <v>228408</v>
      </c>
      <c r="F38" s="49">
        <v>0</v>
      </c>
      <c r="G38" s="49"/>
      <c r="H38" s="49">
        <f t="shared" si="0"/>
        <v>0</v>
      </c>
      <c r="I38" s="83">
        <f>H38/E38%</f>
        <v>0</v>
      </c>
      <c r="J38" s="49">
        <f>D38+H38</f>
        <v>0</v>
      </c>
      <c r="K38" s="83">
        <f>J38/C38%</f>
        <v>0</v>
      </c>
    </row>
    <row r="39" spans="1:11" ht="88.5" customHeight="1" x14ac:dyDescent="0.2">
      <c r="A39" s="104">
        <v>236787</v>
      </c>
      <c r="B39" s="48" t="s">
        <v>113</v>
      </c>
      <c r="C39" s="49">
        <v>244395.49</v>
      </c>
      <c r="D39" s="49">
        <v>0</v>
      </c>
      <c r="E39" s="49">
        <v>228408</v>
      </c>
      <c r="F39" s="49">
        <v>0</v>
      </c>
      <c r="G39" s="49"/>
      <c r="H39" s="49">
        <f t="shared" si="0"/>
        <v>0</v>
      </c>
      <c r="I39" s="83">
        <f>H39/E39%</f>
        <v>0</v>
      </c>
      <c r="J39" s="49">
        <f>D39+H39</f>
        <v>0</v>
      </c>
      <c r="K39" s="83">
        <f>J39/C39%</f>
        <v>0</v>
      </c>
    </row>
    <row r="40" spans="1:11" ht="89.25" customHeight="1" x14ac:dyDescent="0.2">
      <c r="A40" s="104">
        <v>234050</v>
      </c>
      <c r="B40" s="48" t="s">
        <v>114</v>
      </c>
      <c r="C40" s="49">
        <v>244395.49</v>
      </c>
      <c r="D40" s="49">
        <v>0</v>
      </c>
      <c r="E40" s="49">
        <v>228408</v>
      </c>
      <c r="F40" s="49">
        <v>0</v>
      </c>
      <c r="G40" s="49"/>
      <c r="H40" s="49">
        <f t="shared" si="0"/>
        <v>0</v>
      </c>
      <c r="I40" s="83">
        <f>H40/E40%</f>
        <v>0</v>
      </c>
      <c r="J40" s="49">
        <f>D40+H40</f>
        <v>0</v>
      </c>
      <c r="K40" s="83">
        <f>J40/C40%</f>
        <v>0</v>
      </c>
    </row>
    <row r="41" spans="1:11" ht="89.25" customHeight="1" x14ac:dyDescent="0.2">
      <c r="A41" s="104">
        <v>236788</v>
      </c>
      <c r="B41" s="48" t="s">
        <v>115</v>
      </c>
      <c r="C41" s="49">
        <v>244395.49</v>
      </c>
      <c r="D41" s="49">
        <v>0</v>
      </c>
      <c r="E41" s="49">
        <v>228408</v>
      </c>
      <c r="F41" s="49">
        <v>0</v>
      </c>
      <c r="G41" s="49"/>
      <c r="H41" s="49">
        <f t="shared" si="0"/>
        <v>0</v>
      </c>
      <c r="I41" s="83">
        <f>H41/E41%</f>
        <v>0</v>
      </c>
      <c r="J41" s="49">
        <f>D41+H41</f>
        <v>0</v>
      </c>
      <c r="K41" s="83">
        <f>J41/C41%</f>
        <v>0</v>
      </c>
    </row>
    <row r="42" spans="1:11" ht="92.25" customHeight="1" x14ac:dyDescent="0.2">
      <c r="A42" s="104">
        <v>236793</v>
      </c>
      <c r="B42" s="48" t="s">
        <v>116</v>
      </c>
      <c r="C42" s="49">
        <v>244395.49</v>
      </c>
      <c r="D42" s="49">
        <v>0</v>
      </c>
      <c r="E42" s="49">
        <v>228408</v>
      </c>
      <c r="F42" s="49">
        <v>0</v>
      </c>
      <c r="G42" s="49"/>
      <c r="H42" s="49">
        <f t="shared" si="0"/>
        <v>0</v>
      </c>
      <c r="I42" s="83">
        <f>H42/E42%</f>
        <v>0</v>
      </c>
      <c r="J42" s="49">
        <f>D42+H42</f>
        <v>0</v>
      </c>
      <c r="K42" s="83">
        <f t="shared" ref="K42:K45" si="1">J42/C42%</f>
        <v>0</v>
      </c>
    </row>
    <row r="43" spans="1:11" ht="89.25" customHeight="1" x14ac:dyDescent="0.2">
      <c r="A43" s="104">
        <v>234064</v>
      </c>
      <c r="B43" s="48" t="s">
        <v>117</v>
      </c>
      <c r="C43" s="49">
        <v>244395.49</v>
      </c>
      <c r="D43" s="49">
        <v>0</v>
      </c>
      <c r="E43" s="49">
        <v>228408</v>
      </c>
      <c r="F43" s="49">
        <v>0</v>
      </c>
      <c r="G43" s="49"/>
      <c r="H43" s="49">
        <f t="shared" si="0"/>
        <v>0</v>
      </c>
      <c r="I43" s="83">
        <f>H43/E43%</f>
        <v>0</v>
      </c>
      <c r="J43" s="49">
        <f>D43+H43</f>
        <v>0</v>
      </c>
      <c r="K43" s="83">
        <f t="shared" si="1"/>
        <v>0</v>
      </c>
    </row>
    <row r="44" spans="1:11" ht="29.25" customHeight="1" x14ac:dyDescent="0.2">
      <c r="A44" s="104"/>
      <c r="B44" s="48" t="s">
        <v>55</v>
      </c>
      <c r="C44" s="49"/>
      <c r="D44" s="49">
        <v>0</v>
      </c>
      <c r="E44" s="49">
        <v>235568</v>
      </c>
      <c r="F44" s="49">
        <v>0</v>
      </c>
      <c r="G44" s="49"/>
      <c r="H44" s="49">
        <f t="shared" si="0"/>
        <v>0</v>
      </c>
      <c r="I44" s="83">
        <f>H44/E44%</f>
        <v>0</v>
      </c>
      <c r="J44" s="49">
        <f>D44+H44</f>
        <v>0</v>
      </c>
      <c r="K44" s="83"/>
    </row>
    <row r="45" spans="1:11" ht="54" customHeight="1" x14ac:dyDescent="0.2">
      <c r="A45" s="38">
        <v>256053</v>
      </c>
      <c r="B45" s="48" t="s">
        <v>123</v>
      </c>
      <c r="C45" s="49">
        <v>1095260.19</v>
      </c>
      <c r="D45" s="49">
        <v>0</v>
      </c>
      <c r="E45" s="49">
        <v>9548</v>
      </c>
      <c r="F45" s="49">
        <v>0</v>
      </c>
      <c r="G45" s="49"/>
      <c r="H45" s="49">
        <f t="shared" si="0"/>
        <v>0</v>
      </c>
      <c r="I45" s="83">
        <f>H45/E45%</f>
        <v>0</v>
      </c>
      <c r="J45" s="49">
        <f>D45+H45</f>
        <v>0</v>
      </c>
      <c r="K45" s="83">
        <f t="shared" si="1"/>
        <v>0</v>
      </c>
    </row>
    <row r="46" spans="1:11" ht="26.25" customHeight="1" x14ac:dyDescent="0.2">
      <c r="A46" s="48"/>
      <c r="B46" s="128" t="s">
        <v>124</v>
      </c>
      <c r="C46" s="54"/>
      <c r="D46" s="54">
        <f>SUM(D47:D72)</f>
        <v>20432689.719999999</v>
      </c>
      <c r="E46" s="54">
        <f>SUM(E47:E72)</f>
        <v>11387026</v>
      </c>
      <c r="F46" s="54">
        <f>SUM(F47:F72)</f>
        <v>1950176</v>
      </c>
      <c r="G46" s="54">
        <f t="shared" ref="G46" si="2">SUM(G47:G72)</f>
        <v>2580803</v>
      </c>
      <c r="H46" s="54">
        <f t="shared" ref="H46:H88" si="3">F46+G46</f>
        <v>4530979</v>
      </c>
      <c r="I46" s="129">
        <f>H46/E46%</f>
        <v>39.790714449936274</v>
      </c>
      <c r="J46" s="54">
        <f>D46+H46</f>
        <v>24963668.719999999</v>
      </c>
      <c r="K46" s="54"/>
    </row>
    <row r="47" spans="1:11" ht="60" x14ac:dyDescent="0.2">
      <c r="A47" s="38">
        <v>37802</v>
      </c>
      <c r="B47" s="48" t="s">
        <v>126</v>
      </c>
      <c r="C47" s="49">
        <v>1813577.38</v>
      </c>
      <c r="D47" s="49">
        <v>1764472</v>
      </c>
      <c r="E47" s="49">
        <v>12101</v>
      </c>
      <c r="F47" s="49">
        <v>12101</v>
      </c>
      <c r="G47" s="49"/>
      <c r="H47" s="49">
        <f t="shared" si="3"/>
        <v>12101</v>
      </c>
      <c r="I47" s="83">
        <f>H47/E47%</f>
        <v>100</v>
      </c>
      <c r="J47" s="49">
        <f>D47+H47</f>
        <v>1776573</v>
      </c>
      <c r="K47" s="83">
        <f>J47/C47%</f>
        <v>97.959591886837501</v>
      </c>
    </row>
    <row r="48" spans="1:11" ht="60" x14ac:dyDescent="0.2">
      <c r="A48" s="38">
        <v>66385</v>
      </c>
      <c r="B48" s="48" t="s">
        <v>125</v>
      </c>
      <c r="C48" s="49">
        <v>11574362</v>
      </c>
      <c r="D48" s="49">
        <v>5492132</v>
      </c>
      <c r="E48" s="49">
        <v>3002409</v>
      </c>
      <c r="F48" s="49">
        <v>0</v>
      </c>
      <c r="G48" s="49">
        <v>2554800</v>
      </c>
      <c r="H48" s="49">
        <f t="shared" si="3"/>
        <v>2554800</v>
      </c>
      <c r="I48" s="83">
        <f>H48/E48%</f>
        <v>85.091671387875536</v>
      </c>
      <c r="J48" s="49">
        <f>D48+H48</f>
        <v>8046932</v>
      </c>
      <c r="K48" s="83">
        <f>J48/C48%</f>
        <v>69.523762951253815</v>
      </c>
    </row>
    <row r="49" spans="1:11" ht="72" x14ac:dyDescent="0.2">
      <c r="A49" s="38">
        <v>67889</v>
      </c>
      <c r="B49" s="48" t="s">
        <v>141</v>
      </c>
      <c r="C49" s="49">
        <v>150190</v>
      </c>
      <c r="D49" s="49">
        <v>125798</v>
      </c>
      <c r="E49" s="49">
        <v>4626</v>
      </c>
      <c r="F49" s="49">
        <v>0</v>
      </c>
      <c r="G49" s="49">
        <v>1677</v>
      </c>
      <c r="H49" s="49">
        <f t="shared" si="3"/>
        <v>1677</v>
      </c>
      <c r="I49" s="83">
        <f>H49/E49%</f>
        <v>36.251621271076523</v>
      </c>
      <c r="J49" s="49">
        <f>D49+H49</f>
        <v>127475</v>
      </c>
      <c r="K49" s="83">
        <f>J49/C49%</f>
        <v>84.87582395632198</v>
      </c>
    </row>
    <row r="50" spans="1:11" ht="72" x14ac:dyDescent="0.2">
      <c r="A50" s="38">
        <v>59728</v>
      </c>
      <c r="B50" s="48" t="s">
        <v>142</v>
      </c>
      <c r="C50" s="49">
        <v>103421</v>
      </c>
      <c r="D50" s="49">
        <v>88051</v>
      </c>
      <c r="E50" s="49">
        <v>10781</v>
      </c>
      <c r="F50" s="49">
        <v>0</v>
      </c>
      <c r="G50" s="49">
        <v>3718</v>
      </c>
      <c r="H50" s="49">
        <f t="shared" si="3"/>
        <v>3718</v>
      </c>
      <c r="I50" s="83">
        <f>H50/E50%</f>
        <v>34.486596790650218</v>
      </c>
      <c r="J50" s="49">
        <f>D50+H50</f>
        <v>91769</v>
      </c>
      <c r="K50" s="83">
        <f>J50/C50%</f>
        <v>88.733429380880082</v>
      </c>
    </row>
    <row r="51" spans="1:11" ht="72" x14ac:dyDescent="0.2">
      <c r="A51" s="38">
        <v>59911</v>
      </c>
      <c r="B51" s="48" t="s">
        <v>143</v>
      </c>
      <c r="C51" s="49">
        <v>109005</v>
      </c>
      <c r="D51" s="49">
        <v>82791</v>
      </c>
      <c r="E51" s="49">
        <v>1520</v>
      </c>
      <c r="F51" s="49">
        <v>0</v>
      </c>
      <c r="G51" s="49"/>
      <c r="H51" s="49">
        <f t="shared" si="3"/>
        <v>0</v>
      </c>
      <c r="I51" s="83">
        <f>H51/E51%</f>
        <v>0</v>
      </c>
      <c r="J51" s="49">
        <f>D51+H51</f>
        <v>82791</v>
      </c>
      <c r="K51" s="83">
        <f>J51/C51%</f>
        <v>75.951561854960786</v>
      </c>
    </row>
    <row r="52" spans="1:11" ht="72" x14ac:dyDescent="0.2">
      <c r="A52" s="38">
        <v>60517</v>
      </c>
      <c r="B52" s="48" t="s">
        <v>144</v>
      </c>
      <c r="C52" s="49">
        <v>85829</v>
      </c>
      <c r="D52" s="49">
        <v>74433</v>
      </c>
      <c r="E52" s="49">
        <v>3585</v>
      </c>
      <c r="F52" s="49">
        <v>309</v>
      </c>
      <c r="G52" s="49">
        <v>904</v>
      </c>
      <c r="H52" s="49">
        <f t="shared" si="3"/>
        <v>1213</v>
      </c>
      <c r="I52" s="83">
        <f>H52/E52%</f>
        <v>33.835425383542535</v>
      </c>
      <c r="J52" s="49">
        <f>D52+H52</f>
        <v>75646</v>
      </c>
      <c r="K52" s="83">
        <f>J52/C52%</f>
        <v>88.1357117058337</v>
      </c>
    </row>
    <row r="53" spans="1:11" ht="36" x14ac:dyDescent="0.2">
      <c r="A53" s="38">
        <v>68489</v>
      </c>
      <c r="B53" s="48" t="s">
        <v>172</v>
      </c>
      <c r="C53" s="49">
        <v>5969055.0099999998</v>
      </c>
      <c r="D53" s="49">
        <v>5152923</v>
      </c>
      <c r="E53" s="49">
        <v>491</v>
      </c>
      <c r="F53" s="49">
        <v>181</v>
      </c>
      <c r="G53" s="49"/>
      <c r="H53" s="49">
        <f t="shared" si="3"/>
        <v>181</v>
      </c>
      <c r="I53" s="83">
        <f>H53/E53%</f>
        <v>36.863543788187371</v>
      </c>
      <c r="J53" s="49">
        <f>D53+H53</f>
        <v>5153104</v>
      </c>
      <c r="K53" s="83">
        <f>J53/C53%</f>
        <v>86.330315123029834</v>
      </c>
    </row>
    <row r="54" spans="1:11" ht="72" x14ac:dyDescent="0.2">
      <c r="A54" s="38">
        <v>38633</v>
      </c>
      <c r="B54" s="48" t="s">
        <v>145</v>
      </c>
      <c r="C54" s="49">
        <v>2390191</v>
      </c>
      <c r="D54" s="49">
        <v>2220967.52</v>
      </c>
      <c r="E54" s="49">
        <v>126780</v>
      </c>
      <c r="F54" s="49">
        <v>0</v>
      </c>
      <c r="G54" s="49"/>
      <c r="H54" s="49">
        <f t="shared" si="3"/>
        <v>0</v>
      </c>
      <c r="I54" s="83">
        <f>H54/E54%</f>
        <v>0</v>
      </c>
      <c r="J54" s="49">
        <f>D54+H54</f>
        <v>2220967.52</v>
      </c>
      <c r="K54" s="83">
        <f>J54/C54%</f>
        <v>92.920085465973216</v>
      </c>
    </row>
    <row r="55" spans="1:11" ht="72" x14ac:dyDescent="0.2">
      <c r="A55" s="38">
        <v>108527</v>
      </c>
      <c r="B55" s="48" t="s">
        <v>59</v>
      </c>
      <c r="C55" s="49">
        <v>2373624.48</v>
      </c>
      <c r="D55" s="49">
        <v>69074</v>
      </c>
      <c r="E55" s="49">
        <v>2326136</v>
      </c>
      <c r="F55" s="49">
        <v>1908758</v>
      </c>
      <c r="G55" s="49">
        <v>19704</v>
      </c>
      <c r="H55" s="49">
        <f t="shared" si="3"/>
        <v>1928462</v>
      </c>
      <c r="I55" s="83">
        <f>H55/E55%</f>
        <v>82.904095031416901</v>
      </c>
      <c r="J55" s="49">
        <f>D55+H55</f>
        <v>1997536</v>
      </c>
      <c r="K55" s="83">
        <f>J55/C55%</f>
        <v>84.155518989254773</v>
      </c>
    </row>
    <row r="56" spans="1:11" ht="48" x14ac:dyDescent="0.2">
      <c r="A56" s="38">
        <v>104216</v>
      </c>
      <c r="B56" s="48" t="s">
        <v>146</v>
      </c>
      <c r="C56" s="49">
        <v>3145519</v>
      </c>
      <c r="D56" s="49">
        <v>2669747</v>
      </c>
      <c r="E56" s="49">
        <v>475772</v>
      </c>
      <c r="F56" s="49">
        <v>0</v>
      </c>
      <c r="G56" s="49"/>
      <c r="H56" s="49">
        <f t="shared" si="3"/>
        <v>0</v>
      </c>
      <c r="I56" s="83">
        <f>H56/E56%</f>
        <v>0</v>
      </c>
      <c r="J56" s="49">
        <f>D56+H56</f>
        <v>2669747</v>
      </c>
      <c r="K56" s="83">
        <f>J56/C56%</f>
        <v>84.87461051737408</v>
      </c>
    </row>
    <row r="57" spans="1:11" ht="60" x14ac:dyDescent="0.2">
      <c r="A57" s="38">
        <v>142233</v>
      </c>
      <c r="B57" s="48" t="s">
        <v>147</v>
      </c>
      <c r="C57" s="49">
        <v>347526</v>
      </c>
      <c r="D57" s="49">
        <v>272460</v>
      </c>
      <c r="E57" s="49">
        <v>43405</v>
      </c>
      <c r="F57" s="49">
        <v>0</v>
      </c>
      <c r="G57" s="49"/>
      <c r="H57" s="49">
        <f t="shared" si="3"/>
        <v>0</v>
      </c>
      <c r="I57" s="83">
        <f>H57/E57%</f>
        <v>0</v>
      </c>
      <c r="J57" s="49">
        <f>D57+H57</f>
        <v>272460</v>
      </c>
      <c r="K57" s="83">
        <f>J57/C57%</f>
        <v>78.399889504670156</v>
      </c>
    </row>
    <row r="58" spans="1:11" ht="44.25" customHeight="1" x14ac:dyDescent="0.2">
      <c r="A58" s="38">
        <v>111221</v>
      </c>
      <c r="B58" s="48" t="s">
        <v>27</v>
      </c>
      <c r="C58" s="49">
        <v>3865203</v>
      </c>
      <c r="D58" s="49">
        <v>89540.59</v>
      </c>
      <c r="E58" s="49">
        <v>49116</v>
      </c>
      <c r="F58" s="49">
        <v>0</v>
      </c>
      <c r="G58" s="49"/>
      <c r="H58" s="49">
        <f t="shared" si="3"/>
        <v>0</v>
      </c>
      <c r="I58" s="83">
        <f>H58/E58%</f>
        <v>0</v>
      </c>
      <c r="J58" s="49">
        <f>D58+H58</f>
        <v>89540.59</v>
      </c>
      <c r="K58" s="83">
        <f>J58/C58%</f>
        <v>2.3165818198940649</v>
      </c>
    </row>
    <row r="59" spans="1:11" ht="54" customHeight="1" x14ac:dyDescent="0.2">
      <c r="A59" s="38">
        <v>111234</v>
      </c>
      <c r="B59" s="48" t="s">
        <v>28</v>
      </c>
      <c r="C59" s="49">
        <v>14669819.58</v>
      </c>
      <c r="D59" s="49">
        <v>232817</v>
      </c>
      <c r="E59" s="49">
        <v>1967398</v>
      </c>
      <c r="F59" s="49">
        <v>0</v>
      </c>
      <c r="G59" s="49"/>
      <c r="H59" s="49">
        <f t="shared" si="3"/>
        <v>0</v>
      </c>
      <c r="I59" s="83">
        <f>H59/E59%</f>
        <v>0</v>
      </c>
      <c r="J59" s="49">
        <f>D59+H59</f>
        <v>232817</v>
      </c>
      <c r="K59" s="83">
        <f>J59/C59%</f>
        <v>1.5870474666055847</v>
      </c>
    </row>
    <row r="60" spans="1:11" ht="54" customHeight="1" x14ac:dyDescent="0.2">
      <c r="A60" s="38">
        <v>135106</v>
      </c>
      <c r="B60" s="48" t="s">
        <v>63</v>
      </c>
      <c r="C60" s="49">
        <v>1187524.8500000001</v>
      </c>
      <c r="D60" s="49">
        <v>21350.62</v>
      </c>
      <c r="E60" s="49">
        <v>48804</v>
      </c>
      <c r="F60" s="49">
        <v>0</v>
      </c>
      <c r="G60" s="49"/>
      <c r="H60" s="49">
        <f t="shared" si="3"/>
        <v>0</v>
      </c>
      <c r="I60" s="83">
        <f>H60/E60%</f>
        <v>0</v>
      </c>
      <c r="J60" s="49">
        <f>D60+H60</f>
        <v>21350.62</v>
      </c>
      <c r="K60" s="83">
        <f>J60/C60%</f>
        <v>1.7979093237501511</v>
      </c>
    </row>
    <row r="61" spans="1:11" ht="54" customHeight="1" x14ac:dyDescent="0.2">
      <c r="A61" s="38">
        <v>141991</v>
      </c>
      <c r="B61" s="48" t="s">
        <v>148</v>
      </c>
      <c r="C61" s="49">
        <v>376318</v>
      </c>
      <c r="D61" s="49">
        <v>306143</v>
      </c>
      <c r="E61" s="49">
        <v>36540</v>
      </c>
      <c r="F61" s="49">
        <v>0</v>
      </c>
      <c r="G61" s="49"/>
      <c r="H61" s="49">
        <f t="shared" si="3"/>
        <v>0</v>
      </c>
      <c r="I61" s="83">
        <f>H61/E61%</f>
        <v>0</v>
      </c>
      <c r="J61" s="49">
        <f>D61+H61</f>
        <v>306143</v>
      </c>
      <c r="K61" s="83">
        <f>J61/C61%</f>
        <v>81.35220744157867</v>
      </c>
    </row>
    <row r="62" spans="1:11" ht="54" customHeight="1" x14ac:dyDescent="0.2">
      <c r="A62" s="38">
        <v>142222</v>
      </c>
      <c r="B62" s="48" t="s">
        <v>149</v>
      </c>
      <c r="C62" s="49">
        <v>412201</v>
      </c>
      <c r="D62" s="49">
        <v>316136</v>
      </c>
      <c r="E62" s="49">
        <v>42950</v>
      </c>
      <c r="F62" s="49">
        <v>0</v>
      </c>
      <c r="G62" s="49"/>
      <c r="H62" s="49">
        <f t="shared" si="3"/>
        <v>0</v>
      </c>
      <c r="I62" s="83">
        <f>H62/E62%</f>
        <v>0</v>
      </c>
      <c r="J62" s="49">
        <f>D62+H62</f>
        <v>316136</v>
      </c>
      <c r="K62" s="83">
        <f>J62/C62%</f>
        <v>76.694622283788732</v>
      </c>
    </row>
    <row r="63" spans="1:11" ht="69" customHeight="1" x14ac:dyDescent="0.2">
      <c r="A63" s="38">
        <v>106725</v>
      </c>
      <c r="B63" s="48" t="s">
        <v>60</v>
      </c>
      <c r="C63" s="49">
        <v>2025773</v>
      </c>
      <c r="D63" s="49">
        <v>59417.79</v>
      </c>
      <c r="E63" s="49">
        <v>41696</v>
      </c>
      <c r="F63" s="49">
        <v>0</v>
      </c>
      <c r="G63" s="49"/>
      <c r="H63" s="49">
        <f t="shared" si="3"/>
        <v>0</v>
      </c>
      <c r="I63" s="83">
        <f>H63/E63%</f>
        <v>0</v>
      </c>
      <c r="J63" s="49">
        <f>D63+H63</f>
        <v>59417.79</v>
      </c>
      <c r="K63" s="83">
        <f>J63/C63%</f>
        <v>2.9330922072710024</v>
      </c>
    </row>
    <row r="64" spans="1:11" ht="54" customHeight="1" x14ac:dyDescent="0.2">
      <c r="A64" s="38">
        <v>141811</v>
      </c>
      <c r="B64" s="48" t="s">
        <v>150</v>
      </c>
      <c r="C64" s="49">
        <v>383115</v>
      </c>
      <c r="D64" s="49">
        <v>313379</v>
      </c>
      <c r="E64" s="49">
        <v>32251</v>
      </c>
      <c r="F64" s="49">
        <v>0</v>
      </c>
      <c r="G64" s="49"/>
      <c r="H64" s="49">
        <f t="shared" si="3"/>
        <v>0</v>
      </c>
      <c r="I64" s="83">
        <f>H64/E64%</f>
        <v>0</v>
      </c>
      <c r="J64" s="49">
        <f>D64+H64</f>
        <v>313379</v>
      </c>
      <c r="K64" s="83">
        <f>J64/C64%</f>
        <v>81.79763256463464</v>
      </c>
    </row>
    <row r="65" spans="1:11" ht="54" customHeight="1" x14ac:dyDescent="0.2">
      <c r="A65" s="38">
        <v>142361</v>
      </c>
      <c r="B65" s="48" t="s">
        <v>151</v>
      </c>
      <c r="C65" s="49">
        <v>337183</v>
      </c>
      <c r="D65" s="49">
        <v>273095</v>
      </c>
      <c r="E65" s="49">
        <v>24360</v>
      </c>
      <c r="F65" s="49">
        <v>0</v>
      </c>
      <c r="G65" s="49"/>
      <c r="H65" s="49">
        <f t="shared" si="3"/>
        <v>0</v>
      </c>
      <c r="I65" s="83">
        <f>H65/E65%</f>
        <v>0</v>
      </c>
      <c r="J65" s="49">
        <f>D65+H65</f>
        <v>273095</v>
      </c>
      <c r="K65" s="83">
        <f>J65/C65%</f>
        <v>80.993110566072431</v>
      </c>
    </row>
    <row r="66" spans="1:11" ht="81.75" customHeight="1" x14ac:dyDescent="0.2">
      <c r="A66" s="38">
        <v>143125</v>
      </c>
      <c r="B66" s="48" t="s">
        <v>61</v>
      </c>
      <c r="C66" s="49">
        <v>11777443.99</v>
      </c>
      <c r="D66" s="49">
        <v>69619.199999999997</v>
      </c>
      <c r="E66" s="49">
        <v>2599028</v>
      </c>
      <c r="F66" s="49">
        <v>28827</v>
      </c>
      <c r="G66" s="49"/>
      <c r="H66" s="49">
        <f t="shared" si="3"/>
        <v>28827</v>
      </c>
      <c r="I66" s="83">
        <f>H66/E66%</f>
        <v>1.109145418979711</v>
      </c>
      <c r="J66" s="49">
        <f>D66+H66</f>
        <v>98446.2</v>
      </c>
      <c r="K66" s="83">
        <f>J66/C66%</f>
        <v>0.8358876517144872</v>
      </c>
    </row>
    <row r="67" spans="1:11" ht="54" customHeight="1" x14ac:dyDescent="0.2">
      <c r="A67" s="38">
        <v>142024</v>
      </c>
      <c r="B67" s="48" t="s">
        <v>152</v>
      </c>
      <c r="C67" s="49">
        <v>248886</v>
      </c>
      <c r="D67" s="49">
        <v>207635</v>
      </c>
      <c r="E67" s="49">
        <v>18270</v>
      </c>
      <c r="F67" s="49">
        <v>0</v>
      </c>
      <c r="G67" s="49"/>
      <c r="H67" s="49">
        <f t="shared" si="3"/>
        <v>0</v>
      </c>
      <c r="I67" s="83">
        <f>H67/E67%</f>
        <v>0</v>
      </c>
      <c r="J67" s="49">
        <f>D67+H67</f>
        <v>207635</v>
      </c>
      <c r="K67" s="83">
        <f>J67/C67%</f>
        <v>83.425745120255854</v>
      </c>
    </row>
    <row r="68" spans="1:11" ht="54" customHeight="1" x14ac:dyDescent="0.2">
      <c r="A68" s="38">
        <v>142316</v>
      </c>
      <c r="B68" s="48" t="s">
        <v>153</v>
      </c>
      <c r="C68" s="49">
        <v>296021</v>
      </c>
      <c r="D68" s="49">
        <v>225191</v>
      </c>
      <c r="E68" s="49">
        <v>44360</v>
      </c>
      <c r="F68" s="49">
        <v>0</v>
      </c>
      <c r="G68" s="49"/>
      <c r="H68" s="49">
        <f t="shared" si="3"/>
        <v>0</v>
      </c>
      <c r="I68" s="83">
        <f>H68/E68%</f>
        <v>0</v>
      </c>
      <c r="J68" s="49">
        <f>D68+H68</f>
        <v>225191</v>
      </c>
      <c r="K68" s="83">
        <f>J68/C68%</f>
        <v>76.072643494887188</v>
      </c>
    </row>
    <row r="69" spans="1:11" ht="54" customHeight="1" x14ac:dyDescent="0.2">
      <c r="A69" s="38">
        <v>142355</v>
      </c>
      <c r="B69" s="48" t="s">
        <v>154</v>
      </c>
      <c r="C69" s="49">
        <v>312351</v>
      </c>
      <c r="D69" s="49">
        <v>241557</v>
      </c>
      <c r="E69" s="49">
        <v>35450</v>
      </c>
      <c r="F69" s="49">
        <v>0</v>
      </c>
      <c r="G69" s="49"/>
      <c r="H69" s="49">
        <f t="shared" si="3"/>
        <v>0</v>
      </c>
      <c r="I69" s="83">
        <f>H69/E69%</f>
        <v>0</v>
      </c>
      <c r="J69" s="49">
        <f>D69+H69</f>
        <v>241557</v>
      </c>
      <c r="K69" s="83">
        <f>J69/C69%</f>
        <v>77.335113382060555</v>
      </c>
    </row>
    <row r="70" spans="1:11" ht="54" customHeight="1" x14ac:dyDescent="0.2">
      <c r="A70" s="38">
        <v>142289</v>
      </c>
      <c r="B70" s="48" t="s">
        <v>155</v>
      </c>
      <c r="C70" s="49">
        <v>354496</v>
      </c>
      <c r="D70" s="49">
        <v>63960</v>
      </c>
      <c r="E70" s="49">
        <v>256317</v>
      </c>
      <c r="F70" s="49">
        <v>0</v>
      </c>
      <c r="G70" s="49"/>
      <c r="H70" s="49">
        <f t="shared" si="3"/>
        <v>0</v>
      </c>
      <c r="I70" s="83">
        <f>H70/E70%</f>
        <v>0</v>
      </c>
      <c r="J70" s="49">
        <f>D70+H70</f>
        <v>63960</v>
      </c>
      <c r="K70" s="83">
        <f>J70/C70%</f>
        <v>18.042516699765301</v>
      </c>
    </row>
    <row r="71" spans="1:11" ht="80.25" customHeight="1" x14ac:dyDescent="0.2">
      <c r="A71" s="38">
        <v>274914</v>
      </c>
      <c r="B71" s="48" t="s">
        <v>182</v>
      </c>
      <c r="C71" s="49">
        <v>129200</v>
      </c>
      <c r="D71" s="49">
        <v>0</v>
      </c>
      <c r="E71" s="49">
        <v>129200</v>
      </c>
      <c r="F71" s="49">
        <v>0</v>
      </c>
      <c r="G71" s="49"/>
      <c r="H71" s="49">
        <f t="shared" si="3"/>
        <v>0</v>
      </c>
      <c r="I71" s="83">
        <f>H71/E71%</f>
        <v>0</v>
      </c>
      <c r="J71" s="49">
        <f>D71+H71</f>
        <v>0</v>
      </c>
      <c r="K71" s="83">
        <f>J71/C71%</f>
        <v>0</v>
      </c>
    </row>
    <row r="72" spans="1:11" ht="54" customHeight="1" x14ac:dyDescent="0.2">
      <c r="A72" s="38">
        <v>153123</v>
      </c>
      <c r="B72" s="48" t="s">
        <v>156</v>
      </c>
      <c r="C72" s="49">
        <v>1069594.81</v>
      </c>
      <c r="D72" s="49">
        <v>0</v>
      </c>
      <c r="E72" s="49">
        <v>53680</v>
      </c>
      <c r="F72" s="49">
        <v>0</v>
      </c>
      <c r="G72" s="49"/>
      <c r="H72" s="49">
        <f t="shared" si="3"/>
        <v>0</v>
      </c>
      <c r="I72" s="83">
        <f>H72/E72%</f>
        <v>0</v>
      </c>
      <c r="J72" s="49">
        <f>D72+H72</f>
        <v>0</v>
      </c>
      <c r="K72" s="83">
        <f>J72/C72%</f>
        <v>0</v>
      </c>
    </row>
    <row r="73" spans="1:11" ht="29.25" customHeight="1" x14ac:dyDescent="0.2">
      <c r="A73" s="60"/>
      <c r="B73" s="52" t="s">
        <v>11</v>
      </c>
      <c r="C73" s="53"/>
      <c r="D73" s="126">
        <f>SUM(D74:D88)</f>
        <v>403679523.35000002</v>
      </c>
      <c r="E73" s="54">
        <f>SUM(E74:E88)</f>
        <v>95811167</v>
      </c>
      <c r="F73" s="54">
        <f>SUM(F74:F88)</f>
        <v>63823934</v>
      </c>
      <c r="G73" s="54">
        <f t="shared" ref="G73" si="4">SUM(G74:G88)</f>
        <v>4741735</v>
      </c>
      <c r="H73" s="54">
        <f t="shared" si="3"/>
        <v>68565669</v>
      </c>
      <c r="I73" s="47">
        <f>H73/E73%</f>
        <v>71.563337705718581</v>
      </c>
      <c r="J73" s="54">
        <f>D73+H73</f>
        <v>472245192.35000002</v>
      </c>
      <c r="K73" s="47"/>
    </row>
    <row r="74" spans="1:11" ht="23.25" customHeight="1" x14ac:dyDescent="0.2">
      <c r="A74" s="56"/>
      <c r="B74" s="48" t="s">
        <v>50</v>
      </c>
      <c r="C74" s="49"/>
      <c r="D74" s="49">
        <v>12236306</v>
      </c>
      <c r="E74" s="49">
        <v>6468264</v>
      </c>
      <c r="F74" s="49">
        <v>3517588</v>
      </c>
      <c r="G74" s="49">
        <v>333467</v>
      </c>
      <c r="H74" s="49">
        <f t="shared" si="3"/>
        <v>3851055</v>
      </c>
      <c r="I74" s="50">
        <f>H74/E74%</f>
        <v>59.537690483876354</v>
      </c>
      <c r="J74" s="49">
        <f>D74+H74</f>
        <v>16087361</v>
      </c>
      <c r="K74" s="127"/>
    </row>
    <row r="75" spans="1:11" ht="36" x14ac:dyDescent="0.2">
      <c r="A75" s="56">
        <v>27954</v>
      </c>
      <c r="B75" s="48" t="s">
        <v>13</v>
      </c>
      <c r="C75" s="49">
        <v>85893125</v>
      </c>
      <c r="D75" s="49">
        <v>77100396</v>
      </c>
      <c r="E75" s="49">
        <v>21321634</v>
      </c>
      <c r="F75" s="49">
        <v>15183840</v>
      </c>
      <c r="G75" s="49">
        <v>928605</v>
      </c>
      <c r="H75" s="49">
        <f t="shared" si="3"/>
        <v>16112445</v>
      </c>
      <c r="I75" s="50">
        <f>H75/E75%</f>
        <v>75.568528190663059</v>
      </c>
      <c r="J75" s="49">
        <f>D75+H75</f>
        <v>93212841</v>
      </c>
      <c r="K75" s="127">
        <f>J75/C75%</f>
        <v>108.52188810222006</v>
      </c>
    </row>
    <row r="76" spans="1:11" ht="72" x14ac:dyDescent="0.2">
      <c r="A76" s="56">
        <v>68162</v>
      </c>
      <c r="B76" s="48" t="s">
        <v>14</v>
      </c>
      <c r="C76" s="49">
        <v>48327512</v>
      </c>
      <c r="D76" s="49">
        <v>41177667</v>
      </c>
      <c r="E76" s="49">
        <v>7039966</v>
      </c>
      <c r="F76" s="49">
        <v>6203812</v>
      </c>
      <c r="G76" s="49">
        <v>157155</v>
      </c>
      <c r="H76" s="49">
        <f t="shared" si="3"/>
        <v>6360967</v>
      </c>
      <c r="I76" s="50">
        <f>H76/E76%</f>
        <v>90.355081260335623</v>
      </c>
      <c r="J76" s="49">
        <f>D76+H76</f>
        <v>47538634</v>
      </c>
      <c r="K76" s="127">
        <f>J76/C76%</f>
        <v>98.367642017242687</v>
      </c>
    </row>
    <row r="77" spans="1:11" ht="72" x14ac:dyDescent="0.2">
      <c r="A77" s="51">
        <v>67776</v>
      </c>
      <c r="B77" s="48" t="s">
        <v>15</v>
      </c>
      <c r="C77" s="49">
        <v>67473062</v>
      </c>
      <c r="D77" s="49">
        <v>61789371</v>
      </c>
      <c r="E77" s="49">
        <v>5242219</v>
      </c>
      <c r="F77" s="49">
        <v>2181513</v>
      </c>
      <c r="G77" s="55">
        <v>581465</v>
      </c>
      <c r="H77" s="55">
        <f t="shared" si="3"/>
        <v>2762978</v>
      </c>
      <c r="I77" s="50">
        <f>H77/E77%</f>
        <v>52.706268089906203</v>
      </c>
      <c r="J77" s="49">
        <f>D77+H77</f>
        <v>64552349</v>
      </c>
      <c r="K77" s="127">
        <f>J77/C77%</f>
        <v>95.671290269885787</v>
      </c>
    </row>
    <row r="78" spans="1:11" ht="72" x14ac:dyDescent="0.2">
      <c r="A78" s="51">
        <v>67514</v>
      </c>
      <c r="B78" s="48" t="s">
        <v>16</v>
      </c>
      <c r="C78" s="49">
        <v>27764085</v>
      </c>
      <c r="D78" s="49">
        <v>25175505</v>
      </c>
      <c r="E78" s="49">
        <v>2151453</v>
      </c>
      <c r="F78" s="49">
        <v>1175102</v>
      </c>
      <c r="G78" s="49">
        <v>96560</v>
      </c>
      <c r="H78" s="49">
        <f t="shared" si="3"/>
        <v>1271662</v>
      </c>
      <c r="I78" s="50">
        <f>H78/E78%</f>
        <v>59.107124348056871</v>
      </c>
      <c r="J78" s="49">
        <f>D78+H78</f>
        <v>26447167</v>
      </c>
      <c r="K78" s="127">
        <f>J78/C78%</f>
        <v>95.25675706582804</v>
      </c>
    </row>
    <row r="79" spans="1:11" ht="72" x14ac:dyDescent="0.2">
      <c r="A79" s="51">
        <v>67623</v>
      </c>
      <c r="B79" s="48" t="s">
        <v>17</v>
      </c>
      <c r="C79" s="49">
        <v>57341870</v>
      </c>
      <c r="D79" s="49">
        <v>32637679</v>
      </c>
      <c r="E79" s="49">
        <v>24347052</v>
      </c>
      <c r="F79" s="49">
        <v>16182153</v>
      </c>
      <c r="G79" s="160">
        <v>678707</v>
      </c>
      <c r="H79" s="160">
        <f t="shared" si="3"/>
        <v>16860860</v>
      </c>
      <c r="I79" s="50">
        <f>H79/E79%</f>
        <v>69.252162438392958</v>
      </c>
      <c r="J79" s="49">
        <f>D79+H79</f>
        <v>49498539</v>
      </c>
      <c r="K79" s="127">
        <f>J79/C79%</f>
        <v>86.32180813077774</v>
      </c>
    </row>
    <row r="80" spans="1:11" ht="72" x14ac:dyDescent="0.2">
      <c r="A80" s="51">
        <v>68101</v>
      </c>
      <c r="B80" s="48" t="s">
        <v>18</v>
      </c>
      <c r="C80" s="49">
        <v>35922461</v>
      </c>
      <c r="D80" s="49">
        <v>34230108</v>
      </c>
      <c r="E80" s="49">
        <v>3042929</v>
      </c>
      <c r="F80" s="49">
        <v>2049397</v>
      </c>
      <c r="G80" s="49">
        <v>120800</v>
      </c>
      <c r="H80" s="49">
        <f t="shared" si="3"/>
        <v>2170197</v>
      </c>
      <c r="I80" s="50">
        <f>H80/E80%</f>
        <v>71.319343961032274</v>
      </c>
      <c r="J80" s="49">
        <f>D80+H80</f>
        <v>36400305</v>
      </c>
      <c r="K80" s="127">
        <f>J80/C80%</f>
        <v>101.33020953102294</v>
      </c>
    </row>
    <row r="81" spans="1:11" ht="72" x14ac:dyDescent="0.2">
      <c r="A81" s="51">
        <v>68060</v>
      </c>
      <c r="B81" s="48" t="s">
        <v>19</v>
      </c>
      <c r="C81" s="49">
        <v>28315336</v>
      </c>
      <c r="D81" s="49">
        <v>22886223</v>
      </c>
      <c r="E81" s="49">
        <v>6269243</v>
      </c>
      <c r="F81" s="49">
        <v>5172269</v>
      </c>
      <c r="G81" s="49">
        <v>65514</v>
      </c>
      <c r="H81" s="49">
        <f t="shared" si="3"/>
        <v>5237783</v>
      </c>
      <c r="I81" s="50">
        <f>H81/E81%</f>
        <v>83.547295901594495</v>
      </c>
      <c r="J81" s="49">
        <f>D81+H81</f>
        <v>28124006</v>
      </c>
      <c r="K81" s="127">
        <f>J81/C81%</f>
        <v>99.324288435072788</v>
      </c>
    </row>
    <row r="82" spans="1:11" ht="72" x14ac:dyDescent="0.2">
      <c r="A82" s="51">
        <v>68102</v>
      </c>
      <c r="B82" s="48" t="s">
        <v>33</v>
      </c>
      <c r="C82" s="49">
        <v>48238994</v>
      </c>
      <c r="D82" s="49">
        <v>41846624</v>
      </c>
      <c r="E82" s="49">
        <v>6104294</v>
      </c>
      <c r="F82" s="49">
        <v>5108391</v>
      </c>
      <c r="G82" s="49">
        <v>137041</v>
      </c>
      <c r="H82" s="49">
        <f t="shared" si="3"/>
        <v>5245432</v>
      </c>
      <c r="I82" s="50">
        <f>H82/E82%</f>
        <v>85.930199299050798</v>
      </c>
      <c r="J82" s="49">
        <f>D82+H82</f>
        <v>47092056</v>
      </c>
      <c r="K82" s="127">
        <f>J82/C82%</f>
        <v>97.622384082056101</v>
      </c>
    </row>
    <row r="83" spans="1:11" ht="72" x14ac:dyDescent="0.2">
      <c r="A83" s="51">
        <v>67932</v>
      </c>
      <c r="B83" s="48" t="s">
        <v>34</v>
      </c>
      <c r="C83" s="49">
        <v>30360496</v>
      </c>
      <c r="D83" s="49">
        <v>26419497</v>
      </c>
      <c r="E83" s="49">
        <v>4046646</v>
      </c>
      <c r="F83" s="49">
        <v>2615555</v>
      </c>
      <c r="G83" s="49">
        <v>15405</v>
      </c>
      <c r="H83" s="49">
        <f t="shared" si="3"/>
        <v>2630960</v>
      </c>
      <c r="I83" s="50">
        <f>H83/E83%</f>
        <v>65.015818037950439</v>
      </c>
      <c r="J83" s="49">
        <f>D83+H83</f>
        <v>29050457</v>
      </c>
      <c r="K83" s="127">
        <f>J83/C83%</f>
        <v>95.685054025467821</v>
      </c>
    </row>
    <row r="84" spans="1:11" ht="72" x14ac:dyDescent="0.2">
      <c r="A84" s="51">
        <v>68114</v>
      </c>
      <c r="B84" s="48" t="s">
        <v>20</v>
      </c>
      <c r="C84" s="49">
        <v>23763327</v>
      </c>
      <c r="D84" s="49">
        <v>22059142</v>
      </c>
      <c r="E84" s="49">
        <v>1785869</v>
      </c>
      <c r="F84" s="49">
        <v>550618</v>
      </c>
      <c r="G84" s="49">
        <v>245648</v>
      </c>
      <c r="H84" s="49">
        <f t="shared" si="3"/>
        <v>796266</v>
      </c>
      <c r="I84" s="50">
        <f>H84/E84%</f>
        <v>44.587032979462663</v>
      </c>
      <c r="J84" s="49">
        <f>D84+H84</f>
        <v>22855408</v>
      </c>
      <c r="K84" s="127">
        <f>J84/C84%</f>
        <v>96.179327078232774</v>
      </c>
    </row>
    <row r="85" spans="1:11" ht="24" x14ac:dyDescent="0.2">
      <c r="A85" s="51">
        <v>173630</v>
      </c>
      <c r="B85" s="48" t="s">
        <v>35</v>
      </c>
      <c r="C85" s="49">
        <v>8318896</v>
      </c>
      <c r="D85" s="49">
        <v>3475971</v>
      </c>
      <c r="E85" s="49">
        <v>5083643</v>
      </c>
      <c r="F85" s="49">
        <v>2188205</v>
      </c>
      <c r="G85" s="49">
        <v>1346368</v>
      </c>
      <c r="H85" s="49">
        <f t="shared" si="3"/>
        <v>3534573</v>
      </c>
      <c r="I85" s="50">
        <f>H85/E85%</f>
        <v>69.528348076369639</v>
      </c>
      <c r="J85" s="49">
        <f>D85+H85</f>
        <v>7010544</v>
      </c>
      <c r="K85" s="127">
        <f>J85/C85%</f>
        <v>84.272528470123916</v>
      </c>
    </row>
    <row r="86" spans="1:11" ht="72" x14ac:dyDescent="0.2">
      <c r="A86" s="51">
        <v>173625</v>
      </c>
      <c r="B86" s="48" t="s">
        <v>36</v>
      </c>
      <c r="C86" s="49">
        <v>3979033</v>
      </c>
      <c r="D86" s="49">
        <v>2486807</v>
      </c>
      <c r="E86" s="49">
        <v>2205938</v>
      </c>
      <c r="F86" s="49">
        <v>1329205</v>
      </c>
      <c r="G86" s="49"/>
      <c r="H86" s="49">
        <f t="shared" si="3"/>
        <v>1329205</v>
      </c>
      <c r="I86" s="127">
        <f>H86/E86%</f>
        <v>60.25577328102603</v>
      </c>
      <c r="J86" s="49">
        <f>D86+H86</f>
        <v>3816012</v>
      </c>
      <c r="K86" s="127">
        <f>J86/C86%</f>
        <v>95.9029995478801</v>
      </c>
    </row>
    <row r="87" spans="1:11" ht="60" x14ac:dyDescent="0.2">
      <c r="A87" s="51">
        <v>217478</v>
      </c>
      <c r="B87" s="48" t="s">
        <v>119</v>
      </c>
      <c r="C87" s="49">
        <v>584246</v>
      </c>
      <c r="D87" s="49">
        <v>158227.35</v>
      </c>
      <c r="E87" s="49">
        <v>322643</v>
      </c>
      <c r="F87" s="49">
        <v>322641</v>
      </c>
      <c r="G87" s="49"/>
      <c r="H87" s="49">
        <f t="shared" si="3"/>
        <v>322641</v>
      </c>
      <c r="I87" s="127">
        <f>H87/E87%</f>
        <v>99.999380119822845</v>
      </c>
      <c r="J87" s="49">
        <f>D87+H87</f>
        <v>480868.35</v>
      </c>
      <c r="K87" s="127">
        <f>J87/C87%</f>
        <v>82.305800981093583</v>
      </c>
    </row>
    <row r="88" spans="1:11" ht="60" x14ac:dyDescent="0.2">
      <c r="A88" s="51">
        <v>319790</v>
      </c>
      <c r="B88" s="48" t="s">
        <v>171</v>
      </c>
      <c r="C88" s="49">
        <v>879374</v>
      </c>
      <c r="D88" s="49">
        <v>0</v>
      </c>
      <c r="E88" s="49">
        <v>379374</v>
      </c>
      <c r="F88" s="49">
        <v>43645</v>
      </c>
      <c r="G88" s="49">
        <v>35000</v>
      </c>
      <c r="H88" s="49">
        <f t="shared" si="3"/>
        <v>78645</v>
      </c>
      <c r="I88" s="127">
        <f>H88/E88%</f>
        <v>20.7302029132202</v>
      </c>
      <c r="J88" s="49">
        <f>D88+H88</f>
        <v>78645</v>
      </c>
      <c r="K88" s="127">
        <f>J88/C88%</f>
        <v>8.9432937521464133</v>
      </c>
    </row>
    <row r="89" spans="1:11" ht="12.75" x14ac:dyDescent="0.2">
      <c r="A89" s="119"/>
      <c r="B89" s="105"/>
      <c r="C89" s="114"/>
      <c r="D89" s="120"/>
      <c r="E89" s="121"/>
      <c r="F89" s="121"/>
      <c r="G89" s="114"/>
      <c r="H89" s="122"/>
      <c r="I89" s="123"/>
      <c r="J89" s="120"/>
      <c r="K89" s="124"/>
    </row>
    <row r="90" spans="1:11" s="70" customFormat="1" ht="12" x14ac:dyDescent="0.2">
      <c r="A90" s="71" t="s">
        <v>29</v>
      </c>
      <c r="B90" s="97"/>
      <c r="C90" s="91"/>
      <c r="D90" s="91"/>
      <c r="E90" s="125"/>
      <c r="F90" s="92"/>
      <c r="G90" s="88"/>
      <c r="H90" s="88"/>
      <c r="I90" s="89"/>
      <c r="J90" s="90"/>
      <c r="K90" s="89"/>
    </row>
    <row r="91" spans="1:11" s="70" customFormat="1" ht="12" x14ac:dyDescent="0.2">
      <c r="A91" s="115" t="s">
        <v>22</v>
      </c>
      <c r="B91" s="116"/>
      <c r="C91" s="91"/>
      <c r="D91" s="91"/>
      <c r="E91" s="125"/>
      <c r="F91" s="92"/>
      <c r="G91" s="88"/>
      <c r="H91" s="88"/>
      <c r="I91" s="89"/>
      <c r="J91" s="90"/>
      <c r="K91" s="89"/>
    </row>
    <row r="92" spans="1:11" s="70" customFormat="1" ht="12" x14ac:dyDescent="0.2">
      <c r="A92" s="114"/>
      <c r="B92" s="116" t="s">
        <v>68</v>
      </c>
      <c r="C92" s="91"/>
      <c r="D92" s="91"/>
      <c r="E92" s="125"/>
      <c r="F92" s="92"/>
      <c r="G92" s="88"/>
      <c r="H92" s="88"/>
      <c r="I92" s="89"/>
      <c r="J92" s="90"/>
      <c r="K92" s="89"/>
    </row>
    <row r="93" spans="1:11" s="70" customFormat="1" ht="12" x14ac:dyDescent="0.2">
      <c r="A93" s="114"/>
      <c r="B93" s="114"/>
      <c r="C93" s="91"/>
      <c r="D93" s="91"/>
      <c r="E93" s="125"/>
      <c r="F93" s="92"/>
      <c r="G93" s="88"/>
      <c r="H93" s="88"/>
      <c r="I93" s="89"/>
      <c r="J93" s="90"/>
      <c r="K93" s="89"/>
    </row>
    <row r="94" spans="1:11" s="70" customFormat="1" ht="12" x14ac:dyDescent="0.2">
      <c r="A94" s="114"/>
      <c r="B94" s="114"/>
      <c r="C94" s="91"/>
      <c r="D94" s="91"/>
      <c r="E94" s="125"/>
      <c r="F94" s="92"/>
      <c r="G94" s="88"/>
      <c r="H94" s="88"/>
      <c r="I94" s="89"/>
      <c r="J94" s="90"/>
      <c r="K94" s="89"/>
    </row>
    <row r="95" spans="1:11" ht="20.25" customHeight="1" x14ac:dyDescent="0.2"/>
    <row r="96" spans="1:11"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sheetData>
  <mergeCells count="9">
    <mergeCell ref="E4:I4"/>
    <mergeCell ref="A4:A5"/>
    <mergeCell ref="B4:B5"/>
    <mergeCell ref="A1:K1"/>
    <mergeCell ref="A2:K2"/>
    <mergeCell ref="J4:J5"/>
    <mergeCell ref="K4:K5"/>
    <mergeCell ref="C4:C5"/>
    <mergeCell ref="D4:D5"/>
  </mergeCells>
  <phoneticPr fontId="6" type="noConversion"/>
  <hyperlinks>
    <hyperlink ref="B92" r:id="rId1"/>
  </hyperlinks>
  <pageMargins left="0.78740157480314965" right="0" top="0.59055118110236227" bottom="0.39370078740157483" header="0" footer="0"/>
  <pageSetup paperSize="9" scale="6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M86"/>
  <sheetViews>
    <sheetView tabSelected="1" zoomScaleNormal="100" zoomScaleSheetLayoutView="100" workbookViewId="0">
      <pane ySplit="5" topLeftCell="A83" activePane="bottomLeft" state="frozen"/>
      <selection pane="bottomLeft" sqref="A1:K85"/>
    </sheetView>
  </sheetViews>
  <sheetFormatPr baseColWidth="10" defaultRowHeight="12" x14ac:dyDescent="0.2"/>
  <cols>
    <col min="1" max="1" width="8.5703125" style="42" customWidth="1"/>
    <col min="2" max="2" width="41.42578125" style="44" customWidth="1"/>
    <col min="3" max="3" width="10.5703125" style="44" customWidth="1"/>
    <col min="4" max="4" width="11.42578125" style="44" customWidth="1"/>
    <col min="5" max="5" width="11.140625" style="44" customWidth="1"/>
    <col min="6" max="6" width="11.7109375" style="44" customWidth="1"/>
    <col min="7" max="7" width="11.7109375" style="43" customWidth="1"/>
    <col min="8" max="8" width="11.28515625" style="43" customWidth="1"/>
    <col min="9" max="9" width="8.7109375" style="61" customWidth="1"/>
    <col min="10" max="10" width="12.28515625" style="62" customWidth="1"/>
    <col min="11" max="11" width="10.5703125" style="61" customWidth="1"/>
    <col min="12" max="15" width="11.42578125" style="43" customWidth="1"/>
    <col min="16" max="16" width="54.7109375" style="43" customWidth="1"/>
    <col min="17" max="22" width="11.42578125" style="43" customWidth="1"/>
    <col min="23" max="16384" width="11.42578125" style="43"/>
  </cols>
  <sheetData>
    <row r="1" spans="1:12" ht="18" customHeight="1" x14ac:dyDescent="0.2">
      <c r="A1" s="197" t="s">
        <v>23</v>
      </c>
      <c r="B1" s="197"/>
      <c r="C1" s="197"/>
      <c r="D1" s="197"/>
      <c r="E1" s="197"/>
      <c r="F1" s="197"/>
      <c r="G1" s="197"/>
      <c r="H1" s="197"/>
      <c r="I1" s="197"/>
      <c r="J1" s="197"/>
      <c r="K1" s="197"/>
    </row>
    <row r="2" spans="1:12" ht="18" customHeight="1" x14ac:dyDescent="0.2">
      <c r="A2" s="182" t="s">
        <v>187</v>
      </c>
      <c r="B2" s="182"/>
      <c r="C2" s="182"/>
      <c r="D2" s="182"/>
      <c r="E2" s="182"/>
      <c r="F2" s="182"/>
      <c r="G2" s="182"/>
      <c r="H2" s="182"/>
      <c r="I2" s="182"/>
      <c r="J2" s="182"/>
      <c r="K2" s="182"/>
    </row>
    <row r="3" spans="1:12" ht="25.5" customHeight="1" x14ac:dyDescent="0.2">
      <c r="B3" s="42"/>
      <c r="C3" s="42"/>
      <c r="D3" s="42"/>
      <c r="E3" s="42"/>
      <c r="F3" s="42"/>
      <c r="G3" s="113"/>
      <c r="H3" s="106"/>
      <c r="I3" s="96"/>
      <c r="J3" s="113"/>
      <c r="K3" s="42"/>
    </row>
    <row r="4" spans="1:12" ht="20.25" customHeight="1" x14ac:dyDescent="0.2">
      <c r="A4" s="200" t="s">
        <v>3</v>
      </c>
      <c r="B4" s="192" t="s">
        <v>12</v>
      </c>
      <c r="C4" s="192" t="s">
        <v>4</v>
      </c>
      <c r="D4" s="198" t="s">
        <v>69</v>
      </c>
      <c r="E4" s="194" t="s">
        <v>71</v>
      </c>
      <c r="F4" s="195"/>
      <c r="G4" s="195"/>
      <c r="H4" s="195"/>
      <c r="I4" s="196"/>
      <c r="J4" s="202" t="s">
        <v>52</v>
      </c>
      <c r="K4" s="189" t="s">
        <v>53</v>
      </c>
    </row>
    <row r="5" spans="1:12" s="45" customFormat="1" ht="65.25" customHeight="1" thickBot="1" x14ac:dyDescent="0.25">
      <c r="A5" s="201"/>
      <c r="B5" s="193"/>
      <c r="C5" s="193"/>
      <c r="D5" s="199"/>
      <c r="E5" s="28" t="s">
        <v>97</v>
      </c>
      <c r="F5" s="30" t="s">
        <v>189</v>
      </c>
      <c r="G5" s="31" t="s">
        <v>54</v>
      </c>
      <c r="H5" s="29" t="s">
        <v>70</v>
      </c>
      <c r="I5" s="32" t="s">
        <v>24</v>
      </c>
      <c r="J5" s="203"/>
      <c r="K5" s="190"/>
    </row>
    <row r="6" spans="1:12" s="205" customFormat="1" ht="18.75" customHeight="1" x14ac:dyDescent="0.25">
      <c r="A6" s="138"/>
      <c r="B6" s="136" t="s">
        <v>128</v>
      </c>
      <c r="C6" s="204"/>
      <c r="D6" s="156">
        <f>D7+D12+D14</f>
        <v>122101177.96000001</v>
      </c>
      <c r="E6" s="156">
        <f>E7+E12+E14</f>
        <v>126467865</v>
      </c>
      <c r="F6" s="156">
        <f>F7+F12+F14</f>
        <v>30302491</v>
      </c>
      <c r="G6" s="156">
        <f t="shared" ref="G6" si="0">G7+G12+G14</f>
        <v>2590000</v>
      </c>
      <c r="H6" s="156">
        <f>F6+G6</f>
        <v>32892491</v>
      </c>
      <c r="I6" s="155">
        <f>H6/E6%</f>
        <v>26.008576170713408</v>
      </c>
      <c r="J6" s="150">
        <f>D6+H6</f>
        <v>154993668.96000001</v>
      </c>
      <c r="K6" s="151"/>
    </row>
    <row r="7" spans="1:12" ht="21.75" customHeight="1" x14ac:dyDescent="0.2">
      <c r="A7" s="78"/>
      <c r="B7" s="57" t="s">
        <v>21</v>
      </c>
      <c r="C7" s="79"/>
      <c r="D7" s="58">
        <f>SUM(D8:D11)</f>
        <v>5842866</v>
      </c>
      <c r="E7" s="80">
        <f>SUM(E8:E11)</f>
        <v>8132068</v>
      </c>
      <c r="F7" s="80">
        <f>SUM(F8:F11)</f>
        <v>7107884</v>
      </c>
      <c r="G7" s="80">
        <f>SUM(G8:G11)</f>
        <v>6500</v>
      </c>
      <c r="H7" s="80">
        <f t="shared" ref="H7:H70" si="1">F7+G7</f>
        <v>7114384</v>
      </c>
      <c r="I7" s="81">
        <f>H7/E7%</f>
        <v>87.485544882310393</v>
      </c>
      <c r="J7" s="80">
        <f>D7+H7</f>
        <v>12957250</v>
      </c>
      <c r="K7" s="81"/>
    </row>
    <row r="8" spans="1:12" ht="24.75" customHeight="1" x14ac:dyDescent="0.2">
      <c r="A8" s="51"/>
      <c r="B8" s="59" t="s">
        <v>50</v>
      </c>
      <c r="C8" s="55"/>
      <c r="D8" s="55">
        <v>0</v>
      </c>
      <c r="E8" s="49">
        <v>60934</v>
      </c>
      <c r="F8" s="49">
        <v>37100</v>
      </c>
      <c r="G8" s="49">
        <v>6500</v>
      </c>
      <c r="H8" s="49">
        <f t="shared" si="1"/>
        <v>43600</v>
      </c>
      <c r="I8" s="82">
        <f>H8/E8%</f>
        <v>71.552827649588082</v>
      </c>
      <c r="J8" s="55">
        <f>D8+H8</f>
        <v>43600</v>
      </c>
      <c r="K8" s="83"/>
    </row>
    <row r="9" spans="1:12" ht="36" x14ac:dyDescent="0.2">
      <c r="A9" s="51">
        <v>169124</v>
      </c>
      <c r="B9" s="59" t="s">
        <v>58</v>
      </c>
      <c r="C9" s="99">
        <v>1486535.38</v>
      </c>
      <c r="D9" s="55">
        <v>1289424</v>
      </c>
      <c r="E9" s="55">
        <v>73324</v>
      </c>
      <c r="F9" s="55">
        <v>73324</v>
      </c>
      <c r="G9" s="55">
        <v>0</v>
      </c>
      <c r="H9" s="55">
        <f t="shared" si="1"/>
        <v>73324</v>
      </c>
      <c r="I9" s="82">
        <f>H9/E9%</f>
        <v>100</v>
      </c>
      <c r="J9" s="55">
        <f>D9+H9</f>
        <v>1362748</v>
      </c>
      <c r="K9" s="83">
        <f>J9/C9%</f>
        <v>91.672759245057463</v>
      </c>
    </row>
    <row r="10" spans="1:12" ht="48" x14ac:dyDescent="0.2">
      <c r="A10" s="51">
        <v>238150</v>
      </c>
      <c r="B10" s="59" t="s">
        <v>51</v>
      </c>
      <c r="C10" s="99">
        <v>6744312</v>
      </c>
      <c r="D10" s="118">
        <v>4553442</v>
      </c>
      <c r="E10" s="55">
        <v>2407548</v>
      </c>
      <c r="F10" s="55">
        <v>2407548</v>
      </c>
      <c r="G10" s="55">
        <v>0</v>
      </c>
      <c r="H10" s="55">
        <f t="shared" si="1"/>
        <v>2407548</v>
      </c>
      <c r="I10" s="82">
        <f>H10/E10%</f>
        <v>100</v>
      </c>
      <c r="J10" s="55">
        <f>D10+H10</f>
        <v>6960990</v>
      </c>
      <c r="K10" s="83">
        <f>J10/C10%</f>
        <v>103.2127517232299</v>
      </c>
    </row>
    <row r="11" spans="1:12" ht="60" x14ac:dyDescent="0.2">
      <c r="A11" s="51">
        <v>227100</v>
      </c>
      <c r="B11" s="59" t="s">
        <v>118</v>
      </c>
      <c r="C11" s="99">
        <v>9910910</v>
      </c>
      <c r="D11" s="118">
        <v>0</v>
      </c>
      <c r="E11" s="55">
        <v>5590262</v>
      </c>
      <c r="F11" s="55">
        <v>4589912</v>
      </c>
      <c r="G11" s="55">
        <v>0</v>
      </c>
      <c r="H11" s="55">
        <f t="shared" si="1"/>
        <v>4589912</v>
      </c>
      <c r="I11" s="82">
        <f>H11/E11%</f>
        <v>82.105489867916745</v>
      </c>
      <c r="J11" s="55">
        <f>D11+H11</f>
        <v>4589912</v>
      </c>
      <c r="K11" s="83">
        <f>J11/C11%</f>
        <v>46.311711033598321</v>
      </c>
    </row>
    <row r="12" spans="1:12" ht="24" x14ac:dyDescent="0.2">
      <c r="A12" s="51"/>
      <c r="B12" s="57" t="s">
        <v>42</v>
      </c>
      <c r="C12" s="79"/>
      <c r="D12" s="206">
        <f>D13</f>
        <v>0</v>
      </c>
      <c r="E12" s="80">
        <f>E13</f>
        <v>59900000</v>
      </c>
      <c r="F12" s="80">
        <f>F13</f>
        <v>0</v>
      </c>
      <c r="G12" s="80">
        <f>G13</f>
        <v>0</v>
      </c>
      <c r="H12" s="80">
        <f t="shared" si="1"/>
        <v>0</v>
      </c>
      <c r="I12" s="81">
        <f>H12/E12%</f>
        <v>0</v>
      </c>
      <c r="J12" s="80">
        <f>D12+H12</f>
        <v>0</v>
      </c>
      <c r="K12" s="81"/>
    </row>
    <row r="13" spans="1:12" ht="51.75" customHeight="1" x14ac:dyDescent="0.2">
      <c r="A13" s="51">
        <v>143957</v>
      </c>
      <c r="B13" s="59" t="s">
        <v>108</v>
      </c>
      <c r="C13" s="99">
        <v>277993156</v>
      </c>
      <c r="D13" s="55">
        <v>0</v>
      </c>
      <c r="E13" s="55">
        <v>59900000</v>
      </c>
      <c r="F13" s="55">
        <v>0</v>
      </c>
      <c r="G13" s="55">
        <v>0</v>
      </c>
      <c r="H13" s="55">
        <f t="shared" si="1"/>
        <v>0</v>
      </c>
      <c r="I13" s="82">
        <f>H13/E13%</f>
        <v>0</v>
      </c>
      <c r="J13" s="145">
        <f>D13+H13</f>
        <v>0</v>
      </c>
      <c r="K13" s="83">
        <f>J13/C13%</f>
        <v>0</v>
      </c>
    </row>
    <row r="14" spans="1:12" s="46" customFormat="1" ht="24" x14ac:dyDescent="0.2">
      <c r="A14" s="139"/>
      <c r="B14" s="152" t="s">
        <v>66</v>
      </c>
      <c r="C14" s="153"/>
      <c r="D14" s="80">
        <f>D15+D20+D24+D33+D35+D39+D41+D45+D49+D62+D64+D66+D71+D74+D80</f>
        <v>116258311.96000001</v>
      </c>
      <c r="E14" s="80">
        <f>+E15+E20+E24+E33+E35+E39+E41+E45+E49+E62+E64+E66+E71+E74+E80</f>
        <v>58435797</v>
      </c>
      <c r="F14" s="80">
        <f>+F15+F20+F24+F33+F35+F39+F41+F45+F49+F62+F64+F66+F71+F74+F80</f>
        <v>23194607</v>
      </c>
      <c r="G14" s="158">
        <f>+G15+G20+G24+G33+G35+G39+G41+G45+G49+G62+G64+G66+G71+G74+G80</f>
        <v>2583500</v>
      </c>
      <c r="H14" s="158">
        <f t="shared" si="1"/>
        <v>25778107</v>
      </c>
      <c r="I14" s="159">
        <f>H14/E14%</f>
        <v>44.113554231150474</v>
      </c>
      <c r="J14" s="158">
        <f>D14+H14</f>
        <v>142036418.96000001</v>
      </c>
      <c r="K14" s="152"/>
      <c r="L14" s="169"/>
    </row>
    <row r="15" spans="1:12" s="46" customFormat="1" ht="24" x14ac:dyDescent="0.2">
      <c r="A15" s="137"/>
      <c r="B15" s="141" t="s">
        <v>82</v>
      </c>
      <c r="C15" s="141"/>
      <c r="D15" s="148">
        <f>SUM(D16:D19)</f>
        <v>2243016</v>
      </c>
      <c r="E15" s="148">
        <f>SUM(E16:E19)</f>
        <v>2610545</v>
      </c>
      <c r="F15" s="148">
        <v>0</v>
      </c>
      <c r="G15" s="142">
        <f>SUM(G16:G19)</f>
        <v>0</v>
      </c>
      <c r="H15" s="142">
        <f t="shared" si="1"/>
        <v>0</v>
      </c>
      <c r="I15" s="144">
        <f>H15/E15%</f>
        <v>0</v>
      </c>
      <c r="J15" s="148">
        <f>D15+H15</f>
        <v>2243016</v>
      </c>
      <c r="K15" s="143"/>
    </row>
    <row r="16" spans="1:12" s="46" customFormat="1" ht="36" x14ac:dyDescent="0.2">
      <c r="A16" s="139" t="s">
        <v>168</v>
      </c>
      <c r="B16" s="48" t="s">
        <v>157</v>
      </c>
      <c r="C16" s="49">
        <v>1343920</v>
      </c>
      <c r="D16" s="49">
        <v>848920</v>
      </c>
      <c r="E16" s="49">
        <v>305000</v>
      </c>
      <c r="F16" s="49">
        <v>0</v>
      </c>
      <c r="G16" s="49"/>
      <c r="H16" s="49">
        <f t="shared" si="1"/>
        <v>0</v>
      </c>
      <c r="I16" s="83">
        <f>H16/E16%</f>
        <v>0</v>
      </c>
      <c r="J16" s="49">
        <f>D16+H16</f>
        <v>848920</v>
      </c>
      <c r="K16" s="83">
        <f>J16/C16%</f>
        <v>63.167450443478778</v>
      </c>
    </row>
    <row r="17" spans="1:27" s="46" customFormat="1" ht="36" x14ac:dyDescent="0.2">
      <c r="A17" s="139" t="s">
        <v>169</v>
      </c>
      <c r="B17" s="48" t="s">
        <v>158</v>
      </c>
      <c r="C17" s="49">
        <v>1466946</v>
      </c>
      <c r="D17" s="49">
        <v>1394096</v>
      </c>
      <c r="E17" s="49">
        <v>72850</v>
      </c>
      <c r="F17" s="49">
        <v>0</v>
      </c>
      <c r="G17" s="49">
        <v>0</v>
      </c>
      <c r="H17" s="49">
        <f t="shared" si="1"/>
        <v>0</v>
      </c>
      <c r="I17" s="83">
        <f>H17/E17%</f>
        <v>0</v>
      </c>
      <c r="J17" s="49">
        <f>D17+H17</f>
        <v>1394096</v>
      </c>
      <c r="K17" s="83">
        <f>J17/C17%</f>
        <v>95.033900361703843</v>
      </c>
    </row>
    <row r="18" spans="1:27" s="46" customFormat="1" ht="36" x14ac:dyDescent="0.2">
      <c r="A18" s="139">
        <v>182070</v>
      </c>
      <c r="B18" s="48" t="s">
        <v>91</v>
      </c>
      <c r="C18" s="49">
        <v>1158211.1599999999</v>
      </c>
      <c r="D18" s="49">
        <v>0</v>
      </c>
      <c r="E18" s="49">
        <v>1158211</v>
      </c>
      <c r="F18" s="49">
        <v>0</v>
      </c>
      <c r="G18" s="49">
        <v>0</v>
      </c>
      <c r="H18" s="49">
        <f t="shared" si="1"/>
        <v>0</v>
      </c>
      <c r="I18" s="83">
        <f>H18/E18%</f>
        <v>0</v>
      </c>
      <c r="J18" s="49">
        <f>D18+H18</f>
        <v>0</v>
      </c>
      <c r="K18" s="83">
        <f>J18/C18%</f>
        <v>0</v>
      </c>
    </row>
    <row r="19" spans="1:27" s="46" customFormat="1" ht="36" x14ac:dyDescent="0.2">
      <c r="A19" s="139">
        <v>206839</v>
      </c>
      <c r="B19" s="48" t="s">
        <v>92</v>
      </c>
      <c r="C19" s="49">
        <v>1106804.2</v>
      </c>
      <c r="D19" s="49">
        <v>0</v>
      </c>
      <c r="E19" s="49">
        <v>1074484</v>
      </c>
      <c r="F19" s="49">
        <v>0</v>
      </c>
      <c r="G19" s="49">
        <v>0</v>
      </c>
      <c r="H19" s="49">
        <f t="shared" si="1"/>
        <v>0</v>
      </c>
      <c r="I19" s="83">
        <f>H19/E19%</f>
        <v>0</v>
      </c>
      <c r="J19" s="49">
        <f>D19+H19</f>
        <v>0</v>
      </c>
      <c r="K19" s="83">
        <f>J19/C19%</f>
        <v>0</v>
      </c>
    </row>
    <row r="20" spans="1:27" s="46" customFormat="1" ht="24" x14ac:dyDescent="0.2">
      <c r="A20" s="137"/>
      <c r="B20" s="141" t="s">
        <v>83</v>
      </c>
      <c r="C20" s="141"/>
      <c r="D20" s="142">
        <f>SUM(D21:D23)</f>
        <v>0</v>
      </c>
      <c r="E20" s="148">
        <f>SUM(E21:E23)</f>
        <v>227118</v>
      </c>
      <c r="F20" s="148">
        <f>SUM(F21:F23)</f>
        <v>45761</v>
      </c>
      <c r="G20" s="142">
        <f>SUM(G21:G23)</f>
        <v>0</v>
      </c>
      <c r="H20" s="142">
        <f t="shared" si="1"/>
        <v>45761</v>
      </c>
      <c r="I20" s="168">
        <f>H20/E20%</f>
        <v>20.148557137699346</v>
      </c>
      <c r="J20" s="148">
        <f>D20+H20</f>
        <v>45761</v>
      </c>
      <c r="K20" s="149"/>
    </row>
    <row r="21" spans="1:27" s="46" customFormat="1" ht="48" x14ac:dyDescent="0.2">
      <c r="A21" s="139">
        <v>220053</v>
      </c>
      <c r="B21" s="48" t="s">
        <v>65</v>
      </c>
      <c r="C21" s="49">
        <v>9951775</v>
      </c>
      <c r="D21" s="49">
        <v>0</v>
      </c>
      <c r="E21" s="49">
        <v>135951</v>
      </c>
      <c r="F21" s="49">
        <v>16500</v>
      </c>
      <c r="G21" s="49"/>
      <c r="H21" s="49">
        <f t="shared" si="1"/>
        <v>16500</v>
      </c>
      <c r="I21" s="147">
        <f>H21/E21%</f>
        <v>12.13672573206523</v>
      </c>
      <c r="J21" s="146">
        <f>D21+H21</f>
        <v>16500</v>
      </c>
      <c r="K21" s="147">
        <f>J21/C21%</f>
        <v>0.16579956841869917</v>
      </c>
    </row>
    <row r="22" spans="1:27" s="46" customFormat="1" ht="36" x14ac:dyDescent="0.2">
      <c r="A22" s="139">
        <v>285368</v>
      </c>
      <c r="B22" s="48" t="s">
        <v>93</v>
      </c>
      <c r="C22" s="49">
        <v>7620542</v>
      </c>
      <c r="D22" s="49">
        <v>0</v>
      </c>
      <c r="E22" s="49">
        <v>57067</v>
      </c>
      <c r="F22" s="49">
        <v>16500</v>
      </c>
      <c r="G22" s="49"/>
      <c r="H22" s="49">
        <f t="shared" si="1"/>
        <v>16500</v>
      </c>
      <c r="I22" s="147">
        <f>H22/E22%</f>
        <v>28.913382515289047</v>
      </c>
      <c r="J22" s="146">
        <f>D22+H22</f>
        <v>16500</v>
      </c>
      <c r="K22" s="147">
        <f>J22/C22%</f>
        <v>0.21652003230216435</v>
      </c>
    </row>
    <row r="23" spans="1:27" s="46" customFormat="1" ht="36" x14ac:dyDescent="0.2">
      <c r="A23" s="139">
        <v>271878</v>
      </c>
      <c r="B23" s="48" t="s">
        <v>94</v>
      </c>
      <c r="C23" s="49">
        <v>3649603</v>
      </c>
      <c r="D23" s="49">
        <v>0</v>
      </c>
      <c r="E23" s="146">
        <v>34100</v>
      </c>
      <c r="F23" s="146">
        <v>12761</v>
      </c>
      <c r="G23" s="49">
        <v>0</v>
      </c>
      <c r="H23" s="49">
        <f t="shared" si="1"/>
        <v>12761</v>
      </c>
      <c r="I23" s="147">
        <f>H23/E23%</f>
        <v>37.422287390029325</v>
      </c>
      <c r="J23" s="146">
        <f>D23+H23</f>
        <v>12761</v>
      </c>
      <c r="K23" s="147">
        <f>J23/C23%</f>
        <v>0.34965446926693122</v>
      </c>
    </row>
    <row r="24" spans="1:27" s="46" customFormat="1" ht="24" x14ac:dyDescent="0.2">
      <c r="A24" s="137"/>
      <c r="B24" s="141" t="s">
        <v>81</v>
      </c>
      <c r="C24" s="141"/>
      <c r="D24" s="148">
        <f>SUM(D25:D32)</f>
        <v>10463476.9</v>
      </c>
      <c r="E24" s="148">
        <f>SUM(E25:E32)</f>
        <v>4165488</v>
      </c>
      <c r="F24" s="148">
        <f>SUM(F25:F32)</f>
        <v>2909851</v>
      </c>
      <c r="G24" s="142">
        <f>SUM(G25:G32)</f>
        <v>-35771</v>
      </c>
      <c r="H24" s="142">
        <f t="shared" si="1"/>
        <v>2874080</v>
      </c>
      <c r="I24" s="144">
        <f>H24/E24%</f>
        <v>68.9974379952601</v>
      </c>
      <c r="J24" s="148">
        <f>D24+H24</f>
        <v>13337556.9</v>
      </c>
      <c r="K24" s="149"/>
    </row>
    <row r="25" spans="1:27" s="46" customFormat="1" ht="48" x14ac:dyDescent="0.2">
      <c r="A25" s="139">
        <v>69000</v>
      </c>
      <c r="B25" s="48" t="s">
        <v>173</v>
      </c>
      <c r="C25" s="49">
        <v>2384094.52</v>
      </c>
      <c r="D25" s="49">
        <v>3042928.25</v>
      </c>
      <c r="E25" s="146">
        <v>228976</v>
      </c>
      <c r="F25" s="146">
        <v>0</v>
      </c>
      <c r="G25" s="49"/>
      <c r="H25" s="49">
        <f t="shared" si="1"/>
        <v>0</v>
      </c>
      <c r="I25" s="147">
        <f>H25/E25%</f>
        <v>0</v>
      </c>
      <c r="J25" s="146">
        <f>D25+H25</f>
        <v>3042928.25</v>
      </c>
      <c r="K25" s="147">
        <f>J25/C25%</f>
        <v>127.63454739202201</v>
      </c>
    </row>
    <row r="26" spans="1:27" s="46" customFormat="1" ht="36" x14ac:dyDescent="0.2">
      <c r="A26" s="139">
        <v>67487</v>
      </c>
      <c r="B26" s="48" t="s">
        <v>174</v>
      </c>
      <c r="C26" s="49">
        <v>669863.92000000004</v>
      </c>
      <c r="D26" s="49">
        <v>779697.28</v>
      </c>
      <c r="E26" s="146">
        <v>75675</v>
      </c>
      <c r="F26" s="146">
        <v>0</v>
      </c>
      <c r="G26" s="49"/>
      <c r="H26" s="49">
        <f t="shared" si="1"/>
        <v>0</v>
      </c>
      <c r="I26" s="147">
        <f>H26/E26%</f>
        <v>0</v>
      </c>
      <c r="J26" s="146">
        <f>D26+H26</f>
        <v>779697.28</v>
      </c>
      <c r="K26" s="147">
        <f>J26/C26%</f>
        <v>116.39636898192695</v>
      </c>
    </row>
    <row r="27" spans="1:27" s="46" customFormat="1" ht="60" x14ac:dyDescent="0.2">
      <c r="A27" s="139">
        <v>60720</v>
      </c>
      <c r="B27" s="48" t="s">
        <v>175</v>
      </c>
      <c r="C27" s="49">
        <v>1020123.53</v>
      </c>
      <c r="D27" s="49">
        <v>978927.53</v>
      </c>
      <c r="E27" s="146">
        <v>78013</v>
      </c>
      <c r="F27" s="146">
        <v>41196</v>
      </c>
      <c r="G27" s="49"/>
      <c r="H27" s="49">
        <f t="shared" si="1"/>
        <v>41196</v>
      </c>
      <c r="I27" s="147">
        <f>H27/E27%</f>
        <v>52.806583518131596</v>
      </c>
      <c r="J27" s="146">
        <f>D27+H27</f>
        <v>1020123.53</v>
      </c>
      <c r="K27" s="147">
        <f>J27/C27%</f>
        <v>100</v>
      </c>
    </row>
    <row r="28" spans="1:27" s="46" customFormat="1" ht="60" x14ac:dyDescent="0.2">
      <c r="A28" s="139">
        <v>144387</v>
      </c>
      <c r="B28" s="48" t="s">
        <v>176</v>
      </c>
      <c r="C28" s="49">
        <v>364844.54</v>
      </c>
      <c r="D28" s="49">
        <v>168397</v>
      </c>
      <c r="E28" s="146">
        <v>229493</v>
      </c>
      <c r="F28" s="146">
        <v>185700</v>
      </c>
      <c r="G28" s="49"/>
      <c r="H28" s="49">
        <f t="shared" si="1"/>
        <v>185700</v>
      </c>
      <c r="I28" s="147">
        <f>H28/E28%</f>
        <v>80.917500751656917</v>
      </c>
      <c r="J28" s="146">
        <f>D28+H28</f>
        <v>354097</v>
      </c>
      <c r="K28" s="147">
        <f>J28/C28%</f>
        <v>97.054213830361846</v>
      </c>
    </row>
    <row r="29" spans="1:27" s="46" customFormat="1" ht="60" x14ac:dyDescent="0.2">
      <c r="A29" s="139">
        <v>144409</v>
      </c>
      <c r="B29" s="48" t="s">
        <v>177</v>
      </c>
      <c r="C29" s="49">
        <v>1358594.67</v>
      </c>
      <c r="D29" s="49">
        <v>1081495.08</v>
      </c>
      <c r="E29" s="146">
        <v>237439</v>
      </c>
      <c r="F29" s="146">
        <v>76080</v>
      </c>
      <c r="G29" s="49"/>
      <c r="H29" s="49">
        <f t="shared" si="1"/>
        <v>76080</v>
      </c>
      <c r="I29" s="147">
        <f>H29/E29%</f>
        <v>32.041913923155001</v>
      </c>
      <c r="J29" s="146">
        <f>D29+H29</f>
        <v>1157575.08</v>
      </c>
      <c r="K29" s="147">
        <f>J29/C29%</f>
        <v>85.203858484149663</v>
      </c>
    </row>
    <row r="30" spans="1:27" s="46" customFormat="1" ht="48" x14ac:dyDescent="0.2">
      <c r="A30" s="95">
        <v>104190</v>
      </c>
      <c r="B30" s="48" t="s">
        <v>89</v>
      </c>
      <c r="C30" s="49">
        <v>1800899.44</v>
      </c>
      <c r="D30" s="49">
        <v>549229.76</v>
      </c>
      <c r="E30" s="146">
        <v>1600000</v>
      </c>
      <c r="F30" s="146">
        <v>923807</v>
      </c>
      <c r="G30" s="49">
        <v>38595</v>
      </c>
      <c r="H30" s="49">
        <f t="shared" si="1"/>
        <v>962402</v>
      </c>
      <c r="I30" s="83">
        <f>H30/E30%</f>
        <v>60.150125000000003</v>
      </c>
      <c r="J30" s="49">
        <f>D30+H30</f>
        <v>1511631.76</v>
      </c>
      <c r="K30" s="83">
        <f>J30/C30%</f>
        <v>83.937599536373895</v>
      </c>
    </row>
    <row r="31" spans="1:27" s="46" customFormat="1" ht="48" x14ac:dyDescent="0.25">
      <c r="A31" s="139">
        <v>144038</v>
      </c>
      <c r="B31" s="48" t="s">
        <v>178</v>
      </c>
      <c r="C31" s="49">
        <v>5315573.2300000004</v>
      </c>
      <c r="D31" s="49">
        <v>3862802</v>
      </c>
      <c r="E31" s="146">
        <v>1462948</v>
      </c>
      <c r="F31" s="146">
        <v>1435183</v>
      </c>
      <c r="G31" s="49"/>
      <c r="H31" s="49">
        <f t="shared" si="1"/>
        <v>1435183</v>
      </c>
      <c r="I31" s="83">
        <f>H31/E31%</f>
        <v>98.102119829276234</v>
      </c>
      <c r="J31" s="49">
        <f>D31+H31</f>
        <v>5297985</v>
      </c>
      <c r="K31" s="83">
        <f>J31/C31%</f>
        <v>99.669118846849173</v>
      </c>
      <c r="L31" s="162"/>
      <c r="M31" s="163"/>
      <c r="N31" s="163"/>
      <c r="O31" s="164"/>
      <c r="P31" s="163"/>
      <c r="Q31" s="164"/>
      <c r="R31" s="164"/>
      <c r="S31" s="163"/>
      <c r="T31" s="163"/>
      <c r="U31" s="163"/>
      <c r="V31" s="162"/>
      <c r="W31" s="162"/>
      <c r="X31" s="162"/>
      <c r="Y31"/>
      <c r="Z31"/>
      <c r="AA31"/>
    </row>
    <row r="32" spans="1:27" s="46" customFormat="1" ht="72" x14ac:dyDescent="0.2">
      <c r="A32" s="95">
        <v>227664</v>
      </c>
      <c r="B32" s="48" t="s">
        <v>90</v>
      </c>
      <c r="C32" s="49">
        <v>5377287</v>
      </c>
      <c r="D32" s="49">
        <v>0</v>
      </c>
      <c r="E32" s="146">
        <v>252944</v>
      </c>
      <c r="F32" s="146">
        <v>247885</v>
      </c>
      <c r="G32" s="49">
        <v>-74366</v>
      </c>
      <c r="H32" s="49">
        <f t="shared" si="1"/>
        <v>173519</v>
      </c>
      <c r="I32" s="83">
        <f>H32/E32%</f>
        <v>68.599769118856344</v>
      </c>
      <c r="J32" s="49">
        <f>D32+H32</f>
        <v>173519</v>
      </c>
      <c r="K32" s="83">
        <f>J32/C32%</f>
        <v>3.2268874620231354</v>
      </c>
      <c r="L32" s="163"/>
      <c r="M32" s="164"/>
      <c r="N32" s="162"/>
      <c r="O32" s="163"/>
      <c r="P32" s="163"/>
      <c r="Q32" s="163"/>
      <c r="R32" s="163"/>
      <c r="S32" s="163"/>
      <c r="T32" s="163"/>
      <c r="U32" s="163"/>
      <c r="V32" s="163"/>
      <c r="W32" s="163"/>
      <c r="X32" s="162"/>
      <c r="Y32" s="162"/>
      <c r="Z32" s="162"/>
      <c r="AA32" s="162"/>
    </row>
    <row r="33" spans="1:27" s="46" customFormat="1" ht="24" x14ac:dyDescent="0.25">
      <c r="A33" s="137"/>
      <c r="B33" s="141" t="s">
        <v>95</v>
      </c>
      <c r="C33" s="141"/>
      <c r="D33" s="148">
        <f>D34</f>
        <v>0</v>
      </c>
      <c r="E33" s="148">
        <f>E34</f>
        <v>195700</v>
      </c>
      <c r="F33" s="148">
        <f>F34</f>
        <v>45690</v>
      </c>
      <c r="G33" s="143"/>
      <c r="H33" s="143">
        <f t="shared" si="1"/>
        <v>45690</v>
      </c>
      <c r="I33" s="144">
        <f>H33/E33%</f>
        <v>23.346959632089934</v>
      </c>
      <c r="J33" s="142">
        <f>D33+H33</f>
        <v>45690</v>
      </c>
      <c r="K33" s="149"/>
      <c r="L33" s="163"/>
      <c r="M33" s="164"/>
      <c r="N33" s="162"/>
      <c r="O33"/>
      <c r="P33"/>
      <c r="Q33"/>
      <c r="R33"/>
      <c r="S33"/>
      <c r="T33"/>
      <c r="U33"/>
      <c r="V33"/>
      <c r="W33"/>
      <c r="X33"/>
      <c r="Y33"/>
      <c r="Z33"/>
      <c r="AA33"/>
    </row>
    <row r="34" spans="1:27" s="46" customFormat="1" ht="72" x14ac:dyDescent="0.2">
      <c r="A34" s="95">
        <v>268690</v>
      </c>
      <c r="B34" s="48" t="s">
        <v>96</v>
      </c>
      <c r="C34" s="49">
        <v>195700</v>
      </c>
      <c r="D34" s="49">
        <v>0</v>
      </c>
      <c r="E34" s="146">
        <v>195700</v>
      </c>
      <c r="F34" s="146">
        <v>45690</v>
      </c>
      <c r="G34" s="49"/>
      <c r="H34" s="49">
        <f t="shared" si="1"/>
        <v>45690</v>
      </c>
      <c r="I34" s="83">
        <f>H34/E34%</f>
        <v>23.346959632089934</v>
      </c>
      <c r="J34" s="49">
        <f>D34+H34</f>
        <v>45690</v>
      </c>
      <c r="K34" s="83">
        <f>J34/C34%</f>
        <v>23.346959632089934</v>
      </c>
      <c r="N34" s="165"/>
    </row>
    <row r="35" spans="1:27" s="46" customFormat="1" ht="24" x14ac:dyDescent="0.2">
      <c r="A35" s="137"/>
      <c r="B35" s="141" t="s">
        <v>159</v>
      </c>
      <c r="C35" s="141"/>
      <c r="D35" s="148">
        <f>SUM(D37:D38)</f>
        <v>9989594</v>
      </c>
      <c r="E35" s="148">
        <f>SUM(E36:E38)</f>
        <v>490627</v>
      </c>
      <c r="F35" s="148">
        <f>SUM(F36:F38)</f>
        <v>148783</v>
      </c>
      <c r="G35" s="142">
        <f>SUM(G36:G38)</f>
        <v>131113</v>
      </c>
      <c r="H35" s="142">
        <f t="shared" si="1"/>
        <v>279896</v>
      </c>
      <c r="I35" s="144">
        <f>H35/E35%</f>
        <v>57.048633687098338</v>
      </c>
      <c r="J35" s="148">
        <f>D35+H35</f>
        <v>10269490</v>
      </c>
      <c r="K35" s="141"/>
    </row>
    <row r="36" spans="1:27" s="46" customFormat="1" ht="18" customHeight="1" x14ac:dyDescent="0.2">
      <c r="A36" s="139"/>
      <c r="B36" s="48" t="s">
        <v>50</v>
      </c>
      <c r="C36" s="49"/>
      <c r="D36" s="49"/>
      <c r="E36" s="49">
        <v>27500</v>
      </c>
      <c r="F36" s="49">
        <v>0</v>
      </c>
      <c r="G36" s="49"/>
      <c r="H36" s="49">
        <f t="shared" si="1"/>
        <v>0</v>
      </c>
      <c r="I36" s="83">
        <f>H36/E36%</f>
        <v>0</v>
      </c>
      <c r="J36" s="49">
        <f>D36+H36</f>
        <v>0</v>
      </c>
      <c r="K36" s="83"/>
    </row>
    <row r="37" spans="1:27" s="46" customFormat="1" ht="48" x14ac:dyDescent="0.2">
      <c r="A37" s="139">
        <v>117211</v>
      </c>
      <c r="B37" s="48" t="s">
        <v>160</v>
      </c>
      <c r="C37" s="49">
        <v>2308127.64</v>
      </c>
      <c r="D37" s="49">
        <v>1182019</v>
      </c>
      <c r="E37" s="49">
        <v>357960</v>
      </c>
      <c r="F37" s="49">
        <v>89500</v>
      </c>
      <c r="G37" s="49">
        <v>125000</v>
      </c>
      <c r="H37" s="49">
        <f t="shared" si="1"/>
        <v>214500</v>
      </c>
      <c r="I37" s="83">
        <f>H37/E37%</f>
        <v>59.922896413007038</v>
      </c>
      <c r="J37" s="49">
        <f>D37+H37</f>
        <v>1396519</v>
      </c>
      <c r="K37" s="83">
        <f>J37/C37%</f>
        <v>60.504409539500159</v>
      </c>
    </row>
    <row r="38" spans="1:27" s="46" customFormat="1" ht="48" x14ac:dyDescent="0.2">
      <c r="A38" s="139">
        <v>104562</v>
      </c>
      <c r="B38" s="48" t="s">
        <v>161</v>
      </c>
      <c r="C38" s="49">
        <v>9032726</v>
      </c>
      <c r="D38" s="49">
        <v>8807575</v>
      </c>
      <c r="E38" s="49">
        <v>105167</v>
      </c>
      <c r="F38" s="49">
        <v>59283</v>
      </c>
      <c r="G38" s="49">
        <v>6113</v>
      </c>
      <c r="H38" s="49">
        <f t="shared" si="1"/>
        <v>65396</v>
      </c>
      <c r="I38" s="83">
        <f>H38/E38%</f>
        <v>62.183004174313233</v>
      </c>
      <c r="J38" s="49">
        <f>D38+H38</f>
        <v>8872971</v>
      </c>
      <c r="K38" s="83">
        <f>J38/C38%</f>
        <v>98.231375555950663</v>
      </c>
    </row>
    <row r="39" spans="1:27" s="46" customFormat="1" ht="24" x14ac:dyDescent="0.2">
      <c r="A39" s="137"/>
      <c r="B39" s="141" t="s">
        <v>79</v>
      </c>
      <c r="C39" s="141"/>
      <c r="D39" s="148">
        <f>D40</f>
        <v>51372849</v>
      </c>
      <c r="E39" s="148">
        <f>E40</f>
        <v>23542393</v>
      </c>
      <c r="F39" s="148">
        <f>F40</f>
        <v>14498855</v>
      </c>
      <c r="G39" s="142">
        <f>G40</f>
        <v>-15031</v>
      </c>
      <c r="H39" s="142">
        <f t="shared" si="1"/>
        <v>14483824</v>
      </c>
      <c r="I39" s="144">
        <f>H39/E39%</f>
        <v>61.522309987773973</v>
      </c>
      <c r="J39" s="148">
        <f>D39+H39</f>
        <v>65856673</v>
      </c>
      <c r="K39" s="149"/>
    </row>
    <row r="40" spans="1:27" s="46" customFormat="1" ht="48" x14ac:dyDescent="0.2">
      <c r="A40" s="95">
        <v>16823</v>
      </c>
      <c r="B40" s="48" t="s">
        <v>2</v>
      </c>
      <c r="C40" s="49">
        <v>131606306</v>
      </c>
      <c r="D40" s="49">
        <v>51372849</v>
      </c>
      <c r="E40" s="49">
        <v>23542393</v>
      </c>
      <c r="F40" s="49">
        <v>14498855</v>
      </c>
      <c r="G40" s="49">
        <v>-15031</v>
      </c>
      <c r="H40" s="49">
        <f t="shared" si="1"/>
        <v>14483824</v>
      </c>
      <c r="I40" s="83">
        <f>H40/E40%</f>
        <v>61.522309987773973</v>
      </c>
      <c r="J40" s="49">
        <f>D40+H40</f>
        <v>65856673</v>
      </c>
      <c r="K40" s="83">
        <f>J40/C40%</f>
        <v>50.040666744342779</v>
      </c>
    </row>
    <row r="41" spans="1:27" s="46" customFormat="1" ht="24" x14ac:dyDescent="0.2">
      <c r="A41" s="137"/>
      <c r="B41" s="141" t="s">
        <v>98</v>
      </c>
      <c r="C41" s="141"/>
      <c r="D41" s="142">
        <f>SUM(D43:D44)</f>
        <v>0</v>
      </c>
      <c r="E41" s="148">
        <f>SUM(E42:E44)</f>
        <v>1779496</v>
      </c>
      <c r="F41" s="148">
        <f>SUM(F42:F44)</f>
        <v>316088</v>
      </c>
      <c r="G41" s="142">
        <f t="shared" ref="G41" si="2">SUM(G43:G44)</f>
        <v>155016</v>
      </c>
      <c r="H41" s="142">
        <f t="shared" si="1"/>
        <v>471104</v>
      </c>
      <c r="I41" s="144">
        <f>H41/E41%</f>
        <v>26.474012866564468</v>
      </c>
      <c r="J41" s="148">
        <f>D41+H41</f>
        <v>471104</v>
      </c>
      <c r="K41" s="143"/>
    </row>
    <row r="42" spans="1:27" s="46" customFormat="1" ht="18" customHeight="1" x14ac:dyDescent="0.2">
      <c r="A42" s="95"/>
      <c r="B42" s="48" t="s">
        <v>50</v>
      </c>
      <c r="C42" s="49"/>
      <c r="D42" s="49"/>
      <c r="E42" s="49">
        <v>141000</v>
      </c>
      <c r="F42" s="49">
        <v>0</v>
      </c>
      <c r="G42" s="49">
        <v>0</v>
      </c>
      <c r="H42" s="49">
        <f t="shared" si="1"/>
        <v>0</v>
      </c>
      <c r="I42" s="83">
        <f>H42/E42%</f>
        <v>0</v>
      </c>
      <c r="J42" s="49">
        <f>D42+H42</f>
        <v>0</v>
      </c>
      <c r="K42" s="83"/>
    </row>
    <row r="43" spans="1:27" s="46" customFormat="1" ht="36" x14ac:dyDescent="0.2">
      <c r="A43" s="95">
        <v>195324</v>
      </c>
      <c r="B43" s="48" t="s">
        <v>99</v>
      </c>
      <c r="C43" s="49">
        <v>273992.76</v>
      </c>
      <c r="D43" s="49">
        <v>0</v>
      </c>
      <c r="E43" s="49">
        <v>273992</v>
      </c>
      <c r="F43" s="49">
        <v>74918</v>
      </c>
      <c r="G43" s="49">
        <v>120993</v>
      </c>
      <c r="H43" s="49">
        <f t="shared" si="1"/>
        <v>195911</v>
      </c>
      <c r="I43" s="83">
        <f>H43/E43%</f>
        <v>71.502452626354057</v>
      </c>
      <c r="J43" s="49">
        <f>D43+H43</f>
        <v>195911</v>
      </c>
      <c r="K43" s="83">
        <f>J43/C43%</f>
        <v>71.502254293142641</v>
      </c>
    </row>
    <row r="44" spans="1:27" s="46" customFormat="1" ht="48" x14ac:dyDescent="0.2">
      <c r="A44" s="95">
        <v>230337</v>
      </c>
      <c r="B44" s="48" t="s">
        <v>100</v>
      </c>
      <c r="C44" s="49">
        <v>1394867.84</v>
      </c>
      <c r="D44" s="49">
        <v>0</v>
      </c>
      <c r="E44" s="49">
        <v>1364504</v>
      </c>
      <c r="F44" s="49">
        <v>241170</v>
      </c>
      <c r="G44" s="49">
        <v>34023</v>
      </c>
      <c r="H44" s="49">
        <f t="shared" si="1"/>
        <v>275193</v>
      </c>
      <c r="I44" s="83">
        <f>H44/E44%</f>
        <v>20.1679877816408</v>
      </c>
      <c r="J44" s="49">
        <f>D44+H44</f>
        <v>275193</v>
      </c>
      <c r="K44" s="83">
        <f>J44/C44%</f>
        <v>19.72896586389145</v>
      </c>
    </row>
    <row r="45" spans="1:27" s="46" customFormat="1" ht="24" x14ac:dyDescent="0.2">
      <c r="A45" s="137"/>
      <c r="B45" s="141" t="s">
        <v>80</v>
      </c>
      <c r="C45" s="141"/>
      <c r="D45" s="148">
        <f>SUM(D46:D48)</f>
        <v>17854985.690000001</v>
      </c>
      <c r="E45" s="148">
        <f>SUM(E46:E48)</f>
        <v>6738872</v>
      </c>
      <c r="F45" s="148">
        <f>SUM(F46:F48)</f>
        <v>1604545</v>
      </c>
      <c r="G45" s="142">
        <f>SUM(G46:G48)</f>
        <v>197000</v>
      </c>
      <c r="H45" s="142">
        <f t="shared" si="1"/>
        <v>1801545</v>
      </c>
      <c r="I45" s="144">
        <f>H45/E45%</f>
        <v>26.733628417337499</v>
      </c>
      <c r="J45" s="148">
        <f>D45+H45</f>
        <v>19656530.690000001</v>
      </c>
      <c r="K45" s="143"/>
    </row>
    <row r="46" spans="1:27" s="46" customFormat="1" ht="60" x14ac:dyDescent="0.2">
      <c r="A46" s="139">
        <v>191262</v>
      </c>
      <c r="B46" s="48" t="s">
        <v>162</v>
      </c>
      <c r="C46" s="49">
        <v>10921137</v>
      </c>
      <c r="D46" s="49">
        <v>10372620</v>
      </c>
      <c r="E46" s="49">
        <v>2389595</v>
      </c>
      <c r="F46" s="49">
        <v>156950</v>
      </c>
      <c r="G46" s="49">
        <v>0</v>
      </c>
      <c r="H46" s="49">
        <f t="shared" si="1"/>
        <v>156950</v>
      </c>
      <c r="I46" s="83">
        <f>H46/E46%</f>
        <v>6.5680586040730748</v>
      </c>
      <c r="J46" s="49">
        <f>D46+H46</f>
        <v>10529570</v>
      </c>
      <c r="K46" s="83">
        <f>J46/C46%</f>
        <v>96.414594927249794</v>
      </c>
    </row>
    <row r="47" spans="1:27" s="46" customFormat="1" ht="36" x14ac:dyDescent="0.2">
      <c r="A47" s="95">
        <v>143627</v>
      </c>
      <c r="B47" s="48" t="s">
        <v>62</v>
      </c>
      <c r="C47" s="49">
        <v>5829629</v>
      </c>
      <c r="D47" s="49">
        <v>159600</v>
      </c>
      <c r="E47" s="49">
        <v>417204</v>
      </c>
      <c r="F47" s="49">
        <v>39900</v>
      </c>
      <c r="G47" s="49"/>
      <c r="H47" s="49">
        <f t="shared" si="1"/>
        <v>39900</v>
      </c>
      <c r="I47" s="83">
        <f>H47/E47%</f>
        <v>9.5636666954295748</v>
      </c>
      <c r="J47" s="49">
        <f>D47+H47</f>
        <v>199500</v>
      </c>
      <c r="K47" s="83">
        <f>J47/C47%</f>
        <v>3.4221731777442441</v>
      </c>
    </row>
    <row r="48" spans="1:27" s="46" customFormat="1" ht="48" x14ac:dyDescent="0.2">
      <c r="A48" s="95">
        <v>187772</v>
      </c>
      <c r="B48" s="48" t="s">
        <v>57</v>
      </c>
      <c r="C48" s="49">
        <v>11416931</v>
      </c>
      <c r="D48" s="49">
        <v>7322765.6900000004</v>
      </c>
      <c r="E48" s="49">
        <v>3932073</v>
      </c>
      <c r="F48" s="49">
        <v>1407695</v>
      </c>
      <c r="G48" s="49">
        <v>197000</v>
      </c>
      <c r="H48" s="49">
        <f t="shared" si="1"/>
        <v>1604695</v>
      </c>
      <c r="I48" s="83">
        <f>H48/E48%</f>
        <v>40.810407131301986</v>
      </c>
      <c r="J48" s="49">
        <f>D48+H48</f>
        <v>8927460.6900000013</v>
      </c>
      <c r="K48" s="83">
        <f>J48/C48%</f>
        <v>78.194925501432934</v>
      </c>
    </row>
    <row r="49" spans="1:11" s="46" customFormat="1" ht="24" x14ac:dyDescent="0.2">
      <c r="A49" s="137"/>
      <c r="B49" s="141" t="s">
        <v>101</v>
      </c>
      <c r="C49" s="141"/>
      <c r="D49" s="148">
        <f>SUM(D50:D61)</f>
        <v>183954</v>
      </c>
      <c r="E49" s="148">
        <f>SUM(E50:E61)</f>
        <v>5495116</v>
      </c>
      <c r="F49" s="148">
        <f>SUM(F50:F61)</f>
        <v>699</v>
      </c>
      <c r="G49" s="142">
        <f>SUM(G50:G61)</f>
        <v>907898</v>
      </c>
      <c r="H49" s="142">
        <f t="shared" si="1"/>
        <v>908597</v>
      </c>
      <c r="I49" s="144">
        <f>H49/E49%</f>
        <v>16.534628204390952</v>
      </c>
      <c r="J49" s="148">
        <f>D49+H49</f>
        <v>1092551</v>
      </c>
      <c r="K49" s="143"/>
    </row>
    <row r="50" spans="1:11" s="46" customFormat="1" ht="18" customHeight="1" x14ac:dyDescent="0.2">
      <c r="A50" s="95"/>
      <c r="B50" s="48" t="s">
        <v>50</v>
      </c>
      <c r="C50" s="49"/>
      <c r="D50" s="49"/>
      <c r="E50" s="49">
        <v>8544</v>
      </c>
      <c r="F50" s="49">
        <v>0</v>
      </c>
      <c r="G50" s="49"/>
      <c r="H50" s="49">
        <f t="shared" si="1"/>
        <v>0</v>
      </c>
      <c r="I50" s="83">
        <f>H50/E50%</f>
        <v>0</v>
      </c>
      <c r="J50" s="49">
        <f>D50+H50</f>
        <v>0</v>
      </c>
      <c r="K50" s="83"/>
    </row>
    <row r="51" spans="1:11" s="46" customFormat="1" ht="36" x14ac:dyDescent="0.2">
      <c r="A51" s="95">
        <v>158310</v>
      </c>
      <c r="B51" s="48" t="s">
        <v>103</v>
      </c>
      <c r="C51" s="49">
        <v>6789638.5499999998</v>
      </c>
      <c r="D51" s="49">
        <v>183954</v>
      </c>
      <c r="E51" s="49">
        <v>112201</v>
      </c>
      <c r="F51" s="49">
        <v>0</v>
      </c>
      <c r="G51" s="49"/>
      <c r="H51" s="49">
        <f t="shared" si="1"/>
        <v>0</v>
      </c>
      <c r="I51" s="83">
        <f>H51/E51%</f>
        <v>0</v>
      </c>
      <c r="J51" s="49">
        <f>D51+H51</f>
        <v>183954</v>
      </c>
      <c r="K51" s="83">
        <f>J51/C51%</f>
        <v>2.7093342104345157</v>
      </c>
    </row>
    <row r="52" spans="1:11" s="46" customFormat="1" ht="84" x14ac:dyDescent="0.2">
      <c r="A52" s="95">
        <v>268071</v>
      </c>
      <c r="B52" s="48" t="s">
        <v>190</v>
      </c>
      <c r="C52" s="49">
        <v>477750</v>
      </c>
      <c r="D52" s="49">
        <v>0</v>
      </c>
      <c r="E52" s="49">
        <v>23400</v>
      </c>
      <c r="F52" s="49">
        <v>0</v>
      </c>
      <c r="G52" s="49"/>
      <c r="H52" s="49">
        <f t="shared" si="1"/>
        <v>0</v>
      </c>
      <c r="I52" s="83">
        <f>H52/E52%</f>
        <v>0</v>
      </c>
      <c r="J52" s="49">
        <f>D52+H52</f>
        <v>0</v>
      </c>
      <c r="K52" s="83">
        <f>J52/C52%</f>
        <v>0</v>
      </c>
    </row>
    <row r="53" spans="1:11" s="46" customFormat="1" ht="48" x14ac:dyDescent="0.2">
      <c r="A53" s="95">
        <v>247783</v>
      </c>
      <c r="B53" s="48" t="s">
        <v>102</v>
      </c>
      <c r="C53" s="49">
        <v>1192091</v>
      </c>
      <c r="D53" s="49">
        <v>0</v>
      </c>
      <c r="E53" s="49">
        <v>1015964</v>
      </c>
      <c r="F53" s="49">
        <v>699</v>
      </c>
      <c r="G53" s="49">
        <v>907898</v>
      </c>
      <c r="H53" s="49">
        <f t="shared" si="1"/>
        <v>908597</v>
      </c>
      <c r="I53" s="83">
        <f>H53/E53%</f>
        <v>89.432007433334263</v>
      </c>
      <c r="J53" s="49">
        <f>D53+H53</f>
        <v>908597</v>
      </c>
      <c r="K53" s="83">
        <f>J53/C53%</f>
        <v>76.218761822713205</v>
      </c>
    </row>
    <row r="54" spans="1:11" s="46" customFormat="1" ht="72" x14ac:dyDescent="0.2">
      <c r="A54" s="95">
        <v>263915</v>
      </c>
      <c r="B54" s="48" t="s">
        <v>104</v>
      </c>
      <c r="C54" s="49">
        <v>1198445</v>
      </c>
      <c r="D54" s="49">
        <v>0</v>
      </c>
      <c r="E54" s="49">
        <v>1198445</v>
      </c>
      <c r="F54" s="49">
        <v>0</v>
      </c>
      <c r="G54" s="49">
        <v>0</v>
      </c>
      <c r="H54" s="49">
        <f t="shared" si="1"/>
        <v>0</v>
      </c>
      <c r="I54" s="83">
        <f>H54/E54%</f>
        <v>0</v>
      </c>
      <c r="J54" s="49">
        <f>D54+H54</f>
        <v>0</v>
      </c>
      <c r="K54" s="83">
        <f>J54/C54%</f>
        <v>0</v>
      </c>
    </row>
    <row r="55" spans="1:11" s="46" customFormat="1" ht="60" x14ac:dyDescent="0.2">
      <c r="A55" s="95">
        <v>233213</v>
      </c>
      <c r="B55" s="48" t="s">
        <v>191</v>
      </c>
      <c r="C55" s="49">
        <v>973858.22</v>
      </c>
      <c r="D55" s="49">
        <v>0</v>
      </c>
      <c r="E55" s="49">
        <v>24449</v>
      </c>
      <c r="F55" s="49">
        <v>0</v>
      </c>
      <c r="G55" s="49"/>
      <c r="H55" s="49">
        <f t="shared" si="1"/>
        <v>0</v>
      </c>
      <c r="I55" s="83">
        <f>H55/E55%</f>
        <v>0</v>
      </c>
      <c r="J55" s="49">
        <f>D55+H55</f>
        <v>0</v>
      </c>
      <c r="K55" s="83">
        <f>J55/C55%</f>
        <v>0</v>
      </c>
    </row>
    <row r="56" spans="1:11" s="46" customFormat="1" ht="48" x14ac:dyDescent="0.2">
      <c r="A56" s="95">
        <v>286531</v>
      </c>
      <c r="B56" s="48" t="s">
        <v>192</v>
      </c>
      <c r="C56" s="49">
        <v>1198961.83</v>
      </c>
      <c r="D56" s="49">
        <v>0</v>
      </c>
      <c r="E56" s="49">
        <v>61102</v>
      </c>
      <c r="F56" s="49">
        <v>0</v>
      </c>
      <c r="G56" s="49"/>
      <c r="H56" s="49">
        <f t="shared" si="1"/>
        <v>0</v>
      </c>
      <c r="I56" s="83">
        <f>H56/E56%</f>
        <v>0</v>
      </c>
      <c r="J56" s="49">
        <f>D56+H56</f>
        <v>0</v>
      </c>
      <c r="K56" s="83">
        <f>J56/C56%</f>
        <v>0</v>
      </c>
    </row>
    <row r="57" spans="1:11" s="46" customFormat="1" ht="48" x14ac:dyDescent="0.2">
      <c r="A57" s="137">
        <v>330238</v>
      </c>
      <c r="B57" s="48" t="s">
        <v>184</v>
      </c>
      <c r="C57" s="49">
        <v>1122568</v>
      </c>
      <c r="D57" s="49">
        <v>0</v>
      </c>
      <c r="E57" s="49">
        <v>1139109</v>
      </c>
      <c r="F57" s="49">
        <v>0</v>
      </c>
      <c r="G57" s="49">
        <v>0</v>
      </c>
      <c r="H57" s="49">
        <f t="shared" si="1"/>
        <v>0</v>
      </c>
      <c r="I57" s="83">
        <f>H57/E57%</f>
        <v>0</v>
      </c>
      <c r="J57" s="49">
        <f>D57+H57</f>
        <v>0</v>
      </c>
      <c r="K57" s="83">
        <f>J57/C57%</f>
        <v>0</v>
      </c>
    </row>
    <row r="58" spans="1:11" s="46" customFormat="1" ht="60" x14ac:dyDescent="0.2">
      <c r="A58" s="95">
        <v>310146</v>
      </c>
      <c r="B58" s="48" t="s">
        <v>193</v>
      </c>
      <c r="C58" s="49">
        <v>688392</v>
      </c>
      <c r="D58" s="49">
        <v>0</v>
      </c>
      <c r="E58" s="49">
        <v>11618</v>
      </c>
      <c r="F58" s="49">
        <v>0</v>
      </c>
      <c r="G58" s="49"/>
      <c r="H58" s="49">
        <f t="shared" si="1"/>
        <v>0</v>
      </c>
      <c r="I58" s="83">
        <f>H58/E58%</f>
        <v>0</v>
      </c>
      <c r="J58" s="49">
        <f>D58+H58</f>
        <v>0</v>
      </c>
      <c r="K58" s="83">
        <f>J58/C58%</f>
        <v>0</v>
      </c>
    </row>
    <row r="59" spans="1:11" s="46" customFormat="1" ht="48" x14ac:dyDescent="0.2">
      <c r="A59" s="137">
        <v>331993</v>
      </c>
      <c r="B59" s="48" t="s">
        <v>185</v>
      </c>
      <c r="C59" s="49">
        <v>894880</v>
      </c>
      <c r="D59" s="49">
        <v>0</v>
      </c>
      <c r="E59" s="49">
        <v>1042600</v>
      </c>
      <c r="F59" s="49">
        <v>0</v>
      </c>
      <c r="G59" s="49">
        <v>0</v>
      </c>
      <c r="H59" s="49">
        <f t="shared" si="1"/>
        <v>0</v>
      </c>
      <c r="I59" s="83">
        <f>H59/E59%</f>
        <v>0</v>
      </c>
      <c r="J59" s="49">
        <f>D59+H59</f>
        <v>0</v>
      </c>
      <c r="K59" s="83">
        <f>J59/C59%</f>
        <v>0</v>
      </c>
    </row>
    <row r="60" spans="1:11" s="46" customFormat="1" ht="36" x14ac:dyDescent="0.2">
      <c r="A60" s="137">
        <v>332317</v>
      </c>
      <c r="B60" s="48" t="s">
        <v>186</v>
      </c>
      <c r="C60" s="49">
        <v>1009470</v>
      </c>
      <c r="D60" s="49">
        <v>0</v>
      </c>
      <c r="E60" s="49">
        <v>846000</v>
      </c>
      <c r="F60" s="49">
        <v>0</v>
      </c>
      <c r="G60" s="49">
        <v>0</v>
      </c>
      <c r="H60" s="49">
        <f t="shared" si="1"/>
        <v>0</v>
      </c>
      <c r="I60" s="83">
        <f>H60/E60%</f>
        <v>0</v>
      </c>
      <c r="J60" s="49">
        <f>D60+H60</f>
        <v>0</v>
      </c>
      <c r="K60" s="83">
        <f>J60/C60%</f>
        <v>0</v>
      </c>
    </row>
    <row r="61" spans="1:11" s="46" customFormat="1" ht="72" x14ac:dyDescent="0.2">
      <c r="A61" s="95">
        <v>2291694</v>
      </c>
      <c r="B61" s="48" t="s">
        <v>194</v>
      </c>
      <c r="C61" s="49">
        <v>1195265</v>
      </c>
      <c r="D61" s="49">
        <v>0</v>
      </c>
      <c r="E61" s="49">
        <v>11684</v>
      </c>
      <c r="F61" s="49">
        <v>0</v>
      </c>
      <c r="G61" s="49"/>
      <c r="H61" s="49">
        <f t="shared" si="1"/>
        <v>0</v>
      </c>
      <c r="I61" s="83">
        <f>H61/E61%</f>
        <v>0</v>
      </c>
      <c r="J61" s="49">
        <f>D61+H61</f>
        <v>0</v>
      </c>
      <c r="K61" s="83">
        <f>J61/C61%</f>
        <v>0</v>
      </c>
    </row>
    <row r="62" spans="1:11" s="46" customFormat="1" ht="24" x14ac:dyDescent="0.2">
      <c r="A62" s="137"/>
      <c r="B62" s="141" t="s">
        <v>84</v>
      </c>
      <c r="C62" s="141"/>
      <c r="D62" s="142">
        <f>D63</f>
        <v>0</v>
      </c>
      <c r="E62" s="148">
        <f>E63</f>
        <v>1198556</v>
      </c>
      <c r="F62" s="148">
        <f>F63</f>
        <v>12000</v>
      </c>
      <c r="G62" s="142">
        <f>G63</f>
        <v>54271</v>
      </c>
      <c r="H62" s="142">
        <f t="shared" si="1"/>
        <v>66271</v>
      </c>
      <c r="I62" s="144">
        <f>H62/E62%</f>
        <v>5.5292368483408367</v>
      </c>
      <c r="J62" s="142">
        <f>D62+H62</f>
        <v>66271</v>
      </c>
      <c r="K62" s="143"/>
    </row>
    <row r="63" spans="1:11" s="46" customFormat="1" ht="60" x14ac:dyDescent="0.2">
      <c r="A63" s="95">
        <v>172862</v>
      </c>
      <c r="B63" s="48" t="s">
        <v>105</v>
      </c>
      <c r="C63" s="49">
        <v>1198556.32</v>
      </c>
      <c r="D63" s="49">
        <v>0</v>
      </c>
      <c r="E63" s="49">
        <v>1198556</v>
      </c>
      <c r="F63" s="49">
        <v>12000</v>
      </c>
      <c r="G63" s="49">
        <v>54271</v>
      </c>
      <c r="H63" s="49">
        <f t="shared" si="1"/>
        <v>66271</v>
      </c>
      <c r="I63" s="83">
        <f>H63/E63%</f>
        <v>5.5292368483408367</v>
      </c>
      <c r="J63" s="49">
        <f>D63+H63</f>
        <v>66271</v>
      </c>
      <c r="K63" s="83">
        <f>J63/C63%</f>
        <v>5.5292353721016632</v>
      </c>
    </row>
    <row r="64" spans="1:11" s="46" customFormat="1" ht="24" x14ac:dyDescent="0.2">
      <c r="A64" s="137"/>
      <c r="B64" s="141" t="s">
        <v>85</v>
      </c>
      <c r="C64" s="141"/>
      <c r="D64" s="142">
        <f>D65</f>
        <v>0</v>
      </c>
      <c r="E64" s="148">
        <f>E65</f>
        <v>1094300</v>
      </c>
      <c r="F64" s="148">
        <f>F65</f>
        <v>4443</v>
      </c>
      <c r="G64" s="142">
        <f>G65</f>
        <v>86949</v>
      </c>
      <c r="H64" s="142">
        <f t="shared" si="1"/>
        <v>91392</v>
      </c>
      <c r="I64" s="144">
        <f>H64/E64%</f>
        <v>8.3516403180115137</v>
      </c>
      <c r="J64" s="142">
        <f>D64+H64</f>
        <v>91392</v>
      </c>
      <c r="K64" s="143"/>
    </row>
    <row r="65" spans="1:16" s="46" customFormat="1" ht="60" x14ac:dyDescent="0.2">
      <c r="A65" s="95">
        <v>255957</v>
      </c>
      <c r="B65" s="48" t="s">
        <v>106</v>
      </c>
      <c r="C65" s="49">
        <v>1094300.18</v>
      </c>
      <c r="D65" s="49">
        <v>0</v>
      </c>
      <c r="E65" s="49">
        <v>1094300</v>
      </c>
      <c r="F65" s="49">
        <v>4443</v>
      </c>
      <c r="G65" s="49">
        <v>86949</v>
      </c>
      <c r="H65" s="49">
        <f t="shared" si="1"/>
        <v>91392</v>
      </c>
      <c r="I65" s="83">
        <f>H65/E65%</f>
        <v>8.3516403180115137</v>
      </c>
      <c r="J65" s="49">
        <f>D65+H65</f>
        <v>91392</v>
      </c>
      <c r="K65" s="83">
        <f>J65/C65%</f>
        <v>8.3516389442611629</v>
      </c>
    </row>
    <row r="66" spans="1:16" s="46" customFormat="1" ht="24" x14ac:dyDescent="0.2">
      <c r="A66" s="137"/>
      <c r="B66" s="141" t="s">
        <v>86</v>
      </c>
      <c r="C66" s="141"/>
      <c r="D66" s="148">
        <f>SUM(D67:D70)</f>
        <v>5058522.4800000004</v>
      </c>
      <c r="E66" s="148">
        <f>SUM(E67:E70)</f>
        <v>3957612</v>
      </c>
      <c r="F66" s="148">
        <f>SUM(F67:F70)</f>
        <v>932527</v>
      </c>
      <c r="G66" s="148">
        <f>SUM(G67:G70)</f>
        <v>15807</v>
      </c>
      <c r="H66" s="148">
        <f t="shared" si="1"/>
        <v>948334</v>
      </c>
      <c r="I66" s="144">
        <f>H66/E66%</f>
        <v>23.962278262750363</v>
      </c>
      <c r="J66" s="148">
        <f>D66+H66</f>
        <v>6006856.4800000004</v>
      </c>
      <c r="K66" s="143"/>
    </row>
    <row r="67" spans="1:16" s="46" customFormat="1" ht="21.75" customHeight="1" x14ac:dyDescent="0.2">
      <c r="A67" s="157"/>
      <c r="B67" s="48" t="s">
        <v>50</v>
      </c>
      <c r="C67" s="94"/>
      <c r="D67" s="94"/>
      <c r="E67" s="49">
        <v>62950</v>
      </c>
      <c r="F67" s="49">
        <v>0</v>
      </c>
      <c r="G67" s="94"/>
      <c r="H67" s="94">
        <f t="shared" si="1"/>
        <v>0</v>
      </c>
      <c r="I67" s="83">
        <f>H67/E67%</f>
        <v>0</v>
      </c>
      <c r="J67" s="49">
        <f>D67+H67</f>
        <v>0</v>
      </c>
      <c r="K67" s="83"/>
    </row>
    <row r="68" spans="1:16" s="46" customFormat="1" ht="84" x14ac:dyDescent="0.2">
      <c r="A68" s="95">
        <v>120501</v>
      </c>
      <c r="B68" s="48" t="s">
        <v>170</v>
      </c>
      <c r="C68" s="49">
        <v>8681102</v>
      </c>
      <c r="D68" s="49">
        <v>399104.48</v>
      </c>
      <c r="E68" s="49">
        <v>2951968</v>
      </c>
      <c r="F68" s="49">
        <v>45280</v>
      </c>
      <c r="G68" s="49">
        <v>0</v>
      </c>
      <c r="H68" s="49">
        <f t="shared" si="1"/>
        <v>45280</v>
      </c>
      <c r="I68" s="83">
        <f>H68/E68%</f>
        <v>1.5338919663085779</v>
      </c>
      <c r="J68" s="49">
        <f>D68+H68</f>
        <v>444384.48</v>
      </c>
      <c r="K68" s="83">
        <f>J68/C68%</f>
        <v>5.1189869673228117</v>
      </c>
    </row>
    <row r="69" spans="1:16" s="46" customFormat="1" ht="60" x14ac:dyDescent="0.2">
      <c r="A69" s="139">
        <v>203345</v>
      </c>
      <c r="B69" s="48" t="s">
        <v>163</v>
      </c>
      <c r="C69" s="49">
        <v>5339851</v>
      </c>
      <c r="D69" s="49">
        <v>4350609</v>
      </c>
      <c r="E69" s="49">
        <v>64260</v>
      </c>
      <c r="F69" s="49">
        <v>55824</v>
      </c>
      <c r="G69" s="49"/>
      <c r="H69" s="49">
        <f t="shared" si="1"/>
        <v>55824</v>
      </c>
      <c r="I69" s="83">
        <f>H69/E69%</f>
        <v>86.872082166199817</v>
      </c>
      <c r="J69" s="49">
        <f>D69+H69</f>
        <v>4406433</v>
      </c>
      <c r="K69" s="83">
        <f>J69/C69%</f>
        <v>82.519774428162876</v>
      </c>
    </row>
    <row r="70" spans="1:16" s="46" customFormat="1" ht="48" x14ac:dyDescent="0.2">
      <c r="A70" s="139">
        <v>250656</v>
      </c>
      <c r="B70" s="48" t="s">
        <v>164</v>
      </c>
      <c r="C70" s="49">
        <v>1227960.3</v>
      </c>
      <c r="D70" s="49">
        <v>308809</v>
      </c>
      <c r="E70" s="49">
        <v>878434</v>
      </c>
      <c r="F70" s="49">
        <v>831423</v>
      </c>
      <c r="G70" s="49">
        <v>15807</v>
      </c>
      <c r="H70" s="49">
        <f t="shared" si="1"/>
        <v>847230</v>
      </c>
      <c r="I70" s="83">
        <f>H70/E70%</f>
        <v>96.447769553546422</v>
      </c>
      <c r="J70" s="49">
        <f>D70+H70</f>
        <v>1156039</v>
      </c>
      <c r="K70" s="83">
        <f>J70/C70%</f>
        <v>94.143027262363447</v>
      </c>
    </row>
    <row r="71" spans="1:16" s="46" customFormat="1" ht="36" x14ac:dyDescent="0.2">
      <c r="A71" s="137"/>
      <c r="B71" s="141" t="s">
        <v>87</v>
      </c>
      <c r="C71" s="141"/>
      <c r="D71" s="148">
        <f>D73</f>
        <v>187324.01</v>
      </c>
      <c r="E71" s="148">
        <f>SUM(E72:E73)</f>
        <v>217723</v>
      </c>
      <c r="F71" s="148">
        <v>0</v>
      </c>
      <c r="G71" s="143"/>
      <c r="H71" s="143">
        <f t="shared" ref="H71:H81" si="3">F71+G71</f>
        <v>0</v>
      </c>
      <c r="I71" s="144">
        <f>H71/E71%</f>
        <v>0</v>
      </c>
      <c r="J71" s="148">
        <f>D71+H71</f>
        <v>187324.01</v>
      </c>
      <c r="K71" s="143"/>
    </row>
    <row r="72" spans="1:16" s="46" customFormat="1" ht="48" x14ac:dyDescent="0.2">
      <c r="A72" s="95" t="s">
        <v>183</v>
      </c>
      <c r="B72" s="48" t="s">
        <v>31</v>
      </c>
      <c r="C72" s="49">
        <v>9815264</v>
      </c>
      <c r="D72" s="49">
        <v>225042.33</v>
      </c>
      <c r="E72" s="49">
        <v>121221</v>
      </c>
      <c r="F72" s="49">
        <v>0</v>
      </c>
      <c r="G72" s="49"/>
      <c r="H72" s="49">
        <f t="shared" si="3"/>
        <v>0</v>
      </c>
      <c r="I72" s="83">
        <f>H72/E72%</f>
        <v>0</v>
      </c>
      <c r="J72" s="49">
        <f>D72+H72</f>
        <v>225042.33</v>
      </c>
      <c r="K72" s="83">
        <f>J72/C72%</f>
        <v>2.2927791855624053</v>
      </c>
    </row>
    <row r="73" spans="1:16" s="46" customFormat="1" ht="60" x14ac:dyDescent="0.2">
      <c r="A73" s="95">
        <v>180262</v>
      </c>
      <c r="B73" s="48" t="s">
        <v>64</v>
      </c>
      <c r="C73" s="49">
        <v>3028855</v>
      </c>
      <c r="D73" s="49">
        <v>187324.01</v>
      </c>
      <c r="E73" s="49">
        <v>96502</v>
      </c>
      <c r="F73" s="49">
        <v>0</v>
      </c>
      <c r="G73" s="49"/>
      <c r="H73" s="49">
        <f t="shared" si="3"/>
        <v>0</v>
      </c>
      <c r="I73" s="83">
        <f>H73/E73%</f>
        <v>0</v>
      </c>
      <c r="J73" s="49">
        <f>D73+H73</f>
        <v>187324.01</v>
      </c>
      <c r="K73" s="83">
        <f>J73/C73%</f>
        <v>6.1846476638861887</v>
      </c>
      <c r="P73" s="154"/>
    </row>
    <row r="74" spans="1:16" s="46" customFormat="1" ht="24" x14ac:dyDescent="0.2">
      <c r="A74" s="137"/>
      <c r="B74" s="141" t="s">
        <v>165</v>
      </c>
      <c r="C74" s="141"/>
      <c r="D74" s="148">
        <f>SUM(D75:D79)</f>
        <v>16710288.880000001</v>
      </c>
      <c r="E74" s="148">
        <f>SUM(E75:E79)</f>
        <v>5326538</v>
      </c>
      <c r="F74" s="148">
        <f>SUM(F75:F79)</f>
        <v>2108801</v>
      </c>
      <c r="G74" s="142">
        <f>SUM(G75:G79)</f>
        <v>753509</v>
      </c>
      <c r="H74" s="142">
        <f t="shared" si="3"/>
        <v>2862310</v>
      </c>
      <c r="I74" s="144">
        <f>H74/E74%</f>
        <v>53.736779874657799</v>
      </c>
      <c r="J74" s="148">
        <f>D74+H74</f>
        <v>19572598.880000003</v>
      </c>
      <c r="K74" s="141"/>
      <c r="P74" s="154"/>
    </row>
    <row r="75" spans="1:16" s="46" customFormat="1" ht="21.75" customHeight="1" x14ac:dyDescent="0.2">
      <c r="A75" s="139"/>
      <c r="B75" s="48" t="s">
        <v>50</v>
      </c>
      <c r="C75" s="94"/>
      <c r="D75" s="94"/>
      <c r="E75" s="49">
        <v>501500</v>
      </c>
      <c r="F75" s="49">
        <v>0</v>
      </c>
      <c r="G75" s="94"/>
      <c r="H75" s="94">
        <f t="shared" si="3"/>
        <v>0</v>
      </c>
      <c r="I75" s="83">
        <f>H75/E75%</f>
        <v>0</v>
      </c>
      <c r="J75" s="49">
        <f>D75+H75</f>
        <v>0</v>
      </c>
      <c r="K75" s="83"/>
    </row>
    <row r="76" spans="1:16" s="46" customFormat="1" ht="36" x14ac:dyDescent="0.2">
      <c r="A76" s="139">
        <v>21451</v>
      </c>
      <c r="B76" s="48" t="s">
        <v>32</v>
      </c>
      <c r="C76" s="49">
        <v>13117817</v>
      </c>
      <c r="D76" s="49">
        <v>11233451.880000001</v>
      </c>
      <c r="E76" s="49">
        <v>776407</v>
      </c>
      <c r="F76" s="49">
        <v>726832</v>
      </c>
      <c r="G76" s="49">
        <v>0</v>
      </c>
      <c r="H76" s="49">
        <f t="shared" si="3"/>
        <v>726832</v>
      </c>
      <c r="I76" s="83">
        <f>H76/E76%</f>
        <v>93.614818001383298</v>
      </c>
      <c r="J76" s="49">
        <f>D76+H76</f>
        <v>11960283.880000001</v>
      </c>
      <c r="K76" s="83">
        <f>J76/C76%</f>
        <v>91.17587080228364</v>
      </c>
      <c r="P76" s="154"/>
    </row>
    <row r="77" spans="1:16" s="46" customFormat="1" ht="48" x14ac:dyDescent="0.2">
      <c r="A77" s="139">
        <v>29852</v>
      </c>
      <c r="B77" s="48" t="s">
        <v>166</v>
      </c>
      <c r="C77" s="49">
        <v>7832628</v>
      </c>
      <c r="D77" s="49">
        <v>4453292</v>
      </c>
      <c r="E77" s="49">
        <v>170911</v>
      </c>
      <c r="F77" s="49">
        <v>113833</v>
      </c>
      <c r="G77" s="49">
        <v>0</v>
      </c>
      <c r="H77" s="49">
        <f t="shared" si="3"/>
        <v>113833</v>
      </c>
      <c r="I77" s="83">
        <f>H77/E77%</f>
        <v>66.603670916441899</v>
      </c>
      <c r="J77" s="49">
        <f>D77+H77</f>
        <v>4567125</v>
      </c>
      <c r="K77" s="83">
        <f>J77/C77%</f>
        <v>58.308973693120628</v>
      </c>
      <c r="P77" s="154"/>
    </row>
    <row r="78" spans="1:16" s="46" customFormat="1" ht="48" x14ac:dyDescent="0.2">
      <c r="A78" s="139">
        <v>111982</v>
      </c>
      <c r="B78" s="48" t="s">
        <v>167</v>
      </c>
      <c r="C78" s="49">
        <v>11542757.890000001</v>
      </c>
      <c r="D78" s="49">
        <v>1023545</v>
      </c>
      <c r="E78" s="49">
        <v>3661810</v>
      </c>
      <c r="F78" s="49">
        <v>1268136</v>
      </c>
      <c r="G78" s="49">
        <v>537599</v>
      </c>
      <c r="H78" s="49">
        <f t="shared" si="3"/>
        <v>1805735</v>
      </c>
      <c r="I78" s="83">
        <f>H78/E78%</f>
        <v>49.312635008370179</v>
      </c>
      <c r="J78" s="49">
        <f>D78+H78</f>
        <v>2829280</v>
      </c>
      <c r="K78" s="83">
        <f>J78/C78%</f>
        <v>24.51129987272045</v>
      </c>
      <c r="P78" s="154"/>
    </row>
    <row r="79" spans="1:16" s="46" customFormat="1" ht="48" x14ac:dyDescent="0.2">
      <c r="A79" s="166" t="s">
        <v>180</v>
      </c>
      <c r="B79" s="48" t="s">
        <v>179</v>
      </c>
      <c r="C79" s="49">
        <v>3209752</v>
      </c>
      <c r="D79" s="49">
        <v>0</v>
      </c>
      <c r="E79" s="49">
        <v>215910</v>
      </c>
      <c r="F79" s="49">
        <v>0</v>
      </c>
      <c r="G79" s="49">
        <v>215910</v>
      </c>
      <c r="H79" s="49">
        <f t="shared" si="3"/>
        <v>215910</v>
      </c>
      <c r="I79" s="83">
        <f>H79/E79%</f>
        <v>100</v>
      </c>
      <c r="J79" s="49">
        <f>D79+H79</f>
        <v>215910</v>
      </c>
      <c r="K79" s="83">
        <f>J79/C79%</f>
        <v>6.7266879185681638</v>
      </c>
      <c r="P79" s="154"/>
    </row>
    <row r="80" spans="1:16" s="46" customFormat="1" ht="24" x14ac:dyDescent="0.2">
      <c r="A80" s="137"/>
      <c r="B80" s="141" t="s">
        <v>88</v>
      </c>
      <c r="C80" s="141"/>
      <c r="D80" s="148">
        <f>D81</f>
        <v>2194301</v>
      </c>
      <c r="E80" s="148">
        <f>E81</f>
        <v>1395713</v>
      </c>
      <c r="F80" s="148">
        <f>F81</f>
        <v>566564</v>
      </c>
      <c r="G80" s="142">
        <f>G81</f>
        <v>332739</v>
      </c>
      <c r="H80" s="142">
        <f t="shared" si="3"/>
        <v>899303</v>
      </c>
      <c r="I80" s="144">
        <f>H80/E80%</f>
        <v>64.433232333581472</v>
      </c>
      <c r="J80" s="148">
        <f>D80+H80</f>
        <v>3093604</v>
      </c>
      <c r="K80" s="143"/>
    </row>
    <row r="81" spans="1:195" s="46" customFormat="1" ht="60" x14ac:dyDescent="0.2">
      <c r="A81" s="95">
        <v>187401</v>
      </c>
      <c r="B81" s="48" t="s">
        <v>107</v>
      </c>
      <c r="C81" s="49">
        <v>3590014</v>
      </c>
      <c r="D81" s="49">
        <v>2194301</v>
      </c>
      <c r="E81" s="49">
        <v>1395713</v>
      </c>
      <c r="F81" s="49">
        <v>566564</v>
      </c>
      <c r="G81" s="49">
        <v>332739</v>
      </c>
      <c r="H81" s="49">
        <f t="shared" si="3"/>
        <v>899303</v>
      </c>
      <c r="I81" s="83">
        <f>H81/E81%</f>
        <v>64.433232333581472</v>
      </c>
      <c r="J81" s="49">
        <f>D81+H81</f>
        <v>3093604</v>
      </c>
      <c r="K81" s="83">
        <f>J81/C81%</f>
        <v>86.172477321815464</v>
      </c>
      <c r="P81" s="154"/>
    </row>
    <row r="82" spans="1:195" x14ac:dyDescent="0.2">
      <c r="F82" s="43"/>
    </row>
    <row r="83" spans="1:195" s="61" customFormat="1" x14ac:dyDescent="0.2">
      <c r="A83" s="161" t="s">
        <v>29</v>
      </c>
      <c r="B83" s="63"/>
      <c r="C83" s="44"/>
      <c r="D83" s="63"/>
      <c r="E83" s="44"/>
      <c r="F83" s="43"/>
      <c r="G83" s="43"/>
      <c r="H83" s="43"/>
      <c r="J83" s="62"/>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c r="BK83" s="43"/>
      <c r="BL83" s="43"/>
      <c r="BM83" s="43"/>
      <c r="BN83" s="43"/>
      <c r="BO83" s="43"/>
      <c r="BP83" s="43"/>
      <c r="BQ83" s="43"/>
      <c r="BR83" s="43"/>
      <c r="BS83" s="43"/>
      <c r="BT83" s="43"/>
      <c r="BU83" s="43"/>
      <c r="BV83" s="43"/>
      <c r="BW83" s="43"/>
      <c r="BX83" s="43"/>
      <c r="BY83" s="43"/>
      <c r="BZ83" s="43"/>
      <c r="CA83" s="43"/>
      <c r="CB83" s="43"/>
      <c r="CC83" s="43"/>
      <c r="CD83" s="43"/>
      <c r="CE83" s="43"/>
      <c r="CF83" s="43"/>
      <c r="CG83" s="43"/>
      <c r="CH83" s="43"/>
      <c r="CI83" s="43"/>
      <c r="CJ83" s="43"/>
      <c r="CK83" s="43"/>
      <c r="CL83" s="43"/>
      <c r="CM83" s="43"/>
      <c r="CN83" s="43"/>
      <c r="CO83" s="43"/>
      <c r="CP83" s="43"/>
      <c r="CQ83" s="43"/>
      <c r="CR83" s="43"/>
      <c r="CS83" s="43"/>
      <c r="CT83" s="43"/>
      <c r="CU83" s="43"/>
      <c r="CV83" s="43"/>
      <c r="CW83" s="43"/>
      <c r="CX83" s="43"/>
      <c r="CY83" s="43"/>
      <c r="CZ83" s="43"/>
      <c r="DA83" s="43"/>
      <c r="DB83" s="43"/>
      <c r="DC83" s="43"/>
      <c r="DD83" s="43"/>
      <c r="DE83" s="43"/>
      <c r="DF83" s="43"/>
      <c r="DG83" s="43"/>
      <c r="DH83" s="43"/>
      <c r="DI83" s="43"/>
      <c r="DJ83" s="43"/>
      <c r="DK83" s="43"/>
      <c r="DL83" s="43"/>
      <c r="DM83" s="43"/>
      <c r="DN83" s="43"/>
      <c r="DO83" s="43"/>
      <c r="DP83" s="43"/>
      <c r="DQ83" s="43"/>
      <c r="DR83" s="43"/>
      <c r="DS83" s="43"/>
      <c r="DT83" s="43"/>
      <c r="DU83" s="43"/>
      <c r="DV83" s="43"/>
      <c r="DW83" s="43"/>
      <c r="DX83" s="43"/>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row>
    <row r="84" spans="1:195" s="61" customFormat="1" x14ac:dyDescent="0.2">
      <c r="A84" s="161" t="s">
        <v>22</v>
      </c>
      <c r="B84" s="63"/>
      <c r="C84" s="44"/>
      <c r="D84" s="63"/>
      <c r="E84" s="44"/>
      <c r="F84" s="43"/>
      <c r="G84" s="43"/>
      <c r="H84" s="43"/>
      <c r="J84" s="62"/>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c r="BV84" s="43"/>
      <c r="BW84" s="43"/>
      <c r="BX84" s="43"/>
      <c r="BY84" s="43"/>
      <c r="BZ84" s="43"/>
      <c r="CA84" s="43"/>
      <c r="CB84" s="43"/>
      <c r="CC84" s="43"/>
      <c r="CD84" s="43"/>
      <c r="CE84" s="43"/>
      <c r="CF84" s="43"/>
      <c r="CG84" s="43"/>
      <c r="CH84" s="43"/>
      <c r="CI84" s="43"/>
      <c r="CJ84" s="43"/>
      <c r="CK84" s="43"/>
      <c r="CL84" s="43"/>
      <c r="CM84" s="43"/>
      <c r="CN84" s="43"/>
      <c r="CO84" s="43"/>
      <c r="CP84" s="43"/>
      <c r="CQ84" s="43"/>
      <c r="CR84" s="43"/>
      <c r="CS84" s="43"/>
      <c r="CT84" s="43"/>
      <c r="CU84" s="43"/>
      <c r="CV84" s="43"/>
      <c r="CW84" s="43"/>
      <c r="CX84" s="43"/>
      <c r="CY84" s="43"/>
      <c r="CZ84" s="43"/>
      <c r="DA84" s="43"/>
      <c r="DB84" s="43"/>
      <c r="DC84" s="43"/>
      <c r="DD84" s="43"/>
      <c r="DE84" s="43"/>
      <c r="DF84" s="43"/>
      <c r="DG84" s="43"/>
      <c r="DH84" s="43"/>
      <c r="DI84" s="43"/>
      <c r="DJ84" s="43"/>
      <c r="DK84" s="43"/>
      <c r="DL84" s="43"/>
      <c r="DM84" s="43"/>
      <c r="DN84" s="43"/>
      <c r="DO84" s="43"/>
      <c r="DP84" s="43"/>
      <c r="DQ84" s="43"/>
      <c r="DR84" s="43"/>
      <c r="DS84" s="43"/>
      <c r="DT84" s="43"/>
      <c r="DU84" s="43"/>
      <c r="DV84" s="43"/>
      <c r="DW84" s="43"/>
      <c r="DX84" s="43"/>
      <c r="DY84" s="43"/>
      <c r="DZ84" s="43"/>
      <c r="EA84" s="43"/>
      <c r="EB84" s="43"/>
      <c r="EC84" s="43"/>
      <c r="ED84" s="43"/>
      <c r="EE84" s="43"/>
      <c r="EF84" s="43"/>
      <c r="EG84" s="43"/>
      <c r="EH84" s="43"/>
      <c r="EI84" s="43"/>
      <c r="EJ84" s="43"/>
      <c r="EK84" s="43"/>
      <c r="EL84" s="43"/>
      <c r="EM84" s="43"/>
      <c r="EN84" s="43"/>
      <c r="EO84" s="43"/>
      <c r="EP84" s="43"/>
      <c r="EQ84" s="43"/>
      <c r="ER84" s="43"/>
      <c r="ES84" s="43"/>
      <c r="ET84" s="43"/>
      <c r="EU84" s="43"/>
      <c r="EV84" s="43"/>
      <c r="EW84" s="43"/>
      <c r="EX84" s="43"/>
      <c r="EY84" s="43"/>
      <c r="EZ84" s="43"/>
      <c r="FA84" s="43"/>
      <c r="FB84" s="43"/>
      <c r="FC84" s="43"/>
      <c r="FD84" s="43"/>
      <c r="FE84" s="43"/>
      <c r="FF84" s="43"/>
      <c r="FG84" s="43"/>
      <c r="FH84" s="43"/>
      <c r="FI84" s="43"/>
      <c r="FJ84" s="43"/>
      <c r="FK84" s="43"/>
      <c r="FL84" s="43"/>
      <c r="FM84" s="43"/>
      <c r="FN84" s="43"/>
      <c r="FO84" s="43"/>
      <c r="FP84" s="43"/>
      <c r="FQ84" s="43"/>
      <c r="FR84" s="43"/>
      <c r="FS84" s="43"/>
      <c r="FT84" s="43"/>
      <c r="FU84" s="43"/>
      <c r="FV84" s="43"/>
      <c r="FW84" s="43"/>
      <c r="FX84" s="43"/>
      <c r="FY84" s="43"/>
      <c r="FZ84" s="43"/>
      <c r="GA84" s="43"/>
      <c r="GB84" s="43"/>
      <c r="GC84" s="43"/>
      <c r="GD84" s="43"/>
      <c r="GE84" s="43"/>
      <c r="GF84" s="43"/>
      <c r="GG84" s="43"/>
      <c r="GH84" s="43"/>
      <c r="GI84" s="43"/>
      <c r="GJ84" s="43"/>
      <c r="GK84" s="43"/>
      <c r="GL84" s="43"/>
      <c r="GM84" s="43"/>
    </row>
    <row r="85" spans="1:195" s="61" customFormat="1" x14ac:dyDescent="0.2">
      <c r="A85" s="191" t="s">
        <v>26</v>
      </c>
      <c r="B85" s="191"/>
      <c r="C85" s="65"/>
      <c r="D85" s="66"/>
      <c r="E85" s="65"/>
      <c r="F85" s="43"/>
      <c r="G85" s="43"/>
      <c r="H85" s="67"/>
      <c r="J85" s="62"/>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43"/>
      <c r="BX85" s="43"/>
      <c r="BY85" s="43"/>
      <c r="BZ85" s="43"/>
      <c r="CA85" s="43"/>
      <c r="CB85" s="43"/>
      <c r="CC85" s="43"/>
      <c r="CD85" s="43"/>
      <c r="CE85" s="43"/>
      <c r="CF85" s="43"/>
      <c r="CG85" s="43"/>
      <c r="CH85" s="43"/>
      <c r="CI85" s="43"/>
      <c r="CJ85" s="43"/>
      <c r="CK85" s="43"/>
      <c r="CL85" s="43"/>
      <c r="CM85" s="43"/>
      <c r="CN85" s="43"/>
      <c r="CO85" s="43"/>
      <c r="CP85" s="43"/>
      <c r="CQ85" s="43"/>
      <c r="CR85" s="43"/>
      <c r="CS85" s="43"/>
      <c r="CT85" s="43"/>
      <c r="CU85" s="43"/>
      <c r="CV85" s="43"/>
      <c r="CW85" s="43"/>
      <c r="CX85" s="43"/>
      <c r="CY85" s="43"/>
      <c r="CZ85" s="43"/>
      <c r="DA85" s="43"/>
      <c r="DB85" s="43"/>
      <c r="DC85" s="43"/>
      <c r="DD85" s="43"/>
      <c r="DE85" s="43"/>
      <c r="DF85" s="43"/>
      <c r="DG85" s="43"/>
      <c r="DH85" s="43"/>
      <c r="DI85" s="43"/>
      <c r="DJ85" s="43"/>
      <c r="DK85" s="43"/>
      <c r="DL85" s="43"/>
      <c r="DM85" s="43"/>
      <c r="DN85" s="43"/>
      <c r="DO85" s="43"/>
      <c r="DP85" s="43"/>
      <c r="DQ85" s="43"/>
      <c r="DR85" s="43"/>
      <c r="DS85" s="43"/>
      <c r="DT85" s="43"/>
      <c r="DU85" s="43"/>
      <c r="DV85" s="43"/>
      <c r="DW85" s="43"/>
      <c r="DX85" s="43"/>
      <c r="DY85" s="43"/>
      <c r="DZ85" s="43"/>
      <c r="EA85" s="43"/>
      <c r="EB85" s="43"/>
      <c r="EC85" s="43"/>
      <c r="ED85" s="43"/>
      <c r="EE85" s="43"/>
      <c r="EF85" s="43"/>
      <c r="EG85" s="43"/>
      <c r="EH85" s="43"/>
      <c r="EI85" s="43"/>
      <c r="EJ85" s="43"/>
      <c r="EK85" s="43"/>
      <c r="EL85" s="43"/>
      <c r="EM85" s="43"/>
      <c r="EN85" s="43"/>
      <c r="EO85" s="43"/>
      <c r="EP85" s="43"/>
      <c r="EQ85" s="43"/>
      <c r="ER85" s="43"/>
      <c r="ES85" s="43"/>
      <c r="ET85" s="43"/>
      <c r="EU85" s="43"/>
      <c r="EV85" s="43"/>
      <c r="EW85" s="43"/>
      <c r="EX85" s="43"/>
      <c r="EY85" s="43"/>
      <c r="EZ85" s="43"/>
      <c r="FA85" s="43"/>
      <c r="FB85" s="43"/>
      <c r="FC85" s="43"/>
      <c r="FD85" s="43"/>
      <c r="FE85" s="43"/>
      <c r="FF85" s="43"/>
      <c r="FG85" s="43"/>
      <c r="FH85" s="43"/>
      <c r="FI85" s="43"/>
      <c r="FJ85" s="43"/>
      <c r="FK85" s="43"/>
      <c r="FL85" s="43"/>
      <c r="FM85" s="43"/>
      <c r="FN85" s="43"/>
      <c r="FO85" s="43"/>
      <c r="FP85" s="43"/>
      <c r="FQ85" s="43"/>
      <c r="FR85" s="43"/>
      <c r="FS85" s="43"/>
      <c r="FT85" s="43"/>
      <c r="FU85" s="43"/>
      <c r="FV85" s="43"/>
      <c r="FW85" s="43"/>
      <c r="FX85" s="43"/>
      <c r="FY85" s="43"/>
      <c r="FZ85" s="43"/>
      <c r="GA85" s="43"/>
      <c r="GB85" s="43"/>
      <c r="GC85" s="43"/>
      <c r="GD85" s="43"/>
      <c r="GE85" s="43"/>
      <c r="GF85" s="43"/>
      <c r="GG85" s="43"/>
      <c r="GH85" s="43"/>
      <c r="GI85" s="43"/>
      <c r="GJ85" s="43"/>
      <c r="GK85" s="43"/>
      <c r="GL85" s="43"/>
      <c r="GM85" s="43"/>
    </row>
    <row r="86" spans="1:195" s="61" customFormat="1" x14ac:dyDescent="0.2">
      <c r="A86" s="140"/>
      <c r="B86" s="64"/>
      <c r="C86" s="65"/>
      <c r="D86" s="68"/>
      <c r="E86" s="68"/>
      <c r="F86" s="67"/>
      <c r="G86" s="67"/>
      <c r="H86" s="67"/>
      <c r="J86" s="62"/>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3"/>
      <c r="BY86" s="43"/>
      <c r="BZ86" s="43"/>
      <c r="CA86" s="43"/>
      <c r="CB86" s="43"/>
      <c r="CC86" s="43"/>
      <c r="CD86" s="43"/>
      <c r="CE86" s="43"/>
      <c r="CF86" s="43"/>
      <c r="CG86" s="43"/>
      <c r="CH86" s="43"/>
      <c r="CI86" s="43"/>
      <c r="CJ86" s="43"/>
      <c r="CK86" s="43"/>
      <c r="CL86" s="43"/>
      <c r="CM86" s="43"/>
      <c r="CN86" s="43"/>
      <c r="CO86" s="43"/>
      <c r="CP86" s="43"/>
      <c r="CQ86" s="43"/>
      <c r="CR86" s="43"/>
      <c r="CS86" s="43"/>
      <c r="CT86" s="43"/>
      <c r="CU86" s="43"/>
      <c r="CV86" s="43"/>
      <c r="CW86" s="43"/>
      <c r="CX86" s="43"/>
      <c r="CY86" s="43"/>
      <c r="CZ86" s="43"/>
      <c r="DA86" s="43"/>
      <c r="DB86" s="43"/>
      <c r="DC86" s="43"/>
      <c r="DD86" s="43"/>
      <c r="DE86" s="43"/>
      <c r="DF86" s="43"/>
      <c r="DG86" s="43"/>
      <c r="DH86" s="43"/>
      <c r="DI86" s="43"/>
      <c r="DJ86" s="43"/>
      <c r="DK86" s="43"/>
      <c r="DL86" s="43"/>
      <c r="DM86" s="43"/>
      <c r="DN86" s="43"/>
      <c r="DO86" s="43"/>
      <c r="DP86" s="43"/>
      <c r="DQ86" s="43"/>
      <c r="DR86" s="43"/>
      <c r="DS86" s="43"/>
      <c r="DT86" s="43"/>
      <c r="DU86" s="43"/>
      <c r="DV86" s="43"/>
      <c r="DW86" s="43"/>
      <c r="DX86" s="43"/>
      <c r="DY86" s="43"/>
      <c r="DZ86" s="43"/>
      <c r="EA86" s="43"/>
      <c r="EB86" s="43"/>
      <c r="EC86" s="43"/>
      <c r="ED86" s="43"/>
      <c r="EE86" s="43"/>
      <c r="EF86" s="43"/>
      <c r="EG86" s="43"/>
      <c r="EH86" s="43"/>
      <c r="EI86" s="43"/>
      <c r="EJ86" s="43"/>
      <c r="EK86" s="43"/>
      <c r="EL86" s="43"/>
      <c r="EM86" s="43"/>
      <c r="EN86" s="43"/>
      <c r="EO86" s="43"/>
      <c r="EP86" s="43"/>
      <c r="EQ86" s="43"/>
      <c r="ER86" s="43"/>
      <c r="ES86" s="43"/>
      <c r="ET86" s="43"/>
      <c r="EU86" s="43"/>
      <c r="EV86" s="43"/>
      <c r="EW86" s="43"/>
      <c r="EX86" s="43"/>
      <c r="EY86" s="43"/>
      <c r="EZ86" s="43"/>
      <c r="FA86" s="43"/>
      <c r="FB86" s="43"/>
      <c r="FC86" s="43"/>
      <c r="FD86" s="43"/>
      <c r="FE86" s="43"/>
      <c r="FF86" s="43"/>
      <c r="FG86" s="43"/>
      <c r="FH86" s="43"/>
      <c r="FI86" s="43"/>
      <c r="FJ86" s="43"/>
      <c r="FK86" s="43"/>
      <c r="FL86" s="43"/>
      <c r="FM86" s="43"/>
      <c r="FN86" s="43"/>
      <c r="FO86" s="43"/>
      <c r="FP86" s="43"/>
      <c r="FQ86" s="43"/>
      <c r="FR86" s="43"/>
      <c r="FS86" s="43"/>
      <c r="FT86" s="43"/>
      <c r="FU86" s="43"/>
      <c r="FV86" s="43"/>
      <c r="FW86" s="43"/>
      <c r="FX86" s="43"/>
      <c r="FY86" s="43"/>
      <c r="FZ86" s="43"/>
      <c r="GA86" s="43"/>
      <c r="GB86" s="43"/>
      <c r="GC86" s="43"/>
      <c r="GD86" s="43"/>
      <c r="GE86" s="43"/>
      <c r="GF86" s="43"/>
      <c r="GG86" s="43"/>
      <c r="GH86" s="43"/>
      <c r="GI86" s="43"/>
      <c r="GJ86" s="43"/>
      <c r="GK86" s="43"/>
      <c r="GL86" s="43"/>
      <c r="GM86" s="43"/>
    </row>
  </sheetData>
  <mergeCells count="10">
    <mergeCell ref="D4:D5"/>
    <mergeCell ref="A4:A5"/>
    <mergeCell ref="B4:B5"/>
    <mergeCell ref="J4:J5"/>
    <mergeCell ref="A1:K1"/>
    <mergeCell ref="K4:K5"/>
    <mergeCell ref="A2:K2"/>
    <mergeCell ref="A85:B85"/>
    <mergeCell ref="C4:C5"/>
    <mergeCell ref="E4:I4"/>
  </mergeCells>
  <pageMargins left="0.78740157480314965" right="0" top="0.59055118110236227" bottom="0.39370078740157483" header="0.31496062992125984" footer="0"/>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REVELO</dc:creator>
  <cp:lastModifiedBy>MARY GRISELDA REVELO AZABACHE</cp:lastModifiedBy>
  <cp:lastPrinted>2015-12-11T17:28:13Z</cp:lastPrinted>
  <dcterms:created xsi:type="dcterms:W3CDTF">2009-03-02T15:11:29Z</dcterms:created>
  <dcterms:modified xsi:type="dcterms:W3CDTF">2015-12-11T17:30:21Z</dcterms:modified>
</cp:coreProperties>
</file>