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341" windowWidth="12030" windowHeight="9915" tabRatio="439" activeTab="1"/>
  </bookViews>
  <sheets>
    <sheet name="CONSOLIDADO" sheetId="1" r:id="rId1"/>
    <sheet name="OGA - MINSA" sheetId="2" r:id="rId2"/>
    <sheet name="OPD´s del MINSA" sheetId="3" r:id="rId3"/>
  </sheets>
  <definedNames>
    <definedName name="_xlnm.Print_Area" localSheetId="0">'CONSOLIDADO'!$B$2:$E$20</definedName>
    <definedName name="_xlnm.Print_Area" localSheetId="1">'OGA - MINSA'!$A$1:$K$69</definedName>
    <definedName name="_xlnm.Print_Area" localSheetId="2">'OPD´s del MINSA'!$A$1:$K$66</definedName>
    <definedName name="_xlnm.Print_Titles" localSheetId="1">'OGA - MINSA'!$4:$5</definedName>
    <definedName name="_xlnm.Print_Titles" localSheetId="2">'OPD´s del MINSA'!$4:$5</definedName>
  </definedNames>
  <calcPr fullCalcOnLoad="1"/>
</workbook>
</file>

<file path=xl/sharedStrings.xml><?xml version="1.0" encoding="utf-8"?>
<sst xmlns="http://schemas.openxmlformats.org/spreadsheetml/2006/main" count="178" uniqueCount="166">
  <si>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</si>
  <si>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</si>
  <si>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</si>
  <si>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</si>
  <si>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</si>
  <si>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</si>
  <si>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</si>
  <si>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</si>
  <si>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</si>
  <si>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</si>
  <si>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</si>
  <si>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</si>
  <si>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</si>
  <si>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</si>
  <si>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</si>
  <si>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</si>
  <si>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</si>
  <si>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</si>
  <si>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</si>
  <si>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</si>
  <si>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</si>
  <si>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</si>
  <si>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</si>
  <si>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</si>
  <si>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TOTAL OPD's del MINSA</t>
  </si>
  <si>
    <t>%      Avance Ejecución</t>
  </si>
  <si>
    <t>2088781: FORTALECIMIENTO DE LA ATENCION DE LOS SERVICIOS DE EMERGENCIAS Y SERVICIOS ESPECIALIZADOS - NUEVO HOSPITAL DE LIMA ESTE - VITARTE</t>
  </si>
  <si>
    <t xml:space="preserve">                     http://ofi.mef.gob.pe/transparencia</t>
  </si>
  <si>
    <t>2112720: FORTALECIMIENTO DE LA CAPACIDAD RESOLUTIVA DEL CENTRO DE SALUD I-4 CESAR LOPEZ SILVA DE LA DISA II LIMA SUR</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</si>
  <si>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</si>
  <si>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</si>
  <si>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</si>
  <si>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2086393: IMPLEMENTACION DEL SERVICIO MATERNO INFANTIL EN EL CENTRO DE SALUD MEXICO DEL DISTRITO DE SAN MARTIN DE PORRES - LIMA</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</si>
  <si>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</si>
  <si>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</si>
  <si>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</si>
  <si>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</si>
  <si>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</si>
  <si>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</si>
  <si>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2113029: CONSTRUCCION E IMPLEMENTACION DEL HOSPITAL II-2 DE JAEN</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</si>
  <si>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</si>
  <si>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</si>
  <si>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</si>
  <si>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</si>
  <si>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</si>
  <si>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</si>
  <si>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</si>
  <si>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</si>
  <si>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</si>
  <si>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</si>
  <si>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</si>
  <si>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</si>
  <si>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</si>
  <si>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</si>
  <si>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 xml:space="preserve">                                   </t>
  </si>
  <si>
    <t>Ejecución Total Acumulada del PIP</t>
  </si>
  <si>
    <t>Nivel de Ejecución  Mes Febrero (Devengado)</t>
  </si>
  <si>
    <t>%
Avance  Ejecución respecto al Ppto. Total del Proyecto</t>
  </si>
  <si>
    <t>2057931: AMPLIACION Y MEJORAMIENTO DEL HOSPITAL DE MOQUEGUA</t>
  </si>
  <si>
    <t>2157301: MEJORA DE LA CAPACIDAD RESOLUTIVA Y OPERATIVA DEL HOSPITAL ROMAN EGOAVIL PANDO DEL DISTRITO DE VILLA RICA, PROVINCIA OXAPAMPA</t>
  </si>
  <si>
    <t>2160870: AMPLIACION Y MEJORAMIENTO DE LOS SERVICIOS DE SALUD DEL CENTRO MATERNO INFANTIL PACHACUTEC PERU-COREA, VENTANILLA - CALLAO - CALLAO</t>
  </si>
  <si>
    <t>2183980: CONSTRUCCION DE ESTABLECIMIENTOS DE SALUD ESTRATEGICOS</t>
  </si>
  <si>
    <t>2231055: MEJORAMIENTO DE LOS SERVICIOS EN EL CENTRO DE SALUD DEL CENTRO POBLADO DE JERILLO - JEPELACIO - MOYOBAMBA - SAN MARTIN</t>
  </si>
  <si>
    <t>Nivel de Ejecución     Mes Febrero  (Devengado)</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</si>
  <si>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</si>
  <si>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</si>
  <si>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</si>
  <si>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</si>
  <si>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2131911: MEJORAMIENTO DE LA PRESTACION DE LOS SERVICIOS DE SALUD DEL CENTRO DE SALUD VILLA SAN LUIS DE LA MICRORED LEONOR SAAVEDRA - VILLA SAN LUIS, DE LA RED SAN JUAN DE MIRAFLORES - VILLA MARIA DEL TRIUNFO - DISA II LIMA SUR</t>
  </si>
  <si>
    <t>2135285: MEJORAMIENTO DE LOS SERVICIOS DE SALUD DEL CENTRO DE SALUD DE PUCUSANA DE LA MICRORED SAN BARTOLO, DIRECCION DE RED DE SALUD VILLA EL SALVADOR LURIN PACHACAMAC PUCUSANA, DISA II LIMA SUR</t>
  </si>
  <si>
    <t>2160766: NUEVA UNIDAD DE DIALISIS DEL HOSPITAL NACIONAL HIPOLITO UNANUE - EL AGUSTINO - LIMA</t>
  </si>
  <si>
    <t>2112851: CONSTRUCCION DEL ALMACEN PARA VACUNAS DE LA DIRECCION DE SALUD II LIMA SUR</t>
  </si>
  <si>
    <t>2154122: MEJORAMIENTO DE LOS SERVICIOS DE SALUD DEL ESTABLECIMIENTO DE SALUD VILLA LOS ANGELES - MICRORED RIMAC - RED RIMAC SAN MARTIN DE PORRES LOS OLIVOS - DISA V LIMA CIUDAD</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</si>
  <si>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</si>
  <si>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</si>
  <si>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</si>
  <si>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</si>
  <si>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2078234: FORTALECIMIENTO INTEGRAL DE LA CAPACIDAD RESOLUTIVA DE LOS SERVICIOS DE ATENCION DEL HOSPITAL DE SUPE</t>
  </si>
  <si>
    <t>2193841: MEJORAMIENTO DE LA CAPACIDAD RESOLUTIVA DEL ESTABLECIMIENTO DE SALUD DEL AMBITO DE INFLUENCIA DE LA PROVINCIA DE ATALAYA, REGION UCAYALI</t>
  </si>
  <si>
    <t>2195952: MEJORAMIENTO DEL ACCESO A SERVICIOS DE SALUD DE SEGUNDO NIVEL DE ATENCION EN EL AMBITO DE INFLUENCIA DEL HOSPITAL MARIA AUXILIADORA, PROVINCIA RODRIGUEZ DE MENDOZA - REGION AMAZONAS</t>
  </si>
  <si>
    <t>2202471: MEJORAMIENTO DE LA CAPACIDAD RESOLUTIVA DEL CENTRO DE SALUD DE SORAS, DISTRITO DE SORAS - PROVINCIA DE SUCRE - AYACUCHO</t>
  </si>
  <si>
    <t>2223335: MEJORAMIENTO DE LOS SERVICIOS DE SALUD DEL CENTRO DE SALUD SAYLLA, EN LA LOCALIDAD DE SAYLLA, DISTRITO DE SAYLLA - CUSCO - CUSCO</t>
  </si>
  <si>
    <t>2232325: MEJORAMIENTO Y AMPLIACION DE LA PRESTACION DE LOS SERVICIOS DE SALUD EN EL CENTRO DE SALUD DE HUANCARANI - DIRESA CUSCO</t>
  </si>
  <si>
    <t>2234505: MEJORAMIENTO DE LOS SERVICIOS DE SALUD EN EL HOSPITAL BELLAVISTA, PROVINCIA DE BELLAVISTA-REGION SAN MARTIN</t>
  </si>
  <si>
    <t>2234506: MEJORAMIENTO DE LOS SERVICIOS DE SALUD EN EL ESTABLECIMIENTO DE SALUD SAPOSOA, PROVINCIA DE HUALLAGA-REGION SAN MARTIN</t>
  </si>
  <si>
    <t>2234507: MEJORAMIENTO DE LOS SERVICIOS DE SALUD EN EL ESTABLECIMIENTO DE SALUD PICOTA, PROVINCIA DE PICOTA-REGION SAN MARTIN</t>
  </si>
  <si>
    <t>2234508: MEJORAMIENTO DE LOS SERVICIOS DE SALUD EN EL HOSPITAL RIOJA, PROVINCIA DE RIOJA-REGION SAN MARTIN</t>
  </si>
  <si>
    <t>2234509: MEJORAMIENTO DE LOS SERVICIOS DE SALUD EN EL HOSPITAL TOCACHE, PROVINCIA DE TOCACHE-REGION SAN MARTIN</t>
  </si>
  <si>
    <t>2234510: MEJORAMIENTO DE LOS SERVICIOS DE SALUD EN EL ESTABLECIMIENTO DE SALUD SAN JOSE DE SISA, PROVINCIA EL DORADO-REGION SAN MARTIN.</t>
  </si>
  <si>
    <t>Ppto. Ejecución Acumulada al 2014</t>
  </si>
  <si>
    <t>Ppto. Ejecución acumulada 2015</t>
  </si>
  <si>
    <t>AÑO 2015</t>
  </si>
  <si>
    <t>Ppto. 2015                     (PIM)</t>
  </si>
  <si>
    <t>001-117 ADMINISTRACION CENTRAL - MINSA</t>
  </si>
  <si>
    <t>TOTAL PLIEGO 011: MINISTERIO DE SALUD</t>
  </si>
  <si>
    <t>Ejecución acumulada al mes de
 Enero  (Devengado)</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</si>
  <si>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</si>
  <si>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</si>
  <si>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</si>
  <si>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</si>
  <si>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</si>
  <si>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</si>
  <si>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</si>
  <si>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</si>
  <si>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</si>
  <si>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</si>
  <si>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</si>
  <si>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</si>
  <si>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Unidad Ejecutora 023-1576: RED. DE SALUD RIMAC - SAN MARTIN DE PORRES - LOS OLIVOS - IGSS</t>
  </si>
  <si>
    <t>028-1581: HOSPITAL SAN JUAN DE LURIGANCHO - IGSS</t>
  </si>
  <si>
    <t>001-1548: ADMINISTRACION IGSS (INSTITUTO DE GESTION DE SERVICIOS DE SALUD)</t>
  </si>
  <si>
    <t>2112187: MEJORAMIENTO DE LAS PRESTACIONES DEL SERVICIO DE LABORATORIO DEL CENTRO DE SALUD BREÑA, DE LA RED LIMA CIUDAD, DIRECCION DE SALUD V LIMA CIUDAD</t>
  </si>
  <si>
    <t>2112279: MEJORAMIENTO DE LA CAPACIDAD RESOLUTIVA DEL PUESTO DE SALUD PALERMO PERTENECIENTE AL CENTRO DE SALUD MIRONES BAJO- MICRORED LIMA 1 - RED LIMA CIUDAD - DISA V LIMA CIUDAD</t>
  </si>
  <si>
    <t>2114067: CONSTRUCCION E IMPLEMENTACION DEL ESTABLECIMIENTO DE SALUD EL AGUSTINO, DE LA MICRORED DE SALUD EL AGUSTINO, DIRECCION DE RED LIMA ESTE METROPOLITANA, DIRECCION DE SALUD IV LIMA ESTE</t>
  </si>
  <si>
    <t>108527</t>
  </si>
  <si>
    <t>+++++++++</t>
  </si>
  <si>
    <t>+++++++++++++++</t>
  </si>
  <si>
    <t>3……………………………………………………………………………………………………………………………………………………………………………………………………………………………………………………………………………………………………………………………………………………………………………………..</t>
  </si>
  <si>
    <t>75164</t>
  </si>
  <si>
    <t>52453</t>
  </si>
  <si>
    <t>135106</t>
  </si>
  <si>
    <t>106725</t>
  </si>
  <si>
    <t>118177</t>
  </si>
  <si>
    <t>143125</t>
  </si>
  <si>
    <t>148105</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</si>
  <si>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</si>
  <si>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</si>
  <si>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</si>
  <si>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</si>
  <si>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</si>
  <si>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</si>
  <si>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</si>
  <si>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</si>
  <si>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</si>
  <si>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</si>
  <si>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</si>
  <si>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</si>
  <si>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2115695: MEJORA DEL SISTEMA DE TRANSMISION DE VOZ Y DATA DEL HOSPITAL NACIONAL HIPOLITO UNANUE - EL AGUSTINO - LIMA</t>
  </si>
  <si>
    <t>2160764: NUEVO CENTRO ESPECIALIZADO DE MEDICINA DE REHABILITACION DEL HOSPITAL NACIONAL HIPOLITO UNANUE - DISA IV LIMA ESTE</t>
  </si>
  <si>
    <t>2160768: MEJORA DEL ACCESO A ADECUADOS SERVICIOS DE HEMOTERAPIA EN EL BANCO DE SANGRE DEL HOSPITAL NACIONAL HIPOLITO UNANUE - DISA IV LIMA ESTE</t>
  </si>
  <si>
    <t>Unidad Ejecutora 014-1567: HOSPITAL DE APOYO DEPARTAMENTAL MARIA AUXILIADORA - IGSS</t>
  </si>
  <si>
    <t>2197542: MEJORAMIENTO DEL EQUIPAMIENTO Y ATENCION DEL SERVICIO DE OFTALMOLOGIA DEL HOSPITAL MARIA AUXILIADORA SAN JUAN DE MIRAFLORES - LIMA</t>
  </si>
  <si>
    <t>2144046: MODERNIZACION DEL SISTEMA INFORMATICO DEL HOSPITAL MARIA AUXILIADORA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</si>
  <si>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</si>
  <si>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</si>
  <si>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2135339: MEJORA EN LA ADMINISTRACION DE OXIGENOTERAPIA Y MANEJO DE RETINOPATIAS AL NEONATO- HOSPITAL NACIONAL DOCENTE MADRE NIÑO SAN BARTOLOME LIMA-PERU</t>
  </si>
  <si>
    <t>2197490: INSTALACION DEL MODULO DE ATENCION DE URGENCIAS (MAU) EN EL SERVICIO DE EMERGENCIA DEL HOSPITAL NACIONAL DOCENTE MADRE NIÑO SAN BARTOLOME, LIMA -PERU</t>
  </si>
  <si>
    <t>2112519: MEJORAMIENTO DE LAS CONDICIONES DE CONTROL DE INFECCIONES Y BIOSEGURIDAD EN TBC, EN EL CENTRO DE SALUD PIEDRA LIZA DE LA RED SJL - DISA LIMA ESTE</t>
  </si>
  <si>
    <t>2149082: MEJORAMIENTO DE LOS SERVICIOS DE SALUD PARA EL PROGRAMA ESTRATEGICO DE PREVENCION Y CONTROL DEL CANCER EN EL HOSPITAL SAN JUAN DE LURIGANCHO, DISA IV LIMA ESTE</t>
  </si>
  <si>
    <t>Ejecución acumulada al mes de
 Enero (Devengado)</t>
  </si>
  <si>
    <t>2193990: AMPLIACION DE LA CAPACIDAD DE RESPUESTA EN EL TRATAMIENTO AMBULATORIO DEL CANCER DEL INSTITUTO NACIONAL DE ENFERMEDADES NEOPLASICAS, LIMA - PERU</t>
  </si>
  <si>
    <t>AL MES DE FEBRERO 2015</t>
  </si>
  <si>
    <t>MINISTERIO DE SALUD - MES DE FEBRERO 2015</t>
  </si>
  <si>
    <t>2062622: MEJORAMIENTO DE LA CAPACIDAD RESOLUTIVA DE LOS SERVICIOS DE SALUD DEL CENTRO DE SALUD SAN CLEMENTE DE LA MICRORED SAN CLEMENTE, RED Nº 2 CHINCHA-PISCO, DIRESA ICA</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</si>
  <si>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</si>
  <si>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</si>
  <si>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</si>
  <si>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</si>
  <si>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</si>
  <si>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</si>
  <si>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</si>
  <si>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</si>
  <si>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</si>
  <si>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</si>
  <si>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 xml:space="preserve"> ADMINISTRACION CENTRAL  Y PARSALUD AL MES DE FEBRERO 2015</t>
  </si>
  <si>
    <t>EJECUCIONES DE LAS UNIDADES EJECUTORAS DEL PLIEGO 011 DEL MINSA:</t>
  </si>
</sst>
</file>

<file path=xl/styles.xml><?xml version="1.0" encoding="utf-8"?>
<styleSheet xmlns="http://schemas.openxmlformats.org/spreadsheetml/2006/main">
  <numFmts count="1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71">
    <font>
      <sz val="11"/>
      <color theme="1"/>
      <name val="Calibri"/>
      <family val="2"/>
    </font>
    <font>
      <sz val="11"/>
      <color indexed="8"/>
      <name val="Calibri"/>
      <family val="2"/>
    </font>
    <font>
      <sz val="11"/>
      <color indexed="8"/>
      <name val="Arial Black"/>
      <family val="2"/>
    </font>
    <font>
      <b/>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b/>
      <sz val="8"/>
      <color indexed="8"/>
      <name val="Arial"/>
      <family val="2"/>
    </font>
    <font>
      <b/>
      <sz val="9"/>
      <color indexed="10"/>
      <name val="Arial"/>
      <family val="2"/>
    </font>
    <font>
      <sz val="9"/>
      <color indexed="10"/>
      <name val="Arial"/>
      <family val="2"/>
    </font>
    <font>
      <b/>
      <sz val="10"/>
      <color indexed="8"/>
      <name val="Arial"/>
      <family val="2"/>
    </font>
    <font>
      <sz val="10"/>
      <color indexed="8"/>
      <name val="Arial"/>
      <family val="2"/>
    </font>
    <font>
      <b/>
      <sz val="9"/>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rgb="FFFF0000"/>
      <name val="Arial"/>
      <family val="2"/>
    </font>
    <font>
      <sz val="9"/>
      <color rgb="FFFF0000"/>
      <name val="Arial"/>
      <family val="2"/>
    </font>
    <font>
      <sz val="10"/>
      <color theme="1"/>
      <name val="Arial"/>
      <family val="2"/>
    </font>
    <font>
      <b/>
      <sz val="10"/>
      <color theme="1"/>
      <name val="Arial"/>
      <family val="2"/>
    </font>
    <font>
      <b/>
      <sz val="9"/>
      <color theme="1"/>
      <name val="Arial"/>
      <family val="2"/>
    </font>
    <font>
      <b/>
      <sz val="9"/>
      <color theme="3"/>
      <name val="Arial"/>
      <family val="2"/>
    </font>
    <font>
      <b/>
      <sz val="9"/>
      <color rgb="FF00206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8"/>
        <bgColor indexed="64"/>
      </patternFill>
    </fill>
    <fill>
      <patternFill patternType="solid">
        <fgColor theme="3" tint="0.5999900102615356"/>
        <bgColor indexed="64"/>
      </patternFill>
    </fill>
    <fill>
      <patternFill patternType="solid">
        <fgColor indexed="43"/>
        <bgColor indexed="64"/>
      </patternFill>
    </fill>
    <fill>
      <patternFill patternType="solid">
        <fgColor rgb="FFFFFFFF"/>
        <bgColor indexed="64"/>
      </patternFill>
    </fill>
    <fill>
      <patternFill patternType="solid">
        <fgColor rgb="FFB9F2FD"/>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thin"/>
      <bottom style="thin"/>
    </border>
    <border>
      <left style="thin"/>
      <right style="thin"/>
      <top style="medium"/>
      <bottom style="medium"/>
    </border>
    <border>
      <left style="thin"/>
      <right style="thin"/>
      <top/>
      <bottom style="thin"/>
    </border>
    <border>
      <left style="medium"/>
      <right style="thin"/>
      <top style="thin"/>
      <bottom style="thin"/>
    </border>
    <border>
      <left style="thin"/>
      <right style="medium"/>
      <top style="thin"/>
      <bottom style="thin"/>
    </border>
    <border>
      <left style="thin">
        <color indexed="9"/>
      </left>
      <right style="thin">
        <color indexed="9"/>
      </right>
      <top/>
      <bottom style="medium"/>
    </border>
    <border>
      <left style="thin">
        <color indexed="9"/>
      </left>
      <right style="thin">
        <color indexed="9"/>
      </right>
      <top/>
      <bottom/>
    </border>
    <border>
      <left style="medium">
        <color indexed="22"/>
      </left>
      <right style="medium">
        <color indexed="22"/>
      </right>
      <top/>
      <bottom style="medium"/>
    </border>
    <border>
      <left style="thin">
        <color theme="0"/>
      </left>
      <right style="thin">
        <color theme="0"/>
      </right>
      <top style="thin">
        <color theme="0"/>
      </top>
      <bottom style="thin">
        <color theme="0"/>
      </bottom>
    </border>
    <border>
      <left style="thin"/>
      <right style="thin"/>
      <top/>
      <bottom/>
    </border>
    <border>
      <left style="thin"/>
      <right/>
      <top style="thin"/>
      <bottom style="thin"/>
    </border>
    <border>
      <left style="thin"/>
      <right style="thin"/>
      <top style="thin"/>
      <bottom/>
    </border>
    <border>
      <left style="thin"/>
      <right style="thin"/>
      <top style="thin"/>
      <bottom style="dotted"/>
    </border>
    <border>
      <left/>
      <right style="thin"/>
      <top style="thin"/>
      <bottom/>
    </border>
    <border>
      <left style="medium"/>
      <right style="thin"/>
      <top/>
      <botto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top/>
      <bottom/>
    </border>
    <border>
      <left style="medium"/>
      <right style="medium"/>
      <top style="medium"/>
      <bottom style="medium"/>
    </border>
    <border>
      <left style="medium"/>
      <right style="medium"/>
      <top style="medium"/>
      <bottom/>
    </border>
    <border>
      <left style="medium"/>
      <right style="medium"/>
      <top/>
      <bottom style="medium"/>
    </border>
    <border>
      <left/>
      <right style="thin">
        <color theme="0"/>
      </right>
      <top/>
      <bottom/>
    </border>
    <border>
      <left style="thin">
        <color theme="0"/>
      </left>
      <right style="thin">
        <color theme="0"/>
      </right>
      <top/>
      <bottom/>
    </border>
    <border>
      <left style="thin">
        <color theme="0"/>
      </left>
      <right style="thin">
        <color theme="0"/>
      </right>
      <top/>
      <bottom style="thin"/>
    </border>
    <border>
      <left style="thin">
        <color theme="0"/>
      </left>
      <right/>
      <top/>
      <bottom/>
    </border>
    <border>
      <left style="thin">
        <color theme="0"/>
      </left>
      <right/>
      <top/>
      <bottom style="thin"/>
    </border>
    <border>
      <left/>
      <right style="thin">
        <color theme="0"/>
      </right>
      <top style="thin">
        <color theme="0"/>
      </top>
      <bottom/>
    </border>
    <border>
      <left/>
      <right style="thin">
        <color theme="0"/>
      </right>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00">
    <xf numFmtId="0" fontId="0" fillId="0" borderId="0" xfId="0" applyFont="1" applyAlignment="1">
      <alignment/>
    </xf>
    <xf numFmtId="0" fontId="7" fillId="33" borderId="0" xfId="59" applyFont="1" applyFill="1">
      <alignment/>
      <protection/>
    </xf>
    <xf numFmtId="0" fontId="7" fillId="33" borderId="0" xfId="59" applyFont="1" applyFill="1" applyAlignment="1">
      <alignment wrapText="1"/>
      <protection/>
    </xf>
    <xf numFmtId="0" fontId="3" fillId="33" borderId="0" xfId="59" applyFont="1" applyFill="1" applyAlignment="1">
      <alignment wrapText="1"/>
      <protection/>
    </xf>
    <xf numFmtId="0" fontId="7" fillId="33" borderId="0" xfId="59" applyFont="1" applyFill="1" applyAlignment="1">
      <alignment horizontal="center"/>
      <protection/>
    </xf>
    <xf numFmtId="0" fontId="10" fillId="0" borderId="0" xfId="0" applyFont="1" applyFill="1" applyBorder="1" applyAlignment="1">
      <alignment vertical="center" wrapText="1"/>
    </xf>
    <xf numFmtId="0" fontId="8" fillId="33" borderId="10" xfId="59" applyFont="1" applyFill="1" applyBorder="1" applyAlignment="1">
      <alignment horizontal="left" wrapText="1"/>
      <protection/>
    </xf>
    <xf numFmtId="3" fontId="7" fillId="33" borderId="0" xfId="59" applyNumberFormat="1" applyFont="1" applyFill="1">
      <alignment/>
      <protection/>
    </xf>
    <xf numFmtId="3" fontId="8" fillId="34" borderId="11" xfId="59" applyNumberFormat="1" applyFont="1" applyFill="1" applyBorder="1" applyAlignment="1">
      <alignment horizontal="right"/>
      <protection/>
    </xf>
    <xf numFmtId="3" fontId="12" fillId="33" borderId="0" xfId="59" applyNumberFormat="1" applyFont="1" applyFill="1">
      <alignment/>
      <protection/>
    </xf>
    <xf numFmtId="3" fontId="10" fillId="0" borderId="0" xfId="0" applyNumberFormat="1" applyFont="1" applyFill="1" applyBorder="1" applyAlignment="1">
      <alignment vertical="center" wrapText="1"/>
    </xf>
    <xf numFmtId="3" fontId="13" fillId="33" borderId="0" xfId="59" applyNumberFormat="1" applyFont="1" applyFill="1">
      <alignment/>
      <protection/>
    </xf>
    <xf numFmtId="3" fontId="7" fillId="33" borderId="0" xfId="59" applyNumberFormat="1" applyFont="1" applyFill="1" applyAlignment="1">
      <alignment horizontal="center"/>
      <protection/>
    </xf>
    <xf numFmtId="3" fontId="8" fillId="33" borderId="12" xfId="59" applyNumberFormat="1" applyFont="1" applyFill="1" applyBorder="1" applyAlignment="1">
      <alignment horizontal="right"/>
      <protection/>
    </xf>
    <xf numFmtId="0" fontId="4" fillId="33" borderId="0" xfId="59" applyFont="1" applyFill="1">
      <alignment/>
      <protection/>
    </xf>
    <xf numFmtId="3" fontId="4" fillId="33" borderId="0" xfId="59" applyNumberFormat="1" applyFont="1" applyFill="1">
      <alignment/>
      <protection/>
    </xf>
    <xf numFmtId="0" fontId="8" fillId="34" borderId="10" xfId="59" applyFont="1" applyFill="1" applyBorder="1" applyAlignment="1">
      <alignment horizontal="left" wrapText="1"/>
      <protection/>
    </xf>
    <xf numFmtId="3" fontId="8" fillId="34" borderId="13" xfId="59" applyNumberFormat="1" applyFont="1" applyFill="1" applyBorder="1" applyAlignment="1">
      <alignment horizontal="right"/>
      <protection/>
    </xf>
    <xf numFmtId="0" fontId="12" fillId="33" borderId="14" xfId="59" applyFont="1" applyFill="1" applyBorder="1" applyAlignment="1">
      <alignment horizontal="left" wrapText="1"/>
      <protection/>
    </xf>
    <xf numFmtId="3" fontId="12" fillId="34" borderId="11" xfId="59" applyNumberFormat="1" applyFont="1" applyFill="1" applyBorder="1" applyAlignment="1">
      <alignment horizontal="right"/>
      <protection/>
    </xf>
    <xf numFmtId="167" fontId="12" fillId="34" borderId="15" xfId="59" applyNumberFormat="1" applyFont="1" applyFill="1" applyBorder="1" applyAlignment="1">
      <alignment horizontal="right"/>
      <protection/>
    </xf>
    <xf numFmtId="0" fontId="8" fillId="34" borderId="14" xfId="59" applyFont="1" applyFill="1" applyBorder="1" applyAlignment="1">
      <alignment horizontal="left" wrapText="1"/>
      <protection/>
    </xf>
    <xf numFmtId="43" fontId="7" fillId="33" borderId="0" xfId="47" applyFont="1" applyFill="1" applyAlignment="1">
      <alignment/>
    </xf>
    <xf numFmtId="43" fontId="7" fillId="33" borderId="0" xfId="59" applyNumberFormat="1" applyFont="1" applyFill="1">
      <alignment/>
      <protection/>
    </xf>
    <xf numFmtId="43" fontId="4" fillId="33" borderId="0" xfId="59" applyNumberFormat="1" applyFont="1" applyFill="1">
      <alignment/>
      <protection/>
    </xf>
    <xf numFmtId="0" fontId="5" fillId="33" borderId="0" xfId="59" applyFont="1" applyFill="1" applyAlignment="1">
      <alignment horizontal="center"/>
      <protection/>
    </xf>
    <xf numFmtId="3" fontId="12" fillId="34" borderId="0" xfId="59" applyNumberFormat="1" applyFont="1" applyFill="1" applyBorder="1" applyAlignment="1">
      <alignment horizontal="right"/>
      <protection/>
    </xf>
    <xf numFmtId="0" fontId="7" fillId="33" borderId="0" xfId="59" applyFont="1" applyFill="1" applyBorder="1">
      <alignment/>
      <protection/>
    </xf>
    <xf numFmtId="0" fontId="9" fillId="35" borderId="16"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8" xfId="60" applyFont="1" applyFill="1" applyBorder="1" applyAlignment="1">
      <alignment horizontal="center" vertical="center" wrapText="1"/>
      <protection/>
    </xf>
    <xf numFmtId="167" fontId="9" fillId="35" borderId="17" xfId="0" applyNumberFormat="1" applyFont="1" applyFill="1" applyBorder="1" applyAlignment="1">
      <alignment horizontal="center" vertical="center" wrapText="1"/>
    </xf>
    <xf numFmtId="167" fontId="9" fillId="35" borderId="19" xfId="60" applyNumberFormat="1" applyFont="1" applyFill="1" applyBorder="1" applyAlignment="1">
      <alignment horizontal="center" vertical="center" wrapText="1"/>
      <protection/>
    </xf>
    <xf numFmtId="0" fontId="12" fillId="0" borderId="0" xfId="60" applyFont="1" applyFill="1" applyBorder="1">
      <alignment/>
      <protection/>
    </xf>
    <xf numFmtId="0" fontId="12" fillId="0" borderId="0" xfId="60" applyFont="1" applyAlignment="1">
      <alignment horizontal="center" vertical="center" wrapText="1"/>
      <protection/>
    </xf>
    <xf numFmtId="3" fontId="16" fillId="0" borderId="20" xfId="60" applyNumberFormat="1" applyFont="1" applyFill="1" applyBorder="1" applyAlignment="1">
      <alignment horizontal="right" vertical="center" wrapText="1"/>
      <protection/>
    </xf>
    <xf numFmtId="3" fontId="17" fillId="0" borderId="0" xfId="60" applyNumberFormat="1" applyFont="1" applyFill="1" applyBorder="1" applyAlignment="1">
      <alignment horizontal="right" vertical="center" wrapText="1"/>
      <protection/>
    </xf>
    <xf numFmtId="0" fontId="12" fillId="0" borderId="0" xfId="60" applyFont="1" applyBorder="1">
      <alignment/>
      <protection/>
    </xf>
    <xf numFmtId="0" fontId="12" fillId="0" borderId="0" xfId="60" applyFont="1">
      <alignment/>
      <protection/>
    </xf>
    <xf numFmtId="0" fontId="18" fillId="34" borderId="11" xfId="60" applyFont="1" applyFill="1" applyBorder="1" applyAlignment="1">
      <alignment horizontal="center" vertical="center" wrapText="1"/>
      <protection/>
    </xf>
    <xf numFmtId="4" fontId="5" fillId="33" borderId="0" xfId="59" applyNumberFormat="1" applyFont="1" applyFill="1">
      <alignment/>
      <protection/>
    </xf>
    <xf numFmtId="4" fontId="21" fillId="0" borderId="0" xfId="0" applyNumberFormat="1" applyFont="1" applyFill="1" applyBorder="1" applyAlignment="1">
      <alignment vertical="center" wrapText="1"/>
    </xf>
    <xf numFmtId="0" fontId="9" fillId="35" borderId="19" xfId="60" applyFont="1" applyFill="1" applyBorder="1" applyAlignment="1">
      <alignment horizontal="center" vertical="center" wrapText="1"/>
      <protection/>
    </xf>
    <xf numFmtId="0" fontId="19" fillId="0" borderId="0" xfId="0" applyFont="1" applyAlignment="1">
      <alignment horizontal="center" vertical="center" wrapText="1"/>
    </xf>
    <xf numFmtId="0" fontId="63" fillId="0" borderId="0" xfId="0" applyFont="1" applyAlignment="1">
      <alignment/>
    </xf>
    <xf numFmtId="0" fontId="19" fillId="0" borderId="0" xfId="0" applyFont="1" applyAlignment="1">
      <alignment vertical="center" wrapText="1"/>
    </xf>
    <xf numFmtId="0" fontId="19" fillId="0" borderId="0" xfId="0" applyFont="1" applyAlignment="1">
      <alignment/>
    </xf>
    <xf numFmtId="0" fontId="63" fillId="0" borderId="0" xfId="0" applyFont="1" applyBorder="1" applyAlignment="1">
      <alignment/>
    </xf>
    <xf numFmtId="167" fontId="17" fillId="36" borderId="13" xfId="49" applyNumberFormat="1" applyFont="1" applyFill="1" applyBorder="1" applyAlignment="1">
      <alignment horizontal="right" vertical="center" wrapText="1"/>
    </xf>
    <xf numFmtId="0" fontId="20" fillId="0" borderId="11" xfId="0" applyFont="1" applyBorder="1" applyAlignment="1">
      <alignment horizontal="justify" vertical="center" wrapText="1"/>
    </xf>
    <xf numFmtId="3" fontId="20" fillId="0" borderId="11" xfId="0" applyNumberFormat="1" applyFont="1" applyBorder="1" applyAlignment="1">
      <alignment horizontal="right" vertical="center" wrapText="1"/>
    </xf>
    <xf numFmtId="167" fontId="20" fillId="0" borderId="21" xfId="49" applyNumberFormat="1" applyFont="1" applyBorder="1" applyAlignment="1">
      <alignment horizontal="right" vertical="center" wrapText="1"/>
    </xf>
    <xf numFmtId="0" fontId="18" fillId="0" borderId="11" xfId="0" applyFont="1" applyFill="1" applyBorder="1" applyAlignment="1">
      <alignment horizontal="center" vertical="center" wrapText="1"/>
    </xf>
    <xf numFmtId="0" fontId="17" fillId="36" borderId="11" xfId="0" applyFont="1" applyFill="1" applyBorder="1" applyAlignment="1">
      <alignment horizontal="left" vertical="center" wrapText="1"/>
    </xf>
    <xf numFmtId="165" fontId="17" fillId="36" borderId="11" xfId="49" applyNumberFormat="1" applyFont="1" applyFill="1" applyBorder="1" applyAlignment="1">
      <alignment horizontal="right" vertical="center" wrapText="1"/>
    </xf>
    <xf numFmtId="3" fontId="17" fillId="36" borderId="11" xfId="49" applyNumberFormat="1" applyFont="1" applyFill="1" applyBorder="1" applyAlignment="1">
      <alignment horizontal="right" vertical="center" wrapText="1"/>
    </xf>
    <xf numFmtId="3" fontId="20" fillId="0" borderId="22" xfId="0" applyNumberFormat="1" applyFont="1" applyBorder="1" applyAlignment="1">
      <alignment horizontal="right" vertical="center" wrapText="1"/>
    </xf>
    <xf numFmtId="0" fontId="18" fillId="34" borderId="11" xfId="0" applyFont="1" applyFill="1" applyBorder="1" applyAlignment="1">
      <alignment horizontal="center" vertical="center" wrapText="1"/>
    </xf>
    <xf numFmtId="0" fontId="17" fillId="36" borderId="22" xfId="0" applyFont="1" applyFill="1" applyBorder="1" applyAlignment="1">
      <alignment horizontal="left" vertical="center" wrapText="1"/>
    </xf>
    <xf numFmtId="165" fontId="17" fillId="36" borderId="22" xfId="49" applyNumberFormat="1" applyFont="1" applyFill="1" applyBorder="1" applyAlignment="1">
      <alignment horizontal="right" vertical="center" wrapText="1"/>
    </xf>
    <xf numFmtId="0" fontId="20" fillId="0" borderId="23" xfId="0" applyFont="1" applyBorder="1" applyAlignment="1">
      <alignment horizontal="justify" vertical="center" wrapText="1"/>
    </xf>
    <xf numFmtId="49" fontId="18" fillId="33" borderId="11" xfId="0" applyNumberFormat="1" applyFont="1" applyFill="1" applyBorder="1" applyAlignment="1">
      <alignment vertical="center" wrapText="1"/>
    </xf>
    <xf numFmtId="167" fontId="63" fillId="0" borderId="0" xfId="0" applyNumberFormat="1" applyFont="1" applyAlignment="1">
      <alignment/>
    </xf>
    <xf numFmtId="4" fontId="63" fillId="0" borderId="0" xfId="0" applyNumberFormat="1" applyFont="1" applyAlignment="1">
      <alignment/>
    </xf>
    <xf numFmtId="0" fontId="12" fillId="0" borderId="0" xfId="0" applyFont="1" applyAlignment="1">
      <alignment vertical="center" wrapText="1"/>
    </xf>
    <xf numFmtId="0" fontId="12" fillId="0" borderId="0" xfId="0" applyFont="1" applyAlignment="1">
      <alignment horizontal="left" vertical="center"/>
    </xf>
    <xf numFmtId="0" fontId="19" fillId="34" borderId="0" xfId="0" applyFont="1" applyFill="1" applyAlignment="1">
      <alignment vertical="center" wrapText="1"/>
    </xf>
    <xf numFmtId="0" fontId="12" fillId="34" borderId="0" xfId="0" applyFont="1" applyFill="1" applyAlignment="1">
      <alignment horizontal="left" vertical="center"/>
    </xf>
    <xf numFmtId="3" fontId="63" fillId="0" borderId="0" xfId="0" applyNumberFormat="1" applyFont="1" applyAlignment="1">
      <alignment/>
    </xf>
    <xf numFmtId="3" fontId="20" fillId="34" borderId="0" xfId="0" applyNumberFormat="1" applyFont="1" applyFill="1" applyBorder="1" applyAlignment="1">
      <alignment horizontal="right" vertical="center" wrapText="1"/>
    </xf>
    <xf numFmtId="0" fontId="22" fillId="0" borderId="0" xfId="0" applyFont="1" applyAlignment="1">
      <alignment horizontal="center" vertical="center" wrapText="1"/>
    </xf>
    <xf numFmtId="0" fontId="12" fillId="33" borderId="0" xfId="60" applyFont="1" applyFill="1">
      <alignment/>
      <protection/>
    </xf>
    <xf numFmtId="0" fontId="12" fillId="0" borderId="0" xfId="60" applyFont="1" applyAlignment="1">
      <alignment vertical="center"/>
      <protection/>
    </xf>
    <xf numFmtId="167" fontId="12" fillId="0" borderId="0" xfId="60" applyNumberFormat="1" applyFont="1" applyFill="1">
      <alignment/>
      <protection/>
    </xf>
    <xf numFmtId="0" fontId="16" fillId="34" borderId="0" xfId="60" applyFont="1" applyFill="1" applyBorder="1" applyAlignment="1">
      <alignment horizontal="center" vertical="center" wrapText="1"/>
      <protection/>
    </xf>
    <xf numFmtId="0" fontId="12" fillId="0" borderId="0" xfId="60" applyFont="1" applyAlignment="1">
      <alignment vertical="center" wrapText="1"/>
      <protection/>
    </xf>
    <xf numFmtId="0" fontId="17" fillId="0" borderId="0" xfId="60" applyFont="1" applyAlignment="1">
      <alignment vertical="center" wrapText="1"/>
      <protection/>
    </xf>
    <xf numFmtId="167" fontId="12" fillId="0" borderId="0" xfId="60" applyNumberFormat="1" applyFont="1">
      <alignment/>
      <protection/>
    </xf>
    <xf numFmtId="167" fontId="12" fillId="0" borderId="0" xfId="60" applyNumberFormat="1" applyFont="1" applyAlignment="1">
      <alignment vertical="center"/>
      <protection/>
    </xf>
    <xf numFmtId="0" fontId="63" fillId="0" borderId="22" xfId="0" applyFont="1" applyBorder="1" applyAlignment="1">
      <alignment/>
    </xf>
    <xf numFmtId="165" fontId="17" fillId="36" borderId="22" xfId="47" applyNumberFormat="1" applyFont="1" applyFill="1" applyBorder="1" applyAlignment="1">
      <alignment horizontal="right" vertical="center" wrapText="1"/>
    </xf>
    <xf numFmtId="3" fontId="17" fillId="36" borderId="22" xfId="47" applyNumberFormat="1" applyFont="1" applyFill="1" applyBorder="1" applyAlignment="1">
      <alignment horizontal="right" vertical="center" wrapText="1"/>
    </xf>
    <xf numFmtId="167" fontId="17" fillId="36" borderId="22" xfId="47" applyNumberFormat="1" applyFont="1" applyFill="1" applyBorder="1" applyAlignment="1">
      <alignment horizontal="right" vertical="center" wrapText="1"/>
    </xf>
    <xf numFmtId="167" fontId="20" fillId="0" borderId="22" xfId="0" applyNumberFormat="1" applyFont="1" applyBorder="1" applyAlignment="1">
      <alignment horizontal="right" vertical="center" wrapText="1"/>
    </xf>
    <xf numFmtId="167" fontId="20" fillId="0" borderId="11" xfId="0" applyNumberFormat="1" applyFont="1" applyBorder="1" applyAlignment="1">
      <alignment horizontal="right" vertical="center" wrapText="1"/>
    </xf>
    <xf numFmtId="165" fontId="17" fillId="36" borderId="24" xfId="49" applyNumberFormat="1" applyFont="1" applyFill="1" applyBorder="1" applyAlignment="1">
      <alignment horizontal="right" vertical="center" wrapText="1"/>
    </xf>
    <xf numFmtId="0" fontId="64" fillId="0" borderId="0" xfId="0" applyFont="1" applyAlignment="1">
      <alignment horizontal="center" vertical="center" wrapText="1"/>
    </xf>
    <xf numFmtId="167" fontId="65" fillId="0" borderId="0" xfId="60" applyNumberFormat="1" applyFont="1" applyFill="1" applyBorder="1">
      <alignment/>
      <protection/>
    </xf>
    <xf numFmtId="167" fontId="65" fillId="0" borderId="0" xfId="60" applyNumberFormat="1" applyFont="1" applyFill="1" applyBorder="1" applyAlignment="1">
      <alignment vertical="center"/>
      <protection/>
    </xf>
    <xf numFmtId="3" fontId="17" fillId="0" borderId="11" xfId="60" applyNumberFormat="1" applyFont="1" applyBorder="1" applyAlignment="1">
      <alignment horizontal="right" vertical="center" wrapText="1"/>
      <protection/>
    </xf>
    <xf numFmtId="0" fontId="12" fillId="33" borderId="0" xfId="60" applyFont="1" applyFill="1" applyAlignment="1">
      <alignment horizontal="right"/>
      <protection/>
    </xf>
    <xf numFmtId="167" fontId="12" fillId="33" borderId="0" xfId="60" applyNumberFormat="1" applyFont="1" applyFill="1" applyAlignment="1">
      <alignment horizontal="right"/>
      <protection/>
    </xf>
    <xf numFmtId="167" fontId="12" fillId="0" borderId="0" xfId="60" applyNumberFormat="1" applyFont="1" applyFill="1" applyAlignment="1">
      <alignment horizontal="right"/>
      <protection/>
    </xf>
    <xf numFmtId="0" fontId="12" fillId="33" borderId="0" xfId="60" applyFont="1" applyFill="1" applyAlignment="1">
      <alignment horizontal="right" wrapText="1"/>
      <protection/>
    </xf>
    <xf numFmtId="0" fontId="17" fillId="33" borderId="0" xfId="60" applyFont="1" applyFill="1" applyAlignment="1">
      <alignment horizontal="right" wrapText="1"/>
      <protection/>
    </xf>
    <xf numFmtId="0" fontId="65" fillId="0" borderId="0" xfId="0" applyFont="1" applyAlignment="1">
      <alignment vertical="center" wrapText="1"/>
    </xf>
    <xf numFmtId="0" fontId="16" fillId="34" borderId="11" xfId="0" applyFont="1" applyFill="1" applyBorder="1" applyAlignment="1">
      <alignment horizontal="center" vertical="center" wrapText="1"/>
    </xf>
    <xf numFmtId="3" fontId="17" fillId="37" borderId="25" xfId="0" applyNumberFormat="1" applyFont="1" applyFill="1" applyBorder="1" applyAlignment="1">
      <alignment horizontal="right"/>
    </xf>
    <xf numFmtId="0" fontId="18" fillId="0" borderId="11" xfId="0" applyFont="1" applyFill="1" applyBorder="1" applyAlignment="1">
      <alignment horizontal="center" vertical="center"/>
    </xf>
    <xf numFmtId="167" fontId="65" fillId="0" borderId="0" xfId="0" applyNumberFormat="1" applyFont="1" applyAlignment="1">
      <alignment horizontal="center" vertical="center" wrapText="1"/>
    </xf>
    <xf numFmtId="0" fontId="12" fillId="33" borderId="0" xfId="60" applyFont="1" applyFill="1" applyAlignment="1">
      <alignment horizontal="justify" vertical="top"/>
      <protection/>
    </xf>
    <xf numFmtId="0" fontId="12" fillId="0" borderId="0" xfId="60" applyFont="1" applyAlignment="1">
      <alignment horizontal="justify" vertical="top"/>
      <protection/>
    </xf>
    <xf numFmtId="3" fontId="20" fillId="34" borderId="22" xfId="0" applyNumberFormat="1" applyFont="1" applyFill="1" applyBorder="1" applyAlignment="1">
      <alignment horizontal="right" vertical="center" wrapText="1"/>
    </xf>
    <xf numFmtId="166" fontId="8" fillId="33" borderId="26" xfId="59" applyNumberFormat="1" applyFont="1" applyFill="1" applyBorder="1" applyAlignment="1">
      <alignment horizontal="right"/>
      <protection/>
    </xf>
    <xf numFmtId="3" fontId="8" fillId="34" borderId="0" xfId="59" applyNumberFormat="1" applyFont="1" applyFill="1" applyBorder="1" applyAlignment="1">
      <alignment horizontal="right"/>
      <protection/>
    </xf>
    <xf numFmtId="0" fontId="8" fillId="34" borderId="27" xfId="59" applyFont="1" applyFill="1" applyBorder="1" applyAlignment="1">
      <alignment horizontal="left" wrapText="1"/>
      <protection/>
    </xf>
    <xf numFmtId="3" fontId="8" fillId="34" borderId="28" xfId="59" applyNumberFormat="1" applyFont="1" applyFill="1" applyBorder="1" applyAlignment="1">
      <alignment horizontal="right"/>
      <protection/>
    </xf>
    <xf numFmtId="0" fontId="18" fillId="34" borderId="22" xfId="60" applyFont="1" applyFill="1" applyBorder="1" applyAlignment="1">
      <alignment horizontal="center" vertical="center" wrapText="1"/>
      <protection/>
    </xf>
    <xf numFmtId="0" fontId="66" fillId="38" borderId="0" xfId="0" applyFont="1" applyFill="1" applyBorder="1" applyAlignment="1">
      <alignment horizontal="left" wrapText="1"/>
    </xf>
    <xf numFmtId="165" fontId="65" fillId="0" borderId="0" xfId="0" applyNumberFormat="1" applyFont="1" applyAlignment="1">
      <alignment horizontal="center" vertical="center" wrapText="1"/>
    </xf>
    <xf numFmtId="0" fontId="19" fillId="0" borderId="0" xfId="0" applyFont="1" applyAlignment="1">
      <alignment horizontal="justify" vertical="top" wrapText="1"/>
    </xf>
    <xf numFmtId="167" fontId="17" fillId="34" borderId="15" xfId="59" applyNumberFormat="1" applyFont="1" applyFill="1" applyBorder="1" applyAlignment="1">
      <alignment horizontal="right"/>
      <protection/>
    </xf>
    <xf numFmtId="167" fontId="17" fillId="34" borderId="29" xfId="59" applyNumberFormat="1" applyFont="1" applyFill="1" applyBorder="1" applyAlignment="1">
      <alignment horizontal="right"/>
      <protection/>
    </xf>
    <xf numFmtId="3" fontId="8" fillId="34" borderId="12" xfId="59" applyNumberFormat="1" applyFont="1" applyFill="1" applyBorder="1" applyAlignment="1">
      <alignment horizontal="right"/>
      <protection/>
    </xf>
    <xf numFmtId="167" fontId="17" fillId="34" borderId="26" xfId="59" applyNumberFormat="1" applyFont="1" applyFill="1" applyBorder="1" applyAlignment="1">
      <alignment horizontal="right"/>
      <protection/>
    </xf>
    <xf numFmtId="0" fontId="9" fillId="35" borderId="19" xfId="60" applyFont="1" applyFill="1" applyBorder="1" applyAlignment="1">
      <alignment horizontal="center" vertical="center" wrapText="1"/>
      <protection/>
    </xf>
    <xf numFmtId="3" fontId="65" fillId="0" borderId="0" xfId="0" applyNumberFormat="1" applyFont="1" applyAlignment="1">
      <alignment horizontal="center" vertical="center" wrapText="1"/>
    </xf>
    <xf numFmtId="3" fontId="17" fillId="0" borderId="0" xfId="60" applyNumberFormat="1" applyFont="1" applyBorder="1" applyAlignment="1">
      <alignment horizontal="right" vertical="center" wrapText="1"/>
      <protection/>
    </xf>
    <xf numFmtId="0" fontId="12" fillId="0" borderId="0" xfId="60" applyFont="1" applyBorder="1" applyAlignment="1">
      <alignment vertical="center"/>
      <protection/>
    </xf>
    <xf numFmtId="0" fontId="12" fillId="33" borderId="0" xfId="60" applyFont="1" applyFill="1" applyBorder="1" applyAlignment="1">
      <alignment horizontal="justify" vertical="top"/>
      <protection/>
    </xf>
    <xf numFmtId="3" fontId="64" fillId="0" borderId="0" xfId="0" applyNumberFormat="1" applyFont="1" applyAlignment="1">
      <alignment horizontal="center" vertical="center" wrapText="1"/>
    </xf>
    <xf numFmtId="3" fontId="20" fillId="0" borderId="24" xfId="0" applyNumberFormat="1" applyFont="1" applyBorder="1" applyAlignment="1">
      <alignment horizontal="right" vertical="center" wrapText="1"/>
    </xf>
    <xf numFmtId="0" fontId="18" fillId="34" borderId="0" xfId="60" applyFont="1" applyFill="1" applyBorder="1" applyAlignment="1">
      <alignment horizontal="center" vertical="center" wrapText="1"/>
      <protection/>
    </xf>
    <xf numFmtId="3" fontId="17" fillId="34" borderId="0" xfId="60" applyNumberFormat="1" applyFont="1" applyFill="1" applyBorder="1" applyAlignment="1">
      <alignment horizontal="right" vertical="center" wrapText="1"/>
      <protection/>
    </xf>
    <xf numFmtId="3" fontId="67" fillId="38" borderId="0" xfId="0" applyNumberFormat="1" applyFont="1" applyFill="1" applyBorder="1" applyAlignment="1">
      <alignment horizontal="right" vertical="center" wrapText="1"/>
    </xf>
    <xf numFmtId="3" fontId="17" fillId="34" borderId="0" xfId="0" applyNumberFormat="1" applyFont="1" applyFill="1" applyBorder="1" applyAlignment="1">
      <alignment horizontal="right" vertical="center"/>
    </xf>
    <xf numFmtId="167" fontId="68" fillId="0" borderId="0" xfId="60" applyNumberFormat="1" applyFont="1" applyFill="1" applyBorder="1" applyAlignment="1">
      <alignment horizontal="right" vertical="center" wrapText="1"/>
      <protection/>
    </xf>
    <xf numFmtId="167" fontId="17" fillId="0" borderId="0" xfId="60" applyNumberFormat="1" applyFont="1" applyBorder="1" applyAlignment="1">
      <alignment horizontal="right" vertical="center"/>
      <protection/>
    </xf>
    <xf numFmtId="0" fontId="17" fillId="33" borderId="0" xfId="60" applyFont="1" applyFill="1" applyBorder="1" applyAlignment="1">
      <alignment horizontal="right" wrapText="1"/>
      <protection/>
    </xf>
    <xf numFmtId="0" fontId="17" fillId="0" borderId="0" xfId="60" applyFont="1" applyBorder="1" applyAlignment="1">
      <alignment vertical="center" wrapText="1"/>
      <protection/>
    </xf>
    <xf numFmtId="165" fontId="3" fillId="36" borderId="11" xfId="49" applyNumberFormat="1" applyFont="1" applyFill="1" applyBorder="1" applyAlignment="1">
      <alignment horizontal="right" vertical="center" wrapText="1"/>
    </xf>
    <xf numFmtId="167" fontId="20" fillId="0" borderId="11" xfId="49" applyNumberFormat="1" applyFont="1" applyBorder="1" applyAlignment="1">
      <alignment horizontal="right" vertical="center" wrapText="1"/>
    </xf>
    <xf numFmtId="3" fontId="17" fillId="36" borderId="11" xfId="49" applyNumberFormat="1" applyFont="1" applyFill="1" applyBorder="1" applyAlignment="1">
      <alignment horizontal="left" vertical="center" wrapText="1"/>
    </xf>
    <xf numFmtId="166" fontId="17" fillId="36" borderId="11" xfId="49" applyNumberFormat="1" applyFont="1" applyFill="1" applyBorder="1" applyAlignment="1">
      <alignment horizontal="right" vertical="center" wrapText="1"/>
    </xf>
    <xf numFmtId="3" fontId="23" fillId="37" borderId="11" xfId="0" applyNumberFormat="1" applyFont="1" applyFill="1" applyBorder="1" applyAlignment="1">
      <alignment horizontal="right" vertical="center"/>
    </xf>
    <xf numFmtId="3" fontId="22" fillId="37" borderId="11" xfId="0" applyNumberFormat="1" applyFont="1" applyFill="1" applyBorder="1" applyAlignment="1">
      <alignment horizontal="right" vertical="center"/>
    </xf>
    <xf numFmtId="167" fontId="22" fillId="37" borderId="11" xfId="0" applyNumberFormat="1" applyFont="1" applyFill="1" applyBorder="1" applyAlignment="1">
      <alignment horizontal="right" vertical="center"/>
    </xf>
    <xf numFmtId="0" fontId="18" fillId="34" borderId="11" xfId="60" applyFont="1" applyFill="1" applyBorder="1" applyAlignment="1">
      <alignment horizontal="right" vertical="center" wrapText="1"/>
      <protection/>
    </xf>
    <xf numFmtId="0" fontId="22" fillId="37" borderId="11" xfId="0" applyFont="1" applyFill="1" applyBorder="1" applyAlignment="1">
      <alignment horizontal="right" vertical="center"/>
    </xf>
    <xf numFmtId="0" fontId="12" fillId="0" borderId="0" xfId="60" applyFont="1" applyAlignment="1">
      <alignment horizontal="right"/>
      <protection/>
    </xf>
    <xf numFmtId="0" fontId="12" fillId="33" borderId="14" xfId="59" applyFont="1" applyFill="1" applyBorder="1" applyAlignment="1">
      <alignment wrapText="1"/>
      <protection/>
    </xf>
    <xf numFmtId="0" fontId="22" fillId="37" borderId="22" xfId="0" applyFont="1" applyFill="1" applyBorder="1" applyAlignment="1">
      <alignment horizontal="left" vertical="center"/>
    </xf>
    <xf numFmtId="3" fontId="17" fillId="37" borderId="30" xfId="0" applyNumberFormat="1" applyFont="1" applyFill="1" applyBorder="1" applyAlignment="1">
      <alignment horizontal="right"/>
    </xf>
    <xf numFmtId="0" fontId="18" fillId="0" borderId="13" xfId="0" applyFont="1" applyFill="1" applyBorder="1" applyAlignment="1">
      <alignment horizontal="center" vertical="center"/>
    </xf>
    <xf numFmtId="0" fontId="19" fillId="0" borderId="0" xfId="0" applyFont="1" applyAlignment="1" quotePrefix="1">
      <alignment vertical="center" wrapText="1"/>
    </xf>
    <xf numFmtId="0" fontId="17" fillId="37" borderId="31" xfId="0" applyFont="1" applyFill="1" applyBorder="1" applyAlignment="1">
      <alignment horizontal="center" vertical="center" wrapText="1"/>
    </xf>
    <xf numFmtId="49" fontId="18" fillId="33" borderId="11" xfId="0" applyNumberFormat="1" applyFont="1" applyFill="1" applyBorder="1" applyAlignment="1">
      <alignment horizontal="center" vertical="center" wrapText="1"/>
    </xf>
    <xf numFmtId="0" fontId="12" fillId="0" borderId="0" xfId="0" applyFont="1" applyAlignment="1">
      <alignment horizontal="center" vertical="center"/>
    </xf>
    <xf numFmtId="0" fontId="17" fillId="39" borderId="11" xfId="0" applyFont="1" applyFill="1" applyBorder="1" applyAlignment="1">
      <alignment horizontal="left" vertical="center" wrapText="1"/>
    </xf>
    <xf numFmtId="3" fontId="17" fillId="39" borderId="11" xfId="0" applyNumberFormat="1" applyFont="1" applyFill="1" applyBorder="1" applyAlignment="1">
      <alignment horizontal="right" vertical="center" wrapText="1"/>
    </xf>
    <xf numFmtId="0" fontId="17" fillId="39" borderId="11" xfId="0" applyFont="1" applyFill="1" applyBorder="1" applyAlignment="1">
      <alignment horizontal="right" vertical="center" wrapText="1"/>
    </xf>
    <xf numFmtId="167" fontId="17" fillId="39" borderId="11" xfId="0" applyNumberFormat="1" applyFont="1" applyFill="1" applyBorder="1" applyAlignment="1">
      <alignment horizontal="right" vertical="center" wrapText="1"/>
    </xf>
    <xf numFmtId="3" fontId="69" fillId="39" borderId="11" xfId="0" applyNumberFormat="1" applyFont="1" applyFill="1" applyBorder="1" applyAlignment="1">
      <alignment horizontal="right" vertical="center" wrapText="1"/>
    </xf>
    <xf numFmtId="3" fontId="69" fillId="0" borderId="11" xfId="0" applyNumberFormat="1" applyFont="1" applyBorder="1" applyAlignment="1">
      <alignment horizontal="right" vertical="center" wrapText="1"/>
    </xf>
    <xf numFmtId="3" fontId="70" fillId="0" borderId="11" xfId="0" applyNumberFormat="1" applyFont="1" applyBorder="1" applyAlignment="1">
      <alignment horizontal="right" vertical="center" wrapText="1"/>
    </xf>
    <xf numFmtId="167" fontId="70" fillId="0" borderId="11" xfId="0" applyNumberFormat="1" applyFont="1" applyBorder="1" applyAlignment="1">
      <alignment horizontal="right" vertical="center" wrapText="1"/>
    </xf>
    <xf numFmtId="3" fontId="70" fillId="39" borderId="11" xfId="0" applyNumberFormat="1" applyFont="1" applyFill="1" applyBorder="1" applyAlignment="1">
      <alignment horizontal="right" vertical="center" wrapText="1"/>
    </xf>
    <xf numFmtId="167" fontId="70" fillId="39" borderId="11" xfId="0" applyNumberFormat="1" applyFont="1" applyFill="1" applyBorder="1" applyAlignment="1">
      <alignment horizontal="right" vertical="center" wrapText="1"/>
    </xf>
    <xf numFmtId="0" fontId="70" fillId="39" borderId="11" xfId="0" applyFont="1" applyFill="1" applyBorder="1" applyAlignment="1">
      <alignment horizontal="right" vertical="center" wrapText="1"/>
    </xf>
    <xf numFmtId="166" fontId="17" fillId="37" borderId="31" xfId="0" applyNumberFormat="1" applyFont="1" applyFill="1" applyBorder="1" applyAlignment="1">
      <alignment vertical="center" wrapText="1"/>
    </xf>
    <xf numFmtId="0" fontId="17" fillId="37" borderId="31" xfId="0" applyFont="1" applyFill="1" applyBorder="1" applyAlignment="1">
      <alignment vertical="center" wrapText="1"/>
    </xf>
    <xf numFmtId="0" fontId="68" fillId="0" borderId="0" xfId="0" applyFont="1" applyBorder="1" applyAlignment="1">
      <alignment/>
    </xf>
    <xf numFmtId="0" fontId="68" fillId="36" borderId="11" xfId="0" applyFont="1" applyFill="1" applyBorder="1" applyAlignment="1">
      <alignment horizontal="left" wrapText="1"/>
    </xf>
    <xf numFmtId="0" fontId="63" fillId="36" borderId="11" xfId="0" applyFont="1" applyFill="1" applyBorder="1" applyAlignment="1">
      <alignment horizontal="left" wrapText="1"/>
    </xf>
    <xf numFmtId="3" fontId="63" fillId="36" borderId="11" xfId="0" applyNumberFormat="1" applyFont="1" applyFill="1" applyBorder="1" applyAlignment="1">
      <alignment horizontal="right" vertical="center" wrapText="1"/>
    </xf>
    <xf numFmtId="167" fontId="63" fillId="36" borderId="11" xfId="0" applyNumberFormat="1" applyFont="1" applyFill="1" applyBorder="1" applyAlignment="1">
      <alignment horizontal="right" vertical="center" wrapText="1"/>
    </xf>
    <xf numFmtId="167" fontId="17" fillId="37" borderId="31" xfId="0" applyNumberFormat="1" applyFont="1" applyFill="1" applyBorder="1" applyAlignment="1">
      <alignment horizontal="right" vertical="center"/>
    </xf>
    <xf numFmtId="3" fontId="17" fillId="37" borderId="30" xfId="0" applyNumberFormat="1" applyFont="1" applyFill="1" applyBorder="1" applyAlignment="1">
      <alignment horizontal="right" vertical="center"/>
    </xf>
    <xf numFmtId="0" fontId="8" fillId="36" borderId="32" xfId="59" applyFont="1" applyFill="1" applyBorder="1" applyAlignment="1">
      <alignment horizontal="center" vertical="center" wrapText="1"/>
      <protection/>
    </xf>
    <xf numFmtId="0" fontId="8" fillId="36" borderId="32" xfId="59" applyFont="1" applyFill="1" applyBorder="1" applyAlignment="1">
      <alignment horizontal="center" vertical="center"/>
      <protection/>
    </xf>
    <xf numFmtId="0" fontId="8" fillId="36" borderId="33" xfId="59" applyFont="1" applyFill="1" applyBorder="1" applyAlignment="1">
      <alignment horizontal="center" vertical="center" wrapText="1"/>
      <protection/>
    </xf>
    <xf numFmtId="0" fontId="8" fillId="36" borderId="34" xfId="59" applyFont="1" applyFill="1" applyBorder="1" applyAlignment="1">
      <alignment horizontal="center" vertical="center" wrapText="1"/>
      <protection/>
    </xf>
    <xf numFmtId="0" fontId="6" fillId="33" borderId="0" xfId="59" applyFont="1" applyFill="1" applyAlignment="1">
      <alignment wrapText="1"/>
      <protection/>
    </xf>
    <xf numFmtId="0" fontId="11" fillId="0" borderId="0" xfId="0" applyFont="1" applyFill="1" applyBorder="1" applyAlignment="1">
      <alignment horizontal="center" vertical="center" wrapText="1"/>
    </xf>
    <xf numFmtId="0" fontId="7" fillId="33" borderId="0" xfId="59" applyFont="1" applyFill="1" applyAlignment="1">
      <alignment wrapText="1"/>
      <protection/>
    </xf>
    <xf numFmtId="0" fontId="3" fillId="33" borderId="0" xfId="59" applyFont="1" applyFill="1" applyAlignment="1">
      <alignment wrapText="1"/>
      <protection/>
    </xf>
    <xf numFmtId="0" fontId="9" fillId="35" borderId="19" xfId="60" applyFont="1" applyFill="1" applyBorder="1" applyAlignment="1">
      <alignment horizontal="center" vertical="center" wrapText="1"/>
      <protection/>
    </xf>
    <xf numFmtId="0" fontId="14" fillId="35" borderId="35" xfId="60" applyFont="1" applyFill="1" applyBorder="1" applyAlignment="1">
      <alignment horizontal="center" vertical="center" wrapText="1"/>
      <protection/>
    </xf>
    <xf numFmtId="0" fontId="2" fillId="0" borderId="0" xfId="0" applyFont="1" applyAlignment="1">
      <alignment horizontal="center" vertical="center" wrapText="1"/>
    </xf>
    <xf numFmtId="0" fontId="15" fillId="0" borderId="0" xfId="0" applyFont="1" applyAlignment="1">
      <alignment horizontal="center" vertical="center" wrapText="1"/>
    </xf>
    <xf numFmtId="0" fontId="9" fillId="35" borderId="36" xfId="60" applyFont="1" applyFill="1" applyBorder="1" applyAlignment="1">
      <alignment horizontal="center" vertical="center" wrapText="1"/>
      <protection/>
    </xf>
    <xf numFmtId="0" fontId="9" fillId="35" borderId="37" xfId="60" applyFont="1" applyFill="1" applyBorder="1" applyAlignment="1">
      <alignment horizontal="center" vertical="center" wrapText="1"/>
      <protection/>
    </xf>
    <xf numFmtId="167" fontId="9" fillId="35" borderId="38" xfId="60" applyNumberFormat="1" applyFont="1" applyFill="1" applyBorder="1" applyAlignment="1">
      <alignment horizontal="center" vertical="center" wrapText="1"/>
      <protection/>
    </xf>
    <xf numFmtId="167" fontId="9" fillId="35" borderId="39" xfId="60" applyNumberFormat="1" applyFont="1" applyFill="1" applyBorder="1" applyAlignment="1">
      <alignment horizontal="center" vertical="center" wrapText="1"/>
      <protection/>
    </xf>
    <xf numFmtId="0" fontId="9" fillId="35" borderId="40" xfId="60" applyFont="1" applyFill="1" applyBorder="1" applyAlignment="1">
      <alignment horizontal="center" vertical="center" wrapText="1"/>
      <protection/>
    </xf>
    <xf numFmtId="0" fontId="9" fillId="35" borderId="41" xfId="60" applyFont="1" applyFill="1" applyBorder="1" applyAlignment="1">
      <alignment horizontal="center" vertical="center" wrapText="1"/>
      <protection/>
    </xf>
    <xf numFmtId="4" fontId="9" fillId="35" borderId="36" xfId="60" applyNumberFormat="1" applyFont="1" applyFill="1" applyBorder="1" applyAlignment="1">
      <alignment horizontal="center" vertical="center" wrapText="1"/>
      <protection/>
    </xf>
    <xf numFmtId="4" fontId="9" fillId="35" borderId="37" xfId="60" applyNumberFormat="1" applyFont="1" applyFill="1" applyBorder="1" applyAlignment="1">
      <alignment horizontal="center" vertical="center" wrapText="1"/>
      <protection/>
    </xf>
    <xf numFmtId="167" fontId="9" fillId="35" borderId="42" xfId="60" applyNumberFormat="1" applyFont="1" applyFill="1" applyBorder="1" applyAlignment="1">
      <alignment horizontal="center" vertical="center" wrapText="1"/>
      <protection/>
    </xf>
    <xf numFmtId="167" fontId="9" fillId="35" borderId="43" xfId="60" applyNumberFormat="1" applyFont="1" applyFill="1" applyBorder="1" applyAlignment="1">
      <alignment horizontal="center" vertical="center" wrapText="1"/>
      <protection/>
    </xf>
    <xf numFmtId="0" fontId="12" fillId="0" borderId="0" xfId="0" applyFont="1" applyAlignment="1">
      <alignment horizontal="left" vertical="center"/>
    </xf>
    <xf numFmtId="164" fontId="9" fillId="35" borderId="42" xfId="49" applyNumberFormat="1" applyFont="1" applyFill="1" applyBorder="1" applyAlignment="1">
      <alignment horizontal="center" vertical="center" wrapText="1"/>
    </xf>
    <xf numFmtId="164" fontId="9" fillId="35" borderId="36" xfId="49" applyNumberFormat="1" applyFont="1" applyFill="1" applyBorder="1" applyAlignment="1">
      <alignment horizontal="center" vertical="center" wrapText="1"/>
    </xf>
    <xf numFmtId="0" fontId="9" fillId="35" borderId="44" xfId="60" applyFont="1" applyFill="1" applyBorder="1" applyAlignment="1">
      <alignment horizontal="center" vertical="center" wrapText="1"/>
      <protection/>
    </xf>
    <xf numFmtId="0" fontId="9" fillId="35" borderId="45" xfId="60" applyFont="1" applyFill="1" applyBorder="1" applyAlignment="1">
      <alignment horizontal="center" vertical="center" wrapText="1"/>
      <protection/>
    </xf>
    <xf numFmtId="0" fontId="9" fillId="35" borderId="46" xfId="60" applyFont="1" applyFill="1" applyBorder="1" applyAlignment="1">
      <alignment horizontal="center" vertical="center" wrapText="1"/>
      <protection/>
    </xf>
    <xf numFmtId="0" fontId="9" fillId="35" borderId="47" xfId="60" applyFont="1" applyFill="1" applyBorder="1" applyAlignment="1">
      <alignment horizontal="center" vertical="center" wrapText="1"/>
      <protection/>
    </xf>
    <xf numFmtId="0" fontId="9" fillId="35" borderId="38" xfId="60" applyFont="1" applyFill="1" applyBorder="1" applyAlignment="1">
      <alignment horizontal="center" vertical="center" wrapText="1"/>
      <protection/>
    </xf>
    <xf numFmtId="0" fontId="9" fillId="35" borderId="40" xfId="0" applyFont="1" applyFill="1" applyBorder="1" applyAlignment="1">
      <alignment horizontal="center" vertical="center" wrapText="1"/>
    </xf>
    <xf numFmtId="0" fontId="9" fillId="35" borderId="35"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2 2" xfId="50"/>
    <cellStyle name="Millares 3" xfId="51"/>
    <cellStyle name="Millares 3 2" xfId="52"/>
    <cellStyle name="Millares 3 3" xfId="53"/>
    <cellStyle name="Currency" xfId="54"/>
    <cellStyle name="Currency [0]" xfId="55"/>
    <cellStyle name="Neutral" xfId="56"/>
    <cellStyle name="Normal 2" xfId="57"/>
    <cellStyle name="Normal 4 2" xfId="58"/>
    <cellStyle name="Normal_opd" xfId="59"/>
    <cellStyle name="Normal_PROYECTOS EN EJECUCION EJERCICIO 2008 - DGIEM-transparencia"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fi.mef.gob.pe/transparenci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B1:K29"/>
  <sheetViews>
    <sheetView showGridLines="0" zoomScalePageLayoutView="0" workbookViewId="0" topLeftCell="A1">
      <selection activeCell="B2" sqref="B2:E20"/>
    </sheetView>
  </sheetViews>
  <sheetFormatPr defaultColWidth="11.421875" defaultRowHeight="15"/>
  <cols>
    <col min="1" max="1" width="4.140625" style="1" customWidth="1"/>
    <col min="2" max="2" width="64.8515625" style="1" customWidth="1"/>
    <col min="3" max="3" width="16.28125" style="1" customWidth="1"/>
    <col min="4" max="4" width="16.57421875" style="1" customWidth="1"/>
    <col min="5" max="5" width="10.7109375" style="4" customWidth="1"/>
    <col min="6" max="6" width="12.57421875" style="1" bestFit="1" customWidth="1"/>
    <col min="7" max="7" width="17.00390625" style="7" bestFit="1" customWidth="1"/>
    <col min="8" max="8" width="15.57421875" style="40" customWidth="1"/>
    <col min="9" max="16384" width="11.421875" style="1" customWidth="1"/>
  </cols>
  <sheetData>
    <row r="1" spans="2:4" ht="15">
      <c r="B1" s="172"/>
      <c r="C1" s="172"/>
      <c r="D1" s="172"/>
    </row>
    <row r="2" spans="2:8" ht="15.75" customHeight="1">
      <c r="B2" s="173" t="s">
        <v>43</v>
      </c>
      <c r="C2" s="173"/>
      <c r="D2" s="173"/>
      <c r="E2" s="173"/>
      <c r="F2" s="5"/>
      <c r="G2" s="10"/>
      <c r="H2" s="41"/>
    </row>
    <row r="3" spans="2:5" ht="15" customHeight="1">
      <c r="B3" s="173" t="s">
        <v>151</v>
      </c>
      <c r="C3" s="173"/>
      <c r="D3" s="173"/>
      <c r="E3" s="173"/>
    </row>
    <row r="4" spans="2:4" ht="12.75">
      <c r="B4" s="174"/>
      <c r="C4" s="174"/>
      <c r="D4" s="174"/>
    </row>
    <row r="5" spans="2:4" ht="12.75">
      <c r="B5" s="2"/>
      <c r="C5" s="2"/>
      <c r="D5" s="2"/>
    </row>
    <row r="6" spans="2:4" ht="12.75">
      <c r="B6" s="2"/>
      <c r="C6" s="2"/>
      <c r="D6" s="2"/>
    </row>
    <row r="7" spans="2:6" ht="12.75" customHeight="1">
      <c r="B7" s="175" t="s">
        <v>99</v>
      </c>
      <c r="C7" s="175"/>
      <c r="D7" s="175"/>
      <c r="F7" s="26"/>
    </row>
    <row r="8" spans="2:6" ht="12.75" customHeight="1">
      <c r="B8" s="175" t="s">
        <v>10</v>
      </c>
      <c r="C8" s="175"/>
      <c r="D8" s="175"/>
      <c r="F8" s="26"/>
    </row>
    <row r="9" spans="2:6" ht="12.75" customHeight="1">
      <c r="B9" s="3"/>
      <c r="C9" s="3"/>
      <c r="D9" s="3"/>
      <c r="F9" s="26"/>
    </row>
    <row r="10" ht="12.75">
      <c r="F10" s="27"/>
    </row>
    <row r="11" ht="13.5" thickBot="1">
      <c r="C11" s="25"/>
    </row>
    <row r="12" spans="2:7" ht="13.5" customHeight="1" thickBot="1">
      <c r="B12" s="168" t="s">
        <v>6</v>
      </c>
      <c r="C12" s="169" t="s">
        <v>7</v>
      </c>
      <c r="D12" s="170" t="s">
        <v>98</v>
      </c>
      <c r="E12" s="168" t="s">
        <v>25</v>
      </c>
      <c r="G12" s="9"/>
    </row>
    <row r="13" spans="2:7" ht="39" customHeight="1" thickBot="1">
      <c r="B13" s="168"/>
      <c r="C13" s="169"/>
      <c r="D13" s="171"/>
      <c r="E13" s="168"/>
      <c r="G13" s="9"/>
    </row>
    <row r="14" spans="2:11" s="14" customFormat="1" ht="24" customHeight="1" thickBot="1">
      <c r="B14" s="6" t="s">
        <v>5</v>
      </c>
      <c r="C14" s="13">
        <f>+C15+C18+C19+C20</f>
        <v>1356923002</v>
      </c>
      <c r="D14" s="13">
        <f>+D15+D18+D19+D20</f>
        <v>25312999</v>
      </c>
      <c r="E14" s="103">
        <f aca="true" t="shared" si="0" ref="E14:E20">D14/C14%</f>
        <v>1.865470550848544</v>
      </c>
      <c r="F14" s="24"/>
      <c r="G14" s="15"/>
      <c r="H14" s="40"/>
      <c r="K14" s="15"/>
    </row>
    <row r="15" spans="2:7" ht="23.25" customHeight="1">
      <c r="B15" s="16" t="s">
        <v>8</v>
      </c>
      <c r="C15" s="17">
        <f>SUM(C16:C17)</f>
        <v>1232672378</v>
      </c>
      <c r="D15" s="17">
        <f>SUM(D16:D17)</f>
        <v>24878621</v>
      </c>
      <c r="E15" s="111">
        <f t="shared" si="0"/>
        <v>2.018267095460137</v>
      </c>
      <c r="F15" s="22"/>
      <c r="G15" s="9"/>
    </row>
    <row r="16" spans="2:7" ht="18.75" customHeight="1">
      <c r="B16" s="18" t="s">
        <v>96</v>
      </c>
      <c r="C16" s="19">
        <f>'OGA - MINSA'!E7</f>
        <v>1106178562</v>
      </c>
      <c r="D16" s="19">
        <f>'OGA - MINSA'!H7</f>
        <v>11764815</v>
      </c>
      <c r="E16" s="20">
        <f t="shared" si="0"/>
        <v>1.0635547825776794</v>
      </c>
      <c r="G16" s="9"/>
    </row>
    <row r="17" spans="2:7" ht="26.25" customHeight="1">
      <c r="B17" s="140" t="s">
        <v>97</v>
      </c>
      <c r="C17" s="19">
        <f>'OGA - MINSA'!E51</f>
        <v>126493816</v>
      </c>
      <c r="D17" s="19">
        <f>'OGA - MINSA'!H51</f>
        <v>13113806</v>
      </c>
      <c r="E17" s="20">
        <f t="shared" si="0"/>
        <v>10.367151861400087</v>
      </c>
      <c r="F17" s="22"/>
      <c r="G17" s="9"/>
    </row>
    <row r="18" spans="2:7" ht="19.5" customHeight="1">
      <c r="B18" s="21" t="s">
        <v>9</v>
      </c>
      <c r="C18" s="8">
        <f>'OPD´s del MINSA'!E7</f>
        <v>9124527</v>
      </c>
      <c r="D18" s="8">
        <f>'OPD´s del MINSA'!H7</f>
        <v>0</v>
      </c>
      <c r="E18" s="111">
        <f t="shared" si="0"/>
        <v>0</v>
      </c>
      <c r="F18" s="23"/>
      <c r="G18" s="9"/>
    </row>
    <row r="19" spans="2:7" ht="26.25" thickBot="1">
      <c r="B19" s="105" t="s">
        <v>51</v>
      </c>
      <c r="C19" s="106">
        <f>'OPD´s del MINSA'!E12</f>
        <v>59900000</v>
      </c>
      <c r="D19" s="106">
        <f>'OPD´s del MINSA'!H12</f>
        <v>0</v>
      </c>
      <c r="E19" s="112">
        <f t="shared" si="0"/>
        <v>0</v>
      </c>
      <c r="G19" s="9"/>
    </row>
    <row r="20" spans="2:7" ht="27.75" customHeight="1" thickBot="1">
      <c r="B20" s="105" t="s">
        <v>75</v>
      </c>
      <c r="C20" s="106">
        <f>'OPD´s del MINSA'!E14</f>
        <v>55226097</v>
      </c>
      <c r="D20" s="113">
        <f>'OPD´s del MINSA'!H14</f>
        <v>434378</v>
      </c>
      <c r="E20" s="114">
        <f t="shared" si="0"/>
        <v>0.7865448105086985</v>
      </c>
      <c r="G20" s="9"/>
    </row>
    <row r="21" spans="3:7" ht="12.75">
      <c r="C21" s="7"/>
      <c r="D21" s="104"/>
      <c r="G21" s="7" t="s">
        <v>54</v>
      </c>
    </row>
    <row r="22" ht="12.75">
      <c r="D22" s="7"/>
    </row>
    <row r="23" spans="4:5" ht="33" customHeight="1">
      <c r="D23" s="7"/>
      <c r="E23" s="7"/>
    </row>
    <row r="24" spans="4:5" ht="12.75">
      <c r="D24" s="7"/>
      <c r="E24" s="12"/>
    </row>
    <row r="25" spans="4:7" ht="18">
      <c r="D25" s="7"/>
      <c r="G25" s="11"/>
    </row>
    <row r="27" spans="4:5" ht="12.75">
      <c r="D27" s="7"/>
      <c r="E27" s="12"/>
    </row>
    <row r="28" ht="12.75">
      <c r="D28" s="7"/>
    </row>
    <row r="29" ht="12.75">
      <c r="E29" s="12"/>
    </row>
  </sheetData>
  <sheetProtection/>
  <mergeCells count="10">
    <mergeCell ref="B12:B13"/>
    <mergeCell ref="C12:C13"/>
    <mergeCell ref="D12:D13"/>
    <mergeCell ref="E12:E13"/>
    <mergeCell ref="B1:D1"/>
    <mergeCell ref="B2:E2"/>
    <mergeCell ref="B3:E3"/>
    <mergeCell ref="B4:D4"/>
    <mergeCell ref="B7:D7"/>
    <mergeCell ref="B8:D8"/>
  </mergeCells>
  <printOptions/>
  <pageMargins left="0.5905511811023623" right="0" top="0.984251968503937" bottom="0.984251968503937"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N173"/>
  <sheetViews>
    <sheetView tabSelected="1" zoomScaleSheetLayoutView="100" zoomScalePageLayoutView="0" workbookViewId="0" topLeftCell="A1">
      <pane ySplit="7" topLeftCell="A8" activePane="bottomLeft" state="frozen"/>
      <selection pane="topLeft" activeCell="B4" sqref="B4:D5"/>
      <selection pane="bottomLeft" activeCell="K3" sqref="K3"/>
    </sheetView>
  </sheetViews>
  <sheetFormatPr defaultColWidth="11.421875" defaultRowHeight="5.25" customHeight="1"/>
  <cols>
    <col min="1" max="1" width="8.57421875" style="74" customWidth="1"/>
    <col min="2" max="2" width="41.421875" style="101" customWidth="1"/>
    <col min="3" max="3" width="10.57421875" style="75" customWidth="1" collapsed="1"/>
    <col min="4" max="4" width="10.57421875" style="75" customWidth="1"/>
    <col min="5" max="5" width="13.00390625" style="76" customWidth="1"/>
    <col min="6" max="6" width="11.7109375" style="76" customWidth="1"/>
    <col min="7" max="7" width="11.7109375" style="38" customWidth="1"/>
    <col min="8" max="8" width="11.28125" style="38" customWidth="1"/>
    <col min="9" max="9" width="8.7109375" style="77" customWidth="1"/>
    <col min="10" max="10" width="12.28125" style="73" customWidth="1"/>
    <col min="11" max="11" width="10.57421875" style="78" customWidth="1"/>
    <col min="12" max="12" width="12.8515625" style="38" customWidth="1"/>
    <col min="13" max="19" width="11.421875" style="38" customWidth="1"/>
    <col min="20" max="16384" width="11.421875" style="38" customWidth="1"/>
  </cols>
  <sheetData>
    <row r="1" spans="1:11" s="33" customFormat="1" ht="18.75" customHeight="1">
      <c r="A1" s="178" t="s">
        <v>165</v>
      </c>
      <c r="B1" s="178"/>
      <c r="C1" s="178"/>
      <c r="D1" s="178"/>
      <c r="E1" s="178"/>
      <c r="F1" s="178"/>
      <c r="G1" s="178"/>
      <c r="H1" s="178"/>
      <c r="I1" s="178"/>
      <c r="J1" s="178"/>
      <c r="K1" s="178"/>
    </row>
    <row r="2" spans="1:11" s="33" customFormat="1" ht="18.75" customHeight="1">
      <c r="A2" s="179" t="s">
        <v>164</v>
      </c>
      <c r="B2" s="179"/>
      <c r="C2" s="179"/>
      <c r="D2" s="179"/>
      <c r="E2" s="179"/>
      <c r="F2" s="179"/>
      <c r="G2" s="179"/>
      <c r="H2" s="179"/>
      <c r="I2" s="179"/>
      <c r="J2" s="179"/>
      <c r="K2" s="179"/>
    </row>
    <row r="3" spans="1:11" s="33" customFormat="1" ht="18.75" customHeight="1">
      <c r="A3" s="70"/>
      <c r="B3" s="110"/>
      <c r="C3" s="70"/>
      <c r="D3" s="70"/>
      <c r="E3" s="70"/>
      <c r="F3" s="70"/>
      <c r="G3" s="70"/>
      <c r="H3" s="120"/>
      <c r="I3" s="86"/>
      <c r="J3" s="87"/>
      <c r="K3" s="88"/>
    </row>
    <row r="4" spans="1:11" s="33" customFormat="1" ht="13.5" customHeight="1">
      <c r="A4" s="177" t="s">
        <v>0</v>
      </c>
      <c r="B4" s="177" t="s">
        <v>1</v>
      </c>
      <c r="C4" s="184" t="s">
        <v>4</v>
      </c>
      <c r="D4" s="184" t="s">
        <v>89</v>
      </c>
      <c r="E4" s="176" t="s">
        <v>91</v>
      </c>
      <c r="F4" s="176"/>
      <c r="G4" s="176"/>
      <c r="H4" s="176"/>
      <c r="I4" s="176"/>
      <c r="J4" s="180" t="s">
        <v>55</v>
      </c>
      <c r="K4" s="182" t="s">
        <v>57</v>
      </c>
    </row>
    <row r="5" spans="1:11" s="34" customFormat="1" ht="75.75" customHeight="1" thickBot="1">
      <c r="A5" s="177"/>
      <c r="B5" s="177"/>
      <c r="C5" s="185"/>
      <c r="D5" s="185"/>
      <c r="E5" s="115" t="s">
        <v>92</v>
      </c>
      <c r="F5" s="30" t="s">
        <v>95</v>
      </c>
      <c r="G5" s="115" t="s">
        <v>63</v>
      </c>
      <c r="H5" s="42" t="s">
        <v>90</v>
      </c>
      <c r="I5" s="32" t="s">
        <v>25</v>
      </c>
      <c r="J5" s="181"/>
      <c r="K5" s="183"/>
    </row>
    <row r="6" spans="1:11" s="139" customFormat="1" ht="21.75" customHeight="1">
      <c r="A6" s="137"/>
      <c r="B6" s="138" t="s">
        <v>94</v>
      </c>
      <c r="C6" s="138"/>
      <c r="D6" s="134">
        <f>D7+D51</f>
        <v>1387508288.28</v>
      </c>
      <c r="E6" s="135">
        <f>E7+E51</f>
        <v>1232672378</v>
      </c>
      <c r="F6" s="135">
        <f>F7+F51</f>
        <v>16198268</v>
      </c>
      <c r="G6" s="135">
        <f>G7+G51</f>
        <v>8680353</v>
      </c>
      <c r="H6" s="135">
        <f>SUM(F6:G6)</f>
        <v>24878621</v>
      </c>
      <c r="I6" s="136">
        <f aca="true" t="shared" si="0" ref="I6:I37">H6/E6%</f>
        <v>2.018267095460137</v>
      </c>
      <c r="J6" s="135">
        <f>J7+J51</f>
        <v>1412386909.28</v>
      </c>
      <c r="K6" s="138"/>
    </row>
    <row r="7" spans="1:14" ht="26.25" customHeight="1">
      <c r="A7" s="35"/>
      <c r="B7" s="132" t="s">
        <v>93</v>
      </c>
      <c r="C7" s="55"/>
      <c r="D7" s="55">
        <f>SUM(D8:D50)</f>
        <v>983986992.28</v>
      </c>
      <c r="E7" s="55">
        <f>SUM(E8:E50)</f>
        <v>1106178562</v>
      </c>
      <c r="F7" s="55">
        <f>SUM(F8:F50)</f>
        <v>7726459</v>
      </c>
      <c r="G7" s="55">
        <f>SUM(G8:G50)</f>
        <v>4038356</v>
      </c>
      <c r="H7" s="55">
        <f>SUM(F7:G7)</f>
        <v>11764815</v>
      </c>
      <c r="I7" s="133">
        <f t="shared" si="0"/>
        <v>1.0635547825776794</v>
      </c>
      <c r="J7" s="55">
        <f aca="true" t="shared" si="1" ref="J7:J38">D7+H7</f>
        <v>995751807.28</v>
      </c>
      <c r="K7" s="55"/>
      <c r="L7" s="36"/>
      <c r="M7" s="36"/>
      <c r="N7" s="37"/>
    </row>
    <row r="8" spans="1:11" ht="36">
      <c r="A8" s="39">
        <v>21451</v>
      </c>
      <c r="B8" s="49" t="s">
        <v>33</v>
      </c>
      <c r="C8" s="50">
        <v>13117817</v>
      </c>
      <c r="D8" s="50">
        <v>4229066.42</v>
      </c>
      <c r="E8" s="50">
        <v>873971</v>
      </c>
      <c r="F8" s="89"/>
      <c r="G8" s="89"/>
      <c r="H8" s="50">
        <f>SUM(F8:G8)</f>
        <v>0</v>
      </c>
      <c r="I8" s="84">
        <f t="shared" si="0"/>
        <v>0</v>
      </c>
      <c r="J8" s="50">
        <f t="shared" si="1"/>
        <v>4229066.42</v>
      </c>
      <c r="K8" s="84">
        <f aca="true" t="shared" si="2" ref="K8:K37">J8/C8%</f>
        <v>32.239102131093915</v>
      </c>
    </row>
    <row r="9" spans="1:11" ht="24">
      <c r="A9" s="39">
        <v>71957</v>
      </c>
      <c r="B9" s="49" t="s">
        <v>58</v>
      </c>
      <c r="C9" s="50">
        <v>173255585</v>
      </c>
      <c r="D9" s="50">
        <v>29467667.87</v>
      </c>
      <c r="E9" s="50">
        <v>56799297</v>
      </c>
      <c r="F9" s="50"/>
      <c r="G9" s="50"/>
      <c r="H9" s="50">
        <f aca="true" t="shared" si="3" ref="H9:H50">SUM(F9:G9)</f>
        <v>0</v>
      </c>
      <c r="I9" s="84">
        <f t="shared" si="0"/>
        <v>0</v>
      </c>
      <c r="J9" s="50">
        <f t="shared" si="1"/>
        <v>29467667.87</v>
      </c>
      <c r="K9" s="84">
        <f t="shared" si="2"/>
        <v>17.008206615677064</v>
      </c>
    </row>
    <row r="10" spans="1:11" ht="60">
      <c r="A10" s="39">
        <v>74531</v>
      </c>
      <c r="B10" s="49" t="s">
        <v>153</v>
      </c>
      <c r="C10" s="50">
        <v>3265991</v>
      </c>
      <c r="D10" s="50">
        <v>3251033</v>
      </c>
      <c r="E10" s="50">
        <v>135777</v>
      </c>
      <c r="F10" s="50"/>
      <c r="G10" s="50">
        <v>0</v>
      </c>
      <c r="H10" s="50">
        <f t="shared" si="3"/>
        <v>0</v>
      </c>
      <c r="I10" s="84">
        <f t="shared" si="0"/>
        <v>0</v>
      </c>
      <c r="J10" s="50">
        <f t="shared" si="1"/>
        <v>3251033</v>
      </c>
      <c r="K10" s="84">
        <f t="shared" si="2"/>
        <v>99.54200731110404</v>
      </c>
    </row>
    <row r="11" spans="1:11" ht="72">
      <c r="A11" s="39">
        <v>83236</v>
      </c>
      <c r="B11" s="49" t="s">
        <v>45</v>
      </c>
      <c r="C11" s="50">
        <v>184760</v>
      </c>
      <c r="D11" s="50">
        <v>186625</v>
      </c>
      <c r="E11" s="50">
        <v>1900</v>
      </c>
      <c r="F11" s="50"/>
      <c r="G11" s="50">
        <v>0</v>
      </c>
      <c r="H11" s="50">
        <f t="shared" si="3"/>
        <v>0</v>
      </c>
      <c r="I11" s="84">
        <f t="shared" si="0"/>
        <v>0</v>
      </c>
      <c r="J11" s="50">
        <f t="shared" si="1"/>
        <v>186625</v>
      </c>
      <c r="K11" s="84">
        <f t="shared" si="2"/>
        <v>101.0094176228621</v>
      </c>
    </row>
    <row r="12" spans="1:11" ht="60">
      <c r="A12" s="39">
        <v>83356</v>
      </c>
      <c r="B12" s="49" t="s">
        <v>46</v>
      </c>
      <c r="C12" s="50">
        <v>182263</v>
      </c>
      <c r="D12" s="50">
        <v>185806</v>
      </c>
      <c r="E12" s="50">
        <v>1900</v>
      </c>
      <c r="F12" s="50"/>
      <c r="G12" s="50">
        <v>0</v>
      </c>
      <c r="H12" s="50">
        <f t="shared" si="3"/>
        <v>0</v>
      </c>
      <c r="I12" s="84">
        <f t="shared" si="0"/>
        <v>0</v>
      </c>
      <c r="J12" s="50">
        <f t="shared" si="1"/>
        <v>185806</v>
      </c>
      <c r="K12" s="84">
        <f t="shared" si="2"/>
        <v>101.94389426268633</v>
      </c>
    </row>
    <row r="13" spans="1:11" ht="60">
      <c r="A13" s="39">
        <v>83335</v>
      </c>
      <c r="B13" s="49" t="s">
        <v>47</v>
      </c>
      <c r="C13" s="50">
        <v>178429</v>
      </c>
      <c r="D13" s="50">
        <v>198143</v>
      </c>
      <c r="E13" s="50">
        <v>1900</v>
      </c>
      <c r="F13" s="50"/>
      <c r="G13" s="50">
        <v>0</v>
      </c>
      <c r="H13" s="50">
        <f t="shared" si="3"/>
        <v>0</v>
      </c>
      <c r="I13" s="84">
        <f t="shared" si="0"/>
        <v>0</v>
      </c>
      <c r="J13" s="50">
        <f t="shared" si="1"/>
        <v>198143</v>
      </c>
      <c r="K13" s="84">
        <f t="shared" si="2"/>
        <v>111.04865240515835</v>
      </c>
    </row>
    <row r="14" spans="1:11" ht="60">
      <c r="A14" s="39">
        <v>83405</v>
      </c>
      <c r="B14" s="49" t="s">
        <v>48</v>
      </c>
      <c r="C14" s="50">
        <v>160814</v>
      </c>
      <c r="D14" s="50">
        <v>169630</v>
      </c>
      <c r="E14" s="50">
        <v>1900</v>
      </c>
      <c r="F14" s="50"/>
      <c r="G14" s="50">
        <v>0</v>
      </c>
      <c r="H14" s="50">
        <f t="shared" si="3"/>
        <v>0</v>
      </c>
      <c r="I14" s="84">
        <f t="shared" si="0"/>
        <v>0</v>
      </c>
      <c r="J14" s="50">
        <f t="shared" si="1"/>
        <v>169630</v>
      </c>
      <c r="K14" s="84">
        <f t="shared" si="2"/>
        <v>105.4821097665626</v>
      </c>
    </row>
    <row r="15" spans="1:11" ht="60">
      <c r="A15" s="39">
        <v>83403</v>
      </c>
      <c r="B15" s="49" t="s">
        <v>38</v>
      </c>
      <c r="C15" s="50">
        <v>297537</v>
      </c>
      <c r="D15" s="50">
        <v>305148</v>
      </c>
      <c r="E15" s="50">
        <v>1900</v>
      </c>
      <c r="F15" s="50"/>
      <c r="G15" s="50">
        <v>0</v>
      </c>
      <c r="H15" s="50">
        <f t="shared" si="3"/>
        <v>0</v>
      </c>
      <c r="I15" s="84">
        <f t="shared" si="0"/>
        <v>0</v>
      </c>
      <c r="J15" s="50">
        <f t="shared" si="1"/>
        <v>305148</v>
      </c>
      <c r="K15" s="84">
        <f t="shared" si="2"/>
        <v>102.55800118976799</v>
      </c>
    </row>
    <row r="16" spans="1:11" ht="60">
      <c r="A16" s="39">
        <v>83401</v>
      </c>
      <c r="B16" s="49" t="s">
        <v>49</v>
      </c>
      <c r="C16" s="50">
        <v>99074</v>
      </c>
      <c r="D16" s="50">
        <v>117369</v>
      </c>
      <c r="E16" s="50">
        <v>1900</v>
      </c>
      <c r="F16" s="50"/>
      <c r="G16" s="50">
        <v>0</v>
      </c>
      <c r="H16" s="50">
        <f t="shared" si="3"/>
        <v>0</v>
      </c>
      <c r="I16" s="84">
        <f t="shared" si="0"/>
        <v>0</v>
      </c>
      <c r="J16" s="50">
        <f t="shared" si="1"/>
        <v>117369</v>
      </c>
      <c r="K16" s="84">
        <f t="shared" si="2"/>
        <v>118.4659951147627</v>
      </c>
    </row>
    <row r="17" spans="1:11" ht="60">
      <c r="A17" s="39">
        <v>83395</v>
      </c>
      <c r="B17" s="49" t="s">
        <v>50</v>
      </c>
      <c r="C17" s="50">
        <v>84994</v>
      </c>
      <c r="D17" s="50">
        <v>84010</v>
      </c>
      <c r="E17" s="50">
        <v>1900</v>
      </c>
      <c r="F17" s="50"/>
      <c r="G17" s="50">
        <v>0</v>
      </c>
      <c r="H17" s="50">
        <f t="shared" si="3"/>
        <v>0</v>
      </c>
      <c r="I17" s="84">
        <f t="shared" si="0"/>
        <v>0</v>
      </c>
      <c r="J17" s="50">
        <f t="shared" si="1"/>
        <v>84010</v>
      </c>
      <c r="K17" s="84">
        <f t="shared" si="2"/>
        <v>98.84227121914488</v>
      </c>
    </row>
    <row r="18" spans="1:11" ht="48">
      <c r="A18" s="39">
        <v>66253</v>
      </c>
      <c r="B18" s="49" t="s">
        <v>40</v>
      </c>
      <c r="C18" s="50">
        <v>272523393</v>
      </c>
      <c r="D18" s="50">
        <v>293926345</v>
      </c>
      <c r="E18" s="50">
        <v>656693</v>
      </c>
      <c r="F18" s="50">
        <v>0</v>
      </c>
      <c r="G18" s="50">
        <v>0</v>
      </c>
      <c r="H18" s="50">
        <f t="shared" si="3"/>
        <v>0</v>
      </c>
      <c r="I18" s="84">
        <f t="shared" si="0"/>
        <v>0</v>
      </c>
      <c r="J18" s="50">
        <f t="shared" si="1"/>
        <v>293926345</v>
      </c>
      <c r="K18" s="84">
        <f t="shared" si="2"/>
        <v>107.85362011106326</v>
      </c>
    </row>
    <row r="19" spans="1:11" ht="48">
      <c r="A19" s="39">
        <v>76065</v>
      </c>
      <c r="B19" s="49" t="s">
        <v>41</v>
      </c>
      <c r="C19" s="50">
        <v>56221186</v>
      </c>
      <c r="D19" s="50">
        <v>95717919</v>
      </c>
      <c r="E19" s="50">
        <v>186439</v>
      </c>
      <c r="F19" s="50">
        <v>0</v>
      </c>
      <c r="G19" s="50">
        <v>0</v>
      </c>
      <c r="H19" s="50">
        <f t="shared" si="3"/>
        <v>0</v>
      </c>
      <c r="I19" s="84">
        <f t="shared" si="0"/>
        <v>0</v>
      </c>
      <c r="J19" s="50">
        <f t="shared" si="1"/>
        <v>95717919</v>
      </c>
      <c r="K19" s="84">
        <f t="shared" si="2"/>
        <v>170.25240093654375</v>
      </c>
    </row>
    <row r="20" spans="1:11" ht="36">
      <c r="A20" s="39">
        <v>72056</v>
      </c>
      <c r="B20" s="49" t="s">
        <v>42</v>
      </c>
      <c r="C20" s="50">
        <v>157104618</v>
      </c>
      <c r="D20" s="50">
        <v>155313553</v>
      </c>
      <c r="E20" s="50">
        <v>825904</v>
      </c>
      <c r="F20" s="50">
        <v>0</v>
      </c>
      <c r="G20" s="50">
        <v>0</v>
      </c>
      <c r="H20" s="50">
        <f t="shared" si="3"/>
        <v>0</v>
      </c>
      <c r="I20" s="84">
        <f t="shared" si="0"/>
        <v>0</v>
      </c>
      <c r="J20" s="50">
        <f t="shared" si="1"/>
        <v>155313553</v>
      </c>
      <c r="K20" s="84">
        <f t="shared" si="2"/>
        <v>98.8599539448293</v>
      </c>
    </row>
    <row r="21" spans="1:11" ht="45" customHeight="1">
      <c r="A21" s="39">
        <v>71984</v>
      </c>
      <c r="B21" s="49" t="s">
        <v>77</v>
      </c>
      <c r="C21" s="50">
        <v>16130357.37</v>
      </c>
      <c r="D21" s="50">
        <v>10074971.18</v>
      </c>
      <c r="E21" s="50">
        <v>6340361</v>
      </c>
      <c r="F21" s="50"/>
      <c r="G21" s="50"/>
      <c r="H21" s="50">
        <f t="shared" si="3"/>
        <v>0</v>
      </c>
      <c r="I21" s="84">
        <f t="shared" si="0"/>
        <v>0</v>
      </c>
      <c r="J21" s="50">
        <f t="shared" si="1"/>
        <v>10074971.18</v>
      </c>
      <c r="K21" s="84">
        <f t="shared" si="2"/>
        <v>62.459689819011125</v>
      </c>
    </row>
    <row r="22" spans="1:11" ht="48">
      <c r="A22" s="39">
        <v>25249</v>
      </c>
      <c r="B22" s="49" t="s">
        <v>32</v>
      </c>
      <c r="C22" s="50">
        <v>9815264</v>
      </c>
      <c r="D22" s="50">
        <v>225042.33</v>
      </c>
      <c r="E22" s="50">
        <v>8945351</v>
      </c>
      <c r="F22" s="50"/>
      <c r="G22" s="50"/>
      <c r="H22" s="50">
        <f t="shared" si="3"/>
        <v>0</v>
      </c>
      <c r="I22" s="84">
        <f t="shared" si="0"/>
        <v>0</v>
      </c>
      <c r="J22" s="50">
        <f t="shared" si="1"/>
        <v>225042.33</v>
      </c>
      <c r="K22" s="84">
        <f t="shared" si="2"/>
        <v>2.2927791855624053</v>
      </c>
    </row>
    <row r="23" spans="1:11" ht="48">
      <c r="A23" s="39">
        <v>58330</v>
      </c>
      <c r="B23" s="49" t="s">
        <v>31</v>
      </c>
      <c r="C23" s="50">
        <v>199650046</v>
      </c>
      <c r="D23" s="50">
        <v>168949020</v>
      </c>
      <c r="E23" s="50">
        <v>47838288</v>
      </c>
      <c r="F23" s="50">
        <v>5279927</v>
      </c>
      <c r="G23" s="50">
        <v>1254821</v>
      </c>
      <c r="H23" s="50">
        <f t="shared" si="3"/>
        <v>6534748</v>
      </c>
      <c r="I23" s="84">
        <f t="shared" si="0"/>
        <v>13.660079139955844</v>
      </c>
      <c r="J23" s="50">
        <f t="shared" si="1"/>
        <v>175483768</v>
      </c>
      <c r="K23" s="84">
        <f t="shared" si="2"/>
        <v>87.89568122613906</v>
      </c>
    </row>
    <row r="24" spans="1:11" ht="48">
      <c r="A24" s="39">
        <v>57894</v>
      </c>
      <c r="B24" s="49" t="s">
        <v>26</v>
      </c>
      <c r="C24" s="50">
        <v>159384974</v>
      </c>
      <c r="D24" s="50">
        <v>78549589.42</v>
      </c>
      <c r="E24" s="50">
        <v>70849830</v>
      </c>
      <c r="F24" s="50">
        <v>2446532</v>
      </c>
      <c r="G24" s="50">
        <v>2783535</v>
      </c>
      <c r="H24" s="50">
        <f t="shared" si="3"/>
        <v>5230067</v>
      </c>
      <c r="I24" s="84">
        <f t="shared" si="0"/>
        <v>7.3819047977955625</v>
      </c>
      <c r="J24" s="50">
        <f t="shared" si="1"/>
        <v>83779656.42</v>
      </c>
      <c r="K24" s="84">
        <f t="shared" si="2"/>
        <v>52.56433797830905</v>
      </c>
    </row>
    <row r="25" spans="1:11" ht="36">
      <c r="A25" s="39">
        <v>111221</v>
      </c>
      <c r="B25" s="49" t="s">
        <v>28</v>
      </c>
      <c r="C25" s="50">
        <v>3865203</v>
      </c>
      <c r="D25" s="50">
        <v>134244.08</v>
      </c>
      <c r="E25" s="50">
        <v>6980021</v>
      </c>
      <c r="F25" s="50"/>
      <c r="G25" s="50"/>
      <c r="H25" s="50">
        <f t="shared" si="3"/>
        <v>0</v>
      </c>
      <c r="I25" s="84">
        <f t="shared" si="0"/>
        <v>0</v>
      </c>
      <c r="J25" s="50">
        <f t="shared" si="1"/>
        <v>134244.08</v>
      </c>
      <c r="K25" s="84">
        <f t="shared" si="2"/>
        <v>3.4731443600763012</v>
      </c>
    </row>
    <row r="26" spans="1:11" ht="36">
      <c r="A26" s="39">
        <v>111234</v>
      </c>
      <c r="B26" s="49" t="s">
        <v>29</v>
      </c>
      <c r="C26" s="50">
        <v>5996415</v>
      </c>
      <c r="D26" s="50">
        <v>192166.69</v>
      </c>
      <c r="E26" s="50">
        <v>3696274</v>
      </c>
      <c r="F26" s="50"/>
      <c r="G26" s="50"/>
      <c r="H26" s="50">
        <f t="shared" si="3"/>
        <v>0</v>
      </c>
      <c r="I26" s="84">
        <f t="shared" si="0"/>
        <v>0</v>
      </c>
      <c r="J26" s="50">
        <f t="shared" si="1"/>
        <v>192166.69</v>
      </c>
      <c r="K26" s="84">
        <f t="shared" si="2"/>
        <v>3.20469297071667</v>
      </c>
    </row>
    <row r="27" spans="1:11" ht="24">
      <c r="A27" s="39">
        <v>123694</v>
      </c>
      <c r="B27" s="49" t="s">
        <v>39</v>
      </c>
      <c r="C27" s="50">
        <v>88657387</v>
      </c>
      <c r="D27" s="50">
        <v>44434724.21</v>
      </c>
      <c r="E27" s="50">
        <v>14104855</v>
      </c>
      <c r="F27" s="50"/>
      <c r="G27" s="50"/>
      <c r="H27" s="50">
        <f t="shared" si="3"/>
        <v>0</v>
      </c>
      <c r="I27" s="84">
        <f t="shared" si="0"/>
        <v>0</v>
      </c>
      <c r="J27" s="50">
        <f t="shared" si="1"/>
        <v>44434724.21</v>
      </c>
      <c r="K27" s="84">
        <f t="shared" si="2"/>
        <v>50.11959602418691</v>
      </c>
    </row>
    <row r="28" spans="1:11" ht="48">
      <c r="A28" s="39">
        <v>95555</v>
      </c>
      <c r="B28" s="49" t="s">
        <v>59</v>
      </c>
      <c r="C28" s="50">
        <v>104790846</v>
      </c>
      <c r="D28" s="50">
        <v>294439.35</v>
      </c>
      <c r="E28" s="50">
        <v>66118074</v>
      </c>
      <c r="F28" s="50"/>
      <c r="G28" s="50"/>
      <c r="H28" s="50">
        <f t="shared" si="3"/>
        <v>0</v>
      </c>
      <c r="I28" s="84">
        <f t="shared" si="0"/>
        <v>0</v>
      </c>
      <c r="J28" s="50">
        <f t="shared" si="1"/>
        <v>294439.35</v>
      </c>
      <c r="K28" s="84">
        <f t="shared" si="2"/>
        <v>0.28097812093243335</v>
      </c>
    </row>
    <row r="29" spans="1:11" ht="48">
      <c r="A29" s="39">
        <v>212390</v>
      </c>
      <c r="B29" s="49" t="s">
        <v>60</v>
      </c>
      <c r="C29" s="50">
        <v>8194326</v>
      </c>
      <c r="D29" s="50">
        <v>0</v>
      </c>
      <c r="E29" s="50">
        <v>4750788</v>
      </c>
      <c r="F29" s="50"/>
      <c r="G29" s="50"/>
      <c r="H29" s="50">
        <f t="shared" si="3"/>
        <v>0</v>
      </c>
      <c r="I29" s="84">
        <f t="shared" si="0"/>
        <v>0</v>
      </c>
      <c r="J29" s="50">
        <f t="shared" si="1"/>
        <v>0</v>
      </c>
      <c r="K29" s="84">
        <f t="shared" si="2"/>
        <v>0</v>
      </c>
    </row>
    <row r="30" spans="1:11" ht="84">
      <c r="A30" s="107">
        <v>236791</v>
      </c>
      <c r="B30" s="49" t="s">
        <v>154</v>
      </c>
      <c r="C30" s="50">
        <v>285154</v>
      </c>
      <c r="D30" s="50">
        <v>0</v>
      </c>
      <c r="E30" s="50">
        <v>456815</v>
      </c>
      <c r="F30" s="50"/>
      <c r="G30" s="50"/>
      <c r="H30" s="50">
        <f t="shared" si="3"/>
        <v>0</v>
      </c>
      <c r="I30" s="84">
        <f t="shared" si="0"/>
        <v>0</v>
      </c>
      <c r="J30" s="50">
        <f t="shared" si="1"/>
        <v>0</v>
      </c>
      <c r="K30" s="84">
        <f t="shared" si="2"/>
        <v>0</v>
      </c>
    </row>
    <row r="31" spans="1:11" ht="84">
      <c r="A31" s="107">
        <v>233952</v>
      </c>
      <c r="B31" s="49" t="s">
        <v>155</v>
      </c>
      <c r="C31" s="50">
        <v>145402</v>
      </c>
      <c r="D31" s="50">
        <v>0</v>
      </c>
      <c r="E31" s="50">
        <v>228408</v>
      </c>
      <c r="F31" s="50"/>
      <c r="G31" s="50"/>
      <c r="H31" s="50">
        <f t="shared" si="3"/>
        <v>0</v>
      </c>
      <c r="I31" s="84">
        <f t="shared" si="0"/>
        <v>0</v>
      </c>
      <c r="J31" s="50">
        <f t="shared" si="1"/>
        <v>0</v>
      </c>
      <c r="K31" s="84">
        <f t="shared" si="2"/>
        <v>0</v>
      </c>
    </row>
    <row r="32" spans="1:11" ht="72">
      <c r="A32" s="107">
        <v>236784</v>
      </c>
      <c r="B32" s="49" t="s">
        <v>156</v>
      </c>
      <c r="C32" s="50">
        <v>145402</v>
      </c>
      <c r="D32" s="50">
        <v>0</v>
      </c>
      <c r="E32" s="50">
        <v>228407</v>
      </c>
      <c r="F32" s="50"/>
      <c r="G32" s="50"/>
      <c r="H32" s="50">
        <f t="shared" si="3"/>
        <v>0</v>
      </c>
      <c r="I32" s="84">
        <f t="shared" si="0"/>
        <v>0</v>
      </c>
      <c r="J32" s="50">
        <f t="shared" si="1"/>
        <v>0</v>
      </c>
      <c r="K32" s="84">
        <f t="shared" si="2"/>
        <v>0</v>
      </c>
    </row>
    <row r="33" spans="1:11" ht="84">
      <c r="A33" s="107">
        <v>236787</v>
      </c>
      <c r="B33" s="49" t="s">
        <v>157</v>
      </c>
      <c r="C33" s="50">
        <v>145402</v>
      </c>
      <c r="D33" s="50">
        <v>0</v>
      </c>
      <c r="E33" s="50">
        <v>228408</v>
      </c>
      <c r="F33" s="50"/>
      <c r="G33" s="50"/>
      <c r="H33" s="50">
        <f t="shared" si="3"/>
        <v>0</v>
      </c>
      <c r="I33" s="84">
        <f t="shared" si="0"/>
        <v>0</v>
      </c>
      <c r="J33" s="50">
        <f t="shared" si="1"/>
        <v>0</v>
      </c>
      <c r="K33" s="84">
        <f t="shared" si="2"/>
        <v>0</v>
      </c>
    </row>
    <row r="34" spans="1:11" ht="84">
      <c r="A34" s="107">
        <v>234050</v>
      </c>
      <c r="B34" s="49" t="s">
        <v>158</v>
      </c>
      <c r="C34" s="50">
        <v>145402</v>
      </c>
      <c r="D34" s="50">
        <v>0</v>
      </c>
      <c r="E34" s="50">
        <v>228408</v>
      </c>
      <c r="F34" s="50"/>
      <c r="G34" s="50"/>
      <c r="H34" s="50">
        <f t="shared" si="3"/>
        <v>0</v>
      </c>
      <c r="I34" s="84">
        <f t="shared" si="0"/>
        <v>0</v>
      </c>
      <c r="J34" s="50">
        <f t="shared" si="1"/>
        <v>0</v>
      </c>
      <c r="K34" s="84">
        <f t="shared" si="2"/>
        <v>0</v>
      </c>
    </row>
    <row r="35" spans="1:11" ht="84">
      <c r="A35" s="107">
        <v>236788</v>
      </c>
      <c r="B35" s="49" t="s">
        <v>159</v>
      </c>
      <c r="C35" s="50">
        <v>145402</v>
      </c>
      <c r="D35" s="50">
        <v>0</v>
      </c>
      <c r="E35" s="50">
        <v>228408</v>
      </c>
      <c r="F35" s="50"/>
      <c r="G35" s="50"/>
      <c r="H35" s="50">
        <f t="shared" si="3"/>
        <v>0</v>
      </c>
      <c r="I35" s="84">
        <f t="shared" si="0"/>
        <v>0</v>
      </c>
      <c r="J35" s="50">
        <f t="shared" si="1"/>
        <v>0</v>
      </c>
      <c r="K35" s="84">
        <f t="shared" si="2"/>
        <v>0</v>
      </c>
    </row>
    <row r="36" spans="1:11" ht="84">
      <c r="A36" s="107">
        <v>236793</v>
      </c>
      <c r="B36" s="49" t="s">
        <v>160</v>
      </c>
      <c r="C36" s="50">
        <v>145402</v>
      </c>
      <c r="D36" s="50">
        <v>0</v>
      </c>
      <c r="E36" s="50">
        <v>228408</v>
      </c>
      <c r="F36" s="50"/>
      <c r="G36" s="50"/>
      <c r="H36" s="50">
        <f t="shared" si="3"/>
        <v>0</v>
      </c>
      <c r="I36" s="84">
        <f t="shared" si="0"/>
        <v>0</v>
      </c>
      <c r="J36" s="50">
        <f t="shared" si="1"/>
        <v>0</v>
      </c>
      <c r="K36" s="84">
        <f t="shared" si="2"/>
        <v>0</v>
      </c>
    </row>
    <row r="37" spans="1:11" ht="84">
      <c r="A37" s="107">
        <v>234064</v>
      </c>
      <c r="B37" s="49" t="s">
        <v>161</v>
      </c>
      <c r="C37" s="50">
        <v>145402</v>
      </c>
      <c r="D37" s="50">
        <v>0</v>
      </c>
      <c r="E37" s="50">
        <v>228408</v>
      </c>
      <c r="F37" s="50"/>
      <c r="G37" s="50"/>
      <c r="H37" s="50">
        <f t="shared" si="3"/>
        <v>0</v>
      </c>
      <c r="I37" s="84">
        <f t="shared" si="0"/>
        <v>0</v>
      </c>
      <c r="J37" s="50">
        <f t="shared" si="1"/>
        <v>0</v>
      </c>
      <c r="K37" s="84">
        <f t="shared" si="2"/>
        <v>0</v>
      </c>
    </row>
    <row r="38" spans="1:11" ht="24">
      <c r="A38" s="107"/>
      <c r="B38" s="49" t="s">
        <v>61</v>
      </c>
      <c r="C38" s="50"/>
      <c r="D38" s="50">
        <v>0</v>
      </c>
      <c r="E38" s="50">
        <v>632513794</v>
      </c>
      <c r="F38" s="50"/>
      <c r="G38" s="50"/>
      <c r="H38" s="50">
        <f t="shared" si="3"/>
        <v>0</v>
      </c>
      <c r="I38" s="84">
        <f aca="true" t="shared" si="4" ref="I38:I65">H38/E38%</f>
        <v>0</v>
      </c>
      <c r="J38" s="50">
        <f t="shared" si="1"/>
        <v>0</v>
      </c>
      <c r="K38" s="84"/>
    </row>
    <row r="39" spans="1:11" ht="48">
      <c r="A39" s="107">
        <v>93078</v>
      </c>
      <c r="B39" s="49" t="s">
        <v>78</v>
      </c>
      <c r="C39" s="50">
        <v>70472768</v>
      </c>
      <c r="D39" s="50">
        <v>5784006.16</v>
      </c>
      <c r="E39" s="50">
        <v>31486492</v>
      </c>
      <c r="F39" s="50"/>
      <c r="G39" s="50"/>
      <c r="H39" s="50">
        <f t="shared" si="3"/>
        <v>0</v>
      </c>
      <c r="I39" s="84">
        <f t="shared" si="4"/>
        <v>0</v>
      </c>
      <c r="J39" s="50">
        <f aca="true" t="shared" si="5" ref="J39:J65">D39+H39</f>
        <v>5784006.16</v>
      </c>
      <c r="K39" s="84">
        <f aca="true" t="shared" si="6" ref="K39:K50">J39/C39%</f>
        <v>8.20743433832484</v>
      </c>
    </row>
    <row r="40" spans="1:11" ht="60">
      <c r="A40" s="107">
        <v>268544</v>
      </c>
      <c r="B40" s="49" t="s">
        <v>79</v>
      </c>
      <c r="C40" s="50">
        <v>59196891</v>
      </c>
      <c r="D40" s="50">
        <v>10419180.41</v>
      </c>
      <c r="E40" s="50">
        <v>22652384</v>
      </c>
      <c r="F40" s="50"/>
      <c r="G40" s="50"/>
      <c r="H40" s="50">
        <f t="shared" si="3"/>
        <v>0</v>
      </c>
      <c r="I40" s="84">
        <f t="shared" si="4"/>
        <v>0</v>
      </c>
      <c r="J40" s="50">
        <f t="shared" si="5"/>
        <v>10419180.41</v>
      </c>
      <c r="K40" s="84">
        <f t="shared" si="6"/>
        <v>17.60089125288691</v>
      </c>
    </row>
    <row r="41" spans="1:11" ht="48">
      <c r="A41" s="107">
        <v>288895</v>
      </c>
      <c r="B41" s="49" t="s">
        <v>80</v>
      </c>
      <c r="C41" s="50">
        <v>3194652</v>
      </c>
      <c r="D41" s="50">
        <v>0</v>
      </c>
      <c r="E41" s="50">
        <v>3194652</v>
      </c>
      <c r="F41" s="50"/>
      <c r="G41" s="50"/>
      <c r="H41" s="50">
        <f t="shared" si="3"/>
        <v>0</v>
      </c>
      <c r="I41" s="84">
        <f t="shared" si="4"/>
        <v>0</v>
      </c>
      <c r="J41" s="50">
        <f t="shared" si="5"/>
        <v>0</v>
      </c>
      <c r="K41" s="84">
        <f t="shared" si="6"/>
        <v>0</v>
      </c>
    </row>
    <row r="42" spans="1:11" ht="48">
      <c r="A42" s="107">
        <v>232343</v>
      </c>
      <c r="B42" s="49" t="s">
        <v>81</v>
      </c>
      <c r="C42" s="50">
        <v>1322211</v>
      </c>
      <c r="D42" s="50">
        <v>0</v>
      </c>
      <c r="E42" s="50">
        <v>1322211</v>
      </c>
      <c r="F42" s="50"/>
      <c r="G42" s="50"/>
      <c r="H42" s="50">
        <f t="shared" si="3"/>
        <v>0</v>
      </c>
      <c r="I42" s="84">
        <f t="shared" si="4"/>
        <v>0</v>
      </c>
      <c r="J42" s="50">
        <f t="shared" si="5"/>
        <v>0</v>
      </c>
      <c r="K42" s="84">
        <f t="shared" si="6"/>
        <v>0</v>
      </c>
    </row>
    <row r="43" spans="1:11" ht="48">
      <c r="A43" s="39">
        <v>131550</v>
      </c>
      <c r="B43" s="49" t="s">
        <v>62</v>
      </c>
      <c r="C43" s="50">
        <v>19004464</v>
      </c>
      <c r="D43" s="50">
        <v>3130179</v>
      </c>
      <c r="E43" s="50">
        <v>8000000</v>
      </c>
      <c r="F43" s="50"/>
      <c r="G43" s="50"/>
      <c r="H43" s="50">
        <f t="shared" si="3"/>
        <v>0</v>
      </c>
      <c r="I43" s="84">
        <f t="shared" si="4"/>
        <v>0</v>
      </c>
      <c r="J43" s="50">
        <f t="shared" si="5"/>
        <v>3130179</v>
      </c>
      <c r="K43" s="84">
        <f t="shared" si="6"/>
        <v>16.470756554881</v>
      </c>
    </row>
    <row r="44" spans="1:11" ht="48">
      <c r="A44" s="39">
        <v>181305</v>
      </c>
      <c r="B44" s="49" t="s">
        <v>82</v>
      </c>
      <c r="C44" s="50">
        <v>7860100.26</v>
      </c>
      <c r="D44" s="50">
        <v>1421365.28</v>
      </c>
      <c r="E44" s="50">
        <v>3327140</v>
      </c>
      <c r="F44" s="50"/>
      <c r="G44" s="50"/>
      <c r="H44" s="50">
        <f t="shared" si="3"/>
        <v>0</v>
      </c>
      <c r="I44" s="84">
        <f t="shared" si="4"/>
        <v>0</v>
      </c>
      <c r="J44" s="50">
        <f t="shared" si="5"/>
        <v>1421365.28</v>
      </c>
      <c r="K44" s="84">
        <f t="shared" si="6"/>
        <v>18.08329706980099</v>
      </c>
    </row>
    <row r="45" spans="1:11" ht="55.5" customHeight="1">
      <c r="A45" s="39">
        <v>227197</v>
      </c>
      <c r="B45" s="49" t="s">
        <v>83</v>
      </c>
      <c r="C45" s="50">
        <v>80146949</v>
      </c>
      <c r="D45" s="50">
        <v>13847649.8</v>
      </c>
      <c r="E45" s="50">
        <v>22000000</v>
      </c>
      <c r="F45" s="50"/>
      <c r="G45" s="50"/>
      <c r="H45" s="50">
        <f t="shared" si="3"/>
        <v>0</v>
      </c>
      <c r="I45" s="84">
        <f t="shared" si="4"/>
        <v>0</v>
      </c>
      <c r="J45" s="50">
        <f t="shared" si="5"/>
        <v>13847649.8</v>
      </c>
      <c r="K45" s="84">
        <f t="shared" si="6"/>
        <v>17.277825260697075</v>
      </c>
    </row>
    <row r="46" spans="1:11" ht="48">
      <c r="A46" s="39">
        <v>227052</v>
      </c>
      <c r="B46" s="49" t="s">
        <v>84</v>
      </c>
      <c r="C46" s="50">
        <v>45750465</v>
      </c>
      <c r="D46" s="50">
        <v>8994422.95</v>
      </c>
      <c r="E46" s="50">
        <v>6931590</v>
      </c>
      <c r="F46" s="50"/>
      <c r="G46" s="50"/>
      <c r="H46" s="50">
        <f t="shared" si="3"/>
        <v>0</v>
      </c>
      <c r="I46" s="84">
        <f t="shared" si="4"/>
        <v>0</v>
      </c>
      <c r="J46" s="50">
        <f t="shared" si="5"/>
        <v>8994422.95</v>
      </c>
      <c r="K46" s="84">
        <f t="shared" si="6"/>
        <v>19.65974105399803</v>
      </c>
    </row>
    <row r="47" spans="1:11" ht="48">
      <c r="A47" s="39">
        <v>227148</v>
      </c>
      <c r="B47" s="49" t="s">
        <v>85</v>
      </c>
      <c r="C47" s="50">
        <v>40118362</v>
      </c>
      <c r="D47" s="50">
        <v>5996005</v>
      </c>
      <c r="E47" s="50">
        <v>7800000</v>
      </c>
      <c r="F47" s="50"/>
      <c r="G47" s="50"/>
      <c r="H47" s="50">
        <f t="shared" si="3"/>
        <v>0</v>
      </c>
      <c r="I47" s="84">
        <f t="shared" si="4"/>
        <v>0</v>
      </c>
      <c r="J47" s="50">
        <f t="shared" si="5"/>
        <v>5996005</v>
      </c>
      <c r="K47" s="84">
        <f t="shared" si="6"/>
        <v>14.945787168479113</v>
      </c>
    </row>
    <row r="48" spans="1:11" ht="36">
      <c r="A48" s="39">
        <v>227075</v>
      </c>
      <c r="B48" s="49" t="s">
        <v>86</v>
      </c>
      <c r="C48" s="50">
        <v>87403880.1</v>
      </c>
      <c r="D48" s="50">
        <v>18086712.7</v>
      </c>
      <c r="E48" s="50">
        <v>43000000</v>
      </c>
      <c r="F48" s="50"/>
      <c r="G48" s="50"/>
      <c r="H48" s="50">
        <f t="shared" si="3"/>
        <v>0</v>
      </c>
      <c r="I48" s="84">
        <f t="shared" si="4"/>
        <v>0</v>
      </c>
      <c r="J48" s="50">
        <f t="shared" si="5"/>
        <v>18086712.7</v>
      </c>
      <c r="K48" s="84">
        <f t="shared" si="6"/>
        <v>20.693260618758273</v>
      </c>
    </row>
    <row r="49" spans="1:11" ht="36">
      <c r="A49" s="39">
        <v>227060</v>
      </c>
      <c r="B49" s="49" t="s">
        <v>87</v>
      </c>
      <c r="C49" s="50">
        <v>98242198.27</v>
      </c>
      <c r="D49" s="50">
        <v>20924966.16</v>
      </c>
      <c r="E49" s="50">
        <v>27000000</v>
      </c>
      <c r="F49" s="50"/>
      <c r="G49" s="50"/>
      <c r="H49" s="50">
        <f t="shared" si="3"/>
        <v>0</v>
      </c>
      <c r="I49" s="84">
        <f t="shared" si="4"/>
        <v>0</v>
      </c>
      <c r="J49" s="50">
        <f t="shared" si="5"/>
        <v>20924966.16</v>
      </c>
      <c r="K49" s="84">
        <f t="shared" si="6"/>
        <v>21.299366798055264</v>
      </c>
    </row>
    <row r="50" spans="1:11" ht="48">
      <c r="A50" s="39">
        <v>227122</v>
      </c>
      <c r="B50" s="49" t="s">
        <v>88</v>
      </c>
      <c r="C50" s="50">
        <v>42051866.46</v>
      </c>
      <c r="D50" s="50">
        <v>9375992.27</v>
      </c>
      <c r="E50" s="50">
        <v>5779406</v>
      </c>
      <c r="F50" s="50"/>
      <c r="G50" s="50"/>
      <c r="H50" s="50">
        <f t="shared" si="3"/>
        <v>0</v>
      </c>
      <c r="I50" s="84">
        <f t="shared" si="4"/>
        <v>0</v>
      </c>
      <c r="J50" s="50">
        <f t="shared" si="5"/>
        <v>9375992.27</v>
      </c>
      <c r="K50" s="84">
        <f t="shared" si="6"/>
        <v>22.296257120759435</v>
      </c>
    </row>
    <row r="51" spans="1:11" ht="29.25" customHeight="1">
      <c r="A51" s="61"/>
      <c r="B51" s="53" t="s">
        <v>11</v>
      </c>
      <c r="C51" s="54"/>
      <c r="D51" s="130">
        <f>SUM(D52:D64)</f>
        <v>403521296</v>
      </c>
      <c r="E51" s="55">
        <f>SUM(E52:E65)</f>
        <v>126493816</v>
      </c>
      <c r="F51" s="55">
        <f>SUM(F52:F64)</f>
        <v>8471809</v>
      </c>
      <c r="G51" s="55">
        <f>SUM(G52:G65)</f>
        <v>4641997</v>
      </c>
      <c r="H51" s="55">
        <f>SUM(F51:G51)</f>
        <v>13113806</v>
      </c>
      <c r="I51" s="48">
        <f t="shared" si="4"/>
        <v>10.367151861400087</v>
      </c>
      <c r="J51" s="55">
        <f t="shared" si="5"/>
        <v>416635102</v>
      </c>
      <c r="K51" s="48"/>
    </row>
    <row r="52" spans="1:11" ht="12">
      <c r="A52" s="57"/>
      <c r="B52" s="49" t="s">
        <v>52</v>
      </c>
      <c r="C52" s="50"/>
      <c r="D52" s="50">
        <v>12236306</v>
      </c>
      <c r="E52" s="50">
        <v>52054725</v>
      </c>
      <c r="F52" s="50">
        <v>150887</v>
      </c>
      <c r="G52" s="50">
        <v>284188</v>
      </c>
      <c r="H52" s="50">
        <f>SUM(F52:G52)</f>
        <v>435075</v>
      </c>
      <c r="I52" s="51">
        <f t="shared" si="4"/>
        <v>0.835803089921232</v>
      </c>
      <c r="J52" s="50">
        <f t="shared" si="5"/>
        <v>12671381</v>
      </c>
      <c r="K52" s="131"/>
    </row>
    <row r="53" spans="1:11" ht="36">
      <c r="A53" s="57">
        <v>27954</v>
      </c>
      <c r="B53" s="49" t="s">
        <v>13</v>
      </c>
      <c r="C53" s="50">
        <v>85893125</v>
      </c>
      <c r="D53" s="50">
        <v>77100396</v>
      </c>
      <c r="E53" s="50">
        <v>31170304</v>
      </c>
      <c r="F53" s="50">
        <v>733272</v>
      </c>
      <c r="G53" s="50">
        <v>1437464</v>
      </c>
      <c r="H53" s="50">
        <f aca="true" t="shared" si="7" ref="H53:H65">SUM(F53:G53)</f>
        <v>2170736</v>
      </c>
      <c r="I53" s="51">
        <f t="shared" si="4"/>
        <v>6.964115588991369</v>
      </c>
      <c r="J53" s="50">
        <f t="shared" si="5"/>
        <v>79271132</v>
      </c>
      <c r="K53" s="131">
        <f aca="true" t="shared" si="8" ref="K53:K65">J53/C53%</f>
        <v>92.29042720240997</v>
      </c>
    </row>
    <row r="54" spans="1:11" ht="72">
      <c r="A54" s="96">
        <v>68162</v>
      </c>
      <c r="B54" s="49" t="s">
        <v>14</v>
      </c>
      <c r="C54" s="50">
        <v>48914338</v>
      </c>
      <c r="D54" s="50">
        <v>41177667</v>
      </c>
      <c r="E54" s="50">
        <v>4084390</v>
      </c>
      <c r="F54" s="50">
        <v>909548</v>
      </c>
      <c r="G54" s="50">
        <v>587847</v>
      </c>
      <c r="H54" s="50">
        <f t="shared" si="7"/>
        <v>1497395</v>
      </c>
      <c r="I54" s="51">
        <f t="shared" si="4"/>
        <v>36.661410883877394</v>
      </c>
      <c r="J54" s="50">
        <f t="shared" si="5"/>
        <v>42675062</v>
      </c>
      <c r="K54" s="131">
        <f t="shared" si="8"/>
        <v>87.24448442908499</v>
      </c>
    </row>
    <row r="55" spans="1:11" ht="72">
      <c r="A55" s="52">
        <v>67776</v>
      </c>
      <c r="B55" s="49" t="s">
        <v>15</v>
      </c>
      <c r="C55" s="50">
        <v>53468366</v>
      </c>
      <c r="D55" s="50">
        <v>61789371</v>
      </c>
      <c r="E55" s="50">
        <v>1470593</v>
      </c>
      <c r="F55" s="50">
        <v>59430</v>
      </c>
      <c r="G55" s="50">
        <v>22821</v>
      </c>
      <c r="H55" s="50">
        <f t="shared" si="7"/>
        <v>82251</v>
      </c>
      <c r="I55" s="51">
        <f t="shared" si="4"/>
        <v>5.593049878518394</v>
      </c>
      <c r="J55" s="50">
        <f t="shared" si="5"/>
        <v>61871622</v>
      </c>
      <c r="K55" s="131">
        <f t="shared" si="8"/>
        <v>115.71631345532421</v>
      </c>
    </row>
    <row r="56" spans="1:11" ht="72">
      <c r="A56" s="52">
        <v>67514</v>
      </c>
      <c r="B56" s="49" t="s">
        <v>16</v>
      </c>
      <c r="C56" s="50">
        <v>26797477</v>
      </c>
      <c r="D56" s="50">
        <v>25175505</v>
      </c>
      <c r="E56" s="50">
        <v>1329380</v>
      </c>
      <c r="F56" s="50">
        <v>50855</v>
      </c>
      <c r="G56" s="50">
        <v>48678</v>
      </c>
      <c r="H56" s="50">
        <f t="shared" si="7"/>
        <v>99533</v>
      </c>
      <c r="I56" s="51">
        <f t="shared" si="4"/>
        <v>7.487174472310401</v>
      </c>
      <c r="J56" s="50">
        <f t="shared" si="5"/>
        <v>25275038</v>
      </c>
      <c r="K56" s="131">
        <f t="shared" si="8"/>
        <v>94.31872261705831</v>
      </c>
    </row>
    <row r="57" spans="1:11" ht="72">
      <c r="A57" s="52">
        <v>67623</v>
      </c>
      <c r="B57" s="49" t="s">
        <v>17</v>
      </c>
      <c r="C57" s="50">
        <v>38450223</v>
      </c>
      <c r="D57" s="50">
        <v>32637679</v>
      </c>
      <c r="E57" s="50">
        <v>15078944</v>
      </c>
      <c r="F57" s="50">
        <v>1657156</v>
      </c>
      <c r="G57" s="50">
        <v>1865958</v>
      </c>
      <c r="H57" s="50">
        <f t="shared" si="7"/>
        <v>3523114</v>
      </c>
      <c r="I57" s="51">
        <f t="shared" si="4"/>
        <v>23.36446106570858</v>
      </c>
      <c r="J57" s="50">
        <f t="shared" si="5"/>
        <v>36160793</v>
      </c>
      <c r="K57" s="131">
        <f t="shared" si="8"/>
        <v>94.04573024192864</v>
      </c>
    </row>
    <row r="58" spans="1:11" ht="72">
      <c r="A58" s="52">
        <v>68101</v>
      </c>
      <c r="B58" s="49" t="s">
        <v>18</v>
      </c>
      <c r="C58" s="50">
        <v>46127389</v>
      </c>
      <c r="D58" s="50">
        <v>34230108</v>
      </c>
      <c r="E58" s="50">
        <v>2432629</v>
      </c>
      <c r="F58" s="50">
        <v>21577</v>
      </c>
      <c r="G58" s="50">
        <v>17460</v>
      </c>
      <c r="H58" s="50">
        <f t="shared" si="7"/>
        <v>39037</v>
      </c>
      <c r="I58" s="51">
        <f t="shared" si="4"/>
        <v>1.604724764853169</v>
      </c>
      <c r="J58" s="50">
        <f t="shared" si="5"/>
        <v>34269145</v>
      </c>
      <c r="K58" s="131">
        <f t="shared" si="8"/>
        <v>74.29240141903544</v>
      </c>
    </row>
    <row r="59" spans="1:11" ht="72">
      <c r="A59" s="52">
        <v>68060</v>
      </c>
      <c r="B59" s="49" t="s">
        <v>19</v>
      </c>
      <c r="C59" s="50">
        <v>32327038</v>
      </c>
      <c r="D59" s="50">
        <v>22886223</v>
      </c>
      <c r="E59" s="50">
        <v>4749591</v>
      </c>
      <c r="F59" s="50">
        <v>1040059</v>
      </c>
      <c r="G59" s="50">
        <v>75825</v>
      </c>
      <c r="H59" s="50">
        <f t="shared" si="7"/>
        <v>1115884</v>
      </c>
      <c r="I59" s="51">
        <f t="shared" si="4"/>
        <v>23.49431772125221</v>
      </c>
      <c r="J59" s="50">
        <f t="shared" si="5"/>
        <v>24002107</v>
      </c>
      <c r="K59" s="131">
        <f t="shared" si="8"/>
        <v>74.24777673723153</v>
      </c>
    </row>
    <row r="60" spans="1:11" ht="72">
      <c r="A60" s="52">
        <v>68102</v>
      </c>
      <c r="B60" s="49" t="s">
        <v>34</v>
      </c>
      <c r="C60" s="50">
        <v>44148300</v>
      </c>
      <c r="D60" s="50">
        <v>41846624</v>
      </c>
      <c r="E60" s="50">
        <v>5068768</v>
      </c>
      <c r="F60" s="50">
        <v>2713663</v>
      </c>
      <c r="G60" s="50">
        <v>67899</v>
      </c>
      <c r="H60" s="50">
        <f t="shared" si="7"/>
        <v>2781562</v>
      </c>
      <c r="I60" s="51">
        <f t="shared" si="4"/>
        <v>54.87649069754228</v>
      </c>
      <c r="J60" s="50">
        <f t="shared" si="5"/>
        <v>44628186</v>
      </c>
      <c r="K60" s="131">
        <f t="shared" si="8"/>
        <v>101.08698636187577</v>
      </c>
    </row>
    <row r="61" spans="1:11" ht="72">
      <c r="A61" s="52">
        <v>67932</v>
      </c>
      <c r="B61" s="49" t="s">
        <v>35</v>
      </c>
      <c r="C61" s="50">
        <v>28001343</v>
      </c>
      <c r="D61" s="50">
        <v>26419497</v>
      </c>
      <c r="E61" s="50">
        <v>3180119</v>
      </c>
      <c r="F61" s="50">
        <v>1118007</v>
      </c>
      <c r="G61" s="50">
        <v>201092</v>
      </c>
      <c r="H61" s="50">
        <f t="shared" si="7"/>
        <v>1319099</v>
      </c>
      <c r="I61" s="51">
        <f t="shared" si="4"/>
        <v>41.47954840683635</v>
      </c>
      <c r="J61" s="50">
        <f t="shared" si="5"/>
        <v>27738596</v>
      </c>
      <c r="K61" s="131">
        <f t="shared" si="8"/>
        <v>99.06166286381335</v>
      </c>
    </row>
    <row r="62" spans="1:11" ht="72">
      <c r="A62" s="52">
        <v>68114</v>
      </c>
      <c r="B62" s="49" t="s">
        <v>20</v>
      </c>
      <c r="C62" s="50">
        <v>42869932</v>
      </c>
      <c r="D62" s="50">
        <v>22059142</v>
      </c>
      <c r="E62" s="50">
        <v>575262</v>
      </c>
      <c r="F62" s="50">
        <v>17355</v>
      </c>
      <c r="G62" s="50">
        <v>20765</v>
      </c>
      <c r="H62" s="50">
        <f t="shared" si="7"/>
        <v>38120</v>
      </c>
      <c r="I62" s="51">
        <f t="shared" si="4"/>
        <v>6.626545817384079</v>
      </c>
      <c r="J62" s="50">
        <f t="shared" si="5"/>
        <v>22097262</v>
      </c>
      <c r="K62" s="131">
        <f t="shared" si="8"/>
        <v>51.544896315674116</v>
      </c>
    </row>
    <row r="63" spans="1:11" ht="24">
      <c r="A63" s="52">
        <v>173630</v>
      </c>
      <c r="B63" s="49" t="s">
        <v>36</v>
      </c>
      <c r="C63" s="50">
        <v>8269872</v>
      </c>
      <c r="D63" s="50">
        <v>3475971</v>
      </c>
      <c r="E63" s="50">
        <v>4091002</v>
      </c>
      <c r="F63" s="50"/>
      <c r="G63" s="50">
        <v>12000</v>
      </c>
      <c r="H63" s="50">
        <f t="shared" si="7"/>
        <v>12000</v>
      </c>
      <c r="I63" s="51">
        <f t="shared" si="4"/>
        <v>0.29332667155870373</v>
      </c>
      <c r="J63" s="50">
        <f t="shared" si="5"/>
        <v>3487971</v>
      </c>
      <c r="K63" s="131">
        <f t="shared" si="8"/>
        <v>42.176843849578326</v>
      </c>
    </row>
    <row r="64" spans="1:11" ht="72">
      <c r="A64" s="52">
        <v>173625</v>
      </c>
      <c r="B64" s="49" t="s">
        <v>37</v>
      </c>
      <c r="C64" s="50">
        <v>3652724</v>
      </c>
      <c r="D64" s="50">
        <v>2486807</v>
      </c>
      <c r="E64" s="50">
        <v>885467</v>
      </c>
      <c r="F64" s="50"/>
      <c r="G64" s="50"/>
      <c r="H64" s="50">
        <f t="shared" si="7"/>
        <v>0</v>
      </c>
      <c r="I64" s="131">
        <f t="shared" si="4"/>
        <v>0</v>
      </c>
      <c r="J64" s="50">
        <f t="shared" si="5"/>
        <v>2486807</v>
      </c>
      <c r="K64" s="131">
        <f t="shared" si="8"/>
        <v>68.080889768841</v>
      </c>
    </row>
    <row r="65" spans="1:11" ht="60">
      <c r="A65" s="52">
        <v>217478</v>
      </c>
      <c r="B65" s="49" t="s">
        <v>163</v>
      </c>
      <c r="C65" s="50">
        <v>584246</v>
      </c>
      <c r="D65" s="50">
        <v>158227.35</v>
      </c>
      <c r="E65" s="50">
        <v>322642</v>
      </c>
      <c r="F65" s="50"/>
      <c r="G65" s="50">
        <v>0</v>
      </c>
      <c r="H65" s="50">
        <f t="shared" si="7"/>
        <v>0</v>
      </c>
      <c r="I65" s="131">
        <f t="shared" si="4"/>
        <v>0</v>
      </c>
      <c r="J65" s="50">
        <f t="shared" si="5"/>
        <v>158227.35</v>
      </c>
      <c r="K65" s="131">
        <f t="shared" si="8"/>
        <v>27.08231635304307</v>
      </c>
    </row>
    <row r="66" spans="1:11" ht="12.75">
      <c r="A66" s="122"/>
      <c r="B66" s="108"/>
      <c r="C66" s="117"/>
      <c r="D66" s="123"/>
      <c r="E66" s="124"/>
      <c r="F66" s="124"/>
      <c r="G66" s="117"/>
      <c r="H66" s="125"/>
      <c r="I66" s="126"/>
      <c r="J66" s="123"/>
      <c r="K66" s="127"/>
    </row>
    <row r="67" spans="1:12" s="71" customFormat="1" ht="12">
      <c r="A67" s="72" t="s">
        <v>30</v>
      </c>
      <c r="B67" s="100"/>
      <c r="C67" s="93"/>
      <c r="D67" s="93"/>
      <c r="E67" s="128"/>
      <c r="F67" s="94"/>
      <c r="G67" s="90"/>
      <c r="H67" s="90"/>
      <c r="I67" s="91"/>
      <c r="J67" s="92"/>
      <c r="K67" s="91"/>
      <c r="L67" s="38"/>
    </row>
    <row r="68" spans="1:12" s="71" customFormat="1" ht="12">
      <c r="A68" s="118" t="s">
        <v>22</v>
      </c>
      <c r="B68" s="119"/>
      <c r="C68" s="93"/>
      <c r="D68" s="93"/>
      <c r="E68" s="128"/>
      <c r="F68" s="94"/>
      <c r="G68" s="90"/>
      <c r="H68" s="90"/>
      <c r="I68" s="91"/>
      <c r="J68" s="92"/>
      <c r="K68" s="91"/>
      <c r="L68" s="38"/>
    </row>
    <row r="69" spans="1:12" s="71" customFormat="1" ht="12">
      <c r="A69" s="117"/>
      <c r="B69" s="119" t="s">
        <v>76</v>
      </c>
      <c r="C69" s="93"/>
      <c r="D69" s="93"/>
      <c r="E69" s="128"/>
      <c r="F69" s="94"/>
      <c r="G69" s="90"/>
      <c r="H69" s="90"/>
      <c r="I69" s="91"/>
      <c r="J69" s="92"/>
      <c r="K69" s="91"/>
      <c r="L69" s="38"/>
    </row>
    <row r="70" spans="1:12" s="71" customFormat="1" ht="12">
      <c r="A70" s="117"/>
      <c r="B70" s="117"/>
      <c r="C70" s="93"/>
      <c r="D70" s="93"/>
      <c r="E70" s="128"/>
      <c r="F70" s="94"/>
      <c r="G70" s="90"/>
      <c r="H70" s="90"/>
      <c r="I70" s="91"/>
      <c r="J70" s="92"/>
      <c r="K70" s="91"/>
      <c r="L70" s="38"/>
    </row>
    <row r="71" spans="1:12" s="71" customFormat="1" ht="12">
      <c r="A71" s="117"/>
      <c r="B71" s="117"/>
      <c r="C71" s="93"/>
      <c r="D71" s="93"/>
      <c r="E71" s="128"/>
      <c r="F71" s="94"/>
      <c r="G71" s="90"/>
      <c r="H71" s="90"/>
      <c r="I71" s="91"/>
      <c r="J71" s="92"/>
      <c r="K71" s="91"/>
      <c r="L71" s="38"/>
    </row>
    <row r="72" spans="1:12" s="71" customFormat="1" ht="12">
      <c r="A72" s="117"/>
      <c r="B72" s="117"/>
      <c r="C72" s="93"/>
      <c r="D72" s="93"/>
      <c r="E72" s="128"/>
      <c r="F72" s="94"/>
      <c r="G72" s="90"/>
      <c r="H72" s="90"/>
      <c r="I72" s="91"/>
      <c r="J72" s="92"/>
      <c r="K72" s="91"/>
      <c r="L72" s="38"/>
    </row>
    <row r="73" ht="20.25" customHeight="1">
      <c r="E73" s="129"/>
    </row>
    <row r="74" ht="20.25" customHeight="1">
      <c r="E74" s="129"/>
    </row>
    <row r="75" ht="20.25" customHeight="1">
      <c r="E75" s="129"/>
    </row>
    <row r="76" ht="20.25" customHeight="1">
      <c r="E76" s="129"/>
    </row>
    <row r="77" ht="20.25" customHeight="1">
      <c r="E77" s="129"/>
    </row>
    <row r="78" ht="20.25" customHeight="1">
      <c r="E78" s="129"/>
    </row>
    <row r="79" ht="20.25" customHeight="1">
      <c r="E79" s="129"/>
    </row>
    <row r="80" ht="20.25" customHeight="1">
      <c r="E80" s="129"/>
    </row>
    <row r="81" ht="20.25" customHeight="1">
      <c r="E81" s="129"/>
    </row>
    <row r="82" ht="20.25" customHeight="1">
      <c r="E82" s="129"/>
    </row>
    <row r="83" ht="20.25" customHeight="1">
      <c r="E83" s="129"/>
    </row>
    <row r="84" ht="20.25" customHeight="1">
      <c r="E84" s="129"/>
    </row>
    <row r="85" ht="20.25" customHeight="1">
      <c r="E85" s="129"/>
    </row>
    <row r="86" ht="20.25" customHeight="1">
      <c r="E86" s="129"/>
    </row>
    <row r="87" ht="20.25" customHeight="1">
      <c r="E87" s="129"/>
    </row>
    <row r="88" ht="20.25" customHeight="1">
      <c r="E88" s="129"/>
    </row>
    <row r="89" ht="20.25" customHeight="1">
      <c r="E89" s="129"/>
    </row>
    <row r="90" ht="20.25" customHeight="1">
      <c r="E90" s="129"/>
    </row>
    <row r="91" ht="20.25" customHeight="1">
      <c r="E91" s="129"/>
    </row>
    <row r="92" ht="20.25" customHeight="1">
      <c r="E92" s="129"/>
    </row>
    <row r="93" ht="20.25" customHeight="1">
      <c r="E93" s="129"/>
    </row>
    <row r="94" ht="20.25" customHeight="1">
      <c r="E94" s="129"/>
    </row>
    <row r="95" ht="20.25" customHeight="1">
      <c r="E95" s="129"/>
    </row>
    <row r="96" ht="20.25" customHeight="1">
      <c r="E96" s="129"/>
    </row>
    <row r="97" ht="20.25" customHeight="1">
      <c r="E97" s="129"/>
    </row>
    <row r="98" ht="20.25" customHeight="1">
      <c r="E98" s="129"/>
    </row>
    <row r="99" ht="20.25" customHeight="1">
      <c r="E99" s="129"/>
    </row>
    <row r="100" ht="20.25" customHeight="1">
      <c r="E100" s="129"/>
    </row>
    <row r="101" ht="20.25" customHeight="1">
      <c r="E101" s="129"/>
    </row>
    <row r="102" ht="20.25" customHeight="1">
      <c r="E102" s="129"/>
    </row>
    <row r="103" ht="20.25" customHeight="1">
      <c r="E103" s="129"/>
    </row>
    <row r="104" ht="20.25" customHeight="1">
      <c r="E104" s="129"/>
    </row>
    <row r="105" ht="20.25" customHeight="1">
      <c r="E105" s="129"/>
    </row>
    <row r="106" ht="20.25" customHeight="1">
      <c r="E106" s="129"/>
    </row>
    <row r="107" ht="20.25" customHeight="1">
      <c r="E107" s="129"/>
    </row>
    <row r="108" ht="20.25" customHeight="1">
      <c r="E108" s="129"/>
    </row>
    <row r="109" ht="20.25" customHeight="1">
      <c r="E109" s="129"/>
    </row>
    <row r="110" ht="20.25" customHeight="1">
      <c r="E110" s="129"/>
    </row>
    <row r="111" ht="20.25" customHeight="1">
      <c r="E111" s="129"/>
    </row>
    <row r="112" ht="20.25" customHeight="1">
      <c r="E112" s="129"/>
    </row>
    <row r="113" ht="20.25" customHeight="1">
      <c r="E113" s="129"/>
    </row>
    <row r="114" ht="20.25" customHeight="1">
      <c r="E114" s="129"/>
    </row>
    <row r="115" ht="20.25" customHeight="1">
      <c r="E115" s="129"/>
    </row>
    <row r="116" ht="20.25" customHeight="1">
      <c r="E116" s="129"/>
    </row>
    <row r="117" ht="20.25" customHeight="1">
      <c r="E117" s="129"/>
    </row>
    <row r="118" ht="20.25" customHeight="1">
      <c r="E118" s="129"/>
    </row>
    <row r="119" ht="20.25" customHeight="1">
      <c r="E119" s="129"/>
    </row>
    <row r="120" ht="20.25" customHeight="1">
      <c r="E120" s="129"/>
    </row>
    <row r="121" ht="20.25" customHeight="1">
      <c r="E121" s="129"/>
    </row>
    <row r="122" ht="20.25" customHeight="1">
      <c r="E122" s="129"/>
    </row>
    <row r="123" ht="20.25" customHeight="1">
      <c r="E123" s="129"/>
    </row>
    <row r="124" ht="20.25" customHeight="1">
      <c r="E124" s="129"/>
    </row>
    <row r="125" ht="20.25" customHeight="1">
      <c r="E125" s="129"/>
    </row>
    <row r="126" ht="20.25" customHeight="1">
      <c r="E126" s="129"/>
    </row>
    <row r="127" ht="20.25" customHeight="1">
      <c r="E127" s="129"/>
    </row>
    <row r="128" ht="20.25" customHeight="1">
      <c r="E128" s="129"/>
    </row>
    <row r="129" ht="20.25" customHeight="1">
      <c r="E129" s="129"/>
    </row>
    <row r="130" ht="20.25" customHeight="1">
      <c r="E130" s="129"/>
    </row>
    <row r="131" ht="20.25" customHeight="1">
      <c r="E131" s="129"/>
    </row>
    <row r="132" ht="20.25" customHeight="1">
      <c r="E132" s="129"/>
    </row>
    <row r="133" ht="20.25" customHeight="1">
      <c r="E133" s="129"/>
    </row>
    <row r="134" ht="20.25" customHeight="1">
      <c r="E134" s="129"/>
    </row>
    <row r="135" ht="20.25" customHeight="1">
      <c r="E135" s="129"/>
    </row>
    <row r="136" ht="20.25" customHeight="1">
      <c r="E136" s="129"/>
    </row>
    <row r="137" ht="20.25" customHeight="1">
      <c r="E137" s="129"/>
    </row>
    <row r="138" ht="20.25" customHeight="1">
      <c r="E138" s="129"/>
    </row>
    <row r="139" ht="20.25" customHeight="1">
      <c r="E139" s="129"/>
    </row>
    <row r="140" ht="20.25" customHeight="1">
      <c r="E140" s="129"/>
    </row>
    <row r="141" ht="20.25" customHeight="1">
      <c r="E141" s="129"/>
    </row>
    <row r="142" ht="20.25" customHeight="1">
      <c r="E142" s="129"/>
    </row>
    <row r="143" ht="20.25" customHeight="1">
      <c r="E143" s="129"/>
    </row>
    <row r="144" ht="20.25" customHeight="1">
      <c r="E144" s="129"/>
    </row>
    <row r="145" ht="20.25" customHeight="1">
      <c r="E145" s="129"/>
    </row>
    <row r="146" ht="20.25" customHeight="1">
      <c r="E146" s="129"/>
    </row>
    <row r="147" ht="20.25" customHeight="1">
      <c r="E147" s="129"/>
    </row>
    <row r="148" ht="20.25" customHeight="1">
      <c r="E148" s="129"/>
    </row>
    <row r="149" ht="20.25" customHeight="1">
      <c r="E149" s="129"/>
    </row>
    <row r="150" ht="20.25" customHeight="1">
      <c r="E150" s="129"/>
    </row>
    <row r="151" ht="20.25" customHeight="1">
      <c r="E151" s="129"/>
    </row>
    <row r="152" ht="20.25" customHeight="1">
      <c r="E152" s="129"/>
    </row>
    <row r="153" ht="20.25" customHeight="1">
      <c r="E153" s="129"/>
    </row>
    <row r="154" ht="20.25" customHeight="1">
      <c r="E154" s="129"/>
    </row>
    <row r="155" ht="20.25" customHeight="1">
      <c r="E155" s="129"/>
    </row>
    <row r="156" ht="20.25" customHeight="1">
      <c r="E156" s="129"/>
    </row>
    <row r="157" ht="20.25" customHeight="1">
      <c r="E157" s="129"/>
    </row>
    <row r="158" ht="20.25" customHeight="1">
      <c r="E158" s="129"/>
    </row>
    <row r="159" ht="20.25" customHeight="1">
      <c r="E159" s="129"/>
    </row>
    <row r="160" ht="20.25" customHeight="1">
      <c r="E160" s="129"/>
    </row>
    <row r="161" ht="20.25" customHeight="1">
      <c r="E161" s="129"/>
    </row>
    <row r="162" ht="20.25" customHeight="1">
      <c r="E162" s="129"/>
    </row>
    <row r="163" ht="20.25" customHeight="1">
      <c r="E163" s="129"/>
    </row>
    <row r="164" ht="20.25" customHeight="1">
      <c r="E164" s="129"/>
    </row>
    <row r="165" ht="20.25" customHeight="1">
      <c r="E165" s="129"/>
    </row>
    <row r="166" ht="20.25" customHeight="1">
      <c r="E166" s="129"/>
    </row>
    <row r="167" ht="20.25" customHeight="1">
      <c r="E167" s="129"/>
    </row>
    <row r="168" ht="20.25" customHeight="1">
      <c r="E168" s="129"/>
    </row>
    <row r="169" ht="20.25" customHeight="1">
      <c r="E169" s="129"/>
    </row>
    <row r="170" ht="20.25" customHeight="1">
      <c r="E170" s="129"/>
    </row>
    <row r="171" ht="20.25" customHeight="1">
      <c r="E171" s="129"/>
    </row>
    <row r="172" ht="20.25" customHeight="1">
      <c r="E172" s="129"/>
    </row>
    <row r="173" ht="20.25" customHeight="1">
      <c r="E173" s="129"/>
    </row>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row r="1065" ht="20.25" customHeight="1"/>
    <row r="1066" ht="20.25" customHeight="1"/>
    <row r="1067" ht="20.25" customHeight="1"/>
    <row r="1068" ht="20.25" customHeight="1"/>
    <row r="1069" ht="20.25" customHeight="1"/>
    <row r="1070" ht="20.25" customHeight="1"/>
    <row r="1071" ht="20.25" customHeight="1"/>
    <row r="1072" ht="20.25" customHeight="1"/>
    <row r="1073" ht="20.25" customHeight="1"/>
    <row r="1074" ht="20.25" customHeight="1"/>
    <row r="1075" ht="20.25" customHeight="1"/>
    <row r="1076" ht="20.25" customHeight="1"/>
    <row r="1077" ht="20.25" customHeight="1"/>
    <row r="1078" ht="20.25" customHeight="1"/>
    <row r="1079" ht="20.25" customHeight="1"/>
    <row r="1080" ht="20.25" customHeight="1"/>
    <row r="1081" ht="20.25" customHeight="1"/>
    <row r="1082" ht="20.25" customHeight="1"/>
    <row r="1083" ht="20.25" customHeight="1"/>
    <row r="1084" ht="20.25" customHeight="1"/>
    <row r="1085" ht="20.25" customHeight="1"/>
    <row r="1086" ht="20.25" customHeight="1"/>
    <row r="1087" ht="20.25" customHeight="1"/>
    <row r="1088" ht="20.25" customHeight="1"/>
    <row r="1089" ht="20.25" customHeight="1"/>
    <row r="1090" ht="20.25" customHeight="1"/>
    <row r="1091" ht="20.25" customHeight="1"/>
    <row r="1092" ht="20.25" customHeight="1"/>
    <row r="1093" ht="20.25" customHeight="1"/>
    <row r="1094" ht="20.25" customHeight="1"/>
    <row r="1095" ht="20.25" customHeight="1"/>
    <row r="1096" ht="20.25" customHeight="1"/>
    <row r="1097" ht="20.25" customHeight="1"/>
    <row r="1098" ht="20.25" customHeight="1"/>
    <row r="1099" ht="20.25" customHeight="1"/>
    <row r="1100" ht="20.25" customHeight="1"/>
    <row r="1101" ht="20.25"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20.25" customHeight="1"/>
    <row r="1112" ht="20.25" customHeight="1"/>
    <row r="1113" ht="20.25" customHeight="1"/>
    <row r="1114" ht="20.25" customHeight="1"/>
    <row r="1115" ht="20.25" customHeight="1"/>
    <row r="1116" ht="20.25" customHeight="1"/>
    <row r="1117" ht="20.25" customHeight="1"/>
    <row r="1118" ht="20.25" customHeight="1"/>
    <row r="1119" ht="20.25" customHeight="1"/>
    <row r="1120" ht="20.25" customHeight="1"/>
    <row r="1121" ht="20.25" customHeight="1"/>
    <row r="1122" ht="20.25" customHeight="1"/>
    <row r="1123" ht="20.25" customHeight="1"/>
    <row r="1124" ht="20.25" customHeight="1"/>
    <row r="1125" ht="20.25" customHeight="1"/>
    <row r="1126" ht="20.25" customHeight="1"/>
    <row r="1127" ht="20.25" customHeight="1"/>
    <row r="1128" ht="20.25" customHeight="1"/>
    <row r="1129" ht="20.25" customHeight="1"/>
    <row r="1130" ht="20.25" customHeight="1"/>
    <row r="1131" ht="20.25" customHeight="1"/>
    <row r="1132" ht="20.25" customHeight="1"/>
    <row r="1133" ht="20.25" customHeight="1"/>
    <row r="1134" ht="20.25" customHeight="1"/>
    <row r="1135" ht="20.25" customHeight="1"/>
    <row r="1136" ht="20.25" customHeight="1"/>
    <row r="1137" ht="20.25" customHeight="1"/>
    <row r="1138" ht="20.25" customHeight="1"/>
    <row r="1139" ht="20.25" customHeight="1"/>
    <row r="1140" ht="20.25" customHeight="1"/>
    <row r="1141" ht="20.25" customHeight="1"/>
    <row r="1142" ht="20.25" customHeight="1"/>
    <row r="1143" ht="20.25" customHeight="1"/>
    <row r="1144" ht="20.25" customHeight="1"/>
    <row r="1145" ht="20.25" customHeight="1"/>
    <row r="1146" ht="20.25" customHeight="1"/>
    <row r="1147" ht="20.25" customHeight="1"/>
    <row r="1148" ht="20.25" customHeight="1"/>
    <row r="1149" ht="20.25" customHeight="1"/>
    <row r="1150" ht="20.25" customHeight="1"/>
    <row r="1151" ht="20.25" customHeight="1"/>
    <row r="1152" ht="20.25" customHeight="1"/>
    <row r="1153" ht="20.25" customHeight="1"/>
    <row r="1154" ht="20.25" customHeight="1"/>
    <row r="1155" ht="20.25" customHeight="1"/>
    <row r="1156" ht="20.25" customHeight="1"/>
    <row r="1157" ht="20.25" customHeight="1"/>
    <row r="1158" ht="20.25" customHeight="1"/>
    <row r="1159" ht="20.25" customHeight="1"/>
    <row r="1160" ht="20.25" customHeight="1"/>
    <row r="1161" ht="20.25" customHeight="1"/>
    <row r="1162" ht="20.25" customHeight="1"/>
    <row r="1163" ht="20.25" customHeight="1"/>
    <row r="1164" ht="20.25" customHeight="1"/>
    <row r="1165" ht="20.25" customHeight="1"/>
    <row r="1166" ht="20.25" customHeight="1"/>
    <row r="1167" ht="20.25" customHeight="1"/>
    <row r="1168" ht="20.25" customHeight="1"/>
    <row r="1169" ht="20.25" customHeight="1"/>
    <row r="1170" ht="20.25" customHeight="1"/>
    <row r="1171" ht="20.25" customHeight="1"/>
    <row r="1172" ht="20.25" customHeight="1"/>
    <row r="1173" ht="20.25" customHeight="1"/>
    <row r="1174" ht="20.25" customHeight="1"/>
    <row r="1175" ht="20.25" customHeight="1"/>
    <row r="1176" ht="20.25" customHeight="1"/>
    <row r="1177" ht="20.25" customHeight="1"/>
    <row r="1178" ht="20.25" customHeight="1"/>
    <row r="1179" ht="20.25" customHeight="1"/>
    <row r="1180" ht="20.25" customHeight="1"/>
    <row r="1181" ht="20.25" customHeight="1"/>
    <row r="1182" ht="20.25" customHeight="1"/>
    <row r="1183" ht="20.25" customHeight="1"/>
    <row r="1184" ht="20.25" customHeight="1"/>
    <row r="1185" ht="20.25" customHeight="1"/>
    <row r="1186" ht="20.25" customHeight="1"/>
    <row r="1187" ht="20.25" customHeight="1"/>
    <row r="1188" ht="20.25" customHeight="1"/>
    <row r="1189" ht="20.25" customHeight="1"/>
    <row r="1190" ht="20.25" customHeight="1"/>
    <row r="1191" ht="20.25" customHeight="1"/>
    <row r="1192" ht="20.25" customHeight="1"/>
    <row r="1193" ht="20.25" customHeight="1"/>
    <row r="1194" ht="20.25" customHeight="1"/>
    <row r="1195" ht="20.25" customHeight="1"/>
    <row r="1196" ht="20.25" customHeight="1"/>
    <row r="1197" ht="20.25" customHeight="1"/>
    <row r="1198" ht="20.25" customHeight="1"/>
    <row r="1199" ht="20.25" customHeight="1"/>
    <row r="1200" ht="20.25" customHeight="1"/>
    <row r="1201" ht="20.25" customHeight="1"/>
    <row r="1202" ht="20.25" customHeight="1"/>
    <row r="1203" ht="20.25" customHeight="1"/>
    <row r="1204" ht="20.25" customHeight="1"/>
    <row r="1205" ht="20.25" customHeight="1"/>
    <row r="1206" ht="20.25" customHeight="1"/>
    <row r="1207" ht="20.25" customHeight="1"/>
    <row r="1208" ht="20.25" customHeight="1"/>
    <row r="1209" ht="20.25" customHeight="1"/>
    <row r="1210" ht="20.25" customHeight="1"/>
    <row r="1211" ht="20.25" customHeight="1"/>
    <row r="1212" ht="20.25" customHeight="1"/>
    <row r="1213" ht="20.25" customHeight="1"/>
    <row r="1214" ht="20.25" customHeight="1"/>
    <row r="1215" ht="20.25" customHeight="1"/>
    <row r="1216" ht="20.25" customHeight="1"/>
    <row r="1217" ht="20.25" customHeight="1"/>
    <row r="1218" ht="20.25" customHeight="1"/>
    <row r="1219" ht="20.25" customHeight="1"/>
    <row r="1220" ht="20.25" customHeight="1"/>
    <row r="1221" ht="20.25" customHeight="1"/>
    <row r="1222" ht="20.25" customHeight="1"/>
    <row r="1223" ht="20.25" customHeight="1"/>
    <row r="1224" ht="20.25" customHeight="1"/>
    <row r="1225" ht="20.25" customHeight="1"/>
    <row r="1226" ht="20.25" customHeight="1"/>
    <row r="1227" ht="20.25" customHeight="1"/>
    <row r="1228" ht="20.25" customHeight="1"/>
    <row r="1229" ht="20.25" customHeight="1"/>
    <row r="1230" ht="20.25" customHeight="1"/>
    <row r="1231" ht="20.25" customHeight="1"/>
    <row r="1232" ht="20.25" customHeight="1"/>
    <row r="1233" ht="20.25" customHeight="1"/>
    <row r="1234" ht="20.25" customHeight="1"/>
    <row r="1235" ht="20.25" customHeight="1"/>
    <row r="1236" ht="20.25" customHeight="1"/>
    <row r="1237" ht="20.25" customHeight="1"/>
    <row r="1238" ht="20.25" customHeight="1"/>
    <row r="1239" ht="20.25" customHeight="1"/>
    <row r="1240" ht="20.25" customHeight="1"/>
    <row r="1241" ht="20.25" customHeight="1"/>
    <row r="1242" ht="20.25" customHeight="1"/>
    <row r="1243" ht="20.25" customHeight="1"/>
    <row r="1244" ht="20.25" customHeight="1"/>
    <row r="1245" ht="20.25" customHeight="1"/>
    <row r="1246" ht="20.25" customHeight="1"/>
    <row r="1247" ht="20.25" customHeight="1"/>
    <row r="1248" ht="20.25" customHeight="1"/>
    <row r="1249" ht="20.25" customHeight="1"/>
    <row r="1250" ht="20.25" customHeight="1"/>
    <row r="1251" ht="20.25" customHeight="1"/>
    <row r="1252" ht="20.25" customHeight="1"/>
    <row r="1253" ht="20.25" customHeight="1"/>
    <row r="1254" ht="20.25" customHeight="1"/>
    <row r="1255" ht="20.25" customHeight="1"/>
    <row r="1256" ht="20.25" customHeight="1"/>
    <row r="1257" ht="20.25" customHeight="1"/>
    <row r="1258" ht="20.25" customHeight="1"/>
    <row r="1259" ht="20.25" customHeight="1"/>
    <row r="1260" ht="20.25" customHeight="1"/>
    <row r="1261" ht="20.25" customHeight="1"/>
    <row r="1262" ht="20.25" customHeight="1"/>
    <row r="1263" ht="20.25" customHeight="1"/>
    <row r="1264" ht="20.25" customHeight="1"/>
    <row r="1265" ht="20.25" customHeight="1"/>
    <row r="1266" ht="20.25" customHeight="1"/>
    <row r="1267" ht="20.25" customHeight="1"/>
  </sheetData>
  <sheetProtection/>
  <mergeCells count="9">
    <mergeCell ref="E4:I4"/>
    <mergeCell ref="A4:A5"/>
    <mergeCell ref="B4:B5"/>
    <mergeCell ref="A1:K1"/>
    <mergeCell ref="A2:K2"/>
    <mergeCell ref="J4:J5"/>
    <mergeCell ref="K4:K5"/>
    <mergeCell ref="C4:C5"/>
    <mergeCell ref="D4:D5"/>
  </mergeCells>
  <hyperlinks>
    <hyperlink ref="B69" r:id="rId1" display="http://ofi.mef.gob.pe/transparencia"/>
  </hyperlinks>
  <printOptions/>
  <pageMargins left="0.7874015748031497" right="0" top="0.5905511811023623" bottom="0.5905511811023623" header="0" footer="0"/>
  <pageSetup horizontalDpi="600" verticalDpi="600" orientation="portrait" paperSize="9" scale="60" r:id="rId2"/>
</worksheet>
</file>

<file path=xl/worksheets/sheet3.xml><?xml version="1.0" encoding="utf-8"?>
<worksheet xmlns="http://schemas.openxmlformats.org/spreadsheetml/2006/main" xmlns:r="http://schemas.openxmlformats.org/officeDocument/2006/relationships">
  <sheetPr>
    <tabColor indexed="33"/>
  </sheetPr>
  <dimension ref="A1:GF524"/>
  <sheetViews>
    <sheetView zoomScaleSheetLayoutView="100" zoomScalePageLayoutView="0" workbookViewId="0" topLeftCell="A1">
      <pane xSplit="2" ySplit="6" topLeftCell="C7" activePane="bottomRight" state="frozen"/>
      <selection pane="topLeft" activeCell="I140" sqref="I140"/>
      <selection pane="topRight" activeCell="I140" sqref="I140"/>
      <selection pane="bottomLeft" activeCell="I140" sqref="I140"/>
      <selection pane="bottomRight" activeCell="E7" sqref="E7"/>
    </sheetView>
  </sheetViews>
  <sheetFormatPr defaultColWidth="11.421875" defaultRowHeight="15"/>
  <cols>
    <col min="1" max="1" width="8.57421875" style="43" customWidth="1"/>
    <col min="2" max="2" width="41.421875" style="45" customWidth="1"/>
    <col min="3" max="3" width="10.57421875" style="45" customWidth="1"/>
    <col min="4" max="4" width="11.421875" style="45" customWidth="1"/>
    <col min="5" max="5" width="11.140625" style="45" customWidth="1"/>
    <col min="6" max="6" width="11.7109375" style="45" customWidth="1"/>
    <col min="7" max="7" width="11.7109375" style="44" customWidth="1"/>
    <col min="8" max="8" width="11.28125" style="44" customWidth="1"/>
    <col min="9" max="9" width="8.7109375" style="62" customWidth="1"/>
    <col min="10" max="10" width="11.57421875" style="63" customWidth="1"/>
    <col min="11" max="11" width="10.57421875" style="62" customWidth="1"/>
    <col min="12" max="15" width="11.421875" style="44" customWidth="1"/>
    <col min="16" max="16384" width="11.421875" style="44" customWidth="1"/>
  </cols>
  <sheetData>
    <row r="1" spans="1:11" ht="18" customHeight="1">
      <c r="A1" s="178" t="s">
        <v>23</v>
      </c>
      <c r="B1" s="178"/>
      <c r="C1" s="178"/>
      <c r="D1" s="178"/>
      <c r="E1" s="178"/>
      <c r="F1" s="178"/>
      <c r="G1" s="178"/>
      <c r="H1" s="178"/>
      <c r="I1" s="178"/>
      <c r="J1" s="178"/>
      <c r="K1" s="178"/>
    </row>
    <row r="2" spans="1:11" ht="18" customHeight="1">
      <c r="A2" s="179" t="s">
        <v>152</v>
      </c>
      <c r="B2" s="179"/>
      <c r="C2" s="179"/>
      <c r="D2" s="179"/>
      <c r="E2" s="179"/>
      <c r="F2" s="179"/>
      <c r="G2" s="179"/>
      <c r="H2" s="179"/>
      <c r="I2" s="179"/>
      <c r="J2" s="179"/>
      <c r="K2" s="179"/>
    </row>
    <row r="3" spans="2:11" ht="25.5" customHeight="1">
      <c r="B3" s="43"/>
      <c r="C3" s="43"/>
      <c r="D3" s="43"/>
      <c r="E3" s="43"/>
      <c r="F3" s="43"/>
      <c r="G3" s="43"/>
      <c r="H3" s="109"/>
      <c r="I3" s="99"/>
      <c r="J3" s="116"/>
      <c r="K3" s="43"/>
    </row>
    <row r="4" spans="1:11" ht="20.25" customHeight="1">
      <c r="A4" s="198" t="s">
        <v>3</v>
      </c>
      <c r="B4" s="191" t="s">
        <v>12</v>
      </c>
      <c r="C4" s="191" t="s">
        <v>4</v>
      </c>
      <c r="D4" s="196" t="s">
        <v>89</v>
      </c>
      <c r="E4" s="193" t="s">
        <v>91</v>
      </c>
      <c r="F4" s="194"/>
      <c r="G4" s="194"/>
      <c r="H4" s="194"/>
      <c r="I4" s="195"/>
      <c r="J4" s="186" t="s">
        <v>55</v>
      </c>
      <c r="K4" s="188" t="s">
        <v>57</v>
      </c>
    </row>
    <row r="5" spans="1:11" s="46" customFormat="1" ht="65.25" customHeight="1" thickBot="1">
      <c r="A5" s="199"/>
      <c r="B5" s="192"/>
      <c r="C5" s="192"/>
      <c r="D5" s="197"/>
      <c r="E5" s="28" t="s">
        <v>133</v>
      </c>
      <c r="F5" s="30" t="s">
        <v>149</v>
      </c>
      <c r="G5" s="29" t="s">
        <v>56</v>
      </c>
      <c r="H5" s="29" t="s">
        <v>90</v>
      </c>
      <c r="I5" s="31" t="s">
        <v>25</v>
      </c>
      <c r="J5" s="187"/>
      <c r="K5" s="189"/>
    </row>
    <row r="6" spans="1:11" s="161" customFormat="1" ht="18.75" customHeight="1">
      <c r="A6" s="145"/>
      <c r="B6" s="141" t="s">
        <v>24</v>
      </c>
      <c r="C6" s="97"/>
      <c r="D6" s="167">
        <f>D7+D12+D14</f>
        <v>68647700.37</v>
      </c>
      <c r="E6" s="167">
        <f>E7+E12+E14</f>
        <v>124250624</v>
      </c>
      <c r="F6" s="142"/>
      <c r="G6" s="167">
        <f>G7+G12+G14</f>
        <v>434378</v>
      </c>
      <c r="H6" s="167">
        <f>SUM(F6:G6)</f>
        <v>434378</v>
      </c>
      <c r="I6" s="166">
        <f aca="true" t="shared" si="0" ref="I6:I37">H6/E6%</f>
        <v>0.34959824427119174</v>
      </c>
      <c r="J6" s="159">
        <f aca="true" t="shared" si="1" ref="J6:J37">D6+H6</f>
        <v>69082078.37</v>
      </c>
      <c r="K6" s="160"/>
    </row>
    <row r="7" spans="1:11" ht="21.75" customHeight="1">
      <c r="A7" s="79"/>
      <c r="B7" s="58" t="s">
        <v>21</v>
      </c>
      <c r="C7" s="80"/>
      <c r="D7" s="59">
        <f>SUM(D8:D11)</f>
        <v>5842866</v>
      </c>
      <c r="E7" s="81">
        <f>SUM(E8:E11)</f>
        <v>9124527</v>
      </c>
      <c r="F7" s="81"/>
      <c r="G7" s="81">
        <f>SUM(G8:G11)</f>
        <v>0</v>
      </c>
      <c r="H7" s="81">
        <f aca="true" t="shared" si="2" ref="H7:H62">SUM(F7:G7)</f>
        <v>0</v>
      </c>
      <c r="I7" s="82">
        <f t="shared" si="0"/>
        <v>0</v>
      </c>
      <c r="J7" s="81">
        <f t="shared" si="1"/>
        <v>5842866</v>
      </c>
      <c r="K7" s="82"/>
    </row>
    <row r="8" spans="1:11" ht="24.75" customHeight="1">
      <c r="A8" s="52"/>
      <c r="B8" s="60" t="s">
        <v>52</v>
      </c>
      <c r="C8" s="56"/>
      <c r="D8" s="56">
        <v>0</v>
      </c>
      <c r="E8" s="50">
        <v>1470000</v>
      </c>
      <c r="F8" s="50"/>
      <c r="G8" s="50"/>
      <c r="H8" s="50">
        <f t="shared" si="2"/>
        <v>0</v>
      </c>
      <c r="I8" s="83">
        <f t="shared" si="0"/>
        <v>0</v>
      </c>
      <c r="J8" s="56">
        <f t="shared" si="1"/>
        <v>0</v>
      </c>
      <c r="K8" s="84"/>
    </row>
    <row r="9" spans="1:11" ht="36">
      <c r="A9" s="52">
        <v>169124</v>
      </c>
      <c r="B9" s="60" t="s">
        <v>65</v>
      </c>
      <c r="C9" s="102">
        <v>1486535.38</v>
      </c>
      <c r="D9" s="56">
        <v>1289424</v>
      </c>
      <c r="E9" s="56">
        <v>73324</v>
      </c>
      <c r="F9" s="56"/>
      <c r="G9" s="56"/>
      <c r="H9" s="56">
        <f t="shared" si="2"/>
        <v>0</v>
      </c>
      <c r="I9" s="83">
        <f t="shared" si="0"/>
        <v>0</v>
      </c>
      <c r="J9" s="56">
        <f t="shared" si="1"/>
        <v>1289424</v>
      </c>
      <c r="K9" s="84">
        <f>J9/C9%</f>
        <v>86.74021603172338</v>
      </c>
    </row>
    <row r="10" spans="1:11" ht="48">
      <c r="A10" s="52">
        <v>238150</v>
      </c>
      <c r="B10" s="60" t="s">
        <v>53</v>
      </c>
      <c r="C10" s="102">
        <v>6744312</v>
      </c>
      <c r="D10" s="121">
        <v>4553442</v>
      </c>
      <c r="E10" s="56">
        <v>2050701</v>
      </c>
      <c r="F10" s="56"/>
      <c r="G10" s="56"/>
      <c r="H10" s="56">
        <f t="shared" si="2"/>
        <v>0</v>
      </c>
      <c r="I10" s="83">
        <f t="shared" si="0"/>
        <v>0</v>
      </c>
      <c r="J10" s="56">
        <f t="shared" si="1"/>
        <v>4553442</v>
      </c>
      <c r="K10" s="84">
        <f>J10/C10%</f>
        <v>67.51529288680595</v>
      </c>
    </row>
    <row r="11" spans="1:11" ht="60">
      <c r="A11" s="52">
        <v>227100</v>
      </c>
      <c r="B11" s="60" t="s">
        <v>162</v>
      </c>
      <c r="C11" s="102">
        <v>9910910</v>
      </c>
      <c r="D11" s="121">
        <v>0</v>
      </c>
      <c r="E11" s="56">
        <v>5530502</v>
      </c>
      <c r="F11" s="56"/>
      <c r="G11" s="56"/>
      <c r="H11" s="56">
        <f t="shared" si="2"/>
        <v>0</v>
      </c>
      <c r="I11" s="83">
        <f t="shared" si="0"/>
        <v>0</v>
      </c>
      <c r="J11" s="56">
        <f t="shared" si="1"/>
        <v>0</v>
      </c>
      <c r="K11" s="84">
        <f>J11/C11%</f>
        <v>0</v>
      </c>
    </row>
    <row r="12" spans="1:11" ht="24">
      <c r="A12" s="52"/>
      <c r="B12" s="58" t="s">
        <v>44</v>
      </c>
      <c r="C12" s="80"/>
      <c r="D12" s="85"/>
      <c r="E12" s="81">
        <f>SUM(E13:E13)</f>
        <v>59900000</v>
      </c>
      <c r="F12" s="81"/>
      <c r="G12" s="81">
        <f>G13</f>
        <v>0</v>
      </c>
      <c r="H12" s="81">
        <f t="shared" si="2"/>
        <v>0</v>
      </c>
      <c r="I12" s="82">
        <f t="shared" si="0"/>
        <v>0</v>
      </c>
      <c r="J12" s="81">
        <f t="shared" si="1"/>
        <v>0</v>
      </c>
      <c r="K12" s="82"/>
    </row>
    <row r="13" spans="1:11" ht="51.75" customHeight="1">
      <c r="A13" s="52">
        <v>143957</v>
      </c>
      <c r="B13" s="60" t="s">
        <v>150</v>
      </c>
      <c r="C13" s="102">
        <v>277993156</v>
      </c>
      <c r="D13" s="56">
        <v>0</v>
      </c>
      <c r="E13" s="56">
        <v>59900000</v>
      </c>
      <c r="F13" s="56"/>
      <c r="G13" s="56"/>
      <c r="H13" s="56">
        <f t="shared" si="2"/>
        <v>0</v>
      </c>
      <c r="I13" s="83">
        <f t="shared" si="0"/>
        <v>0</v>
      </c>
      <c r="J13" s="153">
        <f t="shared" si="1"/>
        <v>0</v>
      </c>
      <c r="K13" s="84">
        <f>J13/C13%</f>
        <v>0</v>
      </c>
    </row>
    <row r="14" spans="1:11" s="47" customFormat="1" ht="24">
      <c r="A14" s="146"/>
      <c r="B14" s="162" t="s">
        <v>74</v>
      </c>
      <c r="C14" s="163"/>
      <c r="D14" s="164">
        <f>D15+D24+D27+D31+D34+D36+D38+D41+D47+D51+D53+D56+D59+D61</f>
        <v>62804834.37</v>
      </c>
      <c r="E14" s="81">
        <f>E15+E24+E27+E31+E34+E36+E38+E41+E47+E51+E53+E56+E59+E61</f>
        <v>55226097</v>
      </c>
      <c r="F14" s="163"/>
      <c r="G14" s="164">
        <f>G15+G24+G27+G31+G34+G36+G38+G41+G47+G51+G53+G56+G59+G61</f>
        <v>434378</v>
      </c>
      <c r="H14" s="164">
        <f t="shared" si="2"/>
        <v>434378</v>
      </c>
      <c r="I14" s="165">
        <f t="shared" si="0"/>
        <v>0.7865448105086985</v>
      </c>
      <c r="J14" s="164">
        <f t="shared" si="1"/>
        <v>63239212.37</v>
      </c>
      <c r="K14" s="163"/>
    </row>
    <row r="15" spans="1:11" s="47" customFormat="1" ht="30.75" customHeight="1">
      <c r="A15" s="146"/>
      <c r="B15" s="148" t="s">
        <v>110</v>
      </c>
      <c r="C15" s="148"/>
      <c r="D15" s="149">
        <f>SUM(D16:D23)</f>
        <v>387437</v>
      </c>
      <c r="E15" s="149">
        <f>SUM(E16:E23)</f>
        <v>9253065</v>
      </c>
      <c r="F15" s="148"/>
      <c r="G15" s="150"/>
      <c r="H15" s="150">
        <f t="shared" si="2"/>
        <v>0</v>
      </c>
      <c r="I15" s="151">
        <f t="shared" si="0"/>
        <v>0</v>
      </c>
      <c r="J15" s="152">
        <f t="shared" si="1"/>
        <v>387437</v>
      </c>
      <c r="K15" s="150"/>
    </row>
    <row r="16" spans="1:11" s="47" customFormat="1" ht="72">
      <c r="A16" s="146" t="s">
        <v>114</v>
      </c>
      <c r="B16" s="49" t="s">
        <v>66</v>
      </c>
      <c r="C16" s="50">
        <v>2373624</v>
      </c>
      <c r="D16" s="50">
        <v>69074</v>
      </c>
      <c r="E16" s="50">
        <v>298925</v>
      </c>
      <c r="F16" s="50"/>
      <c r="G16" s="50"/>
      <c r="H16" s="50">
        <f t="shared" si="2"/>
        <v>0</v>
      </c>
      <c r="I16" s="84">
        <f t="shared" si="0"/>
        <v>0</v>
      </c>
      <c r="J16" s="153">
        <f t="shared" si="1"/>
        <v>69074</v>
      </c>
      <c r="K16" s="84">
        <f aca="true" t="shared" si="3" ref="K16:K23">J16/C16%</f>
        <v>2.910064947101984</v>
      </c>
    </row>
    <row r="17" spans="1:11" s="47" customFormat="1" ht="48">
      <c r="A17" s="146" t="s">
        <v>118</v>
      </c>
      <c r="B17" s="49" t="s">
        <v>111</v>
      </c>
      <c r="C17" s="50">
        <v>280655</v>
      </c>
      <c r="D17" s="50">
        <v>4700</v>
      </c>
      <c r="E17" s="50">
        <v>33884</v>
      </c>
      <c r="F17" s="50"/>
      <c r="G17" s="50"/>
      <c r="H17" s="50">
        <f t="shared" si="2"/>
        <v>0</v>
      </c>
      <c r="I17" s="84">
        <f t="shared" si="0"/>
        <v>0</v>
      </c>
      <c r="J17" s="153">
        <f t="shared" si="1"/>
        <v>4700</v>
      </c>
      <c r="K17" s="84">
        <f t="shared" si="3"/>
        <v>1.6746539345459728</v>
      </c>
    </row>
    <row r="18" spans="1:11" s="47" customFormat="1" ht="60">
      <c r="A18" s="146" t="s">
        <v>119</v>
      </c>
      <c r="B18" s="49" t="s">
        <v>112</v>
      </c>
      <c r="C18" s="50">
        <v>296389</v>
      </c>
      <c r="D18" s="50">
        <v>6857</v>
      </c>
      <c r="E18" s="50">
        <v>118943</v>
      </c>
      <c r="F18" s="50"/>
      <c r="G18" s="50"/>
      <c r="H18" s="50">
        <f t="shared" si="2"/>
        <v>0</v>
      </c>
      <c r="I18" s="84">
        <f t="shared" si="0"/>
        <v>0</v>
      </c>
      <c r="J18" s="50">
        <f t="shared" si="1"/>
        <v>6857</v>
      </c>
      <c r="K18" s="84">
        <f t="shared" si="3"/>
        <v>2.313513659413811</v>
      </c>
    </row>
    <row r="19" spans="1:11" s="47" customFormat="1" ht="36">
      <c r="A19" s="146" t="s">
        <v>120</v>
      </c>
      <c r="B19" s="49" t="s">
        <v>71</v>
      </c>
      <c r="C19" s="50">
        <v>1187525</v>
      </c>
      <c r="D19" s="50">
        <v>21351</v>
      </c>
      <c r="E19" s="50">
        <v>809291</v>
      </c>
      <c r="F19" s="50"/>
      <c r="G19" s="50"/>
      <c r="H19" s="50">
        <f t="shared" si="2"/>
        <v>0</v>
      </c>
      <c r="I19" s="84">
        <f t="shared" si="0"/>
        <v>0</v>
      </c>
      <c r="J19" s="50">
        <f t="shared" si="1"/>
        <v>21351</v>
      </c>
      <c r="K19" s="84">
        <f t="shared" si="3"/>
        <v>1.7979410959769269</v>
      </c>
    </row>
    <row r="20" spans="1:11" s="47" customFormat="1" ht="60">
      <c r="A20" s="146" t="s">
        <v>121</v>
      </c>
      <c r="B20" s="49" t="s">
        <v>67</v>
      </c>
      <c r="C20" s="50">
        <v>2025773</v>
      </c>
      <c r="D20" s="50">
        <v>108013</v>
      </c>
      <c r="E20" s="50">
        <v>1908940</v>
      </c>
      <c r="F20" s="50"/>
      <c r="G20" s="50"/>
      <c r="H20" s="50">
        <f t="shared" si="2"/>
        <v>0</v>
      </c>
      <c r="I20" s="84">
        <f t="shared" si="0"/>
        <v>0</v>
      </c>
      <c r="J20" s="50">
        <f t="shared" si="1"/>
        <v>108013</v>
      </c>
      <c r="K20" s="84">
        <f t="shared" si="3"/>
        <v>5.331939955760098</v>
      </c>
    </row>
    <row r="21" spans="1:11" s="47" customFormat="1" ht="60">
      <c r="A21" s="146" t="s">
        <v>122</v>
      </c>
      <c r="B21" s="49" t="s">
        <v>113</v>
      </c>
      <c r="C21" s="50">
        <v>499819.02</v>
      </c>
      <c r="D21" s="50">
        <v>0</v>
      </c>
      <c r="E21" s="50">
        <v>499819</v>
      </c>
      <c r="F21" s="50"/>
      <c r="G21" s="50"/>
      <c r="H21" s="50">
        <f t="shared" si="2"/>
        <v>0</v>
      </c>
      <c r="I21" s="84">
        <f t="shared" si="0"/>
        <v>0</v>
      </c>
      <c r="J21" s="50">
        <f t="shared" si="1"/>
        <v>0</v>
      </c>
      <c r="K21" s="84">
        <f t="shared" si="3"/>
        <v>0</v>
      </c>
    </row>
    <row r="22" spans="1:11" s="47" customFormat="1" ht="72">
      <c r="A22" s="146" t="s">
        <v>123</v>
      </c>
      <c r="B22" s="49" t="s">
        <v>68</v>
      </c>
      <c r="C22" s="50">
        <v>3327080</v>
      </c>
      <c r="D22" s="50">
        <v>69618</v>
      </c>
      <c r="E22" s="50">
        <v>3186287</v>
      </c>
      <c r="F22" s="50"/>
      <c r="G22" s="50"/>
      <c r="H22" s="50">
        <f t="shared" si="2"/>
        <v>0</v>
      </c>
      <c r="I22" s="84">
        <f t="shared" si="0"/>
        <v>0</v>
      </c>
      <c r="J22" s="50">
        <f t="shared" si="1"/>
        <v>69618</v>
      </c>
      <c r="K22" s="84">
        <f t="shared" si="3"/>
        <v>2.092465465212739</v>
      </c>
    </row>
    <row r="23" spans="1:11" s="47" customFormat="1" ht="60">
      <c r="A23" s="146" t="s">
        <v>124</v>
      </c>
      <c r="B23" s="49" t="s">
        <v>69</v>
      </c>
      <c r="C23" s="50">
        <v>2516113</v>
      </c>
      <c r="D23" s="50">
        <v>107824</v>
      </c>
      <c r="E23" s="50">
        <v>2396976</v>
      </c>
      <c r="F23" s="50"/>
      <c r="G23" s="50"/>
      <c r="H23" s="50">
        <f t="shared" si="2"/>
        <v>0</v>
      </c>
      <c r="I23" s="84">
        <f t="shared" si="0"/>
        <v>0</v>
      </c>
      <c r="J23" s="50">
        <f t="shared" si="1"/>
        <v>107824</v>
      </c>
      <c r="K23" s="84">
        <f t="shared" si="3"/>
        <v>4.285340125821058</v>
      </c>
    </row>
    <row r="24" spans="1:11" s="47" customFormat="1" ht="24">
      <c r="A24" s="143"/>
      <c r="B24" s="148" t="s">
        <v>103</v>
      </c>
      <c r="C24" s="148"/>
      <c r="D24" s="149">
        <f>SUM(D25:D26)</f>
        <v>0</v>
      </c>
      <c r="E24" s="149">
        <f>SUM(E25:E26)</f>
        <v>2232695</v>
      </c>
      <c r="F24" s="148"/>
      <c r="G24" s="150"/>
      <c r="H24" s="150">
        <f t="shared" si="2"/>
        <v>0</v>
      </c>
      <c r="I24" s="151">
        <f t="shared" si="0"/>
        <v>0</v>
      </c>
      <c r="J24" s="149">
        <f t="shared" si="1"/>
        <v>0</v>
      </c>
      <c r="K24" s="150"/>
    </row>
    <row r="25" spans="1:11" s="47" customFormat="1" ht="36">
      <c r="A25" s="146">
        <v>182070</v>
      </c>
      <c r="B25" s="49" t="s">
        <v>127</v>
      </c>
      <c r="C25" s="50">
        <v>1158211.16</v>
      </c>
      <c r="D25" s="50">
        <v>0</v>
      </c>
      <c r="E25" s="50">
        <v>1158211</v>
      </c>
      <c r="F25" s="50"/>
      <c r="G25" s="50"/>
      <c r="H25" s="50">
        <f t="shared" si="2"/>
        <v>0</v>
      </c>
      <c r="I25" s="84">
        <f t="shared" si="0"/>
        <v>0</v>
      </c>
      <c r="J25" s="50">
        <f t="shared" si="1"/>
        <v>0</v>
      </c>
      <c r="K25" s="84">
        <f>J25/C25%</f>
        <v>0</v>
      </c>
    </row>
    <row r="26" spans="1:11" s="47" customFormat="1" ht="36">
      <c r="A26" s="146">
        <v>206839</v>
      </c>
      <c r="B26" s="49" t="s">
        <v>128</v>
      </c>
      <c r="C26" s="50">
        <v>1106804.2</v>
      </c>
      <c r="D26" s="50">
        <v>0</v>
      </c>
      <c r="E26" s="50">
        <v>1074484</v>
      </c>
      <c r="F26" s="50"/>
      <c r="G26" s="50"/>
      <c r="H26" s="50">
        <f t="shared" si="2"/>
        <v>0</v>
      </c>
      <c r="I26" s="84">
        <f t="shared" si="0"/>
        <v>0</v>
      </c>
      <c r="J26" s="50">
        <f t="shared" si="1"/>
        <v>0</v>
      </c>
      <c r="K26" s="84">
        <f>J26/C26%</f>
        <v>0</v>
      </c>
    </row>
    <row r="27" spans="1:11" s="47" customFormat="1" ht="24">
      <c r="A27" s="143"/>
      <c r="B27" s="148" t="s">
        <v>104</v>
      </c>
      <c r="C27" s="148"/>
      <c r="D27" s="149">
        <f>D28</f>
        <v>0</v>
      </c>
      <c r="E27" s="149">
        <f>SUM(E28:E30)</f>
        <v>5120660</v>
      </c>
      <c r="F27" s="148"/>
      <c r="G27" s="150"/>
      <c r="H27" s="150">
        <f t="shared" si="2"/>
        <v>0</v>
      </c>
      <c r="I27" s="157">
        <f t="shared" si="0"/>
        <v>0</v>
      </c>
      <c r="J27" s="156">
        <f t="shared" si="1"/>
        <v>0</v>
      </c>
      <c r="K27" s="158"/>
    </row>
    <row r="28" spans="1:11" s="47" customFormat="1" ht="48">
      <c r="A28" s="146">
        <v>220053</v>
      </c>
      <c r="B28" s="49" t="s">
        <v>73</v>
      </c>
      <c r="C28" s="50">
        <v>9951775</v>
      </c>
      <c r="D28" s="50">
        <v>0</v>
      </c>
      <c r="E28" s="50">
        <v>2600000</v>
      </c>
      <c r="F28" s="50"/>
      <c r="G28" s="50"/>
      <c r="H28" s="50">
        <f t="shared" si="2"/>
        <v>0</v>
      </c>
      <c r="I28" s="155">
        <f t="shared" si="0"/>
        <v>0</v>
      </c>
      <c r="J28" s="154">
        <f t="shared" si="1"/>
        <v>0</v>
      </c>
      <c r="K28" s="155">
        <f>J28/C28%</f>
        <v>0</v>
      </c>
    </row>
    <row r="29" spans="1:11" s="47" customFormat="1" ht="36">
      <c r="A29" s="146">
        <v>285368</v>
      </c>
      <c r="B29" s="49" t="s">
        <v>129</v>
      </c>
      <c r="C29" s="50">
        <v>7620542</v>
      </c>
      <c r="D29" s="50">
        <v>0</v>
      </c>
      <c r="E29" s="50">
        <v>1620660</v>
      </c>
      <c r="F29" s="50"/>
      <c r="G29" s="50"/>
      <c r="H29" s="50">
        <f t="shared" si="2"/>
        <v>0</v>
      </c>
      <c r="I29" s="155">
        <f t="shared" si="0"/>
        <v>0</v>
      </c>
      <c r="J29" s="154">
        <f t="shared" si="1"/>
        <v>0</v>
      </c>
      <c r="K29" s="155">
        <f>J29/C29%</f>
        <v>0</v>
      </c>
    </row>
    <row r="30" spans="1:11" s="47" customFormat="1" ht="36">
      <c r="A30" s="146">
        <v>271878</v>
      </c>
      <c r="B30" s="49" t="s">
        <v>130</v>
      </c>
      <c r="C30" s="50">
        <v>3649603</v>
      </c>
      <c r="D30" s="50">
        <v>0</v>
      </c>
      <c r="E30" s="154">
        <v>900000</v>
      </c>
      <c r="F30" s="50"/>
      <c r="G30" s="50"/>
      <c r="H30" s="50">
        <f t="shared" si="2"/>
        <v>0</v>
      </c>
      <c r="I30" s="155">
        <f t="shared" si="0"/>
        <v>0</v>
      </c>
      <c r="J30" s="154">
        <f t="shared" si="1"/>
        <v>0</v>
      </c>
      <c r="K30" s="155">
        <f>J30/C30%</f>
        <v>0</v>
      </c>
    </row>
    <row r="31" spans="1:11" s="47" customFormat="1" ht="24">
      <c r="A31" s="143"/>
      <c r="B31" s="148" t="s">
        <v>102</v>
      </c>
      <c r="C31" s="148"/>
      <c r="D31" s="149">
        <f>SUM(D32:D33)</f>
        <v>549229.76</v>
      </c>
      <c r="E31" s="149">
        <f>SUM(E32:E33)</f>
        <v>2600000</v>
      </c>
      <c r="F31" s="148"/>
      <c r="G31" s="150"/>
      <c r="H31" s="150">
        <f t="shared" si="2"/>
        <v>0</v>
      </c>
      <c r="I31" s="157">
        <f t="shared" si="0"/>
        <v>0</v>
      </c>
      <c r="J31" s="156">
        <f t="shared" si="1"/>
        <v>549229.76</v>
      </c>
      <c r="K31" s="158"/>
    </row>
    <row r="32" spans="1:11" s="47" customFormat="1" ht="48">
      <c r="A32" s="98">
        <v>104190</v>
      </c>
      <c r="B32" s="49" t="s">
        <v>125</v>
      </c>
      <c r="C32" s="50">
        <v>1800899.44</v>
      </c>
      <c r="D32" s="50">
        <v>549229.76</v>
      </c>
      <c r="E32" s="154">
        <v>1600000</v>
      </c>
      <c r="F32" s="50"/>
      <c r="G32" s="50"/>
      <c r="H32" s="50">
        <f t="shared" si="2"/>
        <v>0</v>
      </c>
      <c r="I32" s="84">
        <f t="shared" si="0"/>
        <v>0</v>
      </c>
      <c r="J32" s="50">
        <f t="shared" si="1"/>
        <v>549229.76</v>
      </c>
      <c r="K32" s="84">
        <f>J32/C32%</f>
        <v>30.4975251699784</v>
      </c>
    </row>
    <row r="33" spans="1:11" s="47" customFormat="1" ht="72">
      <c r="A33" s="98">
        <v>227664</v>
      </c>
      <c r="B33" s="49" t="s">
        <v>126</v>
      </c>
      <c r="C33" s="50">
        <v>5377287</v>
      </c>
      <c r="D33" s="50">
        <v>0</v>
      </c>
      <c r="E33" s="50">
        <v>1000000</v>
      </c>
      <c r="F33" s="50"/>
      <c r="G33" s="50"/>
      <c r="H33" s="50">
        <f t="shared" si="2"/>
        <v>0</v>
      </c>
      <c r="I33" s="84">
        <f t="shared" si="0"/>
        <v>0</v>
      </c>
      <c r="J33" s="50">
        <f t="shared" si="1"/>
        <v>0</v>
      </c>
      <c r="K33" s="84">
        <f>J33/C33%</f>
        <v>0</v>
      </c>
    </row>
    <row r="34" spans="1:11" s="47" customFormat="1" ht="24">
      <c r="A34" s="143"/>
      <c r="B34" s="148" t="s">
        <v>131</v>
      </c>
      <c r="C34" s="148"/>
      <c r="D34" s="149">
        <f>D35</f>
        <v>0</v>
      </c>
      <c r="E34" s="149">
        <f>E35</f>
        <v>195700</v>
      </c>
      <c r="F34" s="148"/>
      <c r="G34" s="150"/>
      <c r="H34" s="150">
        <f t="shared" si="2"/>
        <v>0</v>
      </c>
      <c r="I34" s="157">
        <f t="shared" si="0"/>
        <v>0</v>
      </c>
      <c r="J34" s="156">
        <f t="shared" si="1"/>
        <v>0</v>
      </c>
      <c r="K34" s="158"/>
    </row>
    <row r="35" spans="1:11" s="47" customFormat="1" ht="72">
      <c r="A35" s="98">
        <v>268690</v>
      </c>
      <c r="B35" s="49" t="s">
        <v>132</v>
      </c>
      <c r="C35" s="50">
        <v>195700</v>
      </c>
      <c r="D35" s="50">
        <v>0</v>
      </c>
      <c r="E35" s="50">
        <v>195700</v>
      </c>
      <c r="F35" s="50"/>
      <c r="G35" s="50"/>
      <c r="H35" s="50">
        <f t="shared" si="2"/>
        <v>0</v>
      </c>
      <c r="I35" s="84">
        <f t="shared" si="0"/>
        <v>0</v>
      </c>
      <c r="J35" s="50">
        <f t="shared" si="1"/>
        <v>0</v>
      </c>
      <c r="K35" s="84">
        <f>J35/C35%</f>
        <v>0</v>
      </c>
    </row>
    <row r="36" spans="1:11" s="47" customFormat="1" ht="24">
      <c r="A36" s="143"/>
      <c r="B36" s="148" t="s">
        <v>100</v>
      </c>
      <c r="C36" s="148"/>
      <c r="D36" s="149">
        <f>D37</f>
        <v>51372849</v>
      </c>
      <c r="E36" s="149">
        <f>E37</f>
        <v>6150000</v>
      </c>
      <c r="F36" s="148"/>
      <c r="G36" s="149">
        <f>G37</f>
        <v>434378</v>
      </c>
      <c r="H36" s="149">
        <f t="shared" si="2"/>
        <v>434378</v>
      </c>
      <c r="I36" s="157">
        <f t="shared" si="0"/>
        <v>7.063056910569106</v>
      </c>
      <c r="J36" s="156">
        <f t="shared" si="1"/>
        <v>51807227</v>
      </c>
      <c r="K36" s="158"/>
    </row>
    <row r="37" spans="1:11" s="47" customFormat="1" ht="48">
      <c r="A37" s="98">
        <v>16823</v>
      </c>
      <c r="B37" s="49" t="s">
        <v>2</v>
      </c>
      <c r="C37" s="50">
        <v>131606306</v>
      </c>
      <c r="D37" s="50">
        <v>51372849</v>
      </c>
      <c r="E37" s="50">
        <v>6150000</v>
      </c>
      <c r="F37" s="50"/>
      <c r="G37" s="50">
        <v>434378</v>
      </c>
      <c r="H37" s="50">
        <f t="shared" si="2"/>
        <v>434378</v>
      </c>
      <c r="I37" s="84">
        <f t="shared" si="0"/>
        <v>7.063056910569106</v>
      </c>
      <c r="J37" s="50">
        <f t="shared" si="1"/>
        <v>51807227</v>
      </c>
      <c r="K37" s="84">
        <f>J37/C37%</f>
        <v>39.36530746482619</v>
      </c>
    </row>
    <row r="38" spans="1:11" s="47" customFormat="1" ht="24">
      <c r="A38" s="143"/>
      <c r="B38" s="148" t="s">
        <v>134</v>
      </c>
      <c r="C38" s="148"/>
      <c r="D38" s="149">
        <f>SUM(D39:D40)</f>
        <v>0</v>
      </c>
      <c r="E38" s="149">
        <f>SUM(E39:E40)</f>
        <v>1349142</v>
      </c>
      <c r="F38" s="148"/>
      <c r="G38" s="150"/>
      <c r="H38" s="150">
        <f t="shared" si="2"/>
        <v>0</v>
      </c>
      <c r="I38" s="157">
        <f aca="true" t="shared" si="4" ref="I38:I62">H38/E38%</f>
        <v>0</v>
      </c>
      <c r="J38" s="156">
        <f aca="true" t="shared" si="5" ref="J38:J62">D38+H38</f>
        <v>0</v>
      </c>
      <c r="K38" s="150"/>
    </row>
    <row r="39" spans="1:11" s="47" customFormat="1" ht="36">
      <c r="A39" s="98">
        <v>195324</v>
      </c>
      <c r="B39" s="49" t="s">
        <v>135</v>
      </c>
      <c r="C39" s="50">
        <v>273992.76</v>
      </c>
      <c r="D39" s="50">
        <v>0</v>
      </c>
      <c r="E39" s="50">
        <v>273992</v>
      </c>
      <c r="F39" s="50"/>
      <c r="G39" s="50"/>
      <c r="H39" s="50">
        <f t="shared" si="2"/>
        <v>0</v>
      </c>
      <c r="I39" s="84">
        <f t="shared" si="4"/>
        <v>0</v>
      </c>
      <c r="J39" s="50">
        <f t="shared" si="5"/>
        <v>0</v>
      </c>
      <c r="K39" s="84">
        <f>J39/C39%</f>
        <v>0</v>
      </c>
    </row>
    <row r="40" spans="1:11" s="47" customFormat="1" ht="48">
      <c r="A40" s="98">
        <v>230337</v>
      </c>
      <c r="B40" s="49" t="s">
        <v>136</v>
      </c>
      <c r="C40" s="50">
        <v>1394867.84</v>
      </c>
      <c r="D40" s="50">
        <v>0</v>
      </c>
      <c r="E40" s="50">
        <v>1075150</v>
      </c>
      <c r="F40" s="50"/>
      <c r="G40" s="50"/>
      <c r="H40" s="50">
        <f t="shared" si="2"/>
        <v>0</v>
      </c>
      <c r="I40" s="84">
        <f t="shared" si="4"/>
        <v>0</v>
      </c>
      <c r="J40" s="50">
        <f t="shared" si="5"/>
        <v>0</v>
      </c>
      <c r="K40" s="84">
        <f>J40/C40%</f>
        <v>0</v>
      </c>
    </row>
    <row r="41" spans="1:11" s="47" customFormat="1" ht="24">
      <c r="A41" s="143"/>
      <c r="B41" s="148" t="s">
        <v>101</v>
      </c>
      <c r="C41" s="148"/>
      <c r="D41" s="149">
        <f>SUM(D42:D46)</f>
        <v>7859059.010000001</v>
      </c>
      <c r="E41" s="149">
        <f>SUM(E42:E46)</f>
        <v>13821187</v>
      </c>
      <c r="F41" s="148"/>
      <c r="G41" s="150"/>
      <c r="H41" s="150">
        <f t="shared" si="2"/>
        <v>0</v>
      </c>
      <c r="I41" s="151">
        <f t="shared" si="4"/>
        <v>0</v>
      </c>
      <c r="J41" s="149">
        <f t="shared" si="5"/>
        <v>7859059.010000001</v>
      </c>
      <c r="K41" s="150"/>
    </row>
    <row r="42" spans="1:11" s="47" customFormat="1" ht="48">
      <c r="A42" s="98">
        <v>113547</v>
      </c>
      <c r="B42" s="49" t="s">
        <v>137</v>
      </c>
      <c r="C42" s="50">
        <v>5490031</v>
      </c>
      <c r="D42" s="50">
        <v>137200</v>
      </c>
      <c r="E42" s="50">
        <v>3352831</v>
      </c>
      <c r="F42" s="50"/>
      <c r="G42" s="50"/>
      <c r="H42" s="50">
        <f t="shared" si="2"/>
        <v>0</v>
      </c>
      <c r="I42" s="84">
        <f t="shared" si="4"/>
        <v>0</v>
      </c>
      <c r="J42" s="50">
        <f t="shared" si="5"/>
        <v>137200</v>
      </c>
      <c r="K42" s="84">
        <f>J42/C42%</f>
        <v>2.499075141834354</v>
      </c>
    </row>
    <row r="43" spans="1:11" s="47" customFormat="1" ht="48">
      <c r="A43" s="98">
        <v>169632</v>
      </c>
      <c r="B43" s="49" t="s">
        <v>138</v>
      </c>
      <c r="C43" s="50">
        <v>9003312.04</v>
      </c>
      <c r="D43" s="50">
        <v>55669.32</v>
      </c>
      <c r="E43" s="50">
        <v>3647092</v>
      </c>
      <c r="F43" s="50"/>
      <c r="G43" s="50"/>
      <c r="H43" s="50">
        <f t="shared" si="2"/>
        <v>0</v>
      </c>
      <c r="I43" s="84">
        <f t="shared" si="4"/>
        <v>0</v>
      </c>
      <c r="J43" s="50">
        <f t="shared" si="5"/>
        <v>55669.32</v>
      </c>
      <c r="K43" s="84">
        <f>J43/C43%</f>
        <v>0.6183204553243499</v>
      </c>
    </row>
    <row r="44" spans="1:11" s="47" customFormat="1" ht="36">
      <c r="A44" s="98">
        <v>143627</v>
      </c>
      <c r="B44" s="49" t="s">
        <v>70</v>
      </c>
      <c r="C44" s="50">
        <v>5829629</v>
      </c>
      <c r="D44" s="50">
        <v>159600</v>
      </c>
      <c r="E44" s="50">
        <v>1630129</v>
      </c>
      <c r="F44" s="50"/>
      <c r="G44" s="50"/>
      <c r="H44" s="50">
        <f t="shared" si="2"/>
        <v>0</v>
      </c>
      <c r="I44" s="84">
        <f t="shared" si="4"/>
        <v>0</v>
      </c>
      <c r="J44" s="50">
        <f t="shared" si="5"/>
        <v>159600</v>
      </c>
      <c r="K44" s="84">
        <f>J44/C44%</f>
        <v>2.737738542195395</v>
      </c>
    </row>
    <row r="45" spans="1:11" s="47" customFormat="1" ht="48">
      <c r="A45" s="98">
        <v>144291</v>
      </c>
      <c r="B45" s="49" t="s">
        <v>139</v>
      </c>
      <c r="C45" s="50">
        <v>4642886</v>
      </c>
      <c r="D45" s="50">
        <v>183824</v>
      </c>
      <c r="E45" s="50">
        <v>1259062</v>
      </c>
      <c r="F45" s="50"/>
      <c r="G45" s="50"/>
      <c r="H45" s="50">
        <f t="shared" si="2"/>
        <v>0</v>
      </c>
      <c r="I45" s="84">
        <f t="shared" si="4"/>
        <v>0</v>
      </c>
      <c r="J45" s="50">
        <f t="shared" si="5"/>
        <v>183824</v>
      </c>
      <c r="K45" s="84">
        <f>J45/C45%</f>
        <v>3.9592615455128555</v>
      </c>
    </row>
    <row r="46" spans="1:11" s="47" customFormat="1" ht="48">
      <c r="A46" s="98">
        <v>187772</v>
      </c>
      <c r="B46" s="49" t="s">
        <v>64</v>
      </c>
      <c r="C46" s="50">
        <v>11416931</v>
      </c>
      <c r="D46" s="50">
        <v>7322765.69</v>
      </c>
      <c r="E46" s="50">
        <v>3932073</v>
      </c>
      <c r="F46" s="50"/>
      <c r="G46" s="50"/>
      <c r="H46" s="50">
        <f t="shared" si="2"/>
        <v>0</v>
      </c>
      <c r="I46" s="84">
        <f t="shared" si="4"/>
        <v>0</v>
      </c>
      <c r="J46" s="50">
        <f t="shared" si="5"/>
        <v>7322765.69</v>
      </c>
      <c r="K46" s="84">
        <f>J46/C46%</f>
        <v>64.13952830230822</v>
      </c>
    </row>
    <row r="47" spans="1:11" s="47" customFormat="1" ht="24">
      <c r="A47" s="143"/>
      <c r="B47" s="148" t="s">
        <v>140</v>
      </c>
      <c r="C47" s="148"/>
      <c r="D47" s="149">
        <f>SUM(D48:D50)</f>
        <v>183954</v>
      </c>
      <c r="E47" s="149">
        <f>SUM(E48:E50)</f>
        <v>1929818</v>
      </c>
      <c r="F47" s="148"/>
      <c r="G47" s="150"/>
      <c r="H47" s="150">
        <f t="shared" si="2"/>
        <v>0</v>
      </c>
      <c r="I47" s="151">
        <f t="shared" si="4"/>
        <v>0</v>
      </c>
      <c r="J47" s="149">
        <f t="shared" si="5"/>
        <v>183954</v>
      </c>
      <c r="K47" s="150"/>
    </row>
    <row r="48" spans="1:11" s="47" customFormat="1" ht="36">
      <c r="A48" s="98">
        <v>158310</v>
      </c>
      <c r="B48" s="49" t="s">
        <v>142</v>
      </c>
      <c r="C48" s="50">
        <v>6789638.55</v>
      </c>
      <c r="D48" s="50">
        <v>183954</v>
      </c>
      <c r="E48" s="50">
        <v>1339282</v>
      </c>
      <c r="F48" s="50"/>
      <c r="G48" s="50"/>
      <c r="H48" s="50">
        <f t="shared" si="2"/>
        <v>0</v>
      </c>
      <c r="I48" s="84">
        <f t="shared" si="4"/>
        <v>0</v>
      </c>
      <c r="J48" s="50">
        <f t="shared" si="5"/>
        <v>183954</v>
      </c>
      <c r="K48" s="84">
        <f>J48/C48%</f>
        <v>2.7093342104345157</v>
      </c>
    </row>
    <row r="49" spans="1:11" s="47" customFormat="1" ht="48">
      <c r="A49" s="98">
        <v>247783</v>
      </c>
      <c r="B49" s="49" t="s">
        <v>141</v>
      </c>
      <c r="C49" s="50">
        <v>1192091</v>
      </c>
      <c r="D49" s="50">
        <v>0</v>
      </c>
      <c r="E49" s="50">
        <v>292091</v>
      </c>
      <c r="F49" s="50"/>
      <c r="G49" s="50"/>
      <c r="H49" s="50">
        <f t="shared" si="2"/>
        <v>0</v>
      </c>
      <c r="I49" s="84">
        <f t="shared" si="4"/>
        <v>0</v>
      </c>
      <c r="J49" s="50">
        <f t="shared" si="5"/>
        <v>0</v>
      </c>
      <c r="K49" s="84">
        <f>J49/C49%</f>
        <v>0</v>
      </c>
    </row>
    <row r="50" spans="1:11" s="47" customFormat="1" ht="72">
      <c r="A50" s="98">
        <v>263915</v>
      </c>
      <c r="B50" s="49" t="s">
        <v>143</v>
      </c>
      <c r="C50" s="50">
        <v>1198445</v>
      </c>
      <c r="D50" s="50">
        <v>0</v>
      </c>
      <c r="E50" s="50">
        <v>298445</v>
      </c>
      <c r="F50" s="50"/>
      <c r="G50" s="50"/>
      <c r="H50" s="50">
        <f t="shared" si="2"/>
        <v>0</v>
      </c>
      <c r="I50" s="84">
        <f t="shared" si="4"/>
        <v>0</v>
      </c>
      <c r="J50" s="50">
        <f t="shared" si="5"/>
        <v>0</v>
      </c>
      <c r="K50" s="84">
        <f>J50/C50%</f>
        <v>0</v>
      </c>
    </row>
    <row r="51" spans="1:11" s="47" customFormat="1" ht="24">
      <c r="A51" s="143"/>
      <c r="B51" s="148" t="s">
        <v>105</v>
      </c>
      <c r="C51" s="148"/>
      <c r="D51" s="149">
        <f>D52</f>
        <v>0</v>
      </c>
      <c r="E51" s="149">
        <f>E52</f>
        <v>1198556</v>
      </c>
      <c r="F51" s="150"/>
      <c r="G51" s="150"/>
      <c r="H51" s="150">
        <f t="shared" si="2"/>
        <v>0</v>
      </c>
      <c r="I51" s="151">
        <f t="shared" si="4"/>
        <v>0</v>
      </c>
      <c r="J51" s="149">
        <f t="shared" si="5"/>
        <v>0</v>
      </c>
      <c r="K51" s="150"/>
    </row>
    <row r="52" spans="1:11" s="47" customFormat="1" ht="60">
      <c r="A52" s="98">
        <v>172862</v>
      </c>
      <c r="B52" s="49" t="s">
        <v>144</v>
      </c>
      <c r="C52" s="50">
        <v>1198556.32</v>
      </c>
      <c r="D52" s="50">
        <v>0</v>
      </c>
      <c r="E52" s="50">
        <v>1198556</v>
      </c>
      <c r="F52" s="50"/>
      <c r="G52" s="50"/>
      <c r="H52" s="50">
        <f t="shared" si="2"/>
        <v>0</v>
      </c>
      <c r="I52" s="84">
        <f t="shared" si="4"/>
        <v>0</v>
      </c>
      <c r="J52" s="50">
        <f t="shared" si="5"/>
        <v>0</v>
      </c>
      <c r="K52" s="84">
        <f>J52/C52%</f>
        <v>0</v>
      </c>
    </row>
    <row r="53" spans="1:11" s="47" customFormat="1" ht="24">
      <c r="A53" s="143"/>
      <c r="B53" s="148" t="s">
        <v>106</v>
      </c>
      <c r="C53" s="148"/>
      <c r="D53" s="149">
        <f>SUM(D54:D55)</f>
        <v>0</v>
      </c>
      <c r="E53" s="149">
        <f>SUM(E54:E55)</f>
        <v>4649794</v>
      </c>
      <c r="F53" s="148"/>
      <c r="G53" s="150"/>
      <c r="H53" s="150">
        <f t="shared" si="2"/>
        <v>0</v>
      </c>
      <c r="I53" s="151">
        <f t="shared" si="4"/>
        <v>0</v>
      </c>
      <c r="J53" s="149">
        <f t="shared" si="5"/>
        <v>0</v>
      </c>
      <c r="K53" s="150"/>
    </row>
    <row r="54" spans="1:11" s="47" customFormat="1" ht="48">
      <c r="A54" s="98">
        <v>142453</v>
      </c>
      <c r="B54" s="49" t="s">
        <v>145</v>
      </c>
      <c r="C54" s="50">
        <v>3555494</v>
      </c>
      <c r="D54" s="50">
        <v>0</v>
      </c>
      <c r="E54" s="50">
        <v>3555494</v>
      </c>
      <c r="F54" s="50"/>
      <c r="G54" s="50"/>
      <c r="H54" s="50">
        <f t="shared" si="2"/>
        <v>0</v>
      </c>
      <c r="I54" s="84">
        <f t="shared" si="4"/>
        <v>0</v>
      </c>
      <c r="J54" s="50">
        <f t="shared" si="5"/>
        <v>0</v>
      </c>
      <c r="K54" s="84">
        <f>J54/C54%</f>
        <v>0</v>
      </c>
    </row>
    <row r="55" spans="1:11" s="47" customFormat="1" ht="60">
      <c r="A55" s="98">
        <v>255957</v>
      </c>
      <c r="B55" s="49" t="s">
        <v>146</v>
      </c>
      <c r="C55" s="50">
        <v>1094300.18</v>
      </c>
      <c r="D55" s="50">
        <v>0</v>
      </c>
      <c r="E55" s="50">
        <v>1094300</v>
      </c>
      <c r="F55" s="50"/>
      <c r="G55" s="50"/>
      <c r="H55" s="50">
        <f t="shared" si="2"/>
        <v>0</v>
      </c>
      <c r="I55" s="84">
        <f t="shared" si="4"/>
        <v>0</v>
      </c>
      <c r="J55" s="50">
        <f t="shared" si="5"/>
        <v>0</v>
      </c>
      <c r="K55" s="84">
        <f>J55/C55%</f>
        <v>0</v>
      </c>
    </row>
    <row r="56" spans="1:11" s="47" customFormat="1" ht="24">
      <c r="A56" s="143"/>
      <c r="B56" s="148" t="s">
        <v>107</v>
      </c>
      <c r="C56" s="148"/>
      <c r="D56" s="149">
        <f>SUM(D57:D58)</f>
        <v>70680.59</v>
      </c>
      <c r="E56" s="149">
        <f>SUM(E57:E58)</f>
        <v>3541926</v>
      </c>
      <c r="F56" s="148"/>
      <c r="G56" s="150"/>
      <c r="H56" s="150">
        <f t="shared" si="2"/>
        <v>0</v>
      </c>
      <c r="I56" s="151">
        <f t="shared" si="4"/>
        <v>0</v>
      </c>
      <c r="J56" s="149">
        <f t="shared" si="5"/>
        <v>70680.59</v>
      </c>
      <c r="K56" s="150"/>
    </row>
    <row r="57" spans="1:11" s="47" customFormat="1" ht="21.75" customHeight="1">
      <c r="A57" s="98"/>
      <c r="B57" s="49" t="s">
        <v>52</v>
      </c>
      <c r="C57" s="50"/>
      <c r="D57" s="50"/>
      <c r="E57" s="50">
        <v>3086969</v>
      </c>
      <c r="F57" s="50"/>
      <c r="G57" s="50"/>
      <c r="H57" s="50">
        <f t="shared" si="2"/>
        <v>0</v>
      </c>
      <c r="I57" s="84">
        <f t="shared" si="4"/>
        <v>0</v>
      </c>
      <c r="J57" s="50">
        <f t="shared" si="5"/>
        <v>0</v>
      </c>
      <c r="K57" s="84"/>
    </row>
    <row r="58" spans="1:11" s="47" customFormat="1" ht="48">
      <c r="A58" s="98">
        <v>90849</v>
      </c>
      <c r="B58" s="49" t="s">
        <v>147</v>
      </c>
      <c r="C58" s="50">
        <v>525638.09</v>
      </c>
      <c r="D58" s="50">
        <v>70680.59</v>
      </c>
      <c r="E58" s="50">
        <v>454957</v>
      </c>
      <c r="F58" s="50"/>
      <c r="G58" s="50"/>
      <c r="H58" s="50">
        <f t="shared" si="2"/>
        <v>0</v>
      </c>
      <c r="I58" s="84">
        <f t="shared" si="4"/>
        <v>0</v>
      </c>
      <c r="J58" s="50">
        <f t="shared" si="5"/>
        <v>70680.59</v>
      </c>
      <c r="K58" s="84">
        <f>J58/C58%</f>
        <v>13.446626366061103</v>
      </c>
    </row>
    <row r="59" spans="1:11" s="47" customFormat="1" ht="36">
      <c r="A59" s="143"/>
      <c r="B59" s="148" t="s">
        <v>108</v>
      </c>
      <c r="C59" s="148"/>
      <c r="D59" s="149">
        <f>SUM(D60:D60)</f>
        <v>187324.01</v>
      </c>
      <c r="E59" s="149">
        <f>SUM(E60:E60)</f>
        <v>2787841</v>
      </c>
      <c r="F59" s="148"/>
      <c r="G59" s="150"/>
      <c r="H59" s="150">
        <f t="shared" si="2"/>
        <v>0</v>
      </c>
      <c r="I59" s="151">
        <f t="shared" si="4"/>
        <v>0</v>
      </c>
      <c r="J59" s="149">
        <f t="shared" si="5"/>
        <v>187324.01</v>
      </c>
      <c r="K59" s="150"/>
    </row>
    <row r="60" spans="1:11" s="47" customFormat="1" ht="60">
      <c r="A60" s="98">
        <v>180262</v>
      </c>
      <c r="B60" s="49" t="s">
        <v>72</v>
      </c>
      <c r="C60" s="50">
        <v>3028855</v>
      </c>
      <c r="D60" s="50">
        <v>187324.01</v>
      </c>
      <c r="E60" s="50">
        <v>2787841</v>
      </c>
      <c r="F60" s="50"/>
      <c r="G60" s="50"/>
      <c r="H60" s="50">
        <f t="shared" si="2"/>
        <v>0</v>
      </c>
      <c r="I60" s="84">
        <f t="shared" si="4"/>
        <v>0</v>
      </c>
      <c r="J60" s="50">
        <f t="shared" si="5"/>
        <v>187324.01</v>
      </c>
      <c r="K60" s="84">
        <f>J60/C60%</f>
        <v>6.184647663886189</v>
      </c>
    </row>
    <row r="61" spans="1:11" s="47" customFormat="1" ht="24">
      <c r="A61" s="143"/>
      <c r="B61" s="148" t="s">
        <v>109</v>
      </c>
      <c r="C61" s="148"/>
      <c r="D61" s="149">
        <f>SUM(D62:D62)</f>
        <v>2194301</v>
      </c>
      <c r="E61" s="149">
        <f>SUM(E62:E62)</f>
        <v>395713</v>
      </c>
      <c r="F61" s="148"/>
      <c r="G61" s="150"/>
      <c r="H61" s="150">
        <f t="shared" si="2"/>
        <v>0</v>
      </c>
      <c r="I61" s="151">
        <f t="shared" si="4"/>
        <v>0</v>
      </c>
      <c r="J61" s="149">
        <f t="shared" si="5"/>
        <v>2194301</v>
      </c>
      <c r="K61" s="150"/>
    </row>
    <row r="62" spans="1:11" s="47" customFormat="1" ht="60">
      <c r="A62" s="98">
        <v>187401</v>
      </c>
      <c r="B62" s="49" t="s">
        <v>148</v>
      </c>
      <c r="C62" s="50">
        <v>3590014</v>
      </c>
      <c r="D62" s="50">
        <v>2194301</v>
      </c>
      <c r="E62" s="50">
        <v>395713</v>
      </c>
      <c r="F62" s="50"/>
      <c r="G62" s="50"/>
      <c r="H62" s="50">
        <f t="shared" si="2"/>
        <v>0</v>
      </c>
      <c r="I62" s="84">
        <f t="shared" si="4"/>
        <v>0</v>
      </c>
      <c r="J62" s="50">
        <f t="shared" si="5"/>
        <v>2194301</v>
      </c>
      <c r="K62" s="84">
        <f>J62/C62%</f>
        <v>61.122352169100175</v>
      </c>
    </row>
    <row r="63" ht="12">
      <c r="F63" s="44"/>
    </row>
    <row r="64" spans="1:188" s="62" customFormat="1" ht="12">
      <c r="A64" s="147" t="s">
        <v>30</v>
      </c>
      <c r="B64" s="64"/>
      <c r="C64" s="45"/>
      <c r="D64" s="64"/>
      <c r="E64" s="45"/>
      <c r="F64" s="44"/>
      <c r="G64" s="44"/>
      <c r="H64" s="44"/>
      <c r="J64" s="63"/>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row>
    <row r="65" spans="1:188" s="62" customFormat="1" ht="12">
      <c r="A65" s="147" t="s">
        <v>22</v>
      </c>
      <c r="B65" s="64"/>
      <c r="C65" s="45"/>
      <c r="D65" s="64"/>
      <c r="E65" s="45"/>
      <c r="F65" s="44"/>
      <c r="G65" s="44"/>
      <c r="H65" s="44"/>
      <c r="J65" s="63"/>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row>
    <row r="66" spans="1:188" s="62" customFormat="1" ht="12">
      <c r="A66" s="190" t="s">
        <v>27</v>
      </c>
      <c r="B66" s="190"/>
      <c r="C66" s="66"/>
      <c r="D66" s="67"/>
      <c r="E66" s="66"/>
      <c r="F66" s="44"/>
      <c r="G66" s="44"/>
      <c r="H66" s="68"/>
      <c r="J66" s="63"/>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row>
    <row r="67" spans="1:188" s="62" customFormat="1" ht="12">
      <c r="A67" s="147"/>
      <c r="B67" s="65"/>
      <c r="C67" s="66"/>
      <c r="D67" s="69"/>
      <c r="E67" s="69"/>
      <c r="F67" s="68"/>
      <c r="G67" s="68"/>
      <c r="H67" s="68"/>
      <c r="J67" s="63"/>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row>
    <row r="68" ht="12">
      <c r="F68" s="44"/>
    </row>
    <row r="69" ht="12">
      <c r="F69" s="44"/>
    </row>
    <row r="70" ht="12">
      <c r="F70" s="44"/>
    </row>
    <row r="71" ht="12">
      <c r="F71" s="44"/>
    </row>
    <row r="72" ht="12">
      <c r="F72" s="44"/>
    </row>
    <row r="73" ht="12">
      <c r="F73" s="44"/>
    </row>
    <row r="74" ht="12">
      <c r="F74" s="44"/>
    </row>
    <row r="75" ht="12">
      <c r="F75" s="44"/>
    </row>
    <row r="76" ht="12">
      <c r="F76" s="44"/>
    </row>
    <row r="77" ht="12">
      <c r="F77" s="44"/>
    </row>
    <row r="78" ht="12">
      <c r="F78" s="44"/>
    </row>
    <row r="79" ht="12">
      <c r="F79" s="44"/>
    </row>
    <row r="80" ht="12">
      <c r="F80" s="44"/>
    </row>
    <row r="81" ht="12">
      <c r="F81" s="44"/>
    </row>
    <row r="82" ht="12">
      <c r="F82" s="44"/>
    </row>
    <row r="83" ht="12">
      <c r="F83" s="44"/>
    </row>
    <row r="84" ht="12">
      <c r="F84" s="44"/>
    </row>
    <row r="85" ht="12">
      <c r="F85" s="44"/>
    </row>
    <row r="86" ht="12">
      <c r="F86" s="44"/>
    </row>
    <row r="87" ht="12">
      <c r="F87" s="44"/>
    </row>
    <row r="88" ht="12">
      <c r="F88" s="44"/>
    </row>
    <row r="89" ht="12">
      <c r="F89" s="44"/>
    </row>
    <row r="90" ht="12">
      <c r="F90" s="44"/>
    </row>
    <row r="91" ht="12">
      <c r="F91" s="44"/>
    </row>
    <row r="92" ht="12">
      <c r="F92" s="44"/>
    </row>
    <row r="93" ht="12">
      <c r="F93" s="44"/>
    </row>
    <row r="94" ht="12">
      <c r="F94" s="44"/>
    </row>
    <row r="95" ht="12">
      <c r="F95" s="44"/>
    </row>
    <row r="96" ht="12">
      <c r="F96" s="44"/>
    </row>
    <row r="97" ht="12">
      <c r="F97" s="44"/>
    </row>
    <row r="98" ht="12">
      <c r="F98" s="44"/>
    </row>
    <row r="99" ht="12">
      <c r="F99" s="44"/>
    </row>
    <row r="100" ht="12">
      <c r="F100" s="44"/>
    </row>
    <row r="101" ht="12">
      <c r="F101" s="44"/>
    </row>
    <row r="102" ht="12">
      <c r="F102" s="44"/>
    </row>
    <row r="103" ht="12">
      <c r="F103" s="44"/>
    </row>
    <row r="104" ht="12">
      <c r="F104" s="44"/>
    </row>
    <row r="105" ht="12">
      <c r="F105" s="44"/>
    </row>
    <row r="106" ht="12">
      <c r="F106" s="44"/>
    </row>
    <row r="107" ht="12">
      <c r="F107" s="44"/>
    </row>
    <row r="108" ht="12">
      <c r="F108" s="44"/>
    </row>
    <row r="109" ht="12">
      <c r="F109" s="44"/>
    </row>
    <row r="110" ht="12">
      <c r="F110" s="44"/>
    </row>
    <row r="111" ht="12">
      <c r="F111" s="44"/>
    </row>
    <row r="112" ht="12">
      <c r="F112" s="44"/>
    </row>
    <row r="113" ht="12">
      <c r="F113" s="44"/>
    </row>
    <row r="114" ht="12">
      <c r="F114" s="44"/>
    </row>
    <row r="115" ht="12">
      <c r="F115" s="44"/>
    </row>
    <row r="116" ht="12">
      <c r="F116" s="44"/>
    </row>
    <row r="117" ht="12">
      <c r="F117" s="44"/>
    </row>
    <row r="118" ht="12">
      <c r="F118" s="44"/>
    </row>
    <row r="119" ht="12">
      <c r="F119" s="44"/>
    </row>
    <row r="120" ht="12">
      <c r="F120" s="44"/>
    </row>
    <row r="121" ht="12">
      <c r="F121" s="44"/>
    </row>
    <row r="122" ht="12">
      <c r="F122" s="44"/>
    </row>
    <row r="123" ht="12">
      <c r="F123" s="44"/>
    </row>
    <row r="124" ht="12">
      <c r="F124" s="44"/>
    </row>
    <row r="125" ht="12">
      <c r="F125" s="44"/>
    </row>
    <row r="126" ht="12">
      <c r="F126" s="44"/>
    </row>
    <row r="127" ht="12">
      <c r="F127" s="44"/>
    </row>
    <row r="128" ht="12">
      <c r="F128" s="44"/>
    </row>
    <row r="129" ht="12">
      <c r="F129" s="44"/>
    </row>
    <row r="130" ht="12">
      <c r="F130" s="44"/>
    </row>
    <row r="131" ht="12">
      <c r="F131" s="44"/>
    </row>
    <row r="132" ht="12">
      <c r="F132" s="44"/>
    </row>
    <row r="133" ht="12">
      <c r="F133" s="44"/>
    </row>
    <row r="134" ht="12">
      <c r="F134" s="44"/>
    </row>
    <row r="135" ht="12">
      <c r="F135" s="44"/>
    </row>
    <row r="136" ht="12">
      <c r="F136" s="44"/>
    </row>
    <row r="137" ht="12">
      <c r="F137" s="44"/>
    </row>
    <row r="138" ht="12">
      <c r="F138" s="44"/>
    </row>
    <row r="139" ht="12">
      <c r="F139" s="44"/>
    </row>
    <row r="140" ht="12">
      <c r="F140" s="44"/>
    </row>
    <row r="141" spans="3:6" ht="12">
      <c r="C141" s="95"/>
      <c r="D141" s="95"/>
      <c r="F141" s="44"/>
    </row>
    <row r="142" ht="12">
      <c r="F142" s="44"/>
    </row>
    <row r="143" ht="12">
      <c r="F143" s="44"/>
    </row>
    <row r="144" ht="12">
      <c r="F144" s="44"/>
    </row>
    <row r="145" ht="12">
      <c r="F145" s="44"/>
    </row>
    <row r="146" ht="12">
      <c r="F146" s="44"/>
    </row>
    <row r="147" ht="12">
      <c r="F147" s="44"/>
    </row>
    <row r="148" ht="12">
      <c r="F148" s="44"/>
    </row>
    <row r="149" ht="12">
      <c r="F149" s="44"/>
    </row>
    <row r="150" ht="12">
      <c r="F150" s="44"/>
    </row>
    <row r="151" ht="12">
      <c r="F151" s="44"/>
    </row>
    <row r="152" ht="12">
      <c r="F152" s="44"/>
    </row>
    <row r="153" ht="12">
      <c r="F153" s="44"/>
    </row>
    <row r="154" ht="12">
      <c r="F154" s="44"/>
    </row>
    <row r="155" ht="12">
      <c r="F155" s="44"/>
    </row>
    <row r="156" ht="12">
      <c r="F156" s="44"/>
    </row>
    <row r="157" ht="12">
      <c r="F157" s="44"/>
    </row>
    <row r="158" ht="12">
      <c r="F158" s="44"/>
    </row>
    <row r="159" ht="12">
      <c r="F159" s="44"/>
    </row>
    <row r="160" ht="12">
      <c r="F160" s="44"/>
    </row>
    <row r="161" ht="12">
      <c r="F161" s="44"/>
    </row>
    <row r="162" ht="12">
      <c r="F162" s="44"/>
    </row>
    <row r="163" ht="12">
      <c r="F163" s="44"/>
    </row>
    <row r="164" ht="12">
      <c r="F164" s="44"/>
    </row>
    <row r="165" ht="12">
      <c r="F165" s="44"/>
    </row>
    <row r="166" ht="12">
      <c r="F166" s="44"/>
    </row>
    <row r="167" ht="12">
      <c r="F167" s="44"/>
    </row>
    <row r="168" ht="12">
      <c r="F168" s="44"/>
    </row>
    <row r="169" ht="12">
      <c r="F169" s="44"/>
    </row>
    <row r="170" ht="12">
      <c r="F170" s="44"/>
    </row>
    <row r="171" ht="12">
      <c r="F171" s="44"/>
    </row>
    <row r="172" ht="12">
      <c r="F172" s="44"/>
    </row>
    <row r="173" ht="12">
      <c r="F173" s="44"/>
    </row>
    <row r="174" ht="12">
      <c r="F174" s="44"/>
    </row>
    <row r="175" ht="12">
      <c r="F175" s="44"/>
    </row>
    <row r="176" ht="12">
      <c r="F176" s="44"/>
    </row>
    <row r="177" ht="12">
      <c r="F177" s="44"/>
    </row>
    <row r="178" ht="12">
      <c r="F178" s="44"/>
    </row>
    <row r="179" ht="12">
      <c r="F179" s="44"/>
    </row>
    <row r="180" ht="12">
      <c r="F180" s="44"/>
    </row>
    <row r="181" ht="12">
      <c r="F181" s="44"/>
    </row>
    <row r="182" ht="12">
      <c r="F182" s="44"/>
    </row>
    <row r="183" ht="12">
      <c r="F183" s="44"/>
    </row>
    <row r="184" ht="12">
      <c r="F184" s="44"/>
    </row>
    <row r="185" ht="12">
      <c r="F185" s="44"/>
    </row>
    <row r="186" ht="12">
      <c r="F186" s="44"/>
    </row>
    <row r="187" ht="12">
      <c r="F187" s="44"/>
    </row>
    <row r="188" ht="12">
      <c r="F188" s="44"/>
    </row>
    <row r="189" ht="12">
      <c r="F189" s="44"/>
    </row>
    <row r="190" ht="12">
      <c r="F190" s="44"/>
    </row>
    <row r="191" ht="12">
      <c r="F191" s="44"/>
    </row>
    <row r="192" ht="12">
      <c r="F192" s="44"/>
    </row>
    <row r="193" ht="12">
      <c r="F193" s="44"/>
    </row>
    <row r="194" ht="12">
      <c r="F194" s="44"/>
    </row>
    <row r="195" ht="12">
      <c r="F195" s="44"/>
    </row>
    <row r="196" ht="12">
      <c r="F196" s="44"/>
    </row>
    <row r="197" ht="12">
      <c r="F197" s="44"/>
    </row>
    <row r="198" ht="12">
      <c r="F198" s="44"/>
    </row>
    <row r="199" ht="12">
      <c r="F199" s="44"/>
    </row>
    <row r="200" ht="12">
      <c r="F200" s="44"/>
    </row>
    <row r="201" ht="12">
      <c r="F201" s="44"/>
    </row>
    <row r="202" ht="12">
      <c r="F202" s="44"/>
    </row>
    <row r="203" ht="12">
      <c r="F203" s="44"/>
    </row>
    <row r="204" ht="12">
      <c r="F204" s="44"/>
    </row>
    <row r="205" ht="12">
      <c r="F205" s="44"/>
    </row>
    <row r="206" ht="12">
      <c r="F206" s="44"/>
    </row>
    <row r="207" ht="12">
      <c r="F207" s="44"/>
    </row>
    <row r="208" ht="12">
      <c r="F208" s="44"/>
    </row>
    <row r="209" ht="12">
      <c r="F209" s="44"/>
    </row>
    <row r="210" ht="12">
      <c r="F210" s="44"/>
    </row>
    <row r="211" ht="12">
      <c r="F211" s="44"/>
    </row>
    <row r="212" ht="12">
      <c r="F212" s="44"/>
    </row>
    <row r="213" ht="12">
      <c r="F213" s="44"/>
    </row>
    <row r="214" ht="12">
      <c r="F214" s="44"/>
    </row>
    <row r="215" ht="12">
      <c r="F215" s="44"/>
    </row>
    <row r="216" spans="4:6" ht="12">
      <c r="D216" s="144" t="s">
        <v>115</v>
      </c>
      <c r="F216" s="44"/>
    </row>
    <row r="217" ht="12">
      <c r="F217" s="44"/>
    </row>
    <row r="218" ht="12">
      <c r="F218" s="44"/>
    </row>
    <row r="219" ht="12">
      <c r="F219" s="44"/>
    </row>
    <row r="220" ht="12">
      <c r="F220" s="44"/>
    </row>
    <row r="221" ht="12">
      <c r="F221" s="44"/>
    </row>
    <row r="222" ht="12">
      <c r="F222" s="44"/>
    </row>
    <row r="223" ht="12">
      <c r="F223" s="44"/>
    </row>
    <row r="224" ht="12">
      <c r="F224" s="44"/>
    </row>
    <row r="225" ht="12">
      <c r="F225" s="44"/>
    </row>
    <row r="226" ht="12">
      <c r="F226" s="44"/>
    </row>
    <row r="227" ht="12">
      <c r="F227" s="44"/>
    </row>
    <row r="228" ht="12">
      <c r="F228" s="44"/>
    </row>
    <row r="229" ht="12">
      <c r="F229" s="44"/>
    </row>
    <row r="230" ht="12">
      <c r="F230" s="44"/>
    </row>
    <row r="231" ht="12">
      <c r="F231" s="44"/>
    </row>
    <row r="232" ht="12">
      <c r="F232" s="44"/>
    </row>
    <row r="233" ht="12">
      <c r="F233" s="44"/>
    </row>
    <row r="234" ht="12">
      <c r="F234" s="44"/>
    </row>
    <row r="355" ht="24">
      <c r="D355" s="144" t="s">
        <v>116</v>
      </c>
    </row>
    <row r="413" ht="12">
      <c r="D413" s="45">
        <f>+++++++++++++++++++++++++++++++++++++++++++++++++++++++++++++++++++++++++++++++++++++++++++++++++++++++++++++++++++++++++++++++++++++++++++++++++++++++++++++++++++++++++++++++++++++++++3.33333333333333</f>
        <v>3.33333333333333</v>
      </c>
    </row>
    <row r="524" ht="288">
      <c r="D524" s="45" t="s">
        <v>117</v>
      </c>
    </row>
  </sheetData>
  <sheetProtection/>
  <mergeCells count="10">
    <mergeCell ref="J4:J5"/>
    <mergeCell ref="K4:K5"/>
    <mergeCell ref="A2:K2"/>
    <mergeCell ref="A1:K1"/>
    <mergeCell ref="A66:B66"/>
    <mergeCell ref="C4:C5"/>
    <mergeCell ref="E4:I4"/>
    <mergeCell ref="D4:D5"/>
    <mergeCell ref="A4:A5"/>
    <mergeCell ref="B4:B5"/>
  </mergeCells>
  <printOptions/>
  <pageMargins left="0.7874015748031497" right="0" top="0.5905511811023623" bottom="0.5905511811023623" header="0.31496062992125984" footer="0"/>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REVELO</dc:creator>
  <cp:keywords/>
  <dc:description/>
  <cp:lastModifiedBy>YDA MANUELA MAMANI ALVAREZ</cp:lastModifiedBy>
  <cp:lastPrinted>2015-03-09T22:47:03Z</cp:lastPrinted>
  <dcterms:created xsi:type="dcterms:W3CDTF">2009-03-02T15:11:29Z</dcterms:created>
  <dcterms:modified xsi:type="dcterms:W3CDTF">2015-03-27T15:41:55Z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