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4710" windowWidth="23475" windowHeight="5385" tabRatio="439" activeTab="1"/>
  </bookViews>
  <sheets>
    <sheet name="CONSOLIDADO" sheetId="11" r:id="rId1"/>
    <sheet name="PLIEGO MINSA" sheetId="5" r:id="rId2"/>
    <sheet name="UE ADSCRITAS AL PLIEGO MINSA" sheetId="9" r:id="rId3"/>
  </sheets>
  <definedNames>
    <definedName name="_xlnm._FilterDatabase" localSheetId="2" hidden="1">'UE ADSCRITAS AL PLIEGO MINSA'!$A$42:$GJ$74</definedName>
    <definedName name="_xlnm.Print_Area" localSheetId="0">CONSOLIDADO!$B$2:$E$21</definedName>
    <definedName name="_xlnm.Print_Area" localSheetId="1">'PLIEGO MINSA'!$A$1:$K$89</definedName>
    <definedName name="_xlnm.Print_Area" localSheetId="2">'UE ADSCRITAS AL PLIEGO MINSA'!$A$1:$K$78</definedName>
    <definedName name="_xlnm.Print_Titles" localSheetId="1">'PLIEGO MINSA'!$4:$5</definedName>
    <definedName name="_xlnm.Print_Titles" localSheetId="2">'UE ADSCRITAS AL PLIEGO MINSA'!$5:$5</definedName>
  </definedNames>
  <calcPr calcId="144525"/>
</workbook>
</file>

<file path=xl/calcChain.xml><?xml version="1.0" encoding="utf-8"?>
<calcChain xmlns="http://schemas.openxmlformats.org/spreadsheetml/2006/main">
  <c r="F68" i="9" l="1"/>
  <c r="F61" i="9"/>
  <c r="F47" i="9"/>
  <c r="H47" i="9" s="1"/>
  <c r="F44" i="9"/>
  <c r="F42" i="9"/>
  <c r="F39" i="9"/>
  <c r="H39" i="9" s="1"/>
  <c r="F7" i="9"/>
  <c r="E15" i="9"/>
  <c r="H74" i="9"/>
  <c r="H73" i="9"/>
  <c r="H72" i="9"/>
  <c r="H71" i="9"/>
  <c r="H70" i="9"/>
  <c r="H69" i="9"/>
  <c r="H67" i="9"/>
  <c r="H66" i="9"/>
  <c r="H65" i="9"/>
  <c r="H64" i="9"/>
  <c r="H63" i="9"/>
  <c r="H62" i="9"/>
  <c r="H60" i="9"/>
  <c r="H59" i="9"/>
  <c r="H58" i="9"/>
  <c r="H57" i="9"/>
  <c r="H56" i="9"/>
  <c r="H55" i="9"/>
  <c r="H54" i="9"/>
  <c r="H53" i="9"/>
  <c r="H52" i="9"/>
  <c r="H51" i="9"/>
  <c r="H50" i="9"/>
  <c r="H49" i="9"/>
  <c r="H48" i="9"/>
  <c r="H46" i="9"/>
  <c r="H45" i="9"/>
  <c r="H43" i="9"/>
  <c r="H41" i="9"/>
  <c r="H40" i="9"/>
  <c r="H38" i="9"/>
  <c r="H37" i="9"/>
  <c r="H36" i="9"/>
  <c r="H35" i="9"/>
  <c r="H34" i="9"/>
  <c r="H33" i="9"/>
  <c r="H32" i="9"/>
  <c r="H31" i="9"/>
  <c r="H30" i="9"/>
  <c r="H29" i="9"/>
  <c r="H28" i="9"/>
  <c r="H26" i="9"/>
  <c r="H25" i="9"/>
  <c r="H24" i="9"/>
  <c r="H23" i="9"/>
  <c r="H22" i="9"/>
  <c r="H21" i="9"/>
  <c r="H20" i="9"/>
  <c r="H19" i="9"/>
  <c r="H18" i="9"/>
  <c r="H17" i="9"/>
  <c r="H16" i="9"/>
  <c r="H15" i="9"/>
  <c r="H13" i="9"/>
  <c r="H12" i="9"/>
  <c r="H11" i="9"/>
  <c r="H10" i="9"/>
  <c r="H9" i="9"/>
  <c r="H8" i="9"/>
  <c r="F70" i="5"/>
  <c r="F47" i="5"/>
  <c r="F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8" i="5"/>
  <c r="H49" i="5"/>
  <c r="H50" i="5"/>
  <c r="H51" i="5"/>
  <c r="H52" i="5"/>
  <c r="H53" i="5"/>
  <c r="H54" i="5"/>
  <c r="H55" i="5"/>
  <c r="H56" i="5"/>
  <c r="H57" i="5"/>
  <c r="H58" i="5"/>
  <c r="H59" i="5"/>
  <c r="H60" i="5"/>
  <c r="H61" i="5"/>
  <c r="H62" i="5"/>
  <c r="H63" i="5"/>
  <c r="H64" i="5"/>
  <c r="H65" i="5"/>
  <c r="H66" i="5"/>
  <c r="H67" i="5"/>
  <c r="H68" i="5"/>
  <c r="H69" i="5"/>
  <c r="H71" i="5"/>
  <c r="H72" i="5"/>
  <c r="H73" i="5"/>
  <c r="H74" i="5"/>
  <c r="H75" i="5"/>
  <c r="H76" i="5"/>
  <c r="H77" i="5"/>
  <c r="H78" i="5"/>
  <c r="H79" i="5"/>
  <c r="H80" i="5"/>
  <c r="H81" i="5"/>
  <c r="H82" i="5"/>
  <c r="H83" i="5"/>
  <c r="H84" i="5"/>
  <c r="H85" i="5"/>
  <c r="F14" i="9" l="1"/>
  <c r="F6" i="5"/>
  <c r="G68" i="9"/>
  <c r="H68" i="9" s="1"/>
  <c r="G61" i="9"/>
  <c r="H61" i="9" s="1"/>
  <c r="G44" i="9"/>
  <c r="H44" i="9" s="1"/>
  <c r="G42" i="9"/>
  <c r="H42" i="9" s="1"/>
  <c r="E68" i="9" l="1"/>
  <c r="D68" i="9"/>
  <c r="J72" i="9"/>
  <c r="K72" i="9" s="1"/>
  <c r="D47" i="5"/>
  <c r="D73" i="9"/>
  <c r="D18" i="9"/>
  <c r="D23" i="9"/>
  <c r="D27" i="9"/>
  <c r="J54" i="5"/>
  <c r="K54" i="5" s="1"/>
  <c r="I54" i="5"/>
  <c r="I55" i="5"/>
  <c r="I72" i="9" l="1"/>
  <c r="I28" i="9"/>
  <c r="J33" i="9"/>
  <c r="K33" i="9" s="1"/>
  <c r="J32" i="9"/>
  <c r="K32" i="9" s="1"/>
  <c r="J31" i="9"/>
  <c r="K31" i="9" s="1"/>
  <c r="J30" i="9"/>
  <c r="K30" i="9" s="1"/>
  <c r="J29" i="9"/>
  <c r="K29" i="9" s="1"/>
  <c r="J28" i="9"/>
  <c r="K28" i="9" s="1"/>
  <c r="J35" i="9"/>
  <c r="K35" i="9" s="1"/>
  <c r="G27" i="9"/>
  <c r="H27" i="9" s="1"/>
  <c r="E27" i="9"/>
  <c r="G7" i="9"/>
  <c r="H7" i="9" s="1"/>
  <c r="I35" i="9" l="1"/>
  <c r="I31" i="9"/>
  <c r="I32" i="9"/>
  <c r="I29" i="9"/>
  <c r="I33" i="9"/>
  <c r="I30" i="9"/>
  <c r="J85" i="5"/>
  <c r="K85" i="5" s="1"/>
  <c r="I85" i="5"/>
  <c r="G70" i="5" l="1"/>
  <c r="H70" i="5" s="1"/>
  <c r="D70" i="5"/>
  <c r="E70" i="5" l="1"/>
  <c r="I63" i="9" l="1"/>
  <c r="G14" i="9"/>
  <c r="H14" i="9" s="1"/>
  <c r="J64" i="5"/>
  <c r="K64" i="5" s="1"/>
  <c r="I64" i="5"/>
  <c r="G47" i="5"/>
  <c r="H47" i="5" s="1"/>
  <c r="J63" i="9" l="1"/>
  <c r="K63" i="9" s="1"/>
  <c r="G6" i="9" l="1"/>
  <c r="H6" i="9" s="1"/>
  <c r="D66" i="9"/>
  <c r="D61" i="9"/>
  <c r="J71" i="9"/>
  <c r="K71" i="9" s="1"/>
  <c r="J70" i="9"/>
  <c r="K70" i="9" s="1"/>
  <c r="J69" i="9"/>
  <c r="K69" i="9" s="1"/>
  <c r="J68" i="9" l="1"/>
  <c r="I69" i="9"/>
  <c r="I70" i="9"/>
  <c r="I71" i="9"/>
  <c r="J65" i="9"/>
  <c r="K65" i="9" s="1"/>
  <c r="J64" i="9"/>
  <c r="K64" i="9" s="1"/>
  <c r="J48" i="9"/>
  <c r="K48" i="9" s="1"/>
  <c r="D39" i="9"/>
  <c r="J41" i="9"/>
  <c r="K41" i="9" s="1"/>
  <c r="J40" i="9"/>
  <c r="K40" i="9" s="1"/>
  <c r="J20" i="9"/>
  <c r="K20" i="9" s="1"/>
  <c r="J19" i="9"/>
  <c r="K19" i="9" s="1"/>
  <c r="E73" i="9"/>
  <c r="E66" i="9"/>
  <c r="J69" i="5"/>
  <c r="K69" i="5" s="1"/>
  <c r="J68" i="5"/>
  <c r="K68" i="5" s="1"/>
  <c r="J67" i="5"/>
  <c r="K67" i="5" s="1"/>
  <c r="J66" i="5"/>
  <c r="K66" i="5" s="1"/>
  <c r="J65" i="5"/>
  <c r="K65" i="5" s="1"/>
  <c r="J63" i="5"/>
  <c r="K63" i="5" s="1"/>
  <c r="J62" i="5"/>
  <c r="K62" i="5" s="1"/>
  <c r="J61" i="5"/>
  <c r="K61" i="5" s="1"/>
  <c r="J60" i="5"/>
  <c r="K60" i="5" s="1"/>
  <c r="J58" i="5"/>
  <c r="K58" i="5" s="1"/>
  <c r="J57" i="5"/>
  <c r="K57" i="5" s="1"/>
  <c r="I53" i="5"/>
  <c r="I52" i="5"/>
  <c r="J51" i="5"/>
  <c r="K51" i="5" s="1"/>
  <c r="I50" i="5"/>
  <c r="J35" i="5"/>
  <c r="K35" i="5" s="1"/>
  <c r="J32" i="5"/>
  <c r="K32" i="5" s="1"/>
  <c r="J31" i="5"/>
  <c r="K31" i="5" s="1"/>
  <c r="J30" i="5"/>
  <c r="K30" i="5" s="1"/>
  <c r="I29" i="5"/>
  <c r="J28" i="5"/>
  <c r="K28" i="5" s="1"/>
  <c r="J27" i="5"/>
  <c r="K27" i="5" s="1"/>
  <c r="I26" i="5"/>
  <c r="J25" i="5"/>
  <c r="K25" i="5" s="1"/>
  <c r="J24" i="5"/>
  <c r="K24" i="5" s="1"/>
  <c r="J23" i="5"/>
  <c r="K23" i="5" s="1"/>
  <c r="J52" i="5" l="1"/>
  <c r="K52" i="5" s="1"/>
  <c r="J39" i="9"/>
  <c r="I23" i="5"/>
  <c r="I31" i="5"/>
  <c r="I27" i="5"/>
  <c r="I28" i="5"/>
  <c r="I24" i="5"/>
  <c r="I32" i="5"/>
  <c r="J53" i="5"/>
  <c r="K53" i="5" s="1"/>
  <c r="J29" i="5"/>
  <c r="K29" i="5" s="1"/>
  <c r="J26" i="5"/>
  <c r="K26" i="5" s="1"/>
  <c r="I51" i="5"/>
  <c r="I25" i="5"/>
  <c r="J50" i="5"/>
  <c r="K50" i="5" s="1"/>
  <c r="I30" i="5"/>
  <c r="I35" i="5"/>
  <c r="J55" i="5"/>
  <c r="K55" i="5" s="1"/>
  <c r="I64" i="9"/>
  <c r="I65" i="9"/>
  <c r="I48" i="9"/>
  <c r="I40" i="9"/>
  <c r="I41" i="9"/>
  <c r="I20" i="9"/>
  <c r="I19" i="9"/>
  <c r="I60" i="5"/>
  <c r="I61" i="5"/>
  <c r="I62" i="5"/>
  <c r="I63" i="5"/>
  <c r="I65" i="5"/>
  <c r="I66" i="5"/>
  <c r="I67" i="5"/>
  <c r="I68" i="5"/>
  <c r="I69" i="5"/>
  <c r="I57" i="5"/>
  <c r="I58" i="5"/>
  <c r="I68" i="9"/>
  <c r="E61" i="9"/>
  <c r="E39" i="9"/>
  <c r="I39" i="9" s="1"/>
  <c r="E18" i="9"/>
  <c r="E47" i="5"/>
  <c r="E7" i="9" l="1"/>
  <c r="D7" i="5"/>
  <c r="I8" i="5"/>
  <c r="G7" i="5"/>
  <c r="H7" i="5" s="1"/>
  <c r="I59" i="5"/>
  <c r="J56" i="5"/>
  <c r="K56" i="5" s="1"/>
  <c r="J49" i="5"/>
  <c r="K49" i="5" s="1"/>
  <c r="I48" i="5"/>
  <c r="J46" i="5"/>
  <c r="K46" i="5" s="1"/>
  <c r="J34" i="5"/>
  <c r="K34" i="5" s="1"/>
  <c r="I33" i="5"/>
  <c r="J20" i="5"/>
  <c r="K20" i="5" s="1"/>
  <c r="I7" i="9" l="1"/>
  <c r="I56" i="5"/>
  <c r="D6" i="5"/>
  <c r="I46" i="5"/>
  <c r="I49" i="5"/>
  <c r="I34" i="5"/>
  <c r="J48" i="5"/>
  <c r="K48" i="5" s="1"/>
  <c r="I20" i="5"/>
  <c r="J47" i="5"/>
  <c r="J33" i="5"/>
  <c r="K33" i="5" s="1"/>
  <c r="J59" i="5"/>
  <c r="K59" i="5" s="1"/>
  <c r="J8" i="5"/>
  <c r="C17" i="11"/>
  <c r="E7" i="5"/>
  <c r="I47" i="5" l="1"/>
  <c r="D17" i="11"/>
  <c r="E17" i="11" s="1"/>
  <c r="J84" i="5"/>
  <c r="K84" i="5" s="1"/>
  <c r="J43" i="5"/>
  <c r="K43" i="5" s="1"/>
  <c r="J42" i="5"/>
  <c r="K42" i="5" s="1"/>
  <c r="J41" i="5"/>
  <c r="K41" i="5" s="1"/>
  <c r="J40" i="5"/>
  <c r="K40" i="5" s="1"/>
  <c r="J39" i="5"/>
  <c r="K39" i="5" s="1"/>
  <c r="J38" i="5"/>
  <c r="K38" i="5" s="1"/>
  <c r="J37" i="5"/>
  <c r="K37" i="5" s="1"/>
  <c r="J36" i="5"/>
  <c r="K36" i="5" s="1"/>
  <c r="J9" i="5"/>
  <c r="K9" i="5" s="1"/>
  <c r="I11" i="9"/>
  <c r="I10" i="9"/>
  <c r="D7" i="9"/>
  <c r="J7" i="9" s="1"/>
  <c r="E6" i="5"/>
  <c r="D20" i="11" l="1"/>
  <c r="J10" i="9"/>
  <c r="K10" i="9" s="1"/>
  <c r="I36" i="5"/>
  <c r="I40" i="5"/>
  <c r="J11" i="9"/>
  <c r="K11" i="9" s="1"/>
  <c r="I9" i="5"/>
  <c r="I37" i="5"/>
  <c r="I41" i="5"/>
  <c r="I84" i="5"/>
  <c r="I38" i="5"/>
  <c r="I42" i="5"/>
  <c r="I39" i="5"/>
  <c r="I43" i="5"/>
  <c r="J13" i="9"/>
  <c r="K13" i="9" s="1"/>
  <c r="I8" i="9"/>
  <c r="E23" i="9"/>
  <c r="I74" i="9"/>
  <c r="I73" i="9"/>
  <c r="I67" i="9"/>
  <c r="I66" i="9"/>
  <c r="J60" i="9"/>
  <c r="K60" i="9" s="1"/>
  <c r="J59" i="9"/>
  <c r="K59" i="9" s="1"/>
  <c r="E58" i="9"/>
  <c r="D58" i="9"/>
  <c r="J55" i="9"/>
  <c r="K55" i="9" s="1"/>
  <c r="I54" i="9"/>
  <c r="J53" i="9"/>
  <c r="K53" i="9" s="1"/>
  <c r="E52" i="9"/>
  <c r="I52" i="9" s="1"/>
  <c r="D52" i="9"/>
  <c r="J51" i="9"/>
  <c r="K51" i="9" s="1"/>
  <c r="J50" i="9"/>
  <c r="K50" i="9" s="1"/>
  <c r="J49" i="9"/>
  <c r="K49" i="9" s="1"/>
  <c r="I46" i="9"/>
  <c r="J45" i="9"/>
  <c r="K45" i="9" s="1"/>
  <c r="E44" i="9"/>
  <c r="D44" i="9"/>
  <c r="J43" i="9"/>
  <c r="K43" i="9" s="1"/>
  <c r="I38" i="9"/>
  <c r="E37" i="9"/>
  <c r="D37" i="9"/>
  <c r="I34" i="9"/>
  <c r="J26" i="9"/>
  <c r="K26" i="9" s="1"/>
  <c r="I25" i="9"/>
  <c r="J22" i="9"/>
  <c r="K22" i="9" s="1"/>
  <c r="J21" i="9"/>
  <c r="K21" i="9" s="1"/>
  <c r="J17" i="9"/>
  <c r="K17" i="9" s="1"/>
  <c r="J16" i="9"/>
  <c r="K16" i="9" s="1"/>
  <c r="D15" i="9"/>
  <c r="E12" i="9"/>
  <c r="C20" i="11" s="1"/>
  <c r="J9" i="9"/>
  <c r="K9" i="9" s="1"/>
  <c r="C19" i="11"/>
  <c r="I83" i="5"/>
  <c r="J82" i="5"/>
  <c r="K82" i="5" s="1"/>
  <c r="J81" i="5"/>
  <c r="K81" i="5" s="1"/>
  <c r="J80" i="5"/>
  <c r="K80" i="5" s="1"/>
  <c r="J79" i="5"/>
  <c r="K79" i="5" s="1"/>
  <c r="J78" i="5"/>
  <c r="K78" i="5" s="1"/>
  <c r="J77" i="5"/>
  <c r="K77" i="5" s="1"/>
  <c r="I76" i="5"/>
  <c r="J75" i="5"/>
  <c r="K75" i="5" s="1"/>
  <c r="J74" i="5"/>
  <c r="K74" i="5" s="1"/>
  <c r="I73" i="5"/>
  <c r="G6" i="5"/>
  <c r="H6" i="5" s="1"/>
  <c r="J72" i="5"/>
  <c r="K72" i="5" s="1"/>
  <c r="J71" i="5"/>
  <c r="C18" i="11"/>
  <c r="J44" i="5"/>
  <c r="I22" i="5"/>
  <c r="J19" i="5"/>
  <c r="K19" i="5" s="1"/>
  <c r="J18" i="5"/>
  <c r="K18" i="5" s="1"/>
  <c r="I17" i="5"/>
  <c r="J16" i="5"/>
  <c r="K16" i="5" s="1"/>
  <c r="I15" i="5"/>
  <c r="J14" i="5"/>
  <c r="K14" i="5" s="1"/>
  <c r="J13" i="5"/>
  <c r="K13" i="5" s="1"/>
  <c r="J12" i="5"/>
  <c r="K12" i="5" s="1"/>
  <c r="J11" i="5"/>
  <c r="K11" i="5" s="1"/>
  <c r="D47" i="9"/>
  <c r="J66" i="9"/>
  <c r="E47" i="9"/>
  <c r="D56" i="9"/>
  <c r="E56" i="9"/>
  <c r="D42" i="9"/>
  <c r="E42" i="9"/>
  <c r="J61" i="9"/>
  <c r="J74" i="9"/>
  <c r="K74" i="9" s="1"/>
  <c r="I60" i="9"/>
  <c r="I6" i="5" l="1"/>
  <c r="J6" i="5"/>
  <c r="I53" i="9"/>
  <c r="I26" i="9"/>
  <c r="I49" i="9"/>
  <c r="I37" i="9"/>
  <c r="J8" i="9"/>
  <c r="J47" i="9"/>
  <c r="I56" i="9"/>
  <c r="J67" i="9"/>
  <c r="K67" i="9" s="1"/>
  <c r="I50" i="9"/>
  <c r="I22" i="9"/>
  <c r="J52" i="9"/>
  <c r="J54" i="9"/>
  <c r="K54" i="9" s="1"/>
  <c r="I51" i="9"/>
  <c r="J46" i="9"/>
  <c r="K46" i="9" s="1"/>
  <c r="J38" i="9"/>
  <c r="K38" i="9" s="1"/>
  <c r="I9" i="9"/>
  <c r="I79" i="5"/>
  <c r="I27" i="9"/>
  <c r="E14" i="9"/>
  <c r="C21" i="11" s="1"/>
  <c r="J15" i="9"/>
  <c r="J34" i="9"/>
  <c r="K34" i="9" s="1"/>
  <c r="I17" i="9"/>
  <c r="J73" i="9"/>
  <c r="J56" i="9"/>
  <c r="I45" i="9"/>
  <c r="I42" i="9"/>
  <c r="I61" i="9"/>
  <c r="I55" i="9"/>
  <c r="I16" i="9"/>
  <c r="I23" i="9"/>
  <c r="I44" i="9"/>
  <c r="I59" i="9"/>
  <c r="D14" i="9"/>
  <c r="D6" i="9" s="1"/>
  <c r="I18" i="9"/>
  <c r="I15" i="9"/>
  <c r="I12" i="9"/>
  <c r="J12" i="9"/>
  <c r="I45" i="5"/>
  <c r="J45" i="5"/>
  <c r="K45" i="5" s="1"/>
  <c r="J25" i="9"/>
  <c r="K25" i="9" s="1"/>
  <c r="I75" i="5"/>
  <c r="I77" i="5"/>
  <c r="I71" i="5"/>
  <c r="J15" i="5"/>
  <c r="K15" i="5" s="1"/>
  <c r="I82" i="5"/>
  <c r="I19" i="5"/>
  <c r="I72" i="5"/>
  <c r="I44" i="5"/>
  <c r="I18" i="5"/>
  <c r="I12" i="5"/>
  <c r="I13" i="5"/>
  <c r="E20" i="11"/>
  <c r="I47" i="9"/>
  <c r="J27" i="9"/>
  <c r="I81" i="5"/>
  <c r="D19" i="11"/>
  <c r="E19" i="11" s="1"/>
  <c r="I43" i="9"/>
  <c r="J83" i="5"/>
  <c r="K83" i="5" s="1"/>
  <c r="I78" i="5"/>
  <c r="J76" i="5"/>
  <c r="K76" i="5" s="1"/>
  <c r="I74" i="5"/>
  <c r="J73" i="5"/>
  <c r="K73" i="5" s="1"/>
  <c r="I11" i="5"/>
  <c r="J17" i="5"/>
  <c r="K17" i="5" s="1"/>
  <c r="I14" i="5"/>
  <c r="I80" i="5"/>
  <c r="J22" i="5"/>
  <c r="K22" i="5" s="1"/>
  <c r="I16" i="5"/>
  <c r="J36" i="9"/>
  <c r="K36" i="9" s="1"/>
  <c r="I36" i="9"/>
  <c r="I58" i="9"/>
  <c r="J58" i="9"/>
  <c r="J21" i="5"/>
  <c r="K21" i="5" s="1"/>
  <c r="I21" i="5"/>
  <c r="I24" i="9"/>
  <c r="J24" i="9"/>
  <c r="K24" i="9" s="1"/>
  <c r="I57" i="9"/>
  <c r="J57" i="9"/>
  <c r="K57" i="9" s="1"/>
  <c r="J62" i="9"/>
  <c r="I62" i="9"/>
  <c r="C16" i="11"/>
  <c r="C15" i="11" s="1"/>
  <c r="I21" i="9"/>
  <c r="I13" i="9"/>
  <c r="J37" i="9" l="1"/>
  <c r="J18" i="9"/>
  <c r="J23" i="9"/>
  <c r="J44" i="9"/>
  <c r="J42" i="9"/>
  <c r="C14" i="11"/>
  <c r="E6" i="9"/>
  <c r="I70" i="5"/>
  <c r="J70" i="5"/>
  <c r="D18" i="11"/>
  <c r="E18" i="11" s="1"/>
  <c r="D21" i="11" l="1"/>
  <c r="E21" i="11" s="1"/>
  <c r="J14" i="9"/>
  <c r="I14" i="9"/>
  <c r="I6" i="9" l="1"/>
  <c r="J6" i="9"/>
  <c r="J10" i="5" l="1"/>
  <c r="K10" i="5" s="1"/>
  <c r="I10" i="5" l="1"/>
  <c r="J7" i="5" l="1"/>
  <c r="D16" i="11"/>
  <c r="I7" i="5"/>
  <c r="E16" i="11" l="1"/>
  <c r="D15" i="11"/>
  <c r="E15" i="11" l="1"/>
  <c r="D14" i="11"/>
  <c r="E14" i="11" s="1"/>
</calcChain>
</file>

<file path=xl/sharedStrings.xml><?xml version="1.0" encoding="utf-8"?>
<sst xmlns="http://schemas.openxmlformats.org/spreadsheetml/2006/main" count="205" uniqueCount="189">
  <si>
    <t>Código SNIP</t>
  </si>
  <si>
    <t>Denominación del Proyecto</t>
  </si>
  <si>
    <t>2056337: MEJORAMIENTO DE LA ATENCION DE LAS PERSONAS CON DISCAPACIDAD DE ALTA COMPLEJIDAD EN EL INSTITUTO NACIONAL DE REHABILITACION</t>
  </si>
  <si>
    <t>Cód. SNIP</t>
  </si>
  <si>
    <t>Ppto. Total del Proyecto</t>
  </si>
  <si>
    <t>Sector 11: SALUD</t>
  </si>
  <si>
    <t>Pliego</t>
  </si>
  <si>
    <t>PIM</t>
  </si>
  <si>
    <t>011: M. DE SALUD</t>
  </si>
  <si>
    <t>131: INSTITUTO NACIONAL DE SALUD</t>
  </si>
  <si>
    <r>
      <t xml:space="preserve">Incluye: </t>
    </r>
    <r>
      <rPr>
        <b/>
        <sz val="10"/>
        <rFont val="Arial"/>
        <family val="2"/>
      </rPr>
      <t>Sólo Proyectos</t>
    </r>
  </si>
  <si>
    <t>123-1315: PROGRAMA DE APOYO A LA REFORMA DEL SECTOR SALUD - PARSALUD</t>
  </si>
  <si>
    <t>Unidad Ejecutora / Nombre del Proyecto</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</si>
  <si>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</si>
  <si>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</si>
  <si>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</si>
  <si>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</si>
  <si>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</si>
  <si>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</si>
  <si>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</si>
  <si>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2088624: MEJORAMIENTO DE LA CAPACIDAD RESOLUTIVA DE LOS SERVICIOS DE SALUD PARA BRINDAR ATENCION INTEGRAL A LAS MUJERES (GESTANTES, PARTURIENTAS Y MADRES LACTANTES) Y DE NIÑOS Y NIÑAS MENORES DE 3 AÑOS EN LA REGION DEL CUSCO</t>
  </si>
  <si>
    <t>Pliego 131: INSTITUTO NACIONAL DE SALUD</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</si>
  <si>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</si>
  <si>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</si>
  <si>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</si>
  <si>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</si>
  <si>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 xml:space="preserve">                     http://ofi.mef.gob.pe/transparencia</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</si>
  <si>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</si>
  <si>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</si>
  <si>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</si>
  <si>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2045646: CONSOLIDACION DE LOS SERVICIOS ASISTENCIALES DEL C.S. EL PROGRESO DISTRITO DE CARABAYLLO PROVINCIA DE LIMA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</si>
  <si>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</si>
  <si>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</si>
  <si>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2146655: IMPLEMENTACION DE PROGRAMA DE COMUNICACION Y EDUCACION EN SALUD</t>
  </si>
  <si>
    <t>2146656: IMPLEMENTACION DE MEJORAS DE LA CALIDAD TECNICA DE LA ATENCION EN ESTABLECIMIENTOS DE SALUD QUE REALIZAN FUNCIONES OBSTETRICAS Y NEONATALES INTENSIVAS, ESENCIALES Y BASICAS (FONI, FONE Y FONB)</t>
  </si>
  <si>
    <t>2062692: MEJORA DE LA PRESTACION DE SERVICIOS DE SALUD EN EL P.S. PAGAY DE LA MICRORED MORROPON DE LA RED MORROPON CHULUCANAS DE LA DIRESA PIURA I EN EL MARCO DEL PLAN MEDICO DE LA FAMILIA</t>
  </si>
  <si>
    <t>2063067: NUEVO INSTITUTO NACIONAL DE SALUD DEL NIÑO, INSN, TERCER NIVEL DE ATENCION, 8VO NIVEL DE COMPLEJIDAD, CATEGORIA III-2, LIMA -PERU</t>
  </si>
  <si>
    <t>2063552: FORTALECIMIENTO DE LA CAPACIDAD RESOLUTIVA DE LOS SERVICIOS DE SALUD DEL HOSPITAL SAN JUAN DE DIOS DE PISCO - DIRESA ICA</t>
  </si>
  <si>
    <t>2078218: FORTALECIMIENTO DE LA CAPACIDAD RESOLUTIVA DE LOS SERVICIOS DE SALUD DEL HOSPITAL REGIONAL DE ICA - DIRESA ICA</t>
  </si>
  <si>
    <t>CONSOLIDADO GENERAL DE LAS EJECUCIONES DEL SECTOR 11: SALUD</t>
  </si>
  <si>
    <t>Pliego 136: INSTITUTO NACIONAL DE ENFERMEDADES NEOPLASICAS - INEN</t>
  </si>
  <si>
    <t>2062678: MEJORA DE LA PRESTACION DE SERVICIOS DE SALUD EN EL P.S. CABEZA DE TORO LATERAL V DE LA MICRORED SAN CLEMENTE DE LA RED CHINCHA PISCO - DIRESA ICA EN EL MARCO DEL PLAN MEDICO DE LA FAMILIA</t>
  </si>
  <si>
    <t>2062683: MEJORA DE LA PRESTACION DE SERVICIOS DE SALUD EN EL PS TINGO PACCHA DE LA MICRORED VALLE DE YANAMARCA RED DE JAUJA DE LA DIRESA JUNIN EN EL MARCO DEL PLAN MEDICO DE LA FAMILIA</t>
  </si>
  <si>
    <t>2062685: MEJORA DE LA PRESTACION DE SERVICIOS DE SALUD EN EL P.S. PACHASCUCHO DE LA MICRORED VALLE DE YANAMARCA RED DE JAUJA DE LA DIRESA JUNIN EN EL MARCO DEL PLAN MEDICO DE LA FAMILIA</t>
  </si>
  <si>
    <t>2062691: MEJORA DE LA PRESTACION DE SERVICIOS DE SALUD EN EL P.S. PISCAN DE LA MICRORED MORROPON DE LA RED MORROPON CHULUCANAS DE LA DIRESA PIURA I EN EL MARCO DEL PLAN MEDICO DE LA FAMILIA</t>
  </si>
  <si>
    <t>2062693: MEJORA DE LA PRESTACION DE SERVICIOS DE SALUD EN EL P.S. TAMBOYA DE LA MICRORED MORROPON DE LA RED MORROPON CHULUCANAS DE LA DIRESA PIURA I EN EL MARCO DEL PLAN MEDICO DE LA FAMILIA</t>
  </si>
  <si>
    <t>2062695: MEJORA DE LA PRESTACION DE SERVICIOS DE SALUD EN EL P.S. PORVENIR DE LA MICRORED LLATA RED MARAÑON DE LA DIRESA HUANUCO EN EL MARCO DEL PLAN MEDICO DE LA FAMILIA</t>
  </si>
  <si>
    <t>136: INSTITUTO NACIONAL DE ENFERMEDADES NEOPLASICAS - INEN</t>
  </si>
  <si>
    <t>2001621: ESTUDIOS DE PRE-INVERSION</t>
  </si>
  <si>
    <t>2172722: MEJORAMIENTO Y AMPLIACION DEL LABORATORIO QUIMICO TOXICOLOGICO OCUPACIONAL Y AMBIENTAL DEL CENSOPAS-INS, SEDE CHORRILLOS</t>
  </si>
  <si>
    <t xml:space="preserve">                                   </t>
  </si>
  <si>
    <t>Ejecución Total Acumulada del PIP</t>
  </si>
  <si>
    <t>%
Avance  Ejecución respecto al Ppto. Total del Proyecto</t>
  </si>
  <si>
    <t>Nivel de Ejecución     Mes Julio (Devengado)</t>
  </si>
  <si>
    <t>2183980: CONSTRUCCION DE ESTABLECIMIENTOS DE SALUD ESTRATEGICOS</t>
  </si>
  <si>
    <t>2160769: EQUIPAMIENTO ESTRATEGICO DE LOS DEPARTAMENTOS DE CIRUGIA Y GINECO - OBSTETRICIA DEL HOSPITAL NACIONAL HIPOLITO UNANUE, EL AGUSTINO, LIMA, LIMA</t>
  </si>
  <si>
    <t>2144037: ANALISIS DE LA VARIACION GENETICA DEL POBLADOR PERUANO UTILIZANDO LA TECNOLOGIA DE MICROARRAY</t>
  </si>
  <si>
    <t>2092092: MEJORAMIENTO DE LA PRESTACION DE SERVICIOS DE SALUD DEL PUESTO DE SALUD JESUS PODEROSO, MICRORED LEONOR SAAVEDRA - VILLA SAN LUIS, DRS SAN JUAN DE MIRAFLORES - VILLA MARIA DEL TRIUNFO - DISA II LIMA SUR</t>
  </si>
  <si>
    <t>2131911: MEJORAMIENTO DE LA PRESTACION DE LOS SERVICIOS DE SALUD DEL CENTRO DE SALUD VILLA SAN LUIS DE LA MICRORED LEONOR SAAVEDRA - VILLA SAN LUIS, DE LA RED SAN JUAN DE MIRAFLORES - VILLA MARIA DEL TRIUNFO - DISA II LIMA SUR</t>
  </si>
  <si>
    <t>2135285: MEJORAMIENTO DE LOS SERVICIOS DE SALUD DEL CENTRO DE SALUD DE PUCUSANA DE LA MICRORED SAN BARTOLO, DIRECCION DE RED DE SALUD VILLA EL SALVADOR LURIN PACHACAMAC PUCUSANA, DISA II LIMA SUR</t>
  </si>
  <si>
    <t>2160766: NUEVA UNIDAD DE DIALISIS DEL HOSPITAL NACIONAL HIPOLITO UNANUE - EL AGUSTINO - LIMA</t>
  </si>
  <si>
    <t>2154122: MEJORAMIENTO DE LOS SERVICIOS DE SALUD DEL ESTABLECIMIENTO DE SALUD VILLA LOS ANGELES - MICRORED RIMAC - RED RIMAC SAN MARTIN DE PORRES LOS OLIVOS - DISA V LIMA CIUDAD</t>
  </si>
  <si>
    <t>2178583: MEJORAMIENTO DE LA CAPACIDAD RESOLUTIVA DEL SERVICIO DE NEUROCIRUGIA Y DE LA SALA DE OPERACIONES DEL HOSPITAL DOS DE MAYO</t>
  </si>
  <si>
    <t>Pliego 137: INSTITUTO DE GESTION DE SERVICIOS DE SALUD</t>
  </si>
  <si>
    <t>137: INSTITUTO DE GESTION DE SERVICIOS DE SALUD</t>
  </si>
  <si>
    <t>http://ofi.mef.gob.pe/transparencia</t>
  </si>
  <si>
    <t>2223335: MEJORAMIENTO DE LOS SERVICIOS DE SALUD DEL CENTRO DE SALUD SAYLLA, EN LA LOCALIDAD DE SAYLLA, DISTRITO DE SAYLLA - CUSCO - CUSCO</t>
  </si>
  <si>
    <t>Ppto. Ejecución Acumulada al 2014</t>
  </si>
  <si>
    <t>Ppto. Ejecución acumulada 2015</t>
  </si>
  <si>
    <t>AÑO 2015</t>
  </si>
  <si>
    <t>Ppto. 2015                     (PIM)</t>
  </si>
  <si>
    <t>001-117 ADMINISTRACION CENTRAL - MINSA</t>
  </si>
  <si>
    <t>TOTAL PLIEGO 011: MINISTERIO DE SALUD</t>
  </si>
  <si>
    <t xml:space="preserve">       001-117    ADMINISTRACION CENTRAL - MINSA</t>
  </si>
  <si>
    <t xml:space="preserve">       123-1315  PROGRAMA DE APOYO A LA REFORMA DEL SECTOR 
                         SALUD - PARSALUD </t>
  </si>
  <si>
    <t>Ejecución acumulada al 2015  (Devengado)</t>
  </si>
  <si>
    <r>
      <t xml:space="preserve">Año de Ejecución: </t>
    </r>
    <r>
      <rPr>
        <b/>
        <sz val="10"/>
        <rFont val="Arial"/>
        <family val="2"/>
      </rPr>
      <t>2015</t>
    </r>
  </si>
  <si>
    <t>Unidad Ejecutora 009-1562: INSTITUTO NACIONAL DE REHABILITACION - IGSS</t>
  </si>
  <si>
    <t>Unidad Ejecutora 012-1565: HOSPITAL NACIONAL HIPOLITO UNANUE - IGSS</t>
  </si>
  <si>
    <t>Unidad Ejecutora 004-1553: IGSS - HOSPITAL CAYETANO HEREDIA</t>
  </si>
  <si>
    <t>Unidad Ejecutora 002-1551: HOSPITAL NACIONAL ARZOBISPO LOAYZA</t>
  </si>
  <si>
    <t>Unidad Ejecutora 003-1552: HOSPITAL NACIONAL DOS DE MAYO</t>
  </si>
  <si>
    <t>Unidad Ejecutora 016-1569: HOSPITAL DE EMERGENCIAS CASIMIRO ULLOA - IGSS</t>
  </si>
  <si>
    <t>Unidad Ejecutora 019-1572: HOSPITAL NACIONAL DOCENTE MADRE NIÑO - SAN BARTOLOME - IGSS</t>
  </si>
  <si>
    <t>Unidad Ejecutora 022-1575: RED. DE SALUD SAN JUAN DE LURIGANCHO - IGSS</t>
  </si>
  <si>
    <t>Unidad Ejecutora 023-1576: RED. DE SALUD RIMAC - SAN MARTIN DE PORRES - LOS OLIVOS - IGSS</t>
  </si>
  <si>
    <t>028-1581: HOSPITAL SAN JUAN DE LURIGANCHO - IGSS</t>
  </si>
  <si>
    <t>001-1548: ADMINISTRACION IGSS (INSTITUTO DE GESTION DE SERVICIOS DE SALUD)</t>
  </si>
  <si>
    <t>2112279: MEJORAMIENTO DE LA CAPACIDAD RESOLUTIVA DEL PUESTO DE SALUD PALERMO PERTENECIENTE AL CENTRO DE SALUD MIRONES BAJO- MICRORED LIMA 1 - RED LIMA CIUDAD - DISA V LIMA CIUDAD</t>
  </si>
  <si>
    <t>52453</t>
  </si>
  <si>
    <t>148105</t>
  </si>
  <si>
    <t>2135032: MEJORAMIENTO DE LA COBERTURA DE ATENCION EN LOS SERVICIOS DEL DPTO. DE ODONTO-ESTOMATOLOGIA DEL HOSPITAL NACIONAL CAYETANO HEREDIA</t>
  </si>
  <si>
    <t>2199207: MEJORAMIENTO DE LA PROVISION DE LOS SERVICIOS DE LA ESN DE PREVENCION Y CONTROL DE INFECCIONES DE TRANSMISION SEXUAL Y VIH-SIDA Y DE LOS SERVICIOS DE DERMATOLOGIA DEL HOSPITAL NACIONAL CAYETANO HEREDIA - SMP - LIMA - LIMA</t>
  </si>
  <si>
    <t>2170440: EQUIPAMIENTO DEL DEPARTAMENTO DE ANESTESIOLOGIA Y CENTRO QUIRURGICO DEL HOSPITAL NACIONAL ARZOBISPO LOAYZA</t>
  </si>
  <si>
    <t>2172430: MEJORAMIENTO DEL SERVICIO DE NEFROLOGIA DEL HOSPITAL NACIONAL ARZOBISPO LOAYZA - LIMA - LIMA</t>
  </si>
  <si>
    <t>2196449: MEJORAMIENTO DE LA CAPACIDAD RESOLUTIVA DEL SERVICIO DE UROLOGIA DEL HOSPITAL NACIONAL DOS DE MAYO</t>
  </si>
  <si>
    <t>2197491: MEJORAMIENTO DE LA CAPACIDAD RESOLUTIVA DEL SERVICIO DE OFTALMOLOGIA DEL HOSPITAL NACIONAL DOS DE MAYO.</t>
  </si>
  <si>
    <t>Unidad Ejecutora 005-1554: IGSS-HOSPITAL SERGIO BERNALES</t>
  </si>
  <si>
    <t>2184865: MEJORAMIENTO DE LA CAPACIDAD DE LOS SERVICIOS DE SALUD EN EL MARCO DEL PROGRAMA ESTRATEGICO DE PREVENCIN Y CONTROL DE CANCER EN EL HOSPITAL NACIONAL SERGIO E. BERNALES DISTRITO DE COMAS, LIMA</t>
  </si>
  <si>
    <t>Ppto 2015 (PIM)</t>
  </si>
  <si>
    <t>Unidad Ejecutora 010-1563: INSTITUTO NACIONAL DE SALUD DEL NIÑO - IGSS</t>
  </si>
  <si>
    <t>2171299: MEJORAMIENTO COBERTURA DE LA ATENCION EN EL SERVICIO DE HEMATOLOGIA CLINICA DEL INSN BREÑA, LIMA, LIMA</t>
  </si>
  <si>
    <t>2171363: MEJORAMIENTO DE LA CAPACIDAD RESOLUTIVA DEL SERVICIO DE MEDICINA DE FISICA Y REHABILITACION DEL INSTITUTO DE SALUD DEL NIÑO BREÑA- LIMA</t>
  </si>
  <si>
    <t>2160768: MEJORA DEL ACCESO A ADECUADOS SERVICIOS DE HEMOTERAPIA EN EL BANCO DE SANGRE DEL HOSPITAL NACIONAL HIPOLITO UNANUE - DISA IV LIMA ESTE</t>
  </si>
  <si>
    <t>Unidad Ejecutora 014-1567: HOSPITAL DE APOYO DEPARTAMENTAL MARIA AUXILIADORA - IGSS</t>
  </si>
  <si>
    <t>2197542: MEJORAMIENTO DEL EQUIPAMIENTO Y ATENCION DEL SERVICIO DE OFTALMOLOGIA DEL HOSPITAL MARIA AUXILIADORA SAN JUAN DE MIRAFLORES - LIMA</t>
  </si>
  <si>
    <t>2144046: MODERNIZACION DEL SISTEMA INFORMATICO DEL HOSPITAL MARIA AUXILIADORA</t>
  </si>
  <si>
    <t>2197543: MEJORAMIENTO DEL EQUIPAMIENTO QUIRURGICO ESPECIALIZADO EN EL SERVICIO DE TORAX Y CARDIOVASCULAR DEL HOSPITAL MARIA AUXILIADORA UBICADO EN EL DISTRITO DE SAN JUAN DE MIRAFLORES, PROVINCIA Y DEPARTAMENTO DE LIMA</t>
  </si>
  <si>
    <t>2148228: AMPLIACION, REMODELACION Y EQUIPAMIENTO DE LOS SERVICIOS DEL DEPARTAMENTO DE PATOLOGIA CLINICA DEL HOSPITAL DE EMERGENCIAS JOSE CASIMIRO ULLOA</t>
  </si>
  <si>
    <t>2135339: MEJORA EN LA ADMINISTRACION DE OXIGENOTERAPIA Y MANEJO DE RETINOPATIAS AL NEONATO- HOSPITAL NACIONAL DOCENTE MADRE NIÑO SAN BARTOLOME LIMA-PERU</t>
  </si>
  <si>
    <t>2197490: INSTALACION DEL MODULO DE ATENCION DE URGENCIAS (MAU) EN EL SERVICIO DE EMERGENCIA DEL HOSPITAL NACIONAL DOCENTE MADRE NIÑO SAN BARTOLOME, LIMA -PERU</t>
  </si>
  <si>
    <t>2149082: MEJORAMIENTO DE LOS SERVICIOS DE SALUD PARA EL PROGRAMA ESTRATEGICO DE PREVENCION Y CONTROL DEL CANCER EN EL HOSPITAL SAN JUAN DE LURIGANCHO, DISA IV LIMA ESTE</t>
  </si>
  <si>
    <t>2193990: AMPLIACION DE LA CAPACIDAD DE RESPUESTA EN EL TRATAMIENTO AMBULATORIO DEL CANCER DEL INSTITUTO NACIONAL DE ENFERMEDADES NEOPLASICAS, LIMA - PERU</t>
  </si>
  <si>
    <t>2062622: MEJORAMIENTO DE LA CAPACIDAD RESOLUTIVA DE LOS SERVICIOS DE SALUD DEL CENTRO DE SALUD SAN CLEMENTE DE LA MICRORED SAN CLEMENTE, RED Nº 2 CHINCHA-PISCO, DIRESA ICA</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</si>
  <si>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</si>
  <si>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</si>
  <si>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</si>
  <si>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</si>
  <si>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</si>
  <si>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</si>
  <si>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</si>
  <si>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</si>
  <si>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2178584: MEJORAMIENTO DE LAS AREAS TECNICAS Y AREAS DE INVESTIGACION DEL CENTRO NACIONAL DE SALUD PUBLICA DEL INSTITUTO NACIONAL DE SALUD SEDE CHORRILLOS</t>
  </si>
  <si>
    <t>2172673: MEJORAMIENTO EQUIPAMIENTO DE LOS LABORATORIOS REFERENCIALES E INTERMEDIOS PARA LA EXPANSION DEL DIAGNOSTICO RAPIDO DE TB MDR LIMA Y PROVINCIAS</t>
  </si>
  <si>
    <t>2078555: RECONSTRUCCION DE LA INFRAESTRUCTURA Y MEJORAMIENTO DE LA CAPACIDAD RESOLUTIVA DE LOS SERVICIOS DE SALUD DEL HOSPITAL SANTA MARIA DEL SOCORRO-ICA</t>
  </si>
  <si>
    <t>2164566: MEJORAMIENTO DEL SISTEMA DE REFERENCIA Y CONTRAREFERENCIA DE LOS ESTABLECIMIENTOS DE SALUD DE LA REGION PASCO</t>
  </si>
  <si>
    <t>2171174: MEJORA DE LAS CONDICIONES PARA LA CALIDAD DE ATENCION EN LOS NUEVOS ESTABLECIMIENTOS HOSPITALARIOS DEL MINSA BASADA EN TECNOLOGIAS DE INFORMACION</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</si>
  <si>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</si>
  <si>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</si>
  <si>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</si>
  <si>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2046172: MEJORAMIENTO DE LA CAPACIDAD RESOLUTIVA EN LA ATENCION GINECO OBSTETRICA Y DE LA ATENCION DE URGENCIAS Y EMERGENCIAS MEDICAS DEL CENTRO MATERNO INFANTIL JUAN PABLO II - VILLA EL SALVADOR</t>
  </si>
  <si>
    <t xml:space="preserve">       022-138: DIRECCION DE SALUD II LIMA SUR</t>
  </si>
  <si>
    <t>TOTAL UE ADSCRITAS AL PLIEGO MINSA</t>
  </si>
  <si>
    <t>EJECUCIONES DE LAS UNIDADES EJECUTORAS DEL PLIEGO 011 DEL MINISTERIO DE SALUD</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</si>
  <si>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</si>
  <si>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</si>
  <si>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</si>
  <si>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</si>
  <si>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</si>
  <si>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</si>
  <si>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</si>
  <si>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</si>
  <si>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</si>
  <si>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</si>
  <si>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</si>
  <si>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</si>
  <si>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</si>
  <si>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</si>
  <si>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2062734: EQUIPAMIENTO DEL AREA FUNCIONAL DE ADMISION DE LOS ESTABLECIMIENTOS DE SALUD DE LA MICRORED DE SALUD ATE 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</si>
  <si>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</si>
  <si>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2094806: MEJORAMIENTO DE LA CAPACIDAD RESOLUTIVA DE ATENCION A LOS PACIENTES CON TUBERCULOSIS EN EL HOSPITAL DE HUAYCAN - DISA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</si>
  <si>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</si>
  <si>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</si>
  <si>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</si>
  <si>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</si>
  <si>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</si>
  <si>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</si>
  <si>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</si>
  <si>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</si>
  <si>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</si>
  <si>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</si>
  <si>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2112978: EQUIPAMIENTO DEL SERVICIO DE OBSTETRICIA DEL HOSPITAL NACIONAL ARZOBISPO LOAYZA</t>
  </si>
  <si>
    <t>2134963: EQUIPAMIENTO DE LA UNIDAD DE CUIDADOS INTENSIVOS CORONARIOS DEL HOSPITAL NACIONAL ARZOBISPO LOAYZA</t>
  </si>
  <si>
    <t>Unidad Ejecutora 007-1560: INSTITUTO NACIONAL DE CIENCIAS NEUROLOGICAS - IGSS</t>
  </si>
  <si>
    <t>2108103: MEJORAMIENTO DE LA CAPACIDAD RESOLUTIVA DE LA UNIDAD DE CUIDADOS INTENSIVOS DEL INSTITUTO NACIONAL DE CIENCIAS NEUROLOGICAS</t>
  </si>
  <si>
    <t>2108104: MEJORAMIENTO DE LA CAPACIDAD RESOLUTIVA DEL DEPARTAMENTO DE DIAGNOSTICO POR IMAGENES DEL INSTITUTO NACIONAL DE CIENCIAS NEUROLOGICAS</t>
  </si>
  <si>
    <t>2160763: MEJORAMIENTO DEL MONITOREO Y TRATAMIENTO EN LOS PACIENTES DE LOS DEPARTAMENTOS DE MEDICINA Y PEDIATRIA DEL HOSPITAL NACIONAL HIPOLITO UNANUE AGUSTINO, LIMA, LIMA</t>
  </si>
  <si>
    <t>2160765: MEJORAMIENTO Y AMPLIACION DE LA OFERTA DE SERVICIOS EN EL MARCO DE LA ATENCION INTEGRAL - INDIVIDUAL, FAMILIAR Y COMUNITARIA- RED DE SALUD SAN JUAN DE LURIGANCHO</t>
  </si>
  <si>
    <t>2198131: MEJORAMIENTO DEL SISTEMA DE REFERENCIA Y CONTRARREFERENCIA DE LA RED DE SALUD SAN JUAN DE LURIGANCHO, DISA IV LIMA ESTE</t>
  </si>
  <si>
    <t>Unidad Ejecutora 024-1577: RED. DE SALUD TUPAC AMARU - IGSS</t>
  </si>
  <si>
    <t>2112824: MEJORAMIENTO DE LA CAPACIDAD RESOLUTIVA DEL CENTRO DE SALUD LAURA RODRIGUEZ MICRORED COLLIQUE - PROVINCIA DE LIMA</t>
  </si>
  <si>
    <t>2171360: MEJORAMIENTO DE LA CAPACIDAD RESOLUTIVA DEL CENTRO DE SALUD SANTA LUZMILA II DE LA RED TUPAC AMARU DE LA DISA V LIMA CIUDAD</t>
  </si>
  <si>
    <t>136250</t>
  </si>
  <si>
    <t>147464</t>
  </si>
  <si>
    <t>2133722: CONSTRUCCION DE NUEVA INFRAESTRUCTURA E IMPLEMENTACION DEL ESTABLECIMIENTO DE SALUD CHACARILLA DE OTERO DE LA MICRORED DE SALUD PIEDRA LIZA, DIRECCION DE RED DE SALUD SAN JUAN DE LURIGANCHO, DIRECCION DE SALUD IV LIMA ESTE</t>
  </si>
  <si>
    <t>2271707: CREACION DE LA RED REGIONAL DE TELESALUD PARA LA ATENCION ESPECIALIZADA EN SALUD MATERNA NEONATAL EN LA DIRECCION REGIONAL DE SALUD HUANCAVELICA - REGION HUANCAVELICA</t>
  </si>
  <si>
    <t>AL MES DE JULIO 2015</t>
  </si>
  <si>
    <t>MINISTERIO DE SALUD - MES DE JULIO 2015</t>
  </si>
  <si>
    <t>2078514: OPTIMIZACION DE LA CAPACIDAD DE ATENCION DEL CENTRO MATERNO INFANTIL Y EMERGENCIA TABLADA DE LURIN</t>
  </si>
  <si>
    <t>2057356: REUBICACION Y CONSTRUCCION DEL NUEVO DEPARTAMENTO DE MEDICINA FISICA Y REHABILITACION DEL HOSPITAL NACIONAL CAYETANO HEREDIA</t>
  </si>
  <si>
    <t>2058266: INFRAESTRUCTURA Y REUBICACION DEL ARCHIVO DE HISTORIAS CLINICAS DEL HOSPITAL CAYETANO HEREDIA</t>
  </si>
  <si>
    <t>2058267: MEJORAMIENTO DE LOS PROCEDIMIENTOS Y CENTRALIZACIION EN LOS SERVICIOS DE CAJA, ESTADISTICA, COMUNICACION, SEGUROS Y ADMISION DEL HOSPITAL CAYETANO HEREDIA</t>
  </si>
  <si>
    <t>2094751: IMPLEMENTACION DEL CENTRO DE EXCELENCIA PARA LA ATENCION DE PACIENTES CON TUBERCULOSIS DEL HOSPITAL NACIONAL CAYETANO HEREDIA-HNCH-DISA V LIMA CIUDAD</t>
  </si>
  <si>
    <t>2114045: MEJORAMIENTO DE LA CAPACIDAD DEL ALMACEN ESPECIALIZADO DE MEDICAMENTOS DEL DEPARTAMENTO DE FARMACIA DEL HOSPITAL NACIONAL CAYETANO HEREDIA</t>
  </si>
  <si>
    <t>2114095: IMPLEMENTACION DE LAS UNIDADES DE PREPARADO GALENICOS NUTRICION PARENTERAL Y MEZCLAS INTRAVENOSAS EN EL DEPARTAMENTO DE FARMACIA DEL HOSPITAL CAYETANO HEREDIA</t>
  </si>
  <si>
    <t>2135176: MEJORAMIENTO DE LA CAPACIDAD RESOLUTIVA DEL DEPARTAMENTO DE DIAGNOSTICO POR IMAGENES DEL HOSPITAL NACIONAL CAYETANO HEREDIA</t>
  </si>
  <si>
    <t>2251577: MEJORAMIENTO DE LOS SERVICIOS EN SALUD PUESTO DE SALUD LUIS ENRIQUE, CARABAYLLO, RED DE SALUD VI TUPAC AMARU, LIMA</t>
  </si>
  <si>
    <t>304009</t>
  </si>
  <si>
    <t>Ejecución acumulada al mes de
 Junio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</si>
</sst>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41"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b/>
      <sz val="10"/>
      <color indexed="16"/>
      <name val="Arial"/>
      <family val="2"/>
    </font>
    <font>
      <sz val="10"/>
      <color indexed="16"/>
      <name val="Arial"/>
      <family val="2"/>
    </font>
    <font>
      <b/>
      <sz val="10"/>
      <color indexed="18"/>
      <name val="Arial"/>
      <family val="2"/>
    </font>
    <font>
      <sz val="10"/>
      <color indexed="8"/>
      <name val="Arial"/>
      <family val="2"/>
    </font>
    <font>
      <b/>
      <sz val="10"/>
      <color theme="3"/>
      <name val="Arial"/>
      <family val="2"/>
    </font>
    <font>
      <b/>
      <sz val="10"/>
      <color rgb="FF002060"/>
      <name val="Arial"/>
      <family val="2"/>
    </font>
    <font>
      <sz val="10"/>
      <color indexed="18"/>
      <name val="Arial"/>
      <family val="2"/>
    </font>
    <font>
      <b/>
      <sz val="11"/>
      <color rgb="FFFF0000"/>
      <name val="Arial Black"/>
      <family val="2"/>
    </font>
    <font>
      <b/>
      <sz val="10"/>
      <name val="Arial Black"/>
      <family val="2"/>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s>
  <cellStyleXfs count="11">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cellStyleXfs>
  <cellXfs count="230">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0" fillId="5" borderId="2" xfId="9" applyNumberFormat="1" applyFont="1" applyFill="1" applyBorder="1" applyAlignment="1">
      <alignment horizontal="right"/>
    </xf>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0" fontId="10" fillId="5" borderId="5" xfId="9" applyFont="1" applyFill="1" applyBorder="1" applyAlignment="1">
      <alignment horizontal="left" wrapText="1"/>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applyBorder="1"/>
    <xf numFmtId="0" fontId="14" fillId="0" borderId="0" xfId="10" applyFont="1"/>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6"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3" fontId="19" fillId="6" borderId="2" xfId="2" applyNumberFormat="1" applyFont="1" applyFill="1" applyBorder="1" applyAlignment="1">
      <alignment horizontal="right" vertical="center" wrapText="1"/>
    </xf>
    <xf numFmtId="167" fontId="26" fillId="0" borderId="0" xfId="0" applyNumberFormat="1" applyFont="1"/>
    <xf numFmtId="4" fontId="26" fillId="0" borderId="0" xfId="0" applyNumberFormat="1" applyFont="1"/>
    <xf numFmtId="0" fontId="14" fillId="0" borderId="0" xfId="0" applyFont="1" applyAlignment="1">
      <alignment horizontal="left" vertical="center"/>
    </xf>
    <xf numFmtId="0" fontId="21" fillId="5" borderId="0" xfId="0" applyFont="1" applyFill="1" applyAlignment="1">
      <alignment vertical="center" wrapText="1"/>
    </xf>
    <xf numFmtId="3" fontId="26" fillId="0" borderId="0" xfId="0" applyNumberFormat="1" applyFont="1"/>
    <xf numFmtId="3" fontId="22" fillId="5" borderId="0" xfId="0" applyNumberFormat="1" applyFont="1" applyFill="1" applyBorder="1" applyAlignment="1">
      <alignment horizontal="righ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4" fillId="2" borderId="0" xfId="10" applyFont="1" applyFill="1" applyAlignment="1">
      <alignment horizontal="right" wrapText="1"/>
    </xf>
    <xf numFmtId="0" fontId="19" fillId="2" borderId="0" xfId="10" applyFont="1" applyFill="1" applyAlignment="1">
      <alignment horizontal="right" wrapText="1"/>
    </xf>
    <xf numFmtId="0" fontId="28" fillId="0" borderId="0" xfId="0" applyFont="1" applyAlignment="1">
      <alignment vertical="center" wrapText="1"/>
    </xf>
    <xf numFmtId="3" fontId="19" fillId="4" borderId="16" xfId="0" applyNumberFormat="1" applyFont="1" applyFill="1" applyBorder="1" applyAlignment="1">
      <alignment horizontal="right"/>
    </xf>
    <xf numFmtId="0" fontId="14" fillId="0" borderId="0" xfId="10" applyFont="1" applyAlignment="1">
      <alignment horizontal="justify" vertical="top"/>
    </xf>
    <xf numFmtId="166" fontId="10" fillId="2" borderId="17" xfId="9" applyNumberFormat="1" applyFont="1" applyFill="1" applyBorder="1" applyAlignment="1">
      <alignment horizontal="right"/>
    </xf>
    <xf numFmtId="3" fontId="10" fillId="5" borderId="0" xfId="9" applyNumberFormat="1" applyFont="1" applyFill="1" applyBorder="1" applyAlignment="1">
      <alignment horizontal="right"/>
    </xf>
    <xf numFmtId="0" fontId="10" fillId="5" borderId="18" xfId="9" applyFont="1" applyFill="1" applyBorder="1" applyAlignment="1">
      <alignment horizontal="left" wrapText="1"/>
    </xf>
    <xf numFmtId="3" fontId="10" fillId="5" borderId="19" xfId="9" applyNumberFormat="1" applyFont="1" applyFill="1" applyBorder="1" applyAlignment="1">
      <alignment horizontal="right"/>
    </xf>
    <xf numFmtId="0" fontId="30" fillId="7" borderId="0" xfId="0" applyFont="1" applyFill="1" applyBorder="1" applyAlignment="1">
      <alignment horizontal="left"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167" fontId="19" fillId="5" borderId="20" xfId="9" applyNumberFormat="1" applyFont="1" applyFill="1" applyBorder="1" applyAlignment="1">
      <alignment horizontal="right"/>
    </xf>
    <xf numFmtId="0" fontId="11" fillId="3" borderId="26" xfId="10" applyFont="1" applyFill="1" applyBorder="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3" fontId="29" fillId="7" borderId="0" xfId="0" applyNumberFormat="1" applyFont="1" applyFill="1" applyBorder="1" applyAlignment="1">
      <alignment horizontal="right" vertical="center" wrapText="1"/>
    </xf>
    <xf numFmtId="0" fontId="19" fillId="2" borderId="0" xfId="10" applyFont="1" applyFill="1" applyBorder="1" applyAlignment="1">
      <alignment horizontal="right" wrapText="1"/>
    </xf>
    <xf numFmtId="0" fontId="19" fillId="0" borderId="0" xfId="10" applyFont="1" applyBorder="1" applyAlignment="1">
      <alignmen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14" fillId="2" borderId="5" xfId="9" applyFont="1" applyFill="1" applyBorder="1" applyAlignment="1">
      <alignment wrapText="1"/>
    </xf>
    <xf numFmtId="0" fontId="24" fillId="4" borderId="13" xfId="0" applyFont="1" applyFill="1" applyBorder="1" applyAlignment="1">
      <alignment horizontal="left" vertical="center"/>
    </xf>
    <xf numFmtId="0" fontId="21" fillId="0" borderId="0" xfId="0" quotePrefix="1" applyFont="1" applyAlignment="1">
      <alignment vertical="center" wrapText="1"/>
    </xf>
    <xf numFmtId="0" fontId="19" fillId="4" borderId="22" xfId="0" applyFont="1" applyFill="1" applyBorder="1" applyAlignment="1">
      <alignment horizontal="center" vertical="center" wrapText="1"/>
    </xf>
    <xf numFmtId="0" fontId="14" fillId="0" borderId="0" xfId="0" applyFont="1" applyAlignment="1">
      <alignment horizontal="center" vertical="center"/>
    </xf>
    <xf numFmtId="166" fontId="19" fillId="4" borderId="22" xfId="0" applyNumberFormat="1" applyFont="1" applyFill="1" applyBorder="1" applyAlignment="1">
      <alignment vertical="center" wrapText="1"/>
    </xf>
    <xf numFmtId="0" fontId="19" fillId="4" borderId="22" xfId="0" applyFont="1" applyFill="1" applyBorder="1" applyAlignment="1">
      <alignment vertical="center" wrapText="1"/>
    </xf>
    <xf numFmtId="0" fontId="31" fillId="0" borderId="0" xfId="0" applyFont="1" applyBorder="1"/>
    <xf numFmtId="0" fontId="26" fillId="7" borderId="0" xfId="0" applyFont="1" applyFill="1" applyBorder="1" applyAlignment="1">
      <alignment horizontal="left" wrapText="1"/>
    </xf>
    <xf numFmtId="0" fontId="26" fillId="7" borderId="0" xfId="0" applyFont="1" applyFill="1" applyBorder="1" applyAlignment="1">
      <alignment horizontal="right" wrapText="1"/>
    </xf>
    <xf numFmtId="167" fontId="19" fillId="4" borderId="22" xfId="0" applyNumberFormat="1" applyFont="1" applyFill="1" applyBorder="1" applyAlignment="1">
      <alignment horizontal="right" vertical="center"/>
    </xf>
    <xf numFmtId="3" fontId="19" fillId="4" borderId="21" xfId="0" applyNumberFormat="1" applyFont="1" applyFill="1" applyBorder="1" applyAlignment="1">
      <alignment horizontal="right" vertical="center"/>
    </xf>
    <xf numFmtId="3" fontId="14" fillId="0" borderId="0" xfId="10" applyNumberFormat="1" applyFont="1"/>
    <xf numFmtId="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4" fontId="26" fillId="0" borderId="0" xfId="0" applyNumberFormat="1" applyFont="1" applyBorder="1"/>
    <xf numFmtId="0" fontId="17" fillId="0" borderId="0" xfId="0" applyFont="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0" fontId="11" fillId="3" borderId="26" xfId="10" applyFont="1" applyFill="1" applyBorder="1" applyAlignment="1">
      <alignment horizontal="center" vertical="center" wrapText="1"/>
    </xf>
    <xf numFmtId="0" fontId="16" fillId="3" borderId="27"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7" fontId="11" fillId="3" borderId="31" xfId="10" applyNumberFormat="1"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7" xfId="0" applyFont="1" applyFill="1" applyBorder="1" applyAlignment="1">
      <alignment horizontal="center" vertical="center" wrapText="1"/>
    </xf>
    <xf numFmtId="164" fontId="11" fillId="3" borderId="34" xfId="2"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4" fontId="11" fillId="3" borderId="28" xfId="10" applyNumberFormat="1" applyFont="1" applyFill="1" applyBorder="1" applyAlignment="1">
      <alignment horizontal="center" vertical="center" wrapText="1"/>
    </xf>
    <xf numFmtId="4" fontId="11" fillId="3" borderId="29" xfId="10" applyNumberFormat="1" applyFont="1" applyFill="1" applyBorder="1" applyAlignment="1">
      <alignment horizontal="center" vertical="center" wrapText="1"/>
    </xf>
    <xf numFmtId="167" fontId="11" fillId="3" borderId="34" xfId="10" applyNumberFormat="1" applyFont="1" applyFill="1" applyBorder="1" applyAlignment="1">
      <alignment horizontal="center" vertical="center" wrapText="1"/>
    </xf>
    <xf numFmtId="167" fontId="11" fillId="3" borderId="35" xfId="10" applyNumberFormat="1" applyFont="1" applyFill="1" applyBorder="1" applyAlignment="1">
      <alignment horizontal="center" vertical="center" wrapText="1"/>
    </xf>
    <xf numFmtId="0" fontId="11" fillId="3" borderId="36" xfId="10" applyFont="1" applyFill="1" applyBorder="1" applyAlignment="1">
      <alignment horizontal="center" vertical="center" wrapText="1"/>
    </xf>
    <xf numFmtId="0" fontId="11" fillId="3" borderId="37" xfId="10" applyFont="1" applyFill="1" applyBorder="1" applyAlignment="1">
      <alignment horizontal="center" vertical="center" wrapText="1"/>
    </xf>
    <xf numFmtId="0" fontId="11" fillId="3" borderId="38" xfId="10" applyFont="1" applyFill="1" applyBorder="1" applyAlignment="1">
      <alignment horizontal="center" vertical="center" wrapText="1"/>
    </xf>
    <xf numFmtId="3" fontId="33" fillId="0" borderId="11" xfId="10" applyNumberFormat="1" applyFont="1" applyFill="1" applyBorder="1" applyAlignment="1">
      <alignment horizontal="right" vertical="center" wrapText="1"/>
    </xf>
    <xf numFmtId="3" fontId="10" fillId="6" borderId="2" xfId="2" applyNumberFormat="1" applyFont="1" applyFill="1" applyBorder="1" applyAlignment="1">
      <alignment horizontal="left" vertical="center" wrapText="1"/>
    </xf>
    <xf numFmtId="3" fontId="10" fillId="6" borderId="2" xfId="2" applyNumberFormat="1" applyFont="1" applyFill="1" applyBorder="1" applyAlignment="1">
      <alignment horizontal="right" vertical="center" wrapText="1"/>
    </xf>
    <xf numFmtId="166" fontId="10" fillId="6" borderId="2" xfId="2" applyNumberFormat="1" applyFont="1" applyFill="1" applyBorder="1" applyAlignment="1">
      <alignment horizontal="right" vertical="center" wrapText="1"/>
    </xf>
    <xf numFmtId="0" fontId="32" fillId="5" borderId="2" xfId="10" applyFont="1" applyFill="1" applyBorder="1" applyAlignment="1">
      <alignment horizontal="center" vertical="center" wrapText="1"/>
    </xf>
    <xf numFmtId="0" fontId="34" fillId="0" borderId="2" xfId="0" applyFont="1" applyBorder="1" applyAlignment="1">
      <alignment horizontal="justify" vertical="center" wrapText="1"/>
    </xf>
    <xf numFmtId="3" fontId="34" fillId="0" borderId="2" xfId="0" applyNumberFormat="1" applyFont="1" applyBorder="1" applyAlignment="1">
      <alignment horizontal="right" vertical="center" wrapText="1"/>
    </xf>
    <xf numFmtId="3" fontId="10" fillId="0" borderId="2" xfId="10" applyNumberFormat="1" applyFont="1" applyBorder="1" applyAlignment="1">
      <alignment horizontal="right" vertical="center" wrapText="1"/>
    </xf>
    <xf numFmtId="167" fontId="34" fillId="0" borderId="2" xfId="0" applyNumberFormat="1" applyFont="1" applyBorder="1" applyAlignment="1">
      <alignment horizontal="right" vertical="center" wrapText="1"/>
    </xf>
    <xf numFmtId="0" fontId="32" fillId="5" borderId="13" xfId="10" applyFont="1" applyFill="1" applyBorder="1" applyAlignment="1">
      <alignment horizontal="center" vertical="center" wrapText="1"/>
    </xf>
    <xf numFmtId="49" fontId="32" fillId="2" borderId="2" xfId="0" applyNumberFormat="1" applyFont="1" applyFill="1" applyBorder="1" applyAlignment="1">
      <alignment vertical="center" wrapText="1"/>
    </xf>
    <xf numFmtId="0" fontId="10" fillId="6" borderId="2" xfId="0" applyFont="1" applyFill="1" applyBorder="1" applyAlignment="1">
      <alignment horizontal="left" vertical="center" wrapText="1"/>
    </xf>
    <xf numFmtId="165" fontId="10" fillId="6" borderId="2" xfId="2" applyNumberFormat="1" applyFont="1" applyFill="1" applyBorder="1" applyAlignment="1">
      <alignment horizontal="right" vertical="center" wrapText="1"/>
    </xf>
    <xf numFmtId="167" fontId="10" fillId="6" borderId="4" xfId="2" applyNumberFormat="1" applyFont="1" applyFill="1" applyBorder="1" applyAlignment="1">
      <alignment horizontal="right" vertical="center" wrapText="1"/>
    </xf>
    <xf numFmtId="0" fontId="32" fillId="5" borderId="2" xfId="0" applyFont="1" applyFill="1" applyBorder="1" applyAlignment="1">
      <alignment horizontal="center" vertical="center" wrapText="1"/>
    </xf>
    <xf numFmtId="167" fontId="34" fillId="0" borderId="12" xfId="2" applyNumberFormat="1" applyFont="1" applyBorder="1" applyAlignment="1">
      <alignment horizontal="right" vertical="center" wrapText="1"/>
    </xf>
    <xf numFmtId="167" fontId="34" fillId="0" borderId="2" xfId="2" applyNumberFormat="1" applyFont="1" applyBorder="1" applyAlignment="1">
      <alignment horizontal="right" vertical="center" wrapText="1"/>
    </xf>
    <xf numFmtId="0" fontId="32" fillId="0" borderId="2" xfId="0" applyFont="1" applyFill="1" applyBorder="1" applyAlignment="1">
      <alignment horizontal="center" vertical="center" wrapText="1"/>
    </xf>
    <xf numFmtId="3" fontId="34" fillId="0" borderId="13" xfId="0" applyNumberFormat="1" applyFont="1" applyBorder="1" applyAlignment="1">
      <alignment horizontal="right" vertical="center" wrapText="1"/>
    </xf>
    <xf numFmtId="3" fontId="34" fillId="0" borderId="4" xfId="0" applyNumberFormat="1" applyFont="1" applyBorder="1" applyAlignment="1">
      <alignment horizontal="right" vertical="center" wrapText="1"/>
    </xf>
    <xf numFmtId="0" fontId="32" fillId="5" borderId="0" xfId="10" applyFont="1" applyFill="1" applyBorder="1" applyAlignment="1">
      <alignment horizontal="center" vertical="center" wrapText="1"/>
    </xf>
    <xf numFmtId="3" fontId="10" fillId="0" borderId="0" xfId="10" applyNumberFormat="1" applyFont="1" applyBorder="1" applyAlignment="1">
      <alignment horizontal="right" vertical="center" wrapText="1"/>
    </xf>
    <xf numFmtId="3" fontId="10" fillId="5" borderId="0" xfId="10" applyNumberFormat="1" applyFont="1" applyFill="1" applyBorder="1" applyAlignment="1">
      <alignment horizontal="right" vertical="center" wrapText="1"/>
    </xf>
    <xf numFmtId="3" fontId="10" fillId="5" borderId="0" xfId="0" applyNumberFormat="1" applyFont="1" applyFill="1" applyBorder="1" applyAlignment="1">
      <alignment horizontal="right" vertical="center"/>
    </xf>
    <xf numFmtId="167" fontId="29" fillId="0" borderId="0" xfId="10" applyNumberFormat="1" applyFont="1" applyFill="1" applyBorder="1" applyAlignment="1">
      <alignment horizontal="right" vertical="center" wrapText="1"/>
    </xf>
    <xf numFmtId="167" fontId="10" fillId="0" borderId="0" xfId="10" applyNumberFormat="1" applyFont="1" applyBorder="1" applyAlignment="1">
      <alignment horizontal="right" vertical="center"/>
    </xf>
    <xf numFmtId="0" fontId="7" fillId="0" borderId="0" xfId="10" applyFont="1" applyAlignment="1">
      <alignment vertical="center"/>
    </xf>
    <xf numFmtId="0" fontId="7" fillId="2" borderId="0" xfId="10" applyFont="1" applyFill="1" applyAlignment="1">
      <alignment horizontal="justify" vertical="top"/>
    </xf>
    <xf numFmtId="0" fontId="7" fillId="2" borderId="0" xfId="10" applyFont="1" applyFill="1" applyAlignment="1">
      <alignment horizontal="right" wrapText="1"/>
    </xf>
    <xf numFmtId="0" fontId="10" fillId="2" borderId="0" xfId="10" applyFont="1" applyFill="1" applyBorder="1" applyAlignment="1">
      <alignment horizontal="right" wrapText="1"/>
    </xf>
    <xf numFmtId="0" fontId="10" fillId="2" borderId="0" xfId="10" applyFont="1" applyFill="1" applyAlignment="1">
      <alignment horizontal="right" wrapText="1"/>
    </xf>
    <xf numFmtId="0" fontId="7" fillId="2" borderId="0" xfId="10" applyFont="1" applyFill="1" applyAlignment="1">
      <alignment horizontal="right"/>
    </xf>
    <xf numFmtId="167" fontId="7" fillId="2" borderId="0" xfId="10" applyNumberFormat="1" applyFont="1" applyFill="1" applyAlignment="1">
      <alignment horizontal="right"/>
    </xf>
    <xf numFmtId="167" fontId="7" fillId="0" borderId="0" xfId="10" applyNumberFormat="1" applyFont="1" applyFill="1" applyAlignment="1">
      <alignment horizontal="right"/>
    </xf>
    <xf numFmtId="0" fontId="7" fillId="0" borderId="0" xfId="10" applyFont="1" applyBorder="1" applyAlignment="1">
      <alignment vertical="center"/>
    </xf>
    <xf numFmtId="0" fontId="7" fillId="2" borderId="0" xfId="10" applyFont="1" applyFill="1" applyBorder="1" applyAlignment="1">
      <alignment horizontal="justify" vertical="top"/>
    </xf>
    <xf numFmtId="0" fontId="35" fillId="0" borderId="0" xfId="0" applyFont="1" applyAlignment="1">
      <alignment horizontal="center" vertical="center" wrapText="1"/>
    </xf>
    <xf numFmtId="0" fontId="30" fillId="0" borderId="13" xfId="0" applyFont="1" applyBorder="1" applyAlignment="1"/>
    <xf numFmtId="0" fontId="10" fillId="6" borderId="13" xfId="0" applyFont="1" applyFill="1" applyBorder="1" applyAlignment="1">
      <alignment horizontal="left" vertical="center" wrapText="1"/>
    </xf>
    <xf numFmtId="165" fontId="10" fillId="6" borderId="13" xfId="1" applyNumberFormat="1" applyFont="1" applyFill="1" applyBorder="1" applyAlignment="1">
      <alignment horizontal="right" vertical="center" wrapText="1"/>
    </xf>
    <xf numFmtId="165" fontId="10" fillId="6" borderId="13" xfId="2" applyNumberFormat="1" applyFont="1" applyFill="1" applyBorder="1" applyAlignment="1">
      <alignment horizontal="right" vertical="center" wrapText="1"/>
    </xf>
    <xf numFmtId="3" fontId="10" fillId="6" borderId="13" xfId="1" applyNumberFormat="1" applyFont="1" applyFill="1" applyBorder="1" applyAlignment="1">
      <alignment horizontal="right" vertical="center" wrapText="1"/>
    </xf>
    <xf numFmtId="167" fontId="10" fillId="6" borderId="13" xfId="1" applyNumberFormat="1" applyFont="1" applyFill="1" applyBorder="1" applyAlignment="1">
      <alignment horizontal="right" vertical="center" wrapText="1"/>
    </xf>
    <xf numFmtId="0" fontId="34" fillId="0" borderId="14" xfId="0" applyFont="1" applyBorder="1" applyAlignment="1">
      <alignment horizontal="justify" vertical="center" wrapText="1"/>
    </xf>
    <xf numFmtId="167" fontId="34" fillId="0" borderId="13" xfId="0" applyNumberFormat="1" applyFont="1" applyBorder="1" applyAlignment="1">
      <alignment horizontal="right" vertical="center" wrapText="1"/>
    </xf>
    <xf numFmtId="3" fontId="34" fillId="5" borderId="13" xfId="0" applyNumberFormat="1" applyFont="1" applyFill="1" applyBorder="1" applyAlignment="1">
      <alignment horizontal="right" vertical="center" wrapText="1"/>
    </xf>
    <xf numFmtId="3" fontId="34" fillId="0" borderId="15" xfId="0" applyNumberFormat="1" applyFont="1" applyBorder="1" applyAlignment="1">
      <alignment horizontal="right" vertical="center" wrapText="1"/>
    </xf>
    <xf numFmtId="165" fontId="10" fillId="6" borderId="15" xfId="2" applyNumberFormat="1" applyFont="1" applyFill="1" applyBorder="1" applyAlignment="1">
      <alignment horizontal="right" vertical="center" wrapText="1"/>
    </xf>
    <xf numFmtId="3" fontId="36" fillId="0" borderId="2" xfId="0" applyNumberFormat="1" applyFont="1" applyBorder="1" applyAlignment="1">
      <alignment horizontal="right" vertical="center" wrapText="1"/>
    </xf>
    <xf numFmtId="49" fontId="32" fillId="2" borderId="2" xfId="0" applyNumberFormat="1" applyFont="1" applyFill="1" applyBorder="1" applyAlignment="1">
      <alignment horizontal="center" vertical="center" wrapText="1"/>
    </xf>
    <xf numFmtId="0" fontId="29" fillId="6" borderId="2" xfId="0" applyFont="1" applyFill="1" applyBorder="1" applyAlignment="1">
      <alignment horizontal="left" wrapText="1"/>
    </xf>
    <xf numFmtId="0" fontId="30" fillId="6" borderId="2" xfId="0" applyFont="1" applyFill="1" applyBorder="1" applyAlignment="1">
      <alignment horizontal="left" wrapText="1"/>
    </xf>
    <xf numFmtId="3" fontId="29" fillId="6" borderId="2" xfId="0" applyNumberFormat="1" applyFont="1" applyFill="1" applyBorder="1" applyAlignment="1">
      <alignment horizontal="right" vertical="center" wrapText="1"/>
    </xf>
    <xf numFmtId="167" fontId="29" fillId="6" borderId="2" xfId="0" applyNumberFormat="1" applyFont="1" applyFill="1" applyBorder="1" applyAlignment="1">
      <alignment horizontal="right" vertical="center" wrapText="1"/>
    </xf>
    <xf numFmtId="0" fontId="10" fillId="8" borderId="2" xfId="0" applyFont="1" applyFill="1" applyBorder="1" applyAlignment="1">
      <alignment horizontal="left" vertical="center" wrapText="1"/>
    </xf>
    <xf numFmtId="3" fontId="10" fillId="8" borderId="2" xfId="0" applyNumberFormat="1" applyFont="1" applyFill="1" applyBorder="1" applyAlignment="1">
      <alignment horizontal="right" vertical="center" wrapText="1"/>
    </xf>
    <xf numFmtId="0" fontId="10" fillId="8" borderId="2" xfId="0" applyFont="1" applyFill="1" applyBorder="1" applyAlignment="1">
      <alignment horizontal="right" vertical="center" wrapText="1"/>
    </xf>
    <xf numFmtId="167" fontId="10" fillId="8" borderId="2" xfId="0" applyNumberFormat="1" applyFont="1" applyFill="1" applyBorder="1" applyAlignment="1">
      <alignment horizontal="right" vertical="center" wrapText="1"/>
    </xf>
    <xf numFmtId="0" fontId="32" fillId="0" borderId="4" xfId="0" applyFont="1" applyFill="1" applyBorder="1" applyAlignment="1">
      <alignment horizontal="center" vertical="center"/>
    </xf>
    <xf numFmtId="167" fontId="37" fillId="8" borderId="2" xfId="0" applyNumberFormat="1" applyFont="1" applyFill="1" applyBorder="1" applyAlignment="1">
      <alignment horizontal="right" vertical="center" wrapText="1"/>
    </xf>
    <xf numFmtId="3" fontId="37" fillId="8" borderId="2" xfId="0" applyNumberFormat="1" applyFont="1" applyFill="1" applyBorder="1" applyAlignment="1">
      <alignment horizontal="right" vertical="center" wrapText="1"/>
    </xf>
    <xf numFmtId="0" fontId="37" fillId="8" borderId="2" xfId="0" applyFont="1" applyFill="1" applyBorder="1" applyAlignment="1">
      <alignment horizontal="right" vertical="center" wrapText="1"/>
    </xf>
    <xf numFmtId="167" fontId="37" fillId="0" borderId="2" xfId="0" applyNumberFormat="1" applyFont="1" applyBorder="1" applyAlignment="1">
      <alignment horizontal="right" vertical="center" wrapText="1"/>
    </xf>
    <xf numFmtId="3" fontId="37" fillId="0" borderId="2" xfId="0" applyNumberFormat="1" applyFont="1" applyBorder="1" applyAlignment="1">
      <alignment horizontal="right" vertical="center" wrapText="1"/>
    </xf>
    <xf numFmtId="0" fontId="32" fillId="0" borderId="2" xfId="0" applyFont="1" applyFill="1" applyBorder="1" applyAlignment="1">
      <alignment horizontal="center" vertical="center"/>
    </xf>
    <xf numFmtId="164" fontId="10" fillId="8" borderId="2" xfId="1" applyNumberFormat="1" applyFont="1" applyFill="1" applyBorder="1" applyAlignment="1">
      <alignment horizontal="left" vertical="center" wrapText="1"/>
    </xf>
    <xf numFmtId="164" fontId="10" fillId="8" borderId="2" xfId="1" applyNumberFormat="1" applyFont="1" applyFill="1" applyBorder="1" applyAlignment="1">
      <alignment horizontal="right" vertical="center" wrapText="1"/>
    </xf>
    <xf numFmtId="0" fontId="33" fillId="0" borderId="2" xfId="0" applyFont="1" applyFill="1" applyBorder="1" applyAlignment="1">
      <alignment horizontal="center" vertical="center"/>
    </xf>
    <xf numFmtId="3" fontId="38" fillId="0" borderId="2" xfId="0" applyNumberFormat="1" applyFont="1" applyBorder="1" applyAlignment="1">
      <alignment horizontal="right" vertical="center" wrapText="1"/>
    </xf>
    <xf numFmtId="167" fontId="38" fillId="0" borderId="2" xfId="0" applyNumberFormat="1" applyFont="1" applyBorder="1" applyAlignment="1">
      <alignment horizontal="right" vertical="center" wrapText="1"/>
    </xf>
    <xf numFmtId="49" fontId="32" fillId="2" borderId="4" xfId="0" applyNumberFormat="1" applyFont="1" applyFill="1" applyBorder="1" applyAlignment="1">
      <alignment horizontal="center" vertical="center" wrapText="1"/>
    </xf>
    <xf numFmtId="0" fontId="35" fillId="0" borderId="0" xfId="0" applyFont="1" applyAlignment="1">
      <alignment vertical="center" wrapText="1"/>
    </xf>
    <xf numFmtId="0" fontId="30" fillId="0" borderId="0" xfId="0" applyFont="1"/>
    <xf numFmtId="167" fontId="30" fillId="0" borderId="0" xfId="0" applyNumberFormat="1" applyFont="1"/>
    <xf numFmtId="4" fontId="30" fillId="0" borderId="0" xfId="0" applyNumberFormat="1" applyFont="1"/>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xf>
    <xf numFmtId="0" fontId="35" fillId="5" borderId="0" xfId="0" applyFont="1" applyFill="1" applyAlignment="1">
      <alignment vertical="center" wrapText="1"/>
    </xf>
    <xf numFmtId="0" fontId="7" fillId="5" borderId="0" xfId="0" applyFont="1" applyFill="1" applyAlignment="1">
      <alignment horizontal="left" vertical="center"/>
    </xf>
    <xf numFmtId="3" fontId="30" fillId="0" borderId="0" xfId="0" applyNumberFormat="1" applyFont="1"/>
    <xf numFmtId="0" fontId="17" fillId="0" borderId="0" xfId="0" applyFont="1" applyAlignment="1">
      <alignment horizontal="center" vertical="top" wrapText="1"/>
    </xf>
    <xf numFmtId="3" fontId="39" fillId="0" borderId="0" xfId="0" applyNumberFormat="1" applyFont="1" applyAlignment="1">
      <alignment horizontal="center" vertical="center" wrapText="1"/>
    </xf>
    <xf numFmtId="165" fontId="39" fillId="0" borderId="0" xfId="0" applyNumberFormat="1" applyFont="1" applyAlignment="1">
      <alignment horizontal="center" vertical="center" wrapText="1"/>
    </xf>
    <xf numFmtId="167" fontId="39" fillId="0" borderId="0" xfId="0" applyNumberFormat="1" applyFont="1" applyAlignment="1">
      <alignment horizontal="center" vertical="center" wrapText="1"/>
    </xf>
    <xf numFmtId="0" fontId="24" fillId="4" borderId="2" xfId="0" applyFont="1" applyFill="1" applyBorder="1" applyAlignment="1">
      <alignment horizontal="left" vertical="center"/>
    </xf>
    <xf numFmtId="0" fontId="40" fillId="6" borderId="23" xfId="9" applyFont="1" applyFill="1" applyBorder="1" applyAlignment="1">
      <alignment horizontal="center" vertical="center" wrapText="1"/>
    </xf>
    <xf numFmtId="0" fontId="40" fillId="6" borderId="23" xfId="9" applyFont="1" applyFill="1" applyBorder="1" applyAlignment="1">
      <alignment horizontal="center" vertical="center"/>
    </xf>
    <xf numFmtId="0" fontId="40" fillId="6" borderId="24" xfId="9" applyFont="1" applyFill="1" applyBorder="1" applyAlignment="1">
      <alignment horizontal="center" vertical="center" wrapText="1"/>
    </xf>
    <xf numFmtId="0" fontId="40" fillId="6" borderId="25" xfId="9" applyFont="1" applyFill="1" applyBorder="1" applyAlignment="1">
      <alignment horizontal="center" vertical="center" wrapText="1"/>
    </xf>
  </cellXfs>
  <cellStyles count="11">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fi.mef.gob.pe/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showGridLines="0" workbookViewId="0">
      <selection activeCell="B24" sqref="B24"/>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2" style="4" customWidth="1"/>
    <col min="6" max="6" width="12.5703125" style="1" bestFit="1" customWidth="1"/>
    <col min="7" max="7" width="17" style="7" bestFit="1" customWidth="1"/>
    <col min="8" max="8" width="15.5703125" style="40" customWidth="1"/>
    <col min="9" max="16384" width="11.42578125" style="1"/>
  </cols>
  <sheetData>
    <row r="1" spans="2:11" ht="15" x14ac:dyDescent="0.2">
      <c r="B1" s="113"/>
      <c r="C1" s="113"/>
      <c r="D1" s="113"/>
    </row>
    <row r="2" spans="2:11" ht="15.75" customHeight="1" x14ac:dyDescent="0.15">
      <c r="B2" s="114" t="s">
        <v>39</v>
      </c>
      <c r="C2" s="114"/>
      <c r="D2" s="114"/>
      <c r="E2" s="114"/>
      <c r="F2" s="5"/>
      <c r="G2" s="10"/>
      <c r="H2" s="41"/>
    </row>
    <row r="3" spans="2:11" ht="15" customHeight="1" x14ac:dyDescent="0.2">
      <c r="B3" s="114" t="s">
        <v>176</v>
      </c>
      <c r="C3" s="114"/>
      <c r="D3" s="114"/>
      <c r="E3" s="114"/>
    </row>
    <row r="4" spans="2:11" x14ac:dyDescent="0.2">
      <c r="B4" s="115"/>
      <c r="C4" s="115"/>
      <c r="D4" s="115"/>
    </row>
    <row r="5" spans="2:11" x14ac:dyDescent="0.2">
      <c r="B5" s="2"/>
      <c r="C5" s="2"/>
      <c r="D5" s="2"/>
    </row>
    <row r="6" spans="2:11" x14ac:dyDescent="0.2">
      <c r="B6" s="2"/>
      <c r="C6" s="2"/>
      <c r="D6" s="2"/>
    </row>
    <row r="7" spans="2:11" ht="12.75" customHeight="1" x14ac:dyDescent="0.2">
      <c r="B7" s="116" t="s">
        <v>76</v>
      </c>
      <c r="C7" s="116"/>
      <c r="D7" s="116"/>
      <c r="F7" s="26"/>
    </row>
    <row r="8" spans="2:11" ht="12.75" customHeight="1" x14ac:dyDescent="0.2">
      <c r="B8" s="116" t="s">
        <v>10</v>
      </c>
      <c r="C8" s="116"/>
      <c r="D8" s="116"/>
      <c r="F8" s="26"/>
    </row>
    <row r="9" spans="2:11" ht="12.75" customHeight="1" x14ac:dyDescent="0.2">
      <c r="B9" s="3"/>
      <c r="C9" s="3"/>
      <c r="D9" s="3"/>
      <c r="F9" s="26"/>
    </row>
    <row r="10" spans="2:11" x14ac:dyDescent="0.2">
      <c r="F10" s="27"/>
    </row>
    <row r="11" spans="2:11" ht="13.5" thickBot="1" x14ac:dyDescent="0.25">
      <c r="C11" s="25"/>
    </row>
    <row r="12" spans="2:11" ht="13.5" customHeight="1" thickBot="1" x14ac:dyDescent="0.25">
      <c r="B12" s="226" t="s">
        <v>6</v>
      </c>
      <c r="C12" s="227" t="s">
        <v>7</v>
      </c>
      <c r="D12" s="228" t="s">
        <v>75</v>
      </c>
      <c r="E12" s="226" t="s">
        <v>24</v>
      </c>
      <c r="G12" s="9"/>
    </row>
    <row r="13" spans="2:11" ht="61.5" customHeight="1" thickBot="1" x14ac:dyDescent="0.25">
      <c r="B13" s="226"/>
      <c r="C13" s="227"/>
      <c r="D13" s="229"/>
      <c r="E13" s="226"/>
      <c r="G13" s="9"/>
    </row>
    <row r="14" spans="2:11" s="14" customFormat="1" ht="34.5" customHeight="1" thickBot="1" x14ac:dyDescent="0.25">
      <c r="B14" s="6" t="s">
        <v>5</v>
      </c>
      <c r="C14" s="13">
        <f>+C15+C19+C20+C21</f>
        <v>613823432</v>
      </c>
      <c r="D14" s="13">
        <f>+D15+D19+D20+D21</f>
        <v>135502618</v>
      </c>
      <c r="E14" s="74">
        <f t="shared" ref="E14:E21" si="0">D14/C14%</f>
        <v>22.075178452946382</v>
      </c>
      <c r="F14" s="24"/>
      <c r="G14" s="15"/>
      <c r="H14" s="40"/>
      <c r="K14" s="15"/>
    </row>
    <row r="15" spans="2:11" ht="28.5" customHeight="1" x14ac:dyDescent="0.2">
      <c r="B15" s="16" t="s">
        <v>8</v>
      </c>
      <c r="C15" s="17">
        <f>SUM(C16:C18)</f>
        <v>488806425</v>
      </c>
      <c r="D15" s="17">
        <f>SUM(D16:D18)</f>
        <v>120149684</v>
      </c>
      <c r="E15" s="80">
        <f t="shared" si="0"/>
        <v>24.580217823446162</v>
      </c>
      <c r="F15" s="22"/>
      <c r="G15" s="9"/>
    </row>
    <row r="16" spans="2:11" ht="21.75" customHeight="1" x14ac:dyDescent="0.2">
      <c r="B16" s="18" t="s">
        <v>73</v>
      </c>
      <c r="C16" s="19">
        <f>'PLIEGO MINSA'!E7</f>
        <v>346985092</v>
      </c>
      <c r="D16" s="19">
        <f>'PLIEGO MINSA'!H7</f>
        <v>70507856</v>
      </c>
      <c r="E16" s="20">
        <f t="shared" si="0"/>
        <v>20.320139863530507</v>
      </c>
      <c r="F16" s="22"/>
      <c r="G16" s="9"/>
    </row>
    <row r="17" spans="2:7" ht="21.75" customHeight="1" x14ac:dyDescent="0.2">
      <c r="B17" s="18" t="s">
        <v>131</v>
      </c>
      <c r="C17" s="19">
        <f>'PLIEGO MINSA'!E47</f>
        <v>13010166</v>
      </c>
      <c r="D17" s="19">
        <f>'PLIEGO MINSA'!H47</f>
        <v>1107512</v>
      </c>
      <c r="E17" s="20">
        <f t="shared" si="0"/>
        <v>8.5126661719765906</v>
      </c>
      <c r="F17" s="22"/>
      <c r="G17" s="9"/>
    </row>
    <row r="18" spans="2:7" ht="25.5" customHeight="1" x14ac:dyDescent="0.2">
      <c r="B18" s="95" t="s">
        <v>74</v>
      </c>
      <c r="C18" s="19">
        <f>'PLIEGO MINSA'!E70</f>
        <v>128811167</v>
      </c>
      <c r="D18" s="19">
        <f>'PLIEGO MINSA'!H70</f>
        <v>48534316</v>
      </c>
      <c r="E18" s="20">
        <f t="shared" si="0"/>
        <v>37.678655609105697</v>
      </c>
      <c r="F18" s="22"/>
      <c r="G18" s="9"/>
    </row>
    <row r="19" spans="2:7" ht="30" customHeight="1" x14ac:dyDescent="0.2">
      <c r="B19" s="21" t="s">
        <v>9</v>
      </c>
      <c r="C19" s="8">
        <f>'UE ADSCRITAS AL PLIEGO MINSA'!E7</f>
        <v>9124527</v>
      </c>
      <c r="D19" s="8">
        <f>'UE ADSCRITAS AL PLIEGO MINSA'!H7</f>
        <v>2491772</v>
      </c>
      <c r="E19" s="80">
        <f t="shared" si="0"/>
        <v>27.308505964199568</v>
      </c>
      <c r="F19" s="23"/>
      <c r="G19" s="9"/>
    </row>
    <row r="20" spans="2:7" ht="30" customHeight="1" x14ac:dyDescent="0.2">
      <c r="B20" s="21" t="s">
        <v>47</v>
      </c>
      <c r="C20" s="8">
        <f>'UE ADSCRITAS AL PLIEGO MINSA'!E12</f>
        <v>59900000</v>
      </c>
      <c r="D20" s="8">
        <f>'UE ADSCRITAS AL PLIEGO MINSA'!H12</f>
        <v>0</v>
      </c>
      <c r="E20" s="80">
        <f t="shared" si="0"/>
        <v>0</v>
      </c>
      <c r="G20" s="9"/>
    </row>
    <row r="21" spans="2:7" ht="30" customHeight="1" thickBot="1" x14ac:dyDescent="0.25">
      <c r="B21" s="76" t="s">
        <v>64</v>
      </c>
      <c r="C21" s="77">
        <f>'UE ADSCRITAS AL PLIEGO MINSA'!E14</f>
        <v>55992480</v>
      </c>
      <c r="D21" s="77">
        <f>'UE ADSCRITAS AL PLIEGO MINSA'!H14</f>
        <v>12861162</v>
      </c>
      <c r="E21" s="81">
        <f t="shared" si="0"/>
        <v>22.969445182638811</v>
      </c>
      <c r="G21" s="9"/>
    </row>
    <row r="22" spans="2:7" x14ac:dyDescent="0.2">
      <c r="C22" s="7"/>
      <c r="D22" s="75"/>
      <c r="G22" s="7" t="s">
        <v>50</v>
      </c>
    </row>
    <row r="23" spans="2:7" x14ac:dyDescent="0.2">
      <c r="D23" s="7"/>
    </row>
    <row r="24" spans="2:7" ht="33" customHeight="1" x14ac:dyDescent="0.2">
      <c r="D24" s="7"/>
      <c r="E24" s="7"/>
    </row>
    <row r="25" spans="2:7" x14ac:dyDescent="0.2">
      <c r="D25" s="7"/>
      <c r="E25" s="12"/>
    </row>
    <row r="26" spans="2:7" ht="18" x14ac:dyDescent="0.25">
      <c r="D26" s="7"/>
      <c r="G26" s="11"/>
    </row>
    <row r="28" spans="2:7" x14ac:dyDescent="0.2">
      <c r="D28" s="7"/>
      <c r="E28" s="12"/>
    </row>
    <row r="29" spans="2:7" x14ac:dyDescent="0.2">
      <c r="D29" s="7"/>
    </row>
    <row r="30" spans="2:7" x14ac:dyDescent="0.2">
      <c r="E30" s="12"/>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M1283"/>
  <sheetViews>
    <sheetView tabSelected="1" zoomScaleNormal="100" zoomScaleSheetLayoutView="100" workbookViewId="0">
      <pane ySplit="7" topLeftCell="A8" activePane="bottomLeft" state="frozen"/>
      <selection activeCell="B4" sqref="B4:D5"/>
      <selection pane="bottomLeft" activeCell="A8" sqref="A8"/>
    </sheetView>
  </sheetViews>
  <sheetFormatPr baseColWidth="10" defaultRowHeight="5.65" customHeight="1" x14ac:dyDescent="0.2"/>
  <cols>
    <col min="1" max="1" width="8.5703125" style="58" customWidth="1"/>
    <col min="2" max="2" width="48.28515625" style="73" customWidth="1"/>
    <col min="3" max="3" width="12.140625" style="59" customWidth="1" collapsed="1"/>
    <col min="4" max="4" width="12.28515625" style="59" customWidth="1"/>
    <col min="5" max="5" width="13" style="60" customWidth="1"/>
    <col min="6" max="6" width="11.7109375" style="60" customWidth="1"/>
    <col min="7" max="7" width="11.7109375" style="39" customWidth="1"/>
    <col min="8" max="8" width="11.28515625" style="39" customWidth="1"/>
    <col min="9" max="9" width="8.7109375" style="61" customWidth="1"/>
    <col min="10" max="10" width="12.28515625" style="57" customWidth="1"/>
    <col min="11" max="11" width="10.5703125" style="62" customWidth="1"/>
    <col min="12" max="12" width="12.85546875" style="39" customWidth="1"/>
    <col min="13" max="18" width="11.42578125" style="39" customWidth="1"/>
    <col min="19" max="16384" width="11.42578125" style="39"/>
  </cols>
  <sheetData>
    <row r="1" spans="1:13" s="34" customFormat="1" ht="18.75" customHeight="1" x14ac:dyDescent="0.2">
      <c r="A1" s="119" t="s">
        <v>133</v>
      </c>
      <c r="B1" s="119"/>
      <c r="C1" s="119"/>
      <c r="D1" s="119"/>
      <c r="E1" s="119"/>
      <c r="F1" s="119"/>
      <c r="G1" s="119"/>
      <c r="H1" s="119"/>
      <c r="I1" s="119"/>
      <c r="J1" s="119"/>
      <c r="K1" s="119"/>
    </row>
    <row r="2" spans="1:13" s="34" customFormat="1" ht="18.75" customHeight="1" x14ac:dyDescent="0.2">
      <c r="A2" s="120" t="s">
        <v>176</v>
      </c>
      <c r="B2" s="120"/>
      <c r="C2" s="120"/>
      <c r="D2" s="120"/>
      <c r="E2" s="120"/>
      <c r="F2" s="120"/>
      <c r="G2" s="120"/>
      <c r="H2" s="120"/>
      <c r="I2" s="120"/>
      <c r="J2" s="120"/>
      <c r="K2" s="120"/>
    </row>
    <row r="3" spans="1:13" s="34" customFormat="1" ht="18.75" customHeight="1" x14ac:dyDescent="0.2">
      <c r="A3" s="55"/>
      <c r="B3" s="79"/>
      <c r="C3" s="55"/>
      <c r="D3" s="55"/>
      <c r="E3" s="55"/>
      <c r="F3" s="55"/>
      <c r="G3" s="55"/>
      <c r="H3" s="84"/>
      <c r="I3" s="63"/>
      <c r="J3" s="64"/>
      <c r="K3" s="65"/>
    </row>
    <row r="4" spans="1:13" s="34" customFormat="1" ht="13.5" customHeight="1" x14ac:dyDescent="0.2">
      <c r="A4" s="118" t="s">
        <v>0</v>
      </c>
      <c r="B4" s="118" t="s">
        <v>1</v>
      </c>
      <c r="C4" s="125" t="s">
        <v>4</v>
      </c>
      <c r="D4" s="125" t="s">
        <v>67</v>
      </c>
      <c r="E4" s="117" t="s">
        <v>69</v>
      </c>
      <c r="F4" s="117"/>
      <c r="G4" s="117"/>
      <c r="H4" s="117"/>
      <c r="I4" s="117"/>
      <c r="J4" s="121" t="s">
        <v>51</v>
      </c>
      <c r="K4" s="123" t="s">
        <v>52</v>
      </c>
    </row>
    <row r="5" spans="1:13" s="35" customFormat="1" ht="75.75" customHeight="1" thickBot="1" x14ac:dyDescent="0.3">
      <c r="A5" s="118"/>
      <c r="B5" s="118"/>
      <c r="C5" s="126"/>
      <c r="D5" s="126"/>
      <c r="E5" s="82" t="s">
        <v>70</v>
      </c>
      <c r="F5" s="30" t="s">
        <v>188</v>
      </c>
      <c r="G5" s="31" t="s">
        <v>53</v>
      </c>
      <c r="H5" s="42" t="s">
        <v>68</v>
      </c>
      <c r="I5" s="33" t="s">
        <v>24</v>
      </c>
      <c r="J5" s="122"/>
      <c r="K5" s="124"/>
    </row>
    <row r="6" spans="1:13" s="94" customFormat="1" ht="21.75" customHeight="1" x14ac:dyDescent="0.2">
      <c r="A6" s="92"/>
      <c r="B6" s="225" t="s">
        <v>72</v>
      </c>
      <c r="C6" s="93"/>
      <c r="D6" s="90">
        <f>D7+D47+D70</f>
        <v>1291574350.49</v>
      </c>
      <c r="E6" s="90">
        <f>E7+E47+E70</f>
        <v>488806425</v>
      </c>
      <c r="F6" s="90">
        <f>F7+F47+F70</f>
        <v>88262112</v>
      </c>
      <c r="G6" s="90">
        <f>G7+G47+G70</f>
        <v>31887572</v>
      </c>
      <c r="H6" s="90">
        <f>SUM(F6:G6)</f>
        <v>120149684</v>
      </c>
      <c r="I6" s="91">
        <f>H6/E6%</f>
        <v>24.580217823446162</v>
      </c>
      <c r="J6" s="90">
        <f>D6+H6</f>
        <v>1411724034.49</v>
      </c>
      <c r="K6" s="93"/>
    </row>
    <row r="7" spans="1:13" ht="26.25" customHeight="1" x14ac:dyDescent="0.2">
      <c r="A7" s="36"/>
      <c r="B7" s="88" t="s">
        <v>71</v>
      </c>
      <c r="C7" s="48"/>
      <c r="D7" s="48">
        <f>SUM(D8:D46)</f>
        <v>867632446.41999996</v>
      </c>
      <c r="E7" s="48">
        <f>SUM(E8:E46)</f>
        <v>346985092</v>
      </c>
      <c r="F7" s="48">
        <f>SUM(F8:F46)</f>
        <v>46869959</v>
      </c>
      <c r="G7" s="48">
        <f>SUM(G8:G46)</f>
        <v>23637897</v>
      </c>
      <c r="H7" s="48">
        <f t="shared" ref="H7:H46" si="0">SUM(F7:G7)</f>
        <v>70507856</v>
      </c>
      <c r="I7" s="89">
        <f>H7/E7%</f>
        <v>20.320139863530507</v>
      </c>
      <c r="J7" s="48">
        <f>D7+H7</f>
        <v>938140302.41999996</v>
      </c>
      <c r="K7" s="48"/>
      <c r="L7" s="37"/>
      <c r="M7" s="38"/>
    </row>
    <row r="8" spans="1:13" ht="22.5" customHeight="1" x14ac:dyDescent="0.2">
      <c r="A8" s="144"/>
      <c r="B8" s="145" t="s">
        <v>48</v>
      </c>
      <c r="C8" s="146"/>
      <c r="D8" s="146"/>
      <c r="E8" s="146">
        <v>428000</v>
      </c>
      <c r="F8" s="146">
        <v>0</v>
      </c>
      <c r="G8" s="147"/>
      <c r="H8" s="147">
        <f t="shared" si="0"/>
        <v>0</v>
      </c>
      <c r="I8" s="148">
        <f>H8/E8%</f>
        <v>0</v>
      </c>
      <c r="J8" s="146">
        <f>D8+H8</f>
        <v>0</v>
      </c>
      <c r="K8" s="148"/>
    </row>
    <row r="9" spans="1:13" ht="63.75" x14ac:dyDescent="0.2">
      <c r="A9" s="144">
        <v>74531</v>
      </c>
      <c r="B9" s="145" t="s">
        <v>113</v>
      </c>
      <c r="C9" s="146">
        <v>3265991</v>
      </c>
      <c r="D9" s="146">
        <v>3251033</v>
      </c>
      <c r="E9" s="146">
        <v>648164</v>
      </c>
      <c r="F9" s="146">
        <v>252199</v>
      </c>
      <c r="G9" s="146"/>
      <c r="H9" s="146">
        <f t="shared" si="0"/>
        <v>252199</v>
      </c>
      <c r="I9" s="148">
        <f>H9/E9%</f>
        <v>38.909751235798346</v>
      </c>
      <c r="J9" s="146">
        <f>D9+H9</f>
        <v>3503232</v>
      </c>
      <c r="K9" s="148">
        <f>J9/C9%</f>
        <v>107.26398205016487</v>
      </c>
    </row>
    <row r="10" spans="1:13" ht="76.5" x14ac:dyDescent="0.2">
      <c r="A10" s="144">
        <v>83236</v>
      </c>
      <c r="B10" s="145" t="s">
        <v>41</v>
      </c>
      <c r="C10" s="146">
        <v>184760</v>
      </c>
      <c r="D10" s="146">
        <v>186625</v>
      </c>
      <c r="E10" s="146">
        <v>1900</v>
      </c>
      <c r="F10" s="146">
        <v>1899</v>
      </c>
      <c r="G10" s="146"/>
      <c r="H10" s="146">
        <f t="shared" si="0"/>
        <v>1899</v>
      </c>
      <c r="I10" s="148">
        <f>H10/E10%</f>
        <v>99.94736842105263</v>
      </c>
      <c r="J10" s="146">
        <f>D10+H10</f>
        <v>188524</v>
      </c>
      <c r="K10" s="148">
        <f>J10/C10%</f>
        <v>102.03723749729379</v>
      </c>
    </row>
    <row r="11" spans="1:13" ht="76.5" x14ac:dyDescent="0.2">
      <c r="A11" s="144">
        <v>83356</v>
      </c>
      <c r="B11" s="145" t="s">
        <v>42</v>
      </c>
      <c r="C11" s="146">
        <v>182263</v>
      </c>
      <c r="D11" s="146">
        <v>185806</v>
      </c>
      <c r="E11" s="146">
        <v>1900</v>
      </c>
      <c r="F11" s="146">
        <v>1899</v>
      </c>
      <c r="G11" s="146"/>
      <c r="H11" s="146">
        <f t="shared" si="0"/>
        <v>1899</v>
      </c>
      <c r="I11" s="148">
        <f>H11/E11%</f>
        <v>99.94736842105263</v>
      </c>
      <c r="J11" s="146">
        <f>D11+H11</f>
        <v>187705</v>
      </c>
      <c r="K11" s="148">
        <f>J11/C11%</f>
        <v>102.98579525191619</v>
      </c>
    </row>
    <row r="12" spans="1:13" ht="76.5" x14ac:dyDescent="0.2">
      <c r="A12" s="144">
        <v>83335</v>
      </c>
      <c r="B12" s="145" t="s">
        <v>43</v>
      </c>
      <c r="C12" s="146">
        <v>178429</v>
      </c>
      <c r="D12" s="146">
        <v>198143</v>
      </c>
      <c r="E12" s="146">
        <v>1900</v>
      </c>
      <c r="F12" s="146">
        <v>1899</v>
      </c>
      <c r="G12" s="146"/>
      <c r="H12" s="146">
        <f t="shared" si="0"/>
        <v>1899</v>
      </c>
      <c r="I12" s="148">
        <f>H12/E12%</f>
        <v>99.94736842105263</v>
      </c>
      <c r="J12" s="146">
        <f>D12+H12</f>
        <v>200042</v>
      </c>
      <c r="K12" s="148">
        <f>J12/C12%</f>
        <v>112.1129412819665</v>
      </c>
    </row>
    <row r="13" spans="1:13" ht="76.5" x14ac:dyDescent="0.2">
      <c r="A13" s="144">
        <v>83405</v>
      </c>
      <c r="B13" s="145" t="s">
        <v>44</v>
      </c>
      <c r="C13" s="146">
        <v>160814</v>
      </c>
      <c r="D13" s="146">
        <v>169630</v>
      </c>
      <c r="E13" s="146">
        <v>1900</v>
      </c>
      <c r="F13" s="146">
        <v>1899</v>
      </c>
      <c r="G13" s="146"/>
      <c r="H13" s="146">
        <f t="shared" si="0"/>
        <v>1899</v>
      </c>
      <c r="I13" s="148">
        <f>H13/E13%</f>
        <v>99.94736842105263</v>
      </c>
      <c r="J13" s="146">
        <f>D13+H13</f>
        <v>171529</v>
      </c>
      <c r="K13" s="148">
        <f>J13/C13%</f>
        <v>106.66297710398348</v>
      </c>
    </row>
    <row r="14" spans="1:13" ht="76.5" x14ac:dyDescent="0.2">
      <c r="A14" s="144">
        <v>83403</v>
      </c>
      <c r="B14" s="145" t="s">
        <v>35</v>
      </c>
      <c r="C14" s="146">
        <v>297537</v>
      </c>
      <c r="D14" s="146">
        <v>305148</v>
      </c>
      <c r="E14" s="146">
        <v>1900</v>
      </c>
      <c r="F14" s="146">
        <v>1899</v>
      </c>
      <c r="G14" s="146"/>
      <c r="H14" s="146">
        <f t="shared" si="0"/>
        <v>1899</v>
      </c>
      <c r="I14" s="148">
        <f>H14/E14%</f>
        <v>99.94736842105263</v>
      </c>
      <c r="J14" s="146">
        <f>D14+H14</f>
        <v>307047</v>
      </c>
      <c r="K14" s="148">
        <f>J14/C14%</f>
        <v>103.19624113975742</v>
      </c>
    </row>
    <row r="15" spans="1:13" ht="76.5" x14ac:dyDescent="0.2">
      <c r="A15" s="144">
        <v>83401</v>
      </c>
      <c r="B15" s="145" t="s">
        <v>45</v>
      </c>
      <c r="C15" s="146">
        <v>99074</v>
      </c>
      <c r="D15" s="146">
        <v>117369</v>
      </c>
      <c r="E15" s="146">
        <v>1900</v>
      </c>
      <c r="F15" s="146">
        <v>1899</v>
      </c>
      <c r="G15" s="146"/>
      <c r="H15" s="146">
        <f t="shared" si="0"/>
        <v>1899</v>
      </c>
      <c r="I15" s="148">
        <f>H15/E15%</f>
        <v>99.94736842105263</v>
      </c>
      <c r="J15" s="146">
        <f>D15+H15</f>
        <v>119268</v>
      </c>
      <c r="K15" s="148">
        <f>J15/C15%</f>
        <v>120.38274421139754</v>
      </c>
    </row>
    <row r="16" spans="1:13" ht="63.75" x14ac:dyDescent="0.2">
      <c r="A16" s="144">
        <v>83395</v>
      </c>
      <c r="B16" s="145" t="s">
        <v>46</v>
      </c>
      <c r="C16" s="146">
        <v>84994</v>
      </c>
      <c r="D16" s="146">
        <v>84010</v>
      </c>
      <c r="E16" s="146">
        <v>1900</v>
      </c>
      <c r="F16" s="146">
        <v>1899</v>
      </c>
      <c r="G16" s="146"/>
      <c r="H16" s="146">
        <f t="shared" si="0"/>
        <v>1899</v>
      </c>
      <c r="I16" s="148">
        <f>H16/E16%</f>
        <v>99.94736842105263</v>
      </c>
      <c r="J16" s="146">
        <f>D16+H16</f>
        <v>85909</v>
      </c>
      <c r="K16" s="148">
        <f>J16/C16%</f>
        <v>101.07654657975857</v>
      </c>
    </row>
    <row r="17" spans="1:11" ht="51" x14ac:dyDescent="0.2">
      <c r="A17" s="144">
        <v>66253</v>
      </c>
      <c r="B17" s="145" t="s">
        <v>36</v>
      </c>
      <c r="C17" s="146">
        <v>272523393</v>
      </c>
      <c r="D17" s="146">
        <v>293926345</v>
      </c>
      <c r="E17" s="146">
        <v>8257578</v>
      </c>
      <c r="F17" s="146">
        <v>558508</v>
      </c>
      <c r="G17" s="146">
        <v>325000</v>
      </c>
      <c r="H17" s="146">
        <f t="shared" si="0"/>
        <v>883508</v>
      </c>
      <c r="I17" s="148">
        <f>H17/E17%</f>
        <v>10.699360030265533</v>
      </c>
      <c r="J17" s="146">
        <f>D17+H17</f>
        <v>294809853</v>
      </c>
      <c r="K17" s="148">
        <f>J17/C17%</f>
        <v>108.17781539950224</v>
      </c>
    </row>
    <row r="18" spans="1:11" ht="51" x14ac:dyDescent="0.2">
      <c r="A18" s="144">
        <v>76065</v>
      </c>
      <c r="B18" s="145" t="s">
        <v>37</v>
      </c>
      <c r="C18" s="146">
        <v>56221186</v>
      </c>
      <c r="D18" s="146">
        <v>95717919</v>
      </c>
      <c r="E18" s="146">
        <v>882971</v>
      </c>
      <c r="F18" s="146">
        <v>30537</v>
      </c>
      <c r="G18" s="146"/>
      <c r="H18" s="146">
        <f t="shared" si="0"/>
        <v>30537</v>
      </c>
      <c r="I18" s="148">
        <f>H18/E18%</f>
        <v>3.4584374798266313</v>
      </c>
      <c r="J18" s="146">
        <f>D18+H18</f>
        <v>95748456</v>
      </c>
      <c r="K18" s="148">
        <f>J18/C18%</f>
        <v>170.30671675976384</v>
      </c>
    </row>
    <row r="19" spans="1:11" ht="38.25" x14ac:dyDescent="0.2">
      <c r="A19" s="144">
        <v>72056</v>
      </c>
      <c r="B19" s="145" t="s">
        <v>38</v>
      </c>
      <c r="C19" s="146">
        <v>157104618</v>
      </c>
      <c r="D19" s="146">
        <v>155313553</v>
      </c>
      <c r="E19" s="146">
        <v>3479391</v>
      </c>
      <c r="F19" s="146">
        <v>89178</v>
      </c>
      <c r="G19" s="146"/>
      <c r="H19" s="146">
        <f t="shared" si="0"/>
        <v>89178</v>
      </c>
      <c r="I19" s="148">
        <f>H19/E19%</f>
        <v>2.563034737975697</v>
      </c>
      <c r="J19" s="146">
        <f>D19+H19</f>
        <v>155402731</v>
      </c>
      <c r="K19" s="148">
        <f>J19/C19%</f>
        <v>98.916717394010661</v>
      </c>
    </row>
    <row r="20" spans="1:11" ht="66.75" customHeight="1" x14ac:dyDescent="0.2">
      <c r="A20" s="144">
        <v>74505</v>
      </c>
      <c r="B20" s="145" t="s">
        <v>124</v>
      </c>
      <c r="C20" s="146">
        <v>70363218</v>
      </c>
      <c r="D20" s="146">
        <v>70678256</v>
      </c>
      <c r="E20" s="146">
        <v>4849238</v>
      </c>
      <c r="F20" s="146">
        <v>3721829</v>
      </c>
      <c r="G20" s="146"/>
      <c r="H20" s="146">
        <f t="shared" si="0"/>
        <v>3721829</v>
      </c>
      <c r="I20" s="148">
        <f>H20/E20%</f>
        <v>76.750800847473357</v>
      </c>
      <c r="J20" s="146">
        <f>D20+H20</f>
        <v>74400085</v>
      </c>
      <c r="K20" s="148">
        <f>J20/C20%</f>
        <v>105.73718359498565</v>
      </c>
    </row>
    <row r="21" spans="1:11" ht="51" x14ac:dyDescent="0.2">
      <c r="A21" s="144">
        <v>58330</v>
      </c>
      <c r="B21" s="145" t="s">
        <v>29</v>
      </c>
      <c r="C21" s="146">
        <v>199650046</v>
      </c>
      <c r="D21" s="146">
        <v>168949020</v>
      </c>
      <c r="E21" s="146">
        <v>65993447</v>
      </c>
      <c r="F21" s="146">
        <v>26492200</v>
      </c>
      <c r="G21" s="146">
        <v>21090360</v>
      </c>
      <c r="H21" s="146">
        <f t="shared" si="0"/>
        <v>47582560</v>
      </c>
      <c r="I21" s="148">
        <f>H21/E21%</f>
        <v>72.10194672813499</v>
      </c>
      <c r="J21" s="146">
        <f>D21+H21</f>
        <v>216531580</v>
      </c>
      <c r="K21" s="148">
        <f>J21/C21%</f>
        <v>108.45556228922682</v>
      </c>
    </row>
    <row r="22" spans="1:11" ht="51" x14ac:dyDescent="0.2">
      <c r="A22" s="144">
        <v>57894</v>
      </c>
      <c r="B22" s="145" t="s">
        <v>25</v>
      </c>
      <c r="C22" s="146">
        <v>159384974</v>
      </c>
      <c r="D22" s="146">
        <v>78549589.420000002</v>
      </c>
      <c r="E22" s="146">
        <v>49666661</v>
      </c>
      <c r="F22" s="146">
        <v>15712215</v>
      </c>
      <c r="G22" s="146">
        <v>2222537</v>
      </c>
      <c r="H22" s="146">
        <f t="shared" si="0"/>
        <v>17934752</v>
      </c>
      <c r="I22" s="148">
        <f>H22/E22%</f>
        <v>36.11024304613511</v>
      </c>
      <c r="J22" s="146">
        <f>D22+H22</f>
        <v>96484341.420000002</v>
      </c>
      <c r="K22" s="148">
        <f>J22/C22%</f>
        <v>60.535406192054218</v>
      </c>
    </row>
    <row r="23" spans="1:11" ht="76.5" x14ac:dyDescent="0.2">
      <c r="A23" s="144">
        <v>211959</v>
      </c>
      <c r="B23" s="145" t="s">
        <v>134</v>
      </c>
      <c r="C23" s="146">
        <v>228407.43</v>
      </c>
      <c r="D23" s="146">
        <v>0</v>
      </c>
      <c r="E23" s="146">
        <v>228408</v>
      </c>
      <c r="F23" s="146">
        <v>0</v>
      </c>
      <c r="G23" s="146"/>
      <c r="H23" s="146">
        <f t="shared" si="0"/>
        <v>0</v>
      </c>
      <c r="I23" s="148">
        <f>H23/E23%</f>
        <v>0</v>
      </c>
      <c r="J23" s="146">
        <f>D23+H23</f>
        <v>0</v>
      </c>
      <c r="K23" s="148">
        <f>J23/C23%</f>
        <v>0</v>
      </c>
    </row>
    <row r="24" spans="1:11" ht="76.5" x14ac:dyDescent="0.2">
      <c r="A24" s="144">
        <v>212025</v>
      </c>
      <c r="B24" s="145" t="s">
        <v>135</v>
      </c>
      <c r="C24" s="146">
        <v>228407.43</v>
      </c>
      <c r="D24" s="146">
        <v>0</v>
      </c>
      <c r="E24" s="146">
        <v>228408</v>
      </c>
      <c r="F24" s="146">
        <v>0</v>
      </c>
      <c r="G24" s="146"/>
      <c r="H24" s="146">
        <f t="shared" si="0"/>
        <v>0</v>
      </c>
      <c r="I24" s="148">
        <f>H24/E24%</f>
        <v>0</v>
      </c>
      <c r="J24" s="146">
        <f>D24+H24</f>
        <v>0</v>
      </c>
      <c r="K24" s="148">
        <f>J24/C24%</f>
        <v>0</v>
      </c>
    </row>
    <row r="25" spans="1:11" ht="76.5" x14ac:dyDescent="0.2">
      <c r="A25" s="144">
        <v>212030</v>
      </c>
      <c r="B25" s="145" t="s">
        <v>136</v>
      </c>
      <c r="C25" s="146">
        <v>228407.43</v>
      </c>
      <c r="D25" s="146">
        <v>0</v>
      </c>
      <c r="E25" s="146">
        <v>228408</v>
      </c>
      <c r="F25" s="146">
        <v>0</v>
      </c>
      <c r="G25" s="146"/>
      <c r="H25" s="146">
        <f t="shared" si="0"/>
        <v>0</v>
      </c>
      <c r="I25" s="148">
        <f>H25/E25%</f>
        <v>0</v>
      </c>
      <c r="J25" s="146">
        <f>D25+H25</f>
        <v>0</v>
      </c>
      <c r="K25" s="148">
        <f>J25/C25%</f>
        <v>0</v>
      </c>
    </row>
    <row r="26" spans="1:11" ht="76.5" x14ac:dyDescent="0.2">
      <c r="A26" s="144">
        <v>211942</v>
      </c>
      <c r="B26" s="145" t="s">
        <v>137</v>
      </c>
      <c r="C26" s="146">
        <v>228407.43</v>
      </c>
      <c r="D26" s="146">
        <v>0</v>
      </c>
      <c r="E26" s="146">
        <v>228408</v>
      </c>
      <c r="F26" s="146">
        <v>0</v>
      </c>
      <c r="G26" s="146"/>
      <c r="H26" s="146">
        <f t="shared" si="0"/>
        <v>0</v>
      </c>
      <c r="I26" s="148">
        <f>H26/E26%</f>
        <v>0</v>
      </c>
      <c r="J26" s="146">
        <f>D26+H26</f>
        <v>0</v>
      </c>
      <c r="K26" s="148">
        <f>J26/C26%</f>
        <v>0</v>
      </c>
    </row>
    <row r="27" spans="1:11" ht="89.25" x14ac:dyDescent="0.2">
      <c r="A27" s="144">
        <v>212032</v>
      </c>
      <c r="B27" s="145" t="s">
        <v>138</v>
      </c>
      <c r="C27" s="146">
        <v>228407.43</v>
      </c>
      <c r="D27" s="146">
        <v>0</v>
      </c>
      <c r="E27" s="146">
        <v>228408</v>
      </c>
      <c r="F27" s="146">
        <v>0</v>
      </c>
      <c r="G27" s="146"/>
      <c r="H27" s="146">
        <f t="shared" si="0"/>
        <v>0</v>
      </c>
      <c r="I27" s="148">
        <f>H27/E27%</f>
        <v>0</v>
      </c>
      <c r="J27" s="146">
        <f>D27+H27</f>
        <v>0</v>
      </c>
      <c r="K27" s="148">
        <f>J27/C27%</f>
        <v>0</v>
      </c>
    </row>
    <row r="28" spans="1:11" ht="76.5" x14ac:dyDescent="0.2">
      <c r="A28" s="144">
        <v>211985</v>
      </c>
      <c r="B28" s="145" t="s">
        <v>139</v>
      </c>
      <c r="C28" s="146">
        <v>228407.43</v>
      </c>
      <c r="D28" s="146">
        <v>0</v>
      </c>
      <c r="E28" s="146">
        <v>228408</v>
      </c>
      <c r="F28" s="146">
        <v>0</v>
      </c>
      <c r="G28" s="146"/>
      <c r="H28" s="146">
        <f t="shared" si="0"/>
        <v>0</v>
      </c>
      <c r="I28" s="148">
        <f>H28/E28%</f>
        <v>0</v>
      </c>
      <c r="J28" s="146">
        <f>D28+H28</f>
        <v>0</v>
      </c>
      <c r="K28" s="148">
        <f>J28/C28%</f>
        <v>0</v>
      </c>
    </row>
    <row r="29" spans="1:11" ht="76.5" x14ac:dyDescent="0.2">
      <c r="A29" s="144">
        <v>212018</v>
      </c>
      <c r="B29" s="145" t="s">
        <v>140</v>
      </c>
      <c r="C29" s="146">
        <v>228407.43</v>
      </c>
      <c r="D29" s="146">
        <v>0</v>
      </c>
      <c r="E29" s="146">
        <v>228408</v>
      </c>
      <c r="F29" s="146">
        <v>0</v>
      </c>
      <c r="G29" s="146"/>
      <c r="H29" s="146">
        <f t="shared" si="0"/>
        <v>0</v>
      </c>
      <c r="I29" s="148">
        <f>H29/E29%</f>
        <v>0</v>
      </c>
      <c r="J29" s="146">
        <f>D29+H29</f>
        <v>0</v>
      </c>
      <c r="K29" s="148">
        <f>J29/C29%</f>
        <v>0</v>
      </c>
    </row>
    <row r="30" spans="1:11" ht="76.5" x14ac:dyDescent="0.2">
      <c r="A30" s="144">
        <v>212042</v>
      </c>
      <c r="B30" s="145" t="s">
        <v>141</v>
      </c>
      <c r="C30" s="146">
        <v>228407.43</v>
      </c>
      <c r="D30" s="146">
        <v>0</v>
      </c>
      <c r="E30" s="146">
        <v>228408</v>
      </c>
      <c r="F30" s="146">
        <v>0</v>
      </c>
      <c r="G30" s="146"/>
      <c r="H30" s="146">
        <f t="shared" si="0"/>
        <v>0</v>
      </c>
      <c r="I30" s="148">
        <f>H30/E30%</f>
        <v>0</v>
      </c>
      <c r="J30" s="146">
        <f>D30+H30</f>
        <v>0</v>
      </c>
      <c r="K30" s="148">
        <f>J30/C30%</f>
        <v>0</v>
      </c>
    </row>
    <row r="31" spans="1:11" ht="76.5" x14ac:dyDescent="0.2">
      <c r="A31" s="144">
        <v>212045</v>
      </c>
      <c r="B31" s="145" t="s">
        <v>142</v>
      </c>
      <c r="C31" s="146">
        <v>228407.43</v>
      </c>
      <c r="D31" s="146">
        <v>0</v>
      </c>
      <c r="E31" s="146">
        <v>228408</v>
      </c>
      <c r="F31" s="146">
        <v>0</v>
      </c>
      <c r="G31" s="146"/>
      <c r="H31" s="146">
        <f t="shared" si="0"/>
        <v>0</v>
      </c>
      <c r="I31" s="148">
        <f>H31/E31%</f>
        <v>0</v>
      </c>
      <c r="J31" s="146">
        <f>D31+H31</f>
        <v>0</v>
      </c>
      <c r="K31" s="148">
        <f>J31/C31%</f>
        <v>0</v>
      </c>
    </row>
    <row r="32" spans="1:11" ht="63.75" x14ac:dyDescent="0.2">
      <c r="A32" s="144">
        <v>212047</v>
      </c>
      <c r="B32" s="145" t="s">
        <v>143</v>
      </c>
      <c r="C32" s="146">
        <v>228407.43</v>
      </c>
      <c r="D32" s="146">
        <v>0</v>
      </c>
      <c r="E32" s="146">
        <v>228408</v>
      </c>
      <c r="F32" s="146">
        <v>0</v>
      </c>
      <c r="G32" s="146"/>
      <c r="H32" s="146">
        <f t="shared" si="0"/>
        <v>0</v>
      </c>
      <c r="I32" s="148">
        <f>H32/E32%</f>
        <v>0</v>
      </c>
      <c r="J32" s="146">
        <f>D32+H32</f>
        <v>0</v>
      </c>
      <c r="K32" s="148">
        <f>J32/C32%</f>
        <v>0</v>
      </c>
    </row>
    <row r="33" spans="1:13" ht="54" customHeight="1" x14ac:dyDescent="0.2">
      <c r="A33" s="144">
        <v>220449</v>
      </c>
      <c r="B33" s="145" t="s">
        <v>125</v>
      </c>
      <c r="C33" s="146">
        <v>8326052.8300000001</v>
      </c>
      <c r="D33" s="146">
        <v>0</v>
      </c>
      <c r="E33" s="146">
        <v>85001</v>
      </c>
      <c r="F33" s="146">
        <v>0</v>
      </c>
      <c r="G33" s="146"/>
      <c r="H33" s="146">
        <f t="shared" si="0"/>
        <v>0</v>
      </c>
      <c r="I33" s="148">
        <f>H33/E33%</f>
        <v>0</v>
      </c>
      <c r="J33" s="146">
        <f>D33+H33</f>
        <v>0</v>
      </c>
      <c r="K33" s="148">
        <f>J33/C33%</f>
        <v>0</v>
      </c>
    </row>
    <row r="34" spans="1:13" ht="64.5" customHeight="1" x14ac:dyDescent="0.2">
      <c r="A34" s="144">
        <v>174933</v>
      </c>
      <c r="B34" s="145" t="s">
        <v>126</v>
      </c>
      <c r="C34" s="146">
        <v>56156096</v>
      </c>
      <c r="D34" s="146">
        <v>0</v>
      </c>
      <c r="E34" s="146">
        <v>826000</v>
      </c>
      <c r="F34" s="146">
        <v>0</v>
      </c>
      <c r="G34" s="146"/>
      <c r="H34" s="146">
        <f t="shared" si="0"/>
        <v>0</v>
      </c>
      <c r="I34" s="148">
        <f>H34/E34%</f>
        <v>0</v>
      </c>
      <c r="J34" s="146">
        <f>D34+H34</f>
        <v>0</v>
      </c>
      <c r="K34" s="148">
        <f>J34/C34%</f>
        <v>0</v>
      </c>
    </row>
    <row r="35" spans="1:13" ht="64.5" customHeight="1" x14ac:dyDescent="0.2">
      <c r="A35" s="144">
        <v>227712</v>
      </c>
      <c r="B35" s="145" t="s">
        <v>144</v>
      </c>
      <c r="C35" s="146">
        <v>228407.43</v>
      </c>
      <c r="D35" s="146">
        <v>0</v>
      </c>
      <c r="E35" s="146">
        <v>228408</v>
      </c>
      <c r="F35" s="146">
        <v>0</v>
      </c>
      <c r="G35" s="146"/>
      <c r="H35" s="146">
        <f t="shared" si="0"/>
        <v>0</v>
      </c>
      <c r="I35" s="148">
        <f>H35/E35%</f>
        <v>0</v>
      </c>
      <c r="J35" s="146">
        <f>D35+H35</f>
        <v>0</v>
      </c>
      <c r="K35" s="148">
        <f>J35/C35%</f>
        <v>0</v>
      </c>
    </row>
    <row r="36" spans="1:13" ht="87.75" customHeight="1" x14ac:dyDescent="0.2">
      <c r="A36" s="149">
        <v>236791</v>
      </c>
      <c r="B36" s="145" t="s">
        <v>114</v>
      </c>
      <c r="C36" s="146">
        <v>285154</v>
      </c>
      <c r="D36" s="146">
        <v>0</v>
      </c>
      <c r="E36" s="146">
        <v>456815</v>
      </c>
      <c r="F36" s="146">
        <v>0</v>
      </c>
      <c r="G36" s="146"/>
      <c r="H36" s="146">
        <f t="shared" si="0"/>
        <v>0</v>
      </c>
      <c r="I36" s="148">
        <f>H36/E36%</f>
        <v>0</v>
      </c>
      <c r="J36" s="146">
        <f>D36+H36</f>
        <v>0</v>
      </c>
      <c r="K36" s="148">
        <f>J36/C36%</f>
        <v>0</v>
      </c>
    </row>
    <row r="37" spans="1:13" ht="90" customHeight="1" x14ac:dyDescent="0.2">
      <c r="A37" s="149">
        <v>233952</v>
      </c>
      <c r="B37" s="145" t="s">
        <v>115</v>
      </c>
      <c r="C37" s="146">
        <v>145402</v>
      </c>
      <c r="D37" s="146">
        <v>0</v>
      </c>
      <c r="E37" s="146">
        <v>228408</v>
      </c>
      <c r="F37" s="146">
        <v>0</v>
      </c>
      <c r="G37" s="146"/>
      <c r="H37" s="146">
        <f t="shared" si="0"/>
        <v>0</v>
      </c>
      <c r="I37" s="148">
        <f>H37/E37%</f>
        <v>0</v>
      </c>
      <c r="J37" s="146">
        <f>D37+H37</f>
        <v>0</v>
      </c>
      <c r="K37" s="148">
        <f>J37/C37%</f>
        <v>0</v>
      </c>
    </row>
    <row r="38" spans="1:13" ht="81.75" customHeight="1" x14ac:dyDescent="0.2">
      <c r="A38" s="149">
        <v>236784</v>
      </c>
      <c r="B38" s="145" t="s">
        <v>116</v>
      </c>
      <c r="C38" s="146">
        <v>145402</v>
      </c>
      <c r="D38" s="146">
        <v>0</v>
      </c>
      <c r="E38" s="146">
        <v>228408</v>
      </c>
      <c r="F38" s="146">
        <v>0</v>
      </c>
      <c r="G38" s="146"/>
      <c r="H38" s="146">
        <f t="shared" si="0"/>
        <v>0</v>
      </c>
      <c r="I38" s="148">
        <f>H38/E38%</f>
        <v>0</v>
      </c>
      <c r="J38" s="146">
        <f>D38+H38</f>
        <v>0</v>
      </c>
      <c r="K38" s="148">
        <f>J38/C38%</f>
        <v>0</v>
      </c>
    </row>
    <row r="39" spans="1:13" ht="88.5" customHeight="1" x14ac:dyDescent="0.2">
      <c r="A39" s="149">
        <v>236787</v>
      </c>
      <c r="B39" s="145" t="s">
        <v>117</v>
      </c>
      <c r="C39" s="146">
        <v>145402</v>
      </c>
      <c r="D39" s="146">
        <v>0</v>
      </c>
      <c r="E39" s="146">
        <v>228408</v>
      </c>
      <c r="F39" s="146">
        <v>0</v>
      </c>
      <c r="G39" s="146"/>
      <c r="H39" s="146">
        <f t="shared" si="0"/>
        <v>0</v>
      </c>
      <c r="I39" s="148">
        <f>H39/E39%</f>
        <v>0</v>
      </c>
      <c r="J39" s="146">
        <f>D39+H39</f>
        <v>0</v>
      </c>
      <c r="K39" s="148">
        <f>J39/C39%</f>
        <v>0</v>
      </c>
    </row>
    <row r="40" spans="1:13" ht="89.25" customHeight="1" x14ac:dyDescent="0.2">
      <c r="A40" s="149">
        <v>234050</v>
      </c>
      <c r="B40" s="145" t="s">
        <v>118</v>
      </c>
      <c r="C40" s="146">
        <v>145402</v>
      </c>
      <c r="D40" s="146">
        <v>0</v>
      </c>
      <c r="E40" s="146">
        <v>228408</v>
      </c>
      <c r="F40" s="146">
        <v>0</v>
      </c>
      <c r="G40" s="146"/>
      <c r="H40" s="146">
        <f t="shared" si="0"/>
        <v>0</v>
      </c>
      <c r="I40" s="148">
        <f>H40/E40%</f>
        <v>0</v>
      </c>
      <c r="J40" s="146">
        <f>D40+H40</f>
        <v>0</v>
      </c>
      <c r="K40" s="148">
        <f>J40/C40%</f>
        <v>0</v>
      </c>
    </row>
    <row r="41" spans="1:13" ht="89.25" customHeight="1" x14ac:dyDescent="0.2">
      <c r="A41" s="149">
        <v>236788</v>
      </c>
      <c r="B41" s="145" t="s">
        <v>119</v>
      </c>
      <c r="C41" s="146">
        <v>145402</v>
      </c>
      <c r="D41" s="146">
        <v>0</v>
      </c>
      <c r="E41" s="146">
        <v>228408</v>
      </c>
      <c r="F41" s="146">
        <v>0</v>
      </c>
      <c r="G41" s="146"/>
      <c r="H41" s="146">
        <f t="shared" si="0"/>
        <v>0</v>
      </c>
      <c r="I41" s="148">
        <f>H41/E41%</f>
        <v>0</v>
      </c>
      <c r="J41" s="146">
        <f>D41+H41</f>
        <v>0</v>
      </c>
      <c r="K41" s="148">
        <f>J41/C41%</f>
        <v>0</v>
      </c>
    </row>
    <row r="42" spans="1:13" ht="92.25" customHeight="1" x14ac:dyDescent="0.2">
      <c r="A42" s="149">
        <v>236793</v>
      </c>
      <c r="B42" s="145" t="s">
        <v>120</v>
      </c>
      <c r="C42" s="146">
        <v>145402</v>
      </c>
      <c r="D42" s="146">
        <v>0</v>
      </c>
      <c r="E42" s="146">
        <v>228408</v>
      </c>
      <c r="F42" s="146">
        <v>0</v>
      </c>
      <c r="G42" s="146"/>
      <c r="H42" s="146">
        <f t="shared" si="0"/>
        <v>0</v>
      </c>
      <c r="I42" s="148">
        <f>H42/E42%</f>
        <v>0</v>
      </c>
      <c r="J42" s="146">
        <f>D42+H42</f>
        <v>0</v>
      </c>
      <c r="K42" s="148">
        <f>J42/C42%</f>
        <v>0</v>
      </c>
    </row>
    <row r="43" spans="1:13" ht="89.25" customHeight="1" x14ac:dyDescent="0.2">
      <c r="A43" s="149">
        <v>234064</v>
      </c>
      <c r="B43" s="145" t="s">
        <v>121</v>
      </c>
      <c r="C43" s="146">
        <v>145402</v>
      </c>
      <c r="D43" s="146">
        <v>0</v>
      </c>
      <c r="E43" s="146">
        <v>228408</v>
      </c>
      <c r="F43" s="146">
        <v>0</v>
      </c>
      <c r="G43" s="146"/>
      <c r="H43" s="146">
        <f t="shared" si="0"/>
        <v>0</v>
      </c>
      <c r="I43" s="148">
        <f>H43/E43%</f>
        <v>0</v>
      </c>
      <c r="J43" s="146">
        <f>D43+H43</f>
        <v>0</v>
      </c>
      <c r="K43" s="148">
        <f>J43/C43%</f>
        <v>0</v>
      </c>
    </row>
    <row r="44" spans="1:13" ht="29.25" customHeight="1" x14ac:dyDescent="0.2">
      <c r="A44" s="149"/>
      <c r="B44" s="145" t="s">
        <v>54</v>
      </c>
      <c r="C44" s="146"/>
      <c r="D44" s="146">
        <v>0</v>
      </c>
      <c r="E44" s="146">
        <v>207235568</v>
      </c>
      <c r="F44" s="146">
        <v>0</v>
      </c>
      <c r="G44" s="146"/>
      <c r="H44" s="146">
        <f t="shared" si="0"/>
        <v>0</v>
      </c>
      <c r="I44" s="148">
        <f>H44/E44%</f>
        <v>0</v>
      </c>
      <c r="J44" s="146">
        <f>D44+H44</f>
        <v>0</v>
      </c>
      <c r="K44" s="148"/>
    </row>
    <row r="45" spans="1:13" ht="51" x14ac:dyDescent="0.2">
      <c r="A45" s="149">
        <v>232343</v>
      </c>
      <c r="B45" s="145" t="s">
        <v>66</v>
      </c>
      <c r="C45" s="146">
        <v>1322211</v>
      </c>
      <c r="D45" s="146">
        <v>0</v>
      </c>
      <c r="E45" s="146">
        <v>42066</v>
      </c>
      <c r="F45" s="146">
        <v>0</v>
      </c>
      <c r="G45" s="146"/>
      <c r="H45" s="146">
        <f t="shared" si="0"/>
        <v>0</v>
      </c>
      <c r="I45" s="148">
        <f>H45/E45%</f>
        <v>0</v>
      </c>
      <c r="J45" s="146">
        <f>D45+H45</f>
        <v>0</v>
      </c>
      <c r="K45" s="148">
        <f>J45/C45%</f>
        <v>0</v>
      </c>
    </row>
    <row r="46" spans="1:13" ht="54" customHeight="1" x14ac:dyDescent="0.2">
      <c r="A46" s="144">
        <v>256053</v>
      </c>
      <c r="B46" s="145" t="s">
        <v>127</v>
      </c>
      <c r="C46" s="146">
        <v>1095260.19</v>
      </c>
      <c r="D46" s="146">
        <v>0</v>
      </c>
      <c r="E46" s="146">
        <v>9548</v>
      </c>
      <c r="F46" s="146">
        <v>0</v>
      </c>
      <c r="G46" s="146"/>
      <c r="H46" s="146">
        <f t="shared" si="0"/>
        <v>0</v>
      </c>
      <c r="I46" s="148">
        <f>H46/E46%</f>
        <v>0</v>
      </c>
      <c r="J46" s="146">
        <f>D46+H46</f>
        <v>0</v>
      </c>
      <c r="K46" s="148">
        <f>J46/C46%</f>
        <v>0</v>
      </c>
    </row>
    <row r="47" spans="1:13" ht="26.25" customHeight="1" x14ac:dyDescent="0.2">
      <c r="A47" s="140"/>
      <c r="B47" s="141" t="s">
        <v>128</v>
      </c>
      <c r="C47" s="142"/>
      <c r="D47" s="142">
        <f>SUM(D48:D69)</f>
        <v>20262380.719999999</v>
      </c>
      <c r="E47" s="142">
        <f>SUM(E48:E69)</f>
        <v>13010166</v>
      </c>
      <c r="F47" s="142">
        <f>SUM(F48:F69)</f>
        <v>881980</v>
      </c>
      <c r="G47" s="142">
        <f t="shared" ref="G47" si="1">SUM(G48:G69)</f>
        <v>225532</v>
      </c>
      <c r="H47" s="142">
        <f t="shared" ref="H47:H85" si="2">SUM(F47:G47)</f>
        <v>1107512</v>
      </c>
      <c r="I47" s="143">
        <f>H47/E47%</f>
        <v>8.5126661719765906</v>
      </c>
      <c r="J47" s="142">
        <f>D47+H47</f>
        <v>21369892.719999999</v>
      </c>
      <c r="K47" s="142"/>
      <c r="L47" s="37"/>
      <c r="M47" s="38"/>
    </row>
    <row r="48" spans="1:13" ht="76.5" x14ac:dyDescent="0.2">
      <c r="A48" s="144">
        <v>37802</v>
      </c>
      <c r="B48" s="145" t="s">
        <v>130</v>
      </c>
      <c r="C48" s="146">
        <v>1813577.38</v>
      </c>
      <c r="D48" s="146">
        <v>1764472</v>
      </c>
      <c r="E48" s="146">
        <v>12101</v>
      </c>
      <c r="F48" s="146">
        <v>12101</v>
      </c>
      <c r="G48" s="146"/>
      <c r="H48" s="146">
        <f t="shared" si="2"/>
        <v>12101</v>
      </c>
      <c r="I48" s="148">
        <f>H48/E48%</f>
        <v>100</v>
      </c>
      <c r="J48" s="146">
        <f>D48+H48</f>
        <v>1776573</v>
      </c>
      <c r="K48" s="148">
        <f>J48/C48%</f>
        <v>97.959591886837501</v>
      </c>
    </row>
    <row r="49" spans="1:11" ht="63.75" x14ac:dyDescent="0.2">
      <c r="A49" s="144">
        <v>66385</v>
      </c>
      <c r="B49" s="145" t="s">
        <v>129</v>
      </c>
      <c r="C49" s="146">
        <v>11574362</v>
      </c>
      <c r="D49" s="146">
        <v>5492132</v>
      </c>
      <c r="E49" s="146">
        <v>5820217</v>
      </c>
      <c r="F49" s="146">
        <v>0</v>
      </c>
      <c r="G49" s="146"/>
      <c r="H49" s="146">
        <f t="shared" si="2"/>
        <v>0</v>
      </c>
      <c r="I49" s="148">
        <f>H49/E49%</f>
        <v>0</v>
      </c>
      <c r="J49" s="146">
        <f>D49+H49</f>
        <v>5492132</v>
      </c>
      <c r="K49" s="148">
        <f>J49/C49%</f>
        <v>47.45084005494212</v>
      </c>
    </row>
    <row r="50" spans="1:11" ht="76.5" x14ac:dyDescent="0.2">
      <c r="A50" s="144">
        <v>67889</v>
      </c>
      <c r="B50" s="145" t="s">
        <v>145</v>
      </c>
      <c r="C50" s="146">
        <v>150190</v>
      </c>
      <c r="D50" s="146">
        <v>125798</v>
      </c>
      <c r="E50" s="146">
        <v>17557</v>
      </c>
      <c r="F50" s="146">
        <v>0</v>
      </c>
      <c r="G50" s="146"/>
      <c r="H50" s="146">
        <f t="shared" si="2"/>
        <v>0</v>
      </c>
      <c r="I50" s="148">
        <f>H50/E50%</f>
        <v>0</v>
      </c>
      <c r="J50" s="146">
        <f>D50+H50</f>
        <v>125798</v>
      </c>
      <c r="K50" s="148">
        <f>J50/C50%</f>
        <v>83.759238298155665</v>
      </c>
    </row>
    <row r="51" spans="1:11" ht="89.25" x14ac:dyDescent="0.2">
      <c r="A51" s="144">
        <v>59728</v>
      </c>
      <c r="B51" s="145" t="s">
        <v>146</v>
      </c>
      <c r="C51" s="146">
        <v>103421</v>
      </c>
      <c r="D51" s="146">
        <v>88051</v>
      </c>
      <c r="E51" s="146">
        <v>10781</v>
      </c>
      <c r="F51" s="146">
        <v>0</v>
      </c>
      <c r="G51" s="146"/>
      <c r="H51" s="146">
        <f t="shared" si="2"/>
        <v>0</v>
      </c>
      <c r="I51" s="148">
        <f>H51/E51%</f>
        <v>0</v>
      </c>
      <c r="J51" s="146">
        <f>D51+H51</f>
        <v>88051</v>
      </c>
      <c r="K51" s="148">
        <f>J51/C51%</f>
        <v>85.138414828709827</v>
      </c>
    </row>
    <row r="52" spans="1:11" ht="89.25" x14ac:dyDescent="0.2">
      <c r="A52" s="144">
        <v>59911</v>
      </c>
      <c r="B52" s="145" t="s">
        <v>147</v>
      </c>
      <c r="C52" s="146">
        <v>109005</v>
      </c>
      <c r="D52" s="146">
        <v>82791</v>
      </c>
      <c r="E52" s="146">
        <v>4925</v>
      </c>
      <c r="F52" s="146">
        <v>0</v>
      </c>
      <c r="G52" s="146"/>
      <c r="H52" s="146">
        <f t="shared" si="2"/>
        <v>0</v>
      </c>
      <c r="I52" s="148">
        <f>H52/E52%</f>
        <v>0</v>
      </c>
      <c r="J52" s="146">
        <f>D52+H52</f>
        <v>82791</v>
      </c>
      <c r="K52" s="148">
        <f>J52/C52%</f>
        <v>75.951561854960786</v>
      </c>
    </row>
    <row r="53" spans="1:11" ht="89.25" x14ac:dyDescent="0.2">
      <c r="A53" s="144">
        <v>60517</v>
      </c>
      <c r="B53" s="145" t="s">
        <v>148</v>
      </c>
      <c r="C53" s="146">
        <v>85829</v>
      </c>
      <c r="D53" s="146">
        <v>74433</v>
      </c>
      <c r="E53" s="146">
        <v>6651</v>
      </c>
      <c r="F53" s="146">
        <v>0</v>
      </c>
      <c r="G53" s="146"/>
      <c r="H53" s="146">
        <f t="shared" si="2"/>
        <v>0</v>
      </c>
      <c r="I53" s="148">
        <f>H53/E53%</f>
        <v>0</v>
      </c>
      <c r="J53" s="146">
        <f>D53+H53</f>
        <v>74433</v>
      </c>
      <c r="K53" s="148">
        <f>J53/C53%</f>
        <v>86.72243647252094</v>
      </c>
    </row>
    <row r="54" spans="1:11" ht="51" x14ac:dyDescent="0.2">
      <c r="A54" s="144">
        <v>68489</v>
      </c>
      <c r="B54" s="145" t="s">
        <v>178</v>
      </c>
      <c r="C54" s="146">
        <v>5969055.0099999998</v>
      </c>
      <c r="D54" s="146">
        <v>5152923</v>
      </c>
      <c r="E54" s="146">
        <v>491</v>
      </c>
      <c r="F54" s="146">
        <v>0</v>
      </c>
      <c r="G54" s="146"/>
      <c r="H54" s="146">
        <f t="shared" si="2"/>
        <v>0</v>
      </c>
      <c r="I54" s="148">
        <f>H54/E54%</f>
        <v>0</v>
      </c>
      <c r="J54" s="146">
        <f>D54+H54</f>
        <v>5152923</v>
      </c>
      <c r="K54" s="148">
        <f>J54/C54%</f>
        <v>86.327282817251174</v>
      </c>
    </row>
    <row r="55" spans="1:11" ht="89.25" x14ac:dyDescent="0.2">
      <c r="A55" s="144">
        <v>38633</v>
      </c>
      <c r="B55" s="145" t="s">
        <v>149</v>
      </c>
      <c r="C55" s="146">
        <v>2390191</v>
      </c>
      <c r="D55" s="146">
        <v>2220967.52</v>
      </c>
      <c r="E55" s="146">
        <v>169223</v>
      </c>
      <c r="F55" s="146">
        <v>0</v>
      </c>
      <c r="G55" s="146"/>
      <c r="H55" s="146">
        <f t="shared" si="2"/>
        <v>0</v>
      </c>
      <c r="I55" s="148">
        <f>H55/E55%</f>
        <v>0</v>
      </c>
      <c r="J55" s="146">
        <f>D55+H55</f>
        <v>2220967.52</v>
      </c>
      <c r="K55" s="148">
        <f>J55/C55%</f>
        <v>92.920085465973216</v>
      </c>
    </row>
    <row r="56" spans="1:11" ht="89.25" x14ac:dyDescent="0.2">
      <c r="A56" s="144">
        <v>108527</v>
      </c>
      <c r="B56" s="145" t="s">
        <v>57</v>
      </c>
      <c r="C56" s="146">
        <v>2373624.48</v>
      </c>
      <c r="D56" s="146">
        <v>69074</v>
      </c>
      <c r="E56" s="146">
        <v>2291424</v>
      </c>
      <c r="F56" s="146">
        <v>869879</v>
      </c>
      <c r="G56" s="146">
        <v>225532</v>
      </c>
      <c r="H56" s="146">
        <f t="shared" si="2"/>
        <v>1095411</v>
      </c>
      <c r="I56" s="148">
        <f>H56/E56%</f>
        <v>47.804814822573206</v>
      </c>
      <c r="J56" s="146">
        <f>D56+H56</f>
        <v>1164485</v>
      </c>
      <c r="K56" s="148">
        <f>J56/C56%</f>
        <v>49.059360897727174</v>
      </c>
    </row>
    <row r="57" spans="1:11" ht="63.75" x14ac:dyDescent="0.2">
      <c r="A57" s="144">
        <v>104216</v>
      </c>
      <c r="B57" s="145" t="s">
        <v>150</v>
      </c>
      <c r="C57" s="146">
        <v>3145519</v>
      </c>
      <c r="D57" s="146">
        <v>2669747</v>
      </c>
      <c r="E57" s="146">
        <v>475772</v>
      </c>
      <c r="F57" s="146">
        <v>0</v>
      </c>
      <c r="G57" s="146"/>
      <c r="H57" s="146">
        <f t="shared" si="2"/>
        <v>0</v>
      </c>
      <c r="I57" s="148">
        <f>H57/E57%</f>
        <v>0</v>
      </c>
      <c r="J57" s="146">
        <f>D57+H57</f>
        <v>2669747</v>
      </c>
      <c r="K57" s="148">
        <f>J57/C57%</f>
        <v>84.87461051737408</v>
      </c>
    </row>
    <row r="58" spans="1:11" ht="63.75" x14ac:dyDescent="0.2">
      <c r="A58" s="144">
        <v>142233</v>
      </c>
      <c r="B58" s="145" t="s">
        <v>151</v>
      </c>
      <c r="C58" s="146">
        <v>347526</v>
      </c>
      <c r="D58" s="146">
        <v>272460</v>
      </c>
      <c r="E58" s="146">
        <v>43405</v>
      </c>
      <c r="F58" s="146">
        <v>0</v>
      </c>
      <c r="G58" s="146"/>
      <c r="H58" s="146">
        <f t="shared" si="2"/>
        <v>0</v>
      </c>
      <c r="I58" s="148">
        <f>H58/E58%</f>
        <v>0</v>
      </c>
      <c r="J58" s="146">
        <f>D58+H58</f>
        <v>272460</v>
      </c>
      <c r="K58" s="148">
        <f>J58/C58%</f>
        <v>78.399889504670156</v>
      </c>
    </row>
    <row r="59" spans="1:11" ht="54" customHeight="1" x14ac:dyDescent="0.2">
      <c r="A59" s="144">
        <v>111234</v>
      </c>
      <c r="B59" s="145" t="s">
        <v>27</v>
      </c>
      <c r="C59" s="146">
        <v>14669819.58</v>
      </c>
      <c r="D59" s="146">
        <v>232817</v>
      </c>
      <c r="E59" s="146">
        <v>3567398</v>
      </c>
      <c r="F59" s="146">
        <v>0</v>
      </c>
      <c r="G59" s="146"/>
      <c r="H59" s="146">
        <f t="shared" si="2"/>
        <v>0</v>
      </c>
      <c r="I59" s="148">
        <f>H59/E59%</f>
        <v>0</v>
      </c>
      <c r="J59" s="146">
        <f>D59+H59</f>
        <v>232817</v>
      </c>
      <c r="K59" s="148">
        <f>J59/C59%</f>
        <v>1.5870474666055847</v>
      </c>
    </row>
    <row r="60" spans="1:11" ht="54" customHeight="1" x14ac:dyDescent="0.2">
      <c r="A60" s="144">
        <v>141991</v>
      </c>
      <c r="B60" s="145" t="s">
        <v>152</v>
      </c>
      <c r="C60" s="146">
        <v>376318</v>
      </c>
      <c r="D60" s="146">
        <v>306143</v>
      </c>
      <c r="E60" s="146">
        <v>28540</v>
      </c>
      <c r="F60" s="146">
        <v>0</v>
      </c>
      <c r="G60" s="146"/>
      <c r="H60" s="146">
        <f t="shared" si="2"/>
        <v>0</v>
      </c>
      <c r="I60" s="148">
        <f>H60/E60%</f>
        <v>0</v>
      </c>
      <c r="J60" s="146">
        <f>D60+H60</f>
        <v>306143</v>
      </c>
      <c r="K60" s="148">
        <f>J60/C60%</f>
        <v>81.35220744157867</v>
      </c>
    </row>
    <row r="61" spans="1:11" ht="54" customHeight="1" x14ac:dyDescent="0.2">
      <c r="A61" s="144">
        <v>142222</v>
      </c>
      <c r="B61" s="145" t="s">
        <v>153</v>
      </c>
      <c r="C61" s="146">
        <v>412201</v>
      </c>
      <c r="D61" s="146">
        <v>316136</v>
      </c>
      <c r="E61" s="146">
        <v>49402</v>
      </c>
      <c r="F61" s="146">
        <v>0</v>
      </c>
      <c r="G61" s="146"/>
      <c r="H61" s="146">
        <f t="shared" si="2"/>
        <v>0</v>
      </c>
      <c r="I61" s="148">
        <f>H61/E61%</f>
        <v>0</v>
      </c>
      <c r="J61" s="146">
        <f>D61+H61</f>
        <v>316136</v>
      </c>
      <c r="K61" s="148">
        <f>J61/C61%</f>
        <v>76.694622283788732</v>
      </c>
    </row>
    <row r="62" spans="1:11" ht="54" customHeight="1" x14ac:dyDescent="0.2">
      <c r="A62" s="144">
        <v>141811</v>
      </c>
      <c r="B62" s="145" t="s">
        <v>154</v>
      </c>
      <c r="C62" s="146">
        <v>383115</v>
      </c>
      <c r="D62" s="146">
        <v>313379</v>
      </c>
      <c r="E62" s="146">
        <v>33799</v>
      </c>
      <c r="F62" s="146">
        <v>0</v>
      </c>
      <c r="G62" s="146"/>
      <c r="H62" s="146">
        <f t="shared" si="2"/>
        <v>0</v>
      </c>
      <c r="I62" s="148">
        <f>H62/E62%</f>
        <v>0</v>
      </c>
      <c r="J62" s="146">
        <f>D62+H62</f>
        <v>313379</v>
      </c>
      <c r="K62" s="148">
        <f>J62/C62%</f>
        <v>81.79763256463464</v>
      </c>
    </row>
    <row r="63" spans="1:11" ht="54" customHeight="1" x14ac:dyDescent="0.2">
      <c r="A63" s="144">
        <v>142361</v>
      </c>
      <c r="B63" s="145" t="s">
        <v>155</v>
      </c>
      <c r="C63" s="146">
        <v>337183</v>
      </c>
      <c r="D63" s="146">
        <v>273095</v>
      </c>
      <c r="E63" s="146">
        <v>22279</v>
      </c>
      <c r="F63" s="146">
        <v>0</v>
      </c>
      <c r="G63" s="146"/>
      <c r="H63" s="146">
        <f t="shared" si="2"/>
        <v>0</v>
      </c>
      <c r="I63" s="148">
        <f>H63/E63%</f>
        <v>0</v>
      </c>
      <c r="J63" s="146">
        <f>D63+H63</f>
        <v>273095</v>
      </c>
      <c r="K63" s="148">
        <f>J63/C63%</f>
        <v>80.993110566072431</v>
      </c>
    </row>
    <row r="64" spans="1:11" ht="81.75" customHeight="1" x14ac:dyDescent="0.2">
      <c r="A64" s="144">
        <v>143125</v>
      </c>
      <c r="B64" s="145" t="s">
        <v>58</v>
      </c>
      <c r="C64" s="146">
        <v>3327080</v>
      </c>
      <c r="D64" s="146">
        <v>69619.199999999997</v>
      </c>
      <c r="E64" s="146">
        <v>46043</v>
      </c>
      <c r="F64" s="146">
        <v>0</v>
      </c>
      <c r="G64" s="146"/>
      <c r="H64" s="146">
        <f t="shared" si="2"/>
        <v>0</v>
      </c>
      <c r="I64" s="148">
        <f>H64/E64%</f>
        <v>0</v>
      </c>
      <c r="J64" s="146">
        <f>D64+H64</f>
        <v>69619.199999999997</v>
      </c>
      <c r="K64" s="148">
        <f>J64/C64%</f>
        <v>2.0925015328756746</v>
      </c>
    </row>
    <row r="65" spans="1:12" ht="54" customHeight="1" x14ac:dyDescent="0.2">
      <c r="A65" s="144">
        <v>142024</v>
      </c>
      <c r="B65" s="145" t="s">
        <v>156</v>
      </c>
      <c r="C65" s="146">
        <v>248886</v>
      </c>
      <c r="D65" s="146">
        <v>207635</v>
      </c>
      <c r="E65" s="146">
        <v>15553</v>
      </c>
      <c r="F65" s="146">
        <v>0</v>
      </c>
      <c r="G65" s="146"/>
      <c r="H65" s="146">
        <f t="shared" si="2"/>
        <v>0</v>
      </c>
      <c r="I65" s="148">
        <f>H65/E65%</f>
        <v>0</v>
      </c>
      <c r="J65" s="146">
        <f>D65+H65</f>
        <v>207635</v>
      </c>
      <c r="K65" s="148">
        <f>J65/C65%</f>
        <v>83.425745120255854</v>
      </c>
    </row>
    <row r="66" spans="1:12" ht="54" customHeight="1" x14ac:dyDescent="0.2">
      <c r="A66" s="144">
        <v>142316</v>
      </c>
      <c r="B66" s="145" t="s">
        <v>157</v>
      </c>
      <c r="C66" s="146">
        <v>296021</v>
      </c>
      <c r="D66" s="146">
        <v>225191</v>
      </c>
      <c r="E66" s="146">
        <v>22279</v>
      </c>
      <c r="F66" s="146">
        <v>0</v>
      </c>
      <c r="G66" s="146"/>
      <c r="H66" s="146">
        <f t="shared" si="2"/>
        <v>0</v>
      </c>
      <c r="I66" s="148">
        <f>H66/E66%</f>
        <v>0</v>
      </c>
      <c r="J66" s="146">
        <f>D66+H66</f>
        <v>225191</v>
      </c>
      <c r="K66" s="148">
        <f>J66/C66%</f>
        <v>76.072643494887188</v>
      </c>
    </row>
    <row r="67" spans="1:12" ht="54" customHeight="1" x14ac:dyDescent="0.2">
      <c r="A67" s="144">
        <v>142355</v>
      </c>
      <c r="B67" s="145" t="s">
        <v>158</v>
      </c>
      <c r="C67" s="146">
        <v>312351</v>
      </c>
      <c r="D67" s="146">
        <v>241557</v>
      </c>
      <c r="E67" s="146">
        <v>33808</v>
      </c>
      <c r="F67" s="146">
        <v>0</v>
      </c>
      <c r="G67" s="146"/>
      <c r="H67" s="146">
        <f t="shared" si="2"/>
        <v>0</v>
      </c>
      <c r="I67" s="148">
        <f>H67/E67%</f>
        <v>0</v>
      </c>
      <c r="J67" s="146">
        <f>D67+H67</f>
        <v>241557</v>
      </c>
      <c r="K67" s="148">
        <f>J67/C67%</f>
        <v>77.335113382060555</v>
      </c>
    </row>
    <row r="68" spans="1:12" ht="54" customHeight="1" x14ac:dyDescent="0.2">
      <c r="A68" s="144">
        <v>142289</v>
      </c>
      <c r="B68" s="145" t="s">
        <v>159</v>
      </c>
      <c r="C68" s="146">
        <v>354496</v>
      </c>
      <c r="D68" s="146">
        <v>63960</v>
      </c>
      <c r="E68" s="146">
        <v>284838</v>
      </c>
      <c r="F68" s="146">
        <v>0</v>
      </c>
      <c r="G68" s="146"/>
      <c r="H68" s="146">
        <f t="shared" si="2"/>
        <v>0</v>
      </c>
      <c r="I68" s="148">
        <f>H68/E68%</f>
        <v>0</v>
      </c>
      <c r="J68" s="146">
        <f>D68+H68</f>
        <v>63960</v>
      </c>
      <c r="K68" s="148">
        <f>J68/C68%</f>
        <v>18.042516699765301</v>
      </c>
    </row>
    <row r="69" spans="1:12" ht="54" customHeight="1" x14ac:dyDescent="0.2">
      <c r="A69" s="144">
        <v>153123</v>
      </c>
      <c r="B69" s="145" t="s">
        <v>160</v>
      </c>
      <c r="C69" s="146">
        <v>1069594.81</v>
      </c>
      <c r="D69" s="146">
        <v>0</v>
      </c>
      <c r="E69" s="146">
        <v>53680</v>
      </c>
      <c r="F69" s="146">
        <v>0</v>
      </c>
      <c r="G69" s="146"/>
      <c r="H69" s="146">
        <f t="shared" si="2"/>
        <v>0</v>
      </c>
      <c r="I69" s="148">
        <f>H69/E69%</f>
        <v>0</v>
      </c>
      <c r="J69" s="146">
        <f>D69+H69</f>
        <v>0</v>
      </c>
      <c r="K69" s="148">
        <f>J69/C69%</f>
        <v>0</v>
      </c>
    </row>
    <row r="70" spans="1:12" ht="29.25" customHeight="1" x14ac:dyDescent="0.2">
      <c r="A70" s="150"/>
      <c r="B70" s="151" t="s">
        <v>11</v>
      </c>
      <c r="C70" s="152"/>
      <c r="D70" s="152">
        <f>SUM(D71:D85)</f>
        <v>403679523.35000002</v>
      </c>
      <c r="E70" s="142">
        <f>SUM(E71:E85)</f>
        <v>128811167</v>
      </c>
      <c r="F70" s="142">
        <f>SUM(F71:F85)</f>
        <v>40510173</v>
      </c>
      <c r="G70" s="142">
        <f t="shared" ref="G70" si="3">SUM(G71:G85)</f>
        <v>8024143</v>
      </c>
      <c r="H70" s="142">
        <f t="shared" si="2"/>
        <v>48534316</v>
      </c>
      <c r="I70" s="153">
        <f>H70/E70%</f>
        <v>37.678655609105697</v>
      </c>
      <c r="J70" s="142">
        <f>D70+H70</f>
        <v>452213839.35000002</v>
      </c>
      <c r="K70" s="153"/>
    </row>
    <row r="71" spans="1:12" ht="23.25" customHeight="1" x14ac:dyDescent="0.2">
      <c r="A71" s="154"/>
      <c r="B71" s="145" t="s">
        <v>48</v>
      </c>
      <c r="C71" s="146"/>
      <c r="D71" s="146">
        <v>12236306</v>
      </c>
      <c r="E71" s="146">
        <v>38968264</v>
      </c>
      <c r="F71" s="146">
        <v>1910980</v>
      </c>
      <c r="G71" s="146">
        <v>582941</v>
      </c>
      <c r="H71" s="146">
        <f t="shared" si="2"/>
        <v>2493921</v>
      </c>
      <c r="I71" s="155">
        <f>H71/E71%</f>
        <v>6.3998770897261421</v>
      </c>
      <c r="J71" s="146">
        <f>D71+H71</f>
        <v>14730227</v>
      </c>
      <c r="K71" s="156"/>
      <c r="L71" s="107"/>
    </row>
    <row r="72" spans="1:12" ht="51" x14ac:dyDescent="0.2">
      <c r="A72" s="154">
        <v>27954</v>
      </c>
      <c r="B72" s="145" t="s">
        <v>13</v>
      </c>
      <c r="C72" s="146">
        <v>85893125</v>
      </c>
      <c r="D72" s="146">
        <v>77100396</v>
      </c>
      <c r="E72" s="146">
        <v>21633092</v>
      </c>
      <c r="F72" s="146">
        <v>8458686</v>
      </c>
      <c r="G72" s="146">
        <v>2864772</v>
      </c>
      <c r="H72" s="146">
        <f t="shared" si="2"/>
        <v>11323458</v>
      </c>
      <c r="I72" s="155">
        <f>H72/E72%</f>
        <v>52.343224907470457</v>
      </c>
      <c r="J72" s="146">
        <f>D72+H72</f>
        <v>88423854</v>
      </c>
      <c r="K72" s="156">
        <f>J72/C72%</f>
        <v>102.94636968907581</v>
      </c>
    </row>
    <row r="73" spans="1:12" ht="102" x14ac:dyDescent="0.2">
      <c r="A73" s="154">
        <v>68162</v>
      </c>
      <c r="B73" s="145" t="s">
        <v>14</v>
      </c>
      <c r="C73" s="146">
        <v>48914338</v>
      </c>
      <c r="D73" s="146">
        <v>41177667</v>
      </c>
      <c r="E73" s="146">
        <v>7836776</v>
      </c>
      <c r="F73" s="146">
        <v>4398501</v>
      </c>
      <c r="G73" s="146">
        <v>575597</v>
      </c>
      <c r="H73" s="146">
        <f t="shared" si="2"/>
        <v>4974098</v>
      </c>
      <c r="I73" s="155">
        <f>H73/E73%</f>
        <v>63.471228474566587</v>
      </c>
      <c r="J73" s="146">
        <f>D73+H73</f>
        <v>46151765</v>
      </c>
      <c r="K73" s="156">
        <f>J73/C73%</f>
        <v>94.352222450603335</v>
      </c>
    </row>
    <row r="74" spans="1:12" ht="102" x14ac:dyDescent="0.2">
      <c r="A74" s="157">
        <v>67776</v>
      </c>
      <c r="B74" s="145" t="s">
        <v>15</v>
      </c>
      <c r="C74" s="146">
        <v>53468366</v>
      </c>
      <c r="D74" s="146">
        <v>61789371</v>
      </c>
      <c r="E74" s="146">
        <v>4997638</v>
      </c>
      <c r="F74" s="146">
        <v>753723</v>
      </c>
      <c r="G74" s="158">
        <v>23485</v>
      </c>
      <c r="H74" s="158">
        <f t="shared" si="2"/>
        <v>777208</v>
      </c>
      <c r="I74" s="155">
        <f>H74/E74%</f>
        <v>15.551506531685568</v>
      </c>
      <c r="J74" s="146">
        <f>D74+H74</f>
        <v>62566579</v>
      </c>
      <c r="K74" s="156">
        <f>J74/C74%</f>
        <v>117.0160670329817</v>
      </c>
    </row>
    <row r="75" spans="1:12" ht="102" x14ac:dyDescent="0.2">
      <c r="A75" s="157">
        <v>67514</v>
      </c>
      <c r="B75" s="145" t="s">
        <v>16</v>
      </c>
      <c r="C75" s="146">
        <v>26797477</v>
      </c>
      <c r="D75" s="146">
        <v>25175505</v>
      </c>
      <c r="E75" s="146">
        <v>1961680</v>
      </c>
      <c r="F75" s="146">
        <v>611779</v>
      </c>
      <c r="G75" s="146">
        <v>90436</v>
      </c>
      <c r="H75" s="146">
        <f t="shared" si="2"/>
        <v>702215</v>
      </c>
      <c r="I75" s="155">
        <f>H75/E75%</f>
        <v>35.796613107132664</v>
      </c>
      <c r="J75" s="146">
        <f>D75+H75</f>
        <v>25877720</v>
      </c>
      <c r="K75" s="156">
        <f>J75/C75%</f>
        <v>96.567747777150799</v>
      </c>
    </row>
    <row r="76" spans="1:12" ht="102" x14ac:dyDescent="0.2">
      <c r="A76" s="157">
        <v>67623</v>
      </c>
      <c r="B76" s="145" t="s">
        <v>17</v>
      </c>
      <c r="C76" s="146">
        <v>38450223</v>
      </c>
      <c r="D76" s="146">
        <v>32637679</v>
      </c>
      <c r="E76" s="146">
        <v>22094749</v>
      </c>
      <c r="F76" s="146">
        <v>11091192</v>
      </c>
      <c r="G76" s="159">
        <v>1467158</v>
      </c>
      <c r="H76" s="159">
        <f t="shared" si="2"/>
        <v>12558350</v>
      </c>
      <c r="I76" s="155">
        <f>H76/E76%</f>
        <v>56.838618080703249</v>
      </c>
      <c r="J76" s="146">
        <f>D76+H76</f>
        <v>45196029</v>
      </c>
      <c r="K76" s="156">
        <f>J76/C76%</f>
        <v>117.54425715554368</v>
      </c>
    </row>
    <row r="77" spans="1:12" ht="102" x14ac:dyDescent="0.2">
      <c r="A77" s="157">
        <v>68101</v>
      </c>
      <c r="B77" s="145" t="s">
        <v>18</v>
      </c>
      <c r="C77" s="146">
        <v>46127389</v>
      </c>
      <c r="D77" s="146">
        <v>34230108</v>
      </c>
      <c r="E77" s="146">
        <v>2624601</v>
      </c>
      <c r="F77" s="146">
        <v>1607601</v>
      </c>
      <c r="G77" s="146">
        <v>335138</v>
      </c>
      <c r="H77" s="146">
        <f t="shared" si="2"/>
        <v>1942739</v>
      </c>
      <c r="I77" s="155">
        <f>H77/E77%</f>
        <v>74.020355855994879</v>
      </c>
      <c r="J77" s="146">
        <f>D77+H77</f>
        <v>36172847</v>
      </c>
      <c r="K77" s="156">
        <f>J77/C77%</f>
        <v>78.419454870944463</v>
      </c>
    </row>
    <row r="78" spans="1:12" ht="102" x14ac:dyDescent="0.2">
      <c r="A78" s="157">
        <v>68060</v>
      </c>
      <c r="B78" s="145" t="s">
        <v>19</v>
      </c>
      <c r="C78" s="146">
        <v>32327038</v>
      </c>
      <c r="D78" s="146">
        <v>22886223</v>
      </c>
      <c r="E78" s="146">
        <v>5946288</v>
      </c>
      <c r="F78" s="146">
        <v>3090006</v>
      </c>
      <c r="G78" s="146">
        <v>1014602</v>
      </c>
      <c r="H78" s="146">
        <f t="shared" si="2"/>
        <v>4104608</v>
      </c>
      <c r="I78" s="155">
        <f>H78/E78%</f>
        <v>69.028072639603067</v>
      </c>
      <c r="J78" s="146">
        <f>D78+H78</f>
        <v>26990831</v>
      </c>
      <c r="K78" s="156">
        <f>J78/C78%</f>
        <v>83.493053090728566</v>
      </c>
    </row>
    <row r="79" spans="1:12" ht="89.25" x14ac:dyDescent="0.2">
      <c r="A79" s="157">
        <v>68102</v>
      </c>
      <c r="B79" s="145" t="s">
        <v>31</v>
      </c>
      <c r="C79" s="146">
        <v>44148300</v>
      </c>
      <c r="D79" s="146">
        <v>41846624</v>
      </c>
      <c r="E79" s="146">
        <v>6601740</v>
      </c>
      <c r="F79" s="146">
        <v>4642326</v>
      </c>
      <c r="G79" s="146">
        <v>166077</v>
      </c>
      <c r="H79" s="146">
        <f t="shared" si="2"/>
        <v>4808403</v>
      </c>
      <c r="I79" s="155">
        <f>H79/E79%</f>
        <v>72.835388852029922</v>
      </c>
      <c r="J79" s="146">
        <f>D79+H79</f>
        <v>46655027</v>
      </c>
      <c r="K79" s="156">
        <f>J79/C79%</f>
        <v>105.67796948013853</v>
      </c>
    </row>
    <row r="80" spans="1:12" ht="102" x14ac:dyDescent="0.2">
      <c r="A80" s="157">
        <v>67932</v>
      </c>
      <c r="B80" s="145" t="s">
        <v>32</v>
      </c>
      <c r="C80" s="146">
        <v>28001343</v>
      </c>
      <c r="D80" s="146">
        <v>26419497</v>
      </c>
      <c r="E80" s="146">
        <v>3799525</v>
      </c>
      <c r="F80" s="146">
        <v>2229787</v>
      </c>
      <c r="G80" s="146">
        <v>39195</v>
      </c>
      <c r="H80" s="146">
        <f t="shared" si="2"/>
        <v>2268982</v>
      </c>
      <c r="I80" s="155">
        <f>H80/E80%</f>
        <v>59.717517321244102</v>
      </c>
      <c r="J80" s="146">
        <f>D80+H80</f>
        <v>28688479</v>
      </c>
      <c r="K80" s="156">
        <f>J80/C80%</f>
        <v>102.45393944140466</v>
      </c>
    </row>
    <row r="81" spans="1:12" ht="102" x14ac:dyDescent="0.2">
      <c r="A81" s="157">
        <v>68114</v>
      </c>
      <c r="B81" s="145" t="s">
        <v>20</v>
      </c>
      <c r="C81" s="146">
        <v>42869932</v>
      </c>
      <c r="D81" s="146">
        <v>22059142</v>
      </c>
      <c r="E81" s="146">
        <v>1648553</v>
      </c>
      <c r="F81" s="146">
        <v>310855</v>
      </c>
      <c r="G81" s="146">
        <v>34341</v>
      </c>
      <c r="H81" s="146">
        <f t="shared" si="2"/>
        <v>345196</v>
      </c>
      <c r="I81" s="155">
        <f>H81/E81%</f>
        <v>20.939332857360366</v>
      </c>
      <c r="J81" s="146">
        <f>D81+H81</f>
        <v>22404338</v>
      </c>
      <c r="K81" s="156">
        <f>J81/C81%</f>
        <v>52.261193229790983</v>
      </c>
    </row>
    <row r="82" spans="1:12" ht="38.25" x14ac:dyDescent="0.2">
      <c r="A82" s="157">
        <v>173630</v>
      </c>
      <c r="B82" s="145" t="s">
        <v>33</v>
      </c>
      <c r="C82" s="146">
        <v>8269872</v>
      </c>
      <c r="D82" s="146">
        <v>3475971</v>
      </c>
      <c r="E82" s="146">
        <v>7571985</v>
      </c>
      <c r="F82" s="146">
        <v>769595</v>
      </c>
      <c r="G82" s="146">
        <v>0</v>
      </c>
      <c r="H82" s="146">
        <f t="shared" si="2"/>
        <v>769595</v>
      </c>
      <c r="I82" s="155">
        <f>H82/E82%</f>
        <v>10.163715326958519</v>
      </c>
      <c r="J82" s="146">
        <f>D82+H82</f>
        <v>4245566</v>
      </c>
      <c r="K82" s="156">
        <f>J82/C82%</f>
        <v>51.337747428255234</v>
      </c>
    </row>
    <row r="83" spans="1:12" ht="76.5" x14ac:dyDescent="0.2">
      <c r="A83" s="157">
        <v>173625</v>
      </c>
      <c r="B83" s="145" t="s">
        <v>34</v>
      </c>
      <c r="C83" s="146">
        <v>3652724</v>
      </c>
      <c r="D83" s="146">
        <v>2486807</v>
      </c>
      <c r="E83" s="146">
        <v>1924259</v>
      </c>
      <c r="F83" s="146">
        <v>312501</v>
      </c>
      <c r="G83" s="146">
        <v>830401</v>
      </c>
      <c r="H83" s="146">
        <f t="shared" si="2"/>
        <v>1142902</v>
      </c>
      <c r="I83" s="156">
        <f>H83/E83%</f>
        <v>59.39439545300295</v>
      </c>
      <c r="J83" s="146">
        <f>D83+H83</f>
        <v>3629709</v>
      </c>
      <c r="K83" s="156">
        <f>J83/C83%</f>
        <v>99.369922282658095</v>
      </c>
    </row>
    <row r="84" spans="1:12" ht="63.75" x14ac:dyDescent="0.2">
      <c r="A84" s="157">
        <v>217478</v>
      </c>
      <c r="B84" s="145" t="s">
        <v>123</v>
      </c>
      <c r="C84" s="146">
        <v>584246</v>
      </c>
      <c r="D84" s="146">
        <v>158227.35</v>
      </c>
      <c r="E84" s="146">
        <v>322643</v>
      </c>
      <c r="F84" s="146">
        <v>322641</v>
      </c>
      <c r="G84" s="146"/>
      <c r="H84" s="146">
        <f t="shared" si="2"/>
        <v>322641</v>
      </c>
      <c r="I84" s="156">
        <f>H84/E84%</f>
        <v>99.999380119822845</v>
      </c>
      <c r="J84" s="146">
        <f>D84+H84</f>
        <v>480868.35</v>
      </c>
      <c r="K84" s="156">
        <f>J84/C84%</f>
        <v>82.305800981093583</v>
      </c>
    </row>
    <row r="85" spans="1:12" ht="76.5" x14ac:dyDescent="0.2">
      <c r="A85" s="157">
        <v>319790</v>
      </c>
      <c r="B85" s="145" t="s">
        <v>175</v>
      </c>
      <c r="C85" s="146">
        <v>879374</v>
      </c>
      <c r="D85" s="146">
        <v>0</v>
      </c>
      <c r="E85" s="146">
        <v>879374</v>
      </c>
      <c r="F85" s="146">
        <v>0</v>
      </c>
      <c r="G85" s="146">
        <v>0</v>
      </c>
      <c r="H85" s="146">
        <f t="shared" si="2"/>
        <v>0</v>
      </c>
      <c r="I85" s="156">
        <f>H85/E85%</f>
        <v>0</v>
      </c>
      <c r="J85" s="146">
        <f>D85+H85</f>
        <v>0</v>
      </c>
      <c r="K85" s="156">
        <f>J85/C85%</f>
        <v>0</v>
      </c>
    </row>
    <row r="86" spans="1:12" ht="12.75" x14ac:dyDescent="0.2">
      <c r="A86" s="160"/>
      <c r="B86" s="78"/>
      <c r="C86" s="161"/>
      <c r="D86" s="162"/>
      <c r="E86" s="85"/>
      <c r="F86" s="85"/>
      <c r="G86" s="161"/>
      <c r="H86" s="163"/>
      <c r="I86" s="164"/>
      <c r="J86" s="162"/>
      <c r="K86" s="165"/>
    </row>
    <row r="87" spans="1:12" s="56" customFormat="1" ht="12.75" x14ac:dyDescent="0.2">
      <c r="A87" s="166" t="s">
        <v>28</v>
      </c>
      <c r="B87" s="167"/>
      <c r="C87" s="168"/>
      <c r="D87" s="168"/>
      <c r="E87" s="169"/>
      <c r="F87" s="170"/>
      <c r="G87" s="171"/>
      <c r="H87" s="171"/>
      <c r="I87" s="172"/>
      <c r="J87" s="173"/>
      <c r="K87" s="172"/>
      <c r="L87" s="39"/>
    </row>
    <row r="88" spans="1:12" s="56" customFormat="1" ht="12.75" x14ac:dyDescent="0.2">
      <c r="A88" s="174" t="s">
        <v>22</v>
      </c>
      <c r="B88" s="175"/>
      <c r="C88" s="168"/>
      <c r="D88" s="168"/>
      <c r="E88" s="169"/>
      <c r="F88" s="170"/>
      <c r="G88" s="171"/>
      <c r="H88" s="171"/>
      <c r="I88" s="172"/>
      <c r="J88" s="173"/>
      <c r="K88" s="172"/>
      <c r="L88" s="39"/>
    </row>
    <row r="89" spans="1:12" s="56" customFormat="1" ht="12.75" x14ac:dyDescent="0.2">
      <c r="A89" s="161"/>
      <c r="B89" s="175" t="s">
        <v>65</v>
      </c>
      <c r="C89" s="168"/>
      <c r="D89" s="168"/>
      <c r="E89" s="169"/>
      <c r="F89" s="170"/>
      <c r="G89" s="171"/>
      <c r="H89" s="171"/>
      <c r="I89" s="172"/>
      <c r="J89" s="173"/>
      <c r="K89" s="172"/>
      <c r="L89" s="39"/>
    </row>
    <row r="90" spans="1:12" s="56" customFormat="1" ht="12" x14ac:dyDescent="0.2">
      <c r="A90" s="83"/>
      <c r="B90" s="83"/>
      <c r="C90" s="69"/>
      <c r="D90" s="69"/>
      <c r="E90" s="86"/>
      <c r="F90" s="70"/>
      <c r="G90" s="66"/>
      <c r="H90" s="66"/>
      <c r="I90" s="67"/>
      <c r="J90" s="68"/>
      <c r="K90" s="67"/>
      <c r="L90" s="39"/>
    </row>
    <row r="91" spans="1:12" s="56" customFormat="1" ht="12" x14ac:dyDescent="0.2">
      <c r="A91" s="83"/>
      <c r="B91" s="83"/>
      <c r="C91" s="69"/>
      <c r="D91" s="69"/>
      <c r="E91" s="86"/>
      <c r="F91" s="70"/>
      <c r="G91" s="66"/>
      <c r="H91" s="66"/>
      <c r="I91" s="67"/>
      <c r="J91" s="68"/>
      <c r="K91" s="67"/>
      <c r="L91" s="39"/>
    </row>
    <row r="92" spans="1:12" s="56" customFormat="1" ht="12" x14ac:dyDescent="0.2">
      <c r="A92" s="83"/>
      <c r="B92" s="83"/>
      <c r="C92" s="69"/>
      <c r="D92" s="69"/>
      <c r="E92" s="86"/>
      <c r="F92" s="70"/>
      <c r="G92" s="66"/>
      <c r="H92" s="66"/>
      <c r="I92" s="67"/>
      <c r="J92" s="68"/>
      <c r="K92" s="67"/>
      <c r="L92" s="39"/>
    </row>
    <row r="93" spans="1:12" ht="20.25" customHeight="1" x14ac:dyDescent="0.2">
      <c r="E93" s="87"/>
    </row>
    <row r="94" spans="1:12" ht="20.25" customHeight="1" x14ac:dyDescent="0.2">
      <c r="E94" s="87"/>
    </row>
    <row r="95" spans="1:12" ht="20.25" customHeight="1" x14ac:dyDescent="0.2">
      <c r="E95" s="87"/>
    </row>
    <row r="96" spans="1:12" ht="20.25" customHeight="1" x14ac:dyDescent="0.2">
      <c r="E96" s="87"/>
    </row>
    <row r="97" spans="5:5" ht="20.25" customHeight="1" x14ac:dyDescent="0.2">
      <c r="E97" s="87"/>
    </row>
    <row r="98" spans="5:5" ht="20.25" customHeight="1" x14ac:dyDescent="0.2">
      <c r="E98" s="87"/>
    </row>
    <row r="99" spans="5:5" ht="20.25" customHeight="1" x14ac:dyDescent="0.2">
      <c r="E99" s="87"/>
    </row>
    <row r="100" spans="5:5" ht="20.25" customHeight="1" x14ac:dyDescent="0.2">
      <c r="E100" s="87"/>
    </row>
    <row r="101" spans="5:5" ht="20.25" customHeight="1" x14ac:dyDescent="0.2">
      <c r="E101" s="87"/>
    </row>
    <row r="102" spans="5:5" ht="20.25" customHeight="1" x14ac:dyDescent="0.2">
      <c r="E102" s="87"/>
    </row>
    <row r="103" spans="5:5" ht="20.25" customHeight="1" x14ac:dyDescent="0.2">
      <c r="E103" s="87"/>
    </row>
    <row r="104" spans="5:5" ht="20.25" customHeight="1" x14ac:dyDescent="0.2">
      <c r="E104" s="87"/>
    </row>
    <row r="105" spans="5:5" ht="20.25" customHeight="1" x14ac:dyDescent="0.2">
      <c r="E105" s="87"/>
    </row>
    <row r="106" spans="5:5" ht="20.25" customHeight="1" x14ac:dyDescent="0.2">
      <c r="E106" s="87"/>
    </row>
    <row r="107" spans="5:5" ht="20.25" customHeight="1" x14ac:dyDescent="0.2">
      <c r="E107" s="87"/>
    </row>
    <row r="108" spans="5:5" ht="20.25" customHeight="1" x14ac:dyDescent="0.2">
      <c r="E108" s="87"/>
    </row>
    <row r="109" spans="5:5" ht="20.25" customHeight="1" x14ac:dyDescent="0.2">
      <c r="E109" s="87"/>
    </row>
    <row r="110" spans="5:5" ht="20.25" customHeight="1" x14ac:dyDescent="0.2">
      <c r="E110" s="87"/>
    </row>
    <row r="111" spans="5:5" ht="20.25" customHeight="1" x14ac:dyDescent="0.2">
      <c r="E111" s="87"/>
    </row>
    <row r="112" spans="5:5" ht="20.25" customHeight="1" x14ac:dyDescent="0.2">
      <c r="E112" s="87"/>
    </row>
    <row r="113" spans="5:5" ht="20.25" customHeight="1" x14ac:dyDescent="0.2">
      <c r="E113" s="87"/>
    </row>
    <row r="114" spans="5:5" ht="20.25" customHeight="1" x14ac:dyDescent="0.2">
      <c r="E114" s="87"/>
    </row>
    <row r="115" spans="5:5" ht="20.25" customHeight="1" x14ac:dyDescent="0.2">
      <c r="E115" s="87"/>
    </row>
    <row r="116" spans="5:5" ht="20.25" customHeight="1" x14ac:dyDescent="0.2">
      <c r="E116" s="87"/>
    </row>
    <row r="117" spans="5:5" ht="20.25" customHeight="1" x14ac:dyDescent="0.2">
      <c r="E117" s="87"/>
    </row>
    <row r="118" spans="5:5" ht="20.25" customHeight="1" x14ac:dyDescent="0.2">
      <c r="E118" s="87"/>
    </row>
    <row r="119" spans="5:5" ht="20.25" customHeight="1" x14ac:dyDescent="0.2">
      <c r="E119" s="87"/>
    </row>
    <row r="120" spans="5:5" ht="20.25" customHeight="1" x14ac:dyDescent="0.2">
      <c r="E120" s="87"/>
    </row>
    <row r="121" spans="5:5" ht="20.25" customHeight="1" x14ac:dyDescent="0.2">
      <c r="E121" s="87"/>
    </row>
    <row r="122" spans="5:5" ht="20.25" customHeight="1" x14ac:dyDescent="0.2">
      <c r="E122" s="87"/>
    </row>
    <row r="123" spans="5:5" ht="20.25" customHeight="1" x14ac:dyDescent="0.2">
      <c r="E123" s="87"/>
    </row>
    <row r="124" spans="5:5" ht="20.25" customHeight="1" x14ac:dyDescent="0.2">
      <c r="E124" s="87"/>
    </row>
    <row r="125" spans="5:5" ht="20.25" customHeight="1" x14ac:dyDescent="0.2">
      <c r="E125" s="87"/>
    </row>
    <row r="126" spans="5:5" ht="20.25" customHeight="1" x14ac:dyDescent="0.2">
      <c r="E126" s="87"/>
    </row>
    <row r="127" spans="5:5" ht="20.25" customHeight="1" x14ac:dyDescent="0.2">
      <c r="E127" s="87"/>
    </row>
    <row r="128" spans="5:5" ht="20.25" customHeight="1" x14ac:dyDescent="0.2">
      <c r="E128" s="87"/>
    </row>
    <row r="129" spans="5:5" ht="20.25" customHeight="1" x14ac:dyDescent="0.2">
      <c r="E129" s="87"/>
    </row>
    <row r="130" spans="5:5" ht="20.25" customHeight="1" x14ac:dyDescent="0.2">
      <c r="E130" s="87"/>
    </row>
    <row r="131" spans="5:5" ht="20.25" customHeight="1" x14ac:dyDescent="0.2">
      <c r="E131" s="87"/>
    </row>
    <row r="132" spans="5:5" ht="20.25" customHeight="1" x14ac:dyDescent="0.2">
      <c r="E132" s="87"/>
    </row>
    <row r="133" spans="5:5" ht="20.25" customHeight="1" x14ac:dyDescent="0.2">
      <c r="E133" s="87"/>
    </row>
    <row r="134" spans="5:5" ht="20.25" customHeight="1" x14ac:dyDescent="0.2">
      <c r="E134" s="87"/>
    </row>
    <row r="135" spans="5:5" ht="20.25" customHeight="1" x14ac:dyDescent="0.2">
      <c r="E135" s="87"/>
    </row>
    <row r="136" spans="5:5" ht="20.25" customHeight="1" x14ac:dyDescent="0.2">
      <c r="E136" s="87"/>
    </row>
    <row r="137" spans="5:5" ht="20.25" customHeight="1" x14ac:dyDescent="0.2">
      <c r="E137" s="87"/>
    </row>
    <row r="138" spans="5:5" ht="20.25" customHeight="1" x14ac:dyDescent="0.2">
      <c r="E138" s="87"/>
    </row>
    <row r="139" spans="5:5" ht="20.25" customHeight="1" x14ac:dyDescent="0.2">
      <c r="E139" s="87"/>
    </row>
    <row r="140" spans="5:5" ht="20.25" customHeight="1" x14ac:dyDescent="0.2">
      <c r="E140" s="87"/>
    </row>
    <row r="141" spans="5:5" ht="20.25" customHeight="1" x14ac:dyDescent="0.2">
      <c r="E141" s="87"/>
    </row>
    <row r="142" spans="5:5" ht="20.25" customHeight="1" x14ac:dyDescent="0.2">
      <c r="E142" s="87"/>
    </row>
    <row r="143" spans="5:5" ht="20.25" customHeight="1" x14ac:dyDescent="0.2">
      <c r="E143" s="87"/>
    </row>
    <row r="144" spans="5:5" ht="20.25" customHeight="1" x14ac:dyDescent="0.2">
      <c r="E144" s="87"/>
    </row>
    <row r="145" spans="5:5" ht="20.25" customHeight="1" x14ac:dyDescent="0.2">
      <c r="E145" s="87"/>
    </row>
    <row r="146" spans="5:5" ht="20.25" customHeight="1" x14ac:dyDescent="0.2">
      <c r="E146" s="87"/>
    </row>
    <row r="147" spans="5:5" ht="20.25" customHeight="1" x14ac:dyDescent="0.2">
      <c r="E147" s="87"/>
    </row>
    <row r="148" spans="5:5" ht="20.25" customHeight="1" x14ac:dyDescent="0.2">
      <c r="E148" s="87"/>
    </row>
    <row r="149" spans="5:5" ht="20.25" customHeight="1" x14ac:dyDescent="0.2">
      <c r="E149" s="87"/>
    </row>
    <row r="150" spans="5:5" ht="20.25" customHeight="1" x14ac:dyDescent="0.2">
      <c r="E150" s="87"/>
    </row>
    <row r="151" spans="5:5" ht="20.25" customHeight="1" x14ac:dyDescent="0.2">
      <c r="E151" s="87"/>
    </row>
    <row r="152" spans="5:5" ht="20.25" customHeight="1" x14ac:dyDescent="0.2">
      <c r="E152" s="87"/>
    </row>
    <row r="153" spans="5:5" ht="20.25" customHeight="1" x14ac:dyDescent="0.2">
      <c r="E153" s="87"/>
    </row>
    <row r="154" spans="5:5" ht="20.25" customHeight="1" x14ac:dyDescent="0.2">
      <c r="E154" s="87"/>
    </row>
    <row r="155" spans="5:5" ht="20.25" customHeight="1" x14ac:dyDescent="0.2">
      <c r="E155" s="87"/>
    </row>
    <row r="156" spans="5:5" ht="20.25" customHeight="1" x14ac:dyDescent="0.2">
      <c r="E156" s="87"/>
    </row>
    <row r="157" spans="5:5" ht="20.25" customHeight="1" x14ac:dyDescent="0.2">
      <c r="E157" s="87"/>
    </row>
    <row r="158" spans="5:5" ht="20.25" customHeight="1" x14ac:dyDescent="0.2">
      <c r="E158" s="87"/>
    </row>
    <row r="159" spans="5:5" ht="20.25" customHeight="1" x14ac:dyDescent="0.2">
      <c r="E159" s="87"/>
    </row>
    <row r="160" spans="5:5" ht="20.25" customHeight="1" x14ac:dyDescent="0.2">
      <c r="E160" s="87"/>
    </row>
    <row r="161" spans="5:5" ht="20.25" customHeight="1" x14ac:dyDescent="0.2">
      <c r="E161" s="87"/>
    </row>
    <row r="162" spans="5:5" ht="20.25" customHeight="1" x14ac:dyDescent="0.2">
      <c r="E162" s="87"/>
    </row>
    <row r="163" spans="5:5" ht="20.25" customHeight="1" x14ac:dyDescent="0.2">
      <c r="E163" s="87"/>
    </row>
    <row r="164" spans="5:5" ht="20.25" customHeight="1" x14ac:dyDescent="0.2">
      <c r="E164" s="87"/>
    </row>
    <row r="165" spans="5:5" ht="20.25" customHeight="1" x14ac:dyDescent="0.2">
      <c r="E165" s="87"/>
    </row>
    <row r="166" spans="5:5" ht="20.25" customHeight="1" x14ac:dyDescent="0.2">
      <c r="E166" s="87"/>
    </row>
    <row r="167" spans="5:5" ht="20.25" customHeight="1" x14ac:dyDescent="0.2">
      <c r="E167" s="87"/>
    </row>
    <row r="168" spans="5:5" ht="20.25" customHeight="1" x14ac:dyDescent="0.2">
      <c r="E168" s="87"/>
    </row>
    <row r="169" spans="5:5" ht="20.25" customHeight="1" x14ac:dyDescent="0.2">
      <c r="E169" s="87"/>
    </row>
    <row r="170" spans="5:5" ht="20.25" customHeight="1" x14ac:dyDescent="0.2">
      <c r="E170" s="87"/>
    </row>
    <row r="171" spans="5:5" ht="20.25" customHeight="1" x14ac:dyDescent="0.2">
      <c r="E171" s="87"/>
    </row>
    <row r="172" spans="5:5" ht="20.25" customHeight="1" x14ac:dyDescent="0.2">
      <c r="E172" s="87"/>
    </row>
    <row r="173" spans="5:5" ht="20.25" customHeight="1" x14ac:dyDescent="0.2">
      <c r="E173" s="87"/>
    </row>
    <row r="174" spans="5:5" ht="20.25" customHeight="1" x14ac:dyDescent="0.2">
      <c r="E174" s="87"/>
    </row>
    <row r="175" spans="5:5" ht="20.25" customHeight="1" x14ac:dyDescent="0.2">
      <c r="E175" s="87"/>
    </row>
    <row r="176" spans="5:5" ht="20.25" customHeight="1" x14ac:dyDescent="0.2">
      <c r="E176" s="87"/>
    </row>
    <row r="177" spans="5:5" ht="20.25" customHeight="1" x14ac:dyDescent="0.2">
      <c r="E177" s="87"/>
    </row>
    <row r="178" spans="5:5" ht="20.25" customHeight="1" x14ac:dyDescent="0.2">
      <c r="E178" s="87"/>
    </row>
    <row r="179" spans="5:5" ht="20.25" customHeight="1" x14ac:dyDescent="0.2">
      <c r="E179" s="87"/>
    </row>
    <row r="180" spans="5:5" ht="20.25" customHeight="1" x14ac:dyDescent="0.2">
      <c r="E180" s="87"/>
    </row>
    <row r="181" spans="5:5" ht="20.25" customHeight="1" x14ac:dyDescent="0.2">
      <c r="E181" s="87"/>
    </row>
    <row r="182" spans="5:5" ht="20.25" customHeight="1" x14ac:dyDescent="0.2">
      <c r="E182" s="87"/>
    </row>
    <row r="183" spans="5:5" ht="20.25" customHeight="1" x14ac:dyDescent="0.2">
      <c r="E183" s="87"/>
    </row>
    <row r="184" spans="5:5" ht="20.25" customHeight="1" x14ac:dyDescent="0.2">
      <c r="E184" s="87"/>
    </row>
    <row r="185" spans="5:5" ht="20.25" customHeight="1" x14ac:dyDescent="0.2">
      <c r="E185" s="87"/>
    </row>
    <row r="186" spans="5:5" ht="20.25" customHeight="1" x14ac:dyDescent="0.2">
      <c r="E186" s="87"/>
    </row>
    <row r="187" spans="5:5" ht="20.25" customHeight="1" x14ac:dyDescent="0.2">
      <c r="E187" s="87"/>
    </row>
    <row r="188" spans="5:5" ht="20.25" customHeight="1" x14ac:dyDescent="0.2">
      <c r="E188" s="87"/>
    </row>
    <row r="189" spans="5:5" ht="20.25" customHeight="1" x14ac:dyDescent="0.2">
      <c r="E189" s="87"/>
    </row>
    <row r="190" spans="5:5" ht="20.25" customHeight="1" x14ac:dyDescent="0.2"/>
    <row r="191" spans="5:5" ht="20.25" customHeight="1" x14ac:dyDescent="0.2"/>
    <row r="192" spans="5:5"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row r="1239" ht="20.25" customHeight="1" x14ac:dyDescent="0.2"/>
    <row r="1240" ht="20.25" customHeight="1" x14ac:dyDescent="0.2"/>
    <row r="1241" ht="20.25" customHeight="1" x14ac:dyDescent="0.2"/>
    <row r="1242" ht="20.25" customHeight="1" x14ac:dyDescent="0.2"/>
    <row r="1243" ht="20.25" customHeight="1" x14ac:dyDescent="0.2"/>
    <row r="1244" ht="20.25" customHeight="1" x14ac:dyDescent="0.2"/>
    <row r="1245" ht="20.25" customHeight="1" x14ac:dyDescent="0.2"/>
    <row r="1246" ht="20.25" customHeight="1" x14ac:dyDescent="0.2"/>
    <row r="1247" ht="20.25" customHeight="1" x14ac:dyDescent="0.2"/>
    <row r="1248" ht="20.25" customHeight="1" x14ac:dyDescent="0.2"/>
    <row r="1249" ht="20.25" customHeight="1" x14ac:dyDescent="0.2"/>
    <row r="1250" ht="20.25" customHeight="1" x14ac:dyDescent="0.2"/>
    <row r="1251" ht="20.25" customHeight="1" x14ac:dyDescent="0.2"/>
    <row r="1252" ht="20.25" customHeight="1" x14ac:dyDescent="0.2"/>
    <row r="1253" ht="20.25" customHeight="1" x14ac:dyDescent="0.2"/>
    <row r="1254" ht="20.25" customHeight="1" x14ac:dyDescent="0.2"/>
    <row r="1255" ht="20.25" customHeight="1" x14ac:dyDescent="0.2"/>
    <row r="1256" ht="20.25" customHeight="1" x14ac:dyDescent="0.2"/>
    <row r="1257" ht="20.25" customHeight="1" x14ac:dyDescent="0.2"/>
    <row r="1258" ht="20.25" customHeight="1" x14ac:dyDescent="0.2"/>
    <row r="1259" ht="20.25" customHeight="1" x14ac:dyDescent="0.2"/>
    <row r="1260" ht="20.25" customHeight="1" x14ac:dyDescent="0.2"/>
    <row r="1261" ht="20.25" customHeight="1" x14ac:dyDescent="0.2"/>
    <row r="1262" ht="20.25" customHeight="1" x14ac:dyDescent="0.2"/>
    <row r="1263" ht="20.25" customHeight="1" x14ac:dyDescent="0.2"/>
    <row r="1264" ht="20.25" customHeight="1" x14ac:dyDescent="0.2"/>
    <row r="1265" ht="20.25" customHeight="1" x14ac:dyDescent="0.2"/>
    <row r="1266" ht="20.25" customHeight="1" x14ac:dyDescent="0.2"/>
    <row r="1267" ht="20.25" customHeight="1" x14ac:dyDescent="0.2"/>
    <row r="1268" ht="20.25" customHeight="1" x14ac:dyDescent="0.2"/>
    <row r="1269" ht="20.25" customHeight="1" x14ac:dyDescent="0.2"/>
    <row r="1270" ht="20.25" customHeight="1" x14ac:dyDescent="0.2"/>
    <row r="1271" ht="20.25" customHeight="1" x14ac:dyDescent="0.2"/>
    <row r="1272" ht="20.25" customHeight="1" x14ac:dyDescent="0.2"/>
    <row r="1273" ht="20.25" customHeight="1" x14ac:dyDescent="0.2"/>
    <row r="1274" ht="20.25" customHeight="1" x14ac:dyDescent="0.2"/>
    <row r="1275" ht="20.25" customHeight="1" x14ac:dyDescent="0.2"/>
    <row r="1276" ht="20.25" customHeight="1" x14ac:dyDescent="0.2"/>
    <row r="1277" ht="20.25" customHeight="1" x14ac:dyDescent="0.2"/>
    <row r="1278" ht="20.25" customHeight="1" x14ac:dyDescent="0.2"/>
    <row r="1279" ht="20.25" customHeight="1" x14ac:dyDescent="0.2"/>
    <row r="1280" ht="20.25" customHeight="1" x14ac:dyDescent="0.2"/>
    <row r="1281" ht="20.25" customHeight="1" x14ac:dyDescent="0.2"/>
    <row r="1282" ht="20.25" customHeight="1" x14ac:dyDescent="0.2"/>
    <row r="1283" ht="20.25" customHeight="1" x14ac:dyDescent="0.2"/>
  </sheetData>
  <mergeCells count="9">
    <mergeCell ref="E4:I4"/>
    <mergeCell ref="A4:A5"/>
    <mergeCell ref="B4:B5"/>
    <mergeCell ref="A1:K1"/>
    <mergeCell ref="A2:K2"/>
    <mergeCell ref="J4:J5"/>
    <mergeCell ref="K4:K5"/>
    <mergeCell ref="C4:C5"/>
    <mergeCell ref="D4:D5"/>
  </mergeCells>
  <phoneticPr fontId="6" type="noConversion"/>
  <hyperlinks>
    <hyperlink ref="B89" r:id="rId1"/>
  </hyperlinks>
  <printOptions horizontalCentered="1"/>
  <pageMargins left="0" right="0" top="0.59055118110236227" bottom="0.19685039370078741" header="0" footer="0"/>
  <pageSetup paperSize="9" scale="60" orientation="portrait" r:id="rId2"/>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J330"/>
  <sheetViews>
    <sheetView zoomScaleNormal="100" zoomScaleSheetLayoutView="100" workbookViewId="0">
      <pane ySplit="5" topLeftCell="A6" activePane="bottomLeft" state="frozen"/>
      <selection pane="bottomLeft" activeCell="A6" sqref="A6"/>
    </sheetView>
  </sheetViews>
  <sheetFormatPr baseColWidth="10" defaultRowHeight="12" x14ac:dyDescent="0.2"/>
  <cols>
    <col min="1" max="1" width="8.5703125" style="43" customWidth="1"/>
    <col min="2" max="2" width="48.28515625" style="45" customWidth="1"/>
    <col min="3" max="3" width="11.85546875" style="45" customWidth="1"/>
    <col min="4" max="4" width="11.42578125" style="45" customWidth="1"/>
    <col min="5" max="5" width="11.140625" style="45" customWidth="1"/>
    <col min="6" max="6" width="11.7109375" style="45" customWidth="1"/>
    <col min="7" max="7" width="11.7109375" style="44" customWidth="1"/>
    <col min="8" max="8" width="11.28515625" style="44" customWidth="1"/>
    <col min="9" max="9" width="8.7109375" style="49" customWidth="1"/>
    <col min="10" max="10" width="12.28515625" style="50" customWidth="1"/>
    <col min="11" max="11" width="10.5703125" style="49" customWidth="1"/>
    <col min="12" max="12" width="11.42578125" style="44" customWidth="1"/>
    <col min="13" max="13" width="13.28515625" style="44" customWidth="1"/>
    <col min="14" max="19" width="11.42578125" style="44" customWidth="1"/>
    <col min="20" max="16384" width="11.42578125" style="44"/>
  </cols>
  <sheetData>
    <row r="1" spans="1:11" ht="18" customHeight="1" x14ac:dyDescent="0.2">
      <c r="A1" s="221" t="s">
        <v>23</v>
      </c>
      <c r="B1" s="221"/>
      <c r="C1" s="221"/>
      <c r="D1" s="221"/>
      <c r="E1" s="221"/>
      <c r="F1" s="221"/>
      <c r="G1" s="221"/>
      <c r="H1" s="221"/>
      <c r="I1" s="221"/>
      <c r="J1" s="221"/>
      <c r="K1" s="221"/>
    </row>
    <row r="2" spans="1:11" ht="18" customHeight="1" x14ac:dyDescent="0.2">
      <c r="A2" s="120" t="s">
        <v>177</v>
      </c>
      <c r="B2" s="120"/>
      <c r="C2" s="120"/>
      <c r="D2" s="120"/>
      <c r="E2" s="120"/>
      <c r="F2" s="120"/>
      <c r="G2" s="120"/>
      <c r="H2" s="120"/>
      <c r="I2" s="120"/>
      <c r="J2" s="120"/>
      <c r="K2" s="120"/>
    </row>
    <row r="3" spans="1:11" ht="25.5" customHeight="1" x14ac:dyDescent="0.2">
      <c r="A3" s="112"/>
      <c r="B3" s="112"/>
      <c r="C3" s="112"/>
      <c r="D3" s="112"/>
      <c r="E3" s="112"/>
      <c r="F3" s="112"/>
      <c r="G3" s="222"/>
      <c r="H3" s="223"/>
      <c r="I3" s="224"/>
      <c r="J3" s="222"/>
      <c r="K3" s="112"/>
    </row>
    <row r="4" spans="1:11" ht="20.25" customHeight="1" x14ac:dyDescent="0.2">
      <c r="A4" s="129" t="s">
        <v>3</v>
      </c>
      <c r="B4" s="131" t="s">
        <v>12</v>
      </c>
      <c r="C4" s="131" t="s">
        <v>4</v>
      </c>
      <c r="D4" s="127" t="s">
        <v>67</v>
      </c>
      <c r="E4" s="137" t="s">
        <v>69</v>
      </c>
      <c r="F4" s="138"/>
      <c r="G4" s="138"/>
      <c r="H4" s="138"/>
      <c r="I4" s="139"/>
      <c r="J4" s="133" t="s">
        <v>51</v>
      </c>
      <c r="K4" s="135" t="s">
        <v>52</v>
      </c>
    </row>
    <row r="5" spans="1:11" s="46" customFormat="1" ht="65.25" customHeight="1" thickBot="1" x14ac:dyDescent="0.25">
      <c r="A5" s="130"/>
      <c r="B5" s="132"/>
      <c r="C5" s="132"/>
      <c r="D5" s="128"/>
      <c r="E5" s="28" t="s">
        <v>99</v>
      </c>
      <c r="F5" s="30" t="s">
        <v>188</v>
      </c>
      <c r="G5" s="31" t="s">
        <v>53</v>
      </c>
      <c r="H5" s="29" t="s">
        <v>68</v>
      </c>
      <c r="I5" s="32" t="s">
        <v>24</v>
      </c>
      <c r="J5" s="134"/>
      <c r="K5" s="136"/>
    </row>
    <row r="6" spans="1:11" s="102" customFormat="1" ht="18.75" customHeight="1" x14ac:dyDescent="0.2">
      <c r="A6" s="98"/>
      <c r="B6" s="96" t="s">
        <v>132</v>
      </c>
      <c r="C6" s="72"/>
      <c r="D6" s="106">
        <f>D7+D12+D14</f>
        <v>101454424.47</v>
      </c>
      <c r="E6" s="106">
        <f>E7+E12+E14</f>
        <v>125017007</v>
      </c>
      <c r="F6" s="106">
        <v>7169989</v>
      </c>
      <c r="G6" s="106">
        <f t="shared" ref="G6" si="0">G7+G12+G14</f>
        <v>8182945</v>
      </c>
      <c r="H6" s="106">
        <f>SUM(F6:G6)</f>
        <v>15352934</v>
      </c>
      <c r="I6" s="105">
        <f>H6/E6%</f>
        <v>12.280676340299843</v>
      </c>
      <c r="J6" s="100">
        <f>D6+H6</f>
        <v>116807358.47</v>
      </c>
      <c r="K6" s="101"/>
    </row>
    <row r="7" spans="1:11" ht="21.75" customHeight="1" x14ac:dyDescent="0.2">
      <c r="A7" s="177"/>
      <c r="B7" s="178" t="s">
        <v>21</v>
      </c>
      <c r="C7" s="179"/>
      <c r="D7" s="180">
        <f>SUM(D8:D11)</f>
        <v>5842866</v>
      </c>
      <c r="E7" s="181">
        <f>SUM(E8:E11)</f>
        <v>9124527</v>
      </c>
      <c r="F7" s="181">
        <f>SUM(F8:F11)</f>
        <v>84224</v>
      </c>
      <c r="G7" s="181">
        <f>SUM(G8:G11)</f>
        <v>2407548</v>
      </c>
      <c r="H7" s="181">
        <f t="shared" ref="H7:H62" si="1">SUM(F7:G7)</f>
        <v>2491772</v>
      </c>
      <c r="I7" s="182">
        <f>H7/E7%</f>
        <v>27.308505964199568</v>
      </c>
      <c r="J7" s="181">
        <f>D7+H7</f>
        <v>8334638</v>
      </c>
      <c r="K7" s="182"/>
    </row>
    <row r="8" spans="1:11" ht="24.75" customHeight="1" x14ac:dyDescent="0.2">
      <c r="A8" s="157"/>
      <c r="B8" s="183" t="s">
        <v>48</v>
      </c>
      <c r="C8" s="158"/>
      <c r="D8" s="158">
        <v>0</v>
      </c>
      <c r="E8" s="146">
        <v>1113153</v>
      </c>
      <c r="F8" s="146">
        <v>10900</v>
      </c>
      <c r="G8" s="146">
        <v>0</v>
      </c>
      <c r="H8" s="146">
        <f t="shared" si="1"/>
        <v>10900</v>
      </c>
      <c r="I8" s="184">
        <f>H8/E8%</f>
        <v>0.97920052319851802</v>
      </c>
      <c r="J8" s="158">
        <f>D8+H8</f>
        <v>10900</v>
      </c>
      <c r="K8" s="148"/>
    </row>
    <row r="9" spans="1:11" ht="51" x14ac:dyDescent="0.2">
      <c r="A9" s="157">
        <v>169124</v>
      </c>
      <c r="B9" s="183" t="s">
        <v>56</v>
      </c>
      <c r="C9" s="185">
        <v>1486535.38</v>
      </c>
      <c r="D9" s="158">
        <v>1289424</v>
      </c>
      <c r="E9" s="158">
        <v>73324</v>
      </c>
      <c r="F9" s="158">
        <v>73324</v>
      </c>
      <c r="G9" s="158"/>
      <c r="H9" s="158">
        <f t="shared" si="1"/>
        <v>73324</v>
      </c>
      <c r="I9" s="184">
        <f>H9/E9%</f>
        <v>100</v>
      </c>
      <c r="J9" s="158">
        <f>D9+H9</f>
        <v>1362748</v>
      </c>
      <c r="K9" s="148">
        <f>J9/C9%</f>
        <v>91.672759245057463</v>
      </c>
    </row>
    <row r="10" spans="1:11" ht="63.75" x14ac:dyDescent="0.2">
      <c r="A10" s="157">
        <v>238150</v>
      </c>
      <c r="B10" s="183" t="s">
        <v>49</v>
      </c>
      <c r="C10" s="185">
        <v>6744312</v>
      </c>
      <c r="D10" s="186">
        <v>4553442</v>
      </c>
      <c r="E10" s="158">
        <v>2407548</v>
      </c>
      <c r="F10" s="158">
        <v>0</v>
      </c>
      <c r="G10" s="158">
        <v>2407548</v>
      </c>
      <c r="H10" s="158">
        <f t="shared" si="1"/>
        <v>2407548</v>
      </c>
      <c r="I10" s="184">
        <f>H10/E10%</f>
        <v>100</v>
      </c>
      <c r="J10" s="158">
        <f>D10+H10</f>
        <v>6960990</v>
      </c>
      <c r="K10" s="148">
        <f>J10/C10%</f>
        <v>103.2127517232299</v>
      </c>
    </row>
    <row r="11" spans="1:11" ht="63.75" x14ac:dyDescent="0.2">
      <c r="A11" s="157">
        <v>227100</v>
      </c>
      <c r="B11" s="183" t="s">
        <v>122</v>
      </c>
      <c r="C11" s="185">
        <v>9910910</v>
      </c>
      <c r="D11" s="186">
        <v>0</v>
      </c>
      <c r="E11" s="158">
        <v>5530502</v>
      </c>
      <c r="F11" s="158">
        <v>0</v>
      </c>
      <c r="G11" s="158"/>
      <c r="H11" s="158">
        <f t="shared" si="1"/>
        <v>0</v>
      </c>
      <c r="I11" s="184">
        <f>H11/E11%</f>
        <v>0</v>
      </c>
      <c r="J11" s="158">
        <f>D11+H11</f>
        <v>0</v>
      </c>
      <c r="K11" s="148">
        <f>J11/C11%</f>
        <v>0</v>
      </c>
    </row>
    <row r="12" spans="1:11" ht="25.5" x14ac:dyDescent="0.2">
      <c r="A12" s="157"/>
      <c r="B12" s="178" t="s">
        <v>40</v>
      </c>
      <c r="C12" s="179"/>
      <c r="D12" s="187"/>
      <c r="E12" s="181">
        <f>SUM(E13:E13)</f>
        <v>59900000</v>
      </c>
      <c r="F12" s="181">
        <v>0</v>
      </c>
      <c r="G12" s="181"/>
      <c r="H12" s="181">
        <f t="shared" si="1"/>
        <v>0</v>
      </c>
      <c r="I12" s="182">
        <f>H12/E12%</f>
        <v>0</v>
      </c>
      <c r="J12" s="181">
        <f>D12+H12</f>
        <v>0</v>
      </c>
      <c r="K12" s="182"/>
    </row>
    <row r="13" spans="1:11" ht="63.75" x14ac:dyDescent="0.2">
      <c r="A13" s="157">
        <v>143957</v>
      </c>
      <c r="B13" s="183" t="s">
        <v>112</v>
      </c>
      <c r="C13" s="185">
        <v>277993156</v>
      </c>
      <c r="D13" s="158">
        <v>0</v>
      </c>
      <c r="E13" s="158">
        <v>59900000</v>
      </c>
      <c r="F13" s="158">
        <v>0</v>
      </c>
      <c r="G13" s="158"/>
      <c r="H13" s="158">
        <f t="shared" si="1"/>
        <v>0</v>
      </c>
      <c r="I13" s="184">
        <f>H13/E13%</f>
        <v>0</v>
      </c>
      <c r="J13" s="188">
        <f>D13+H13</f>
        <v>0</v>
      </c>
      <c r="K13" s="148">
        <f>J13/C13%</f>
        <v>0</v>
      </c>
    </row>
    <row r="14" spans="1:11" s="47" customFormat="1" ht="25.5" x14ac:dyDescent="0.2">
      <c r="A14" s="189"/>
      <c r="B14" s="190" t="s">
        <v>63</v>
      </c>
      <c r="C14" s="191"/>
      <c r="D14" s="192">
        <f>D15+D18+D23+D27+D37+D42+D44+D47+D52+D56+D58+D61+D66+D73</f>
        <v>95611558.469999999</v>
      </c>
      <c r="E14" s="181">
        <f>E15+E18+E23+E27+E37+E39+E42+E44+E47+E52+E56+E58+E61+E66+E68+E73</f>
        <v>55992480</v>
      </c>
      <c r="F14" s="181">
        <f>F15+F18+F23+F27+F37+F39+F42+F44+F47+F52+F56+F58+F61+F66+F68+F73</f>
        <v>7085765</v>
      </c>
      <c r="G14" s="192">
        <f>G15+G18+G23+G27+G37+G39+G42+G44+G47+G52+G56+G58+G61+G66+G68+G73</f>
        <v>5775397</v>
      </c>
      <c r="H14" s="192">
        <f t="shared" si="1"/>
        <v>12861162</v>
      </c>
      <c r="I14" s="193">
        <f>H14/E14%</f>
        <v>22.969445182638811</v>
      </c>
      <c r="J14" s="192">
        <f>D14+H14</f>
        <v>108472720.47</v>
      </c>
      <c r="K14" s="190"/>
    </row>
    <row r="15" spans="1:11" s="47" customFormat="1" ht="25.5" x14ac:dyDescent="0.2">
      <c r="A15" s="189"/>
      <c r="B15" s="194" t="s">
        <v>87</v>
      </c>
      <c r="C15" s="194"/>
      <c r="D15" s="195">
        <f>SUM(D16:D17)</f>
        <v>114681</v>
      </c>
      <c r="E15" s="195">
        <f>SUM(E16:E17)</f>
        <v>289166</v>
      </c>
      <c r="F15" s="195">
        <v>0</v>
      </c>
      <c r="G15" s="196"/>
      <c r="H15" s="196">
        <f t="shared" si="1"/>
        <v>0</v>
      </c>
      <c r="I15" s="197">
        <f>H15/E15%</f>
        <v>0</v>
      </c>
      <c r="J15" s="195">
        <f>D15+H15</f>
        <v>114681</v>
      </c>
      <c r="K15" s="196"/>
    </row>
    <row r="16" spans="1:11" s="47" customFormat="1" ht="63.75" x14ac:dyDescent="0.2">
      <c r="A16" s="189" t="s">
        <v>89</v>
      </c>
      <c r="B16" s="145" t="s">
        <v>88</v>
      </c>
      <c r="C16" s="146">
        <v>296389</v>
      </c>
      <c r="D16" s="146">
        <v>6857</v>
      </c>
      <c r="E16" s="146">
        <v>118943</v>
      </c>
      <c r="F16" s="146">
        <v>0</v>
      </c>
      <c r="G16" s="146"/>
      <c r="H16" s="146">
        <f t="shared" si="1"/>
        <v>0</v>
      </c>
      <c r="I16" s="148">
        <f>H16/E16%</f>
        <v>0</v>
      </c>
      <c r="J16" s="146">
        <f>D16+H16</f>
        <v>6857</v>
      </c>
      <c r="K16" s="148">
        <f>J16/C16%</f>
        <v>2.313513659413811</v>
      </c>
    </row>
    <row r="17" spans="1:11" s="47" customFormat="1" ht="63.75" x14ac:dyDescent="0.2">
      <c r="A17" s="189" t="s">
        <v>90</v>
      </c>
      <c r="B17" s="145" t="s">
        <v>59</v>
      </c>
      <c r="C17" s="146">
        <v>2516113</v>
      </c>
      <c r="D17" s="146">
        <v>107824</v>
      </c>
      <c r="E17" s="146">
        <v>170223</v>
      </c>
      <c r="F17" s="146">
        <v>0</v>
      </c>
      <c r="G17" s="146"/>
      <c r="H17" s="146">
        <f t="shared" si="1"/>
        <v>0</v>
      </c>
      <c r="I17" s="148">
        <f>H17/E17%</f>
        <v>0</v>
      </c>
      <c r="J17" s="146">
        <f>D17+H17</f>
        <v>107824</v>
      </c>
      <c r="K17" s="148">
        <f>J17/C17%</f>
        <v>4.2853401258210582</v>
      </c>
    </row>
    <row r="18" spans="1:11" s="47" customFormat="1" ht="25.5" x14ac:dyDescent="0.2">
      <c r="A18" s="198"/>
      <c r="B18" s="194" t="s">
        <v>80</v>
      </c>
      <c r="C18" s="194"/>
      <c r="D18" s="195">
        <f>SUM(D19:D22)</f>
        <v>2243016</v>
      </c>
      <c r="E18" s="195">
        <f>SUM(E19:E22)</f>
        <v>2800545</v>
      </c>
      <c r="F18" s="195">
        <v>0</v>
      </c>
      <c r="G18" s="196"/>
      <c r="H18" s="196">
        <f t="shared" si="1"/>
        <v>0</v>
      </c>
      <c r="I18" s="197">
        <f>H18/E18%</f>
        <v>0</v>
      </c>
      <c r="J18" s="195">
        <f>D18+H18</f>
        <v>2243016</v>
      </c>
      <c r="K18" s="196"/>
    </row>
    <row r="19" spans="1:11" s="47" customFormat="1" ht="38.25" x14ac:dyDescent="0.2">
      <c r="A19" s="189" t="s">
        <v>172</v>
      </c>
      <c r="B19" s="145" t="s">
        <v>161</v>
      </c>
      <c r="C19" s="146">
        <v>1343920</v>
      </c>
      <c r="D19" s="146">
        <v>848920</v>
      </c>
      <c r="E19" s="146">
        <v>495000</v>
      </c>
      <c r="F19" s="146">
        <v>0</v>
      </c>
      <c r="G19" s="146"/>
      <c r="H19" s="146">
        <f t="shared" si="1"/>
        <v>0</v>
      </c>
      <c r="I19" s="148">
        <f>H19/E19%</f>
        <v>0</v>
      </c>
      <c r="J19" s="146">
        <f>D19+H19</f>
        <v>848920</v>
      </c>
      <c r="K19" s="148">
        <f>J19/C19%</f>
        <v>63.167450443478778</v>
      </c>
    </row>
    <row r="20" spans="1:11" s="47" customFormat="1" ht="38.25" x14ac:dyDescent="0.2">
      <c r="A20" s="189" t="s">
        <v>173</v>
      </c>
      <c r="B20" s="145" t="s">
        <v>162</v>
      </c>
      <c r="C20" s="146">
        <v>1466946</v>
      </c>
      <c r="D20" s="146">
        <v>1394096</v>
      </c>
      <c r="E20" s="146">
        <v>72850</v>
      </c>
      <c r="F20" s="146">
        <v>0</v>
      </c>
      <c r="G20" s="146"/>
      <c r="H20" s="146">
        <f t="shared" si="1"/>
        <v>0</v>
      </c>
      <c r="I20" s="148">
        <f>H20/E20%</f>
        <v>0</v>
      </c>
      <c r="J20" s="146">
        <f>D20+H20</f>
        <v>1394096</v>
      </c>
      <c r="K20" s="148">
        <f>J20/C20%</f>
        <v>95.033900361703843</v>
      </c>
    </row>
    <row r="21" spans="1:11" s="47" customFormat="1" ht="51" x14ac:dyDescent="0.2">
      <c r="A21" s="189">
        <v>182070</v>
      </c>
      <c r="B21" s="145" t="s">
        <v>93</v>
      </c>
      <c r="C21" s="146">
        <v>1158211.1599999999</v>
      </c>
      <c r="D21" s="146">
        <v>0</v>
      </c>
      <c r="E21" s="146">
        <v>1158211</v>
      </c>
      <c r="F21" s="146">
        <v>0</v>
      </c>
      <c r="G21" s="146"/>
      <c r="H21" s="146">
        <f t="shared" si="1"/>
        <v>0</v>
      </c>
      <c r="I21" s="148">
        <f>H21/E21%</f>
        <v>0</v>
      </c>
      <c r="J21" s="146">
        <f>D21+H21</f>
        <v>0</v>
      </c>
      <c r="K21" s="148">
        <f>J21/C21%</f>
        <v>0</v>
      </c>
    </row>
    <row r="22" spans="1:11" s="47" customFormat="1" ht="38.25" x14ac:dyDescent="0.2">
      <c r="A22" s="189">
        <v>206839</v>
      </c>
      <c r="B22" s="145" t="s">
        <v>94</v>
      </c>
      <c r="C22" s="146">
        <v>1106804.2</v>
      </c>
      <c r="D22" s="146">
        <v>0</v>
      </c>
      <c r="E22" s="146">
        <v>1074484</v>
      </c>
      <c r="F22" s="146">
        <v>0</v>
      </c>
      <c r="G22" s="146"/>
      <c r="H22" s="146">
        <f t="shared" si="1"/>
        <v>0</v>
      </c>
      <c r="I22" s="148">
        <f>H22/E22%</f>
        <v>0</v>
      </c>
      <c r="J22" s="146">
        <f>D22+H22</f>
        <v>0</v>
      </c>
      <c r="K22" s="148">
        <f>J22/C22%</f>
        <v>0</v>
      </c>
    </row>
    <row r="23" spans="1:11" s="47" customFormat="1" ht="25.5" x14ac:dyDescent="0.2">
      <c r="A23" s="198"/>
      <c r="B23" s="194" t="s">
        <v>81</v>
      </c>
      <c r="C23" s="194"/>
      <c r="D23" s="195">
        <f>SUM(D24:D26)</f>
        <v>0</v>
      </c>
      <c r="E23" s="195">
        <f>SUM(E24:E26)</f>
        <v>5120660</v>
      </c>
      <c r="F23" s="195">
        <v>0</v>
      </c>
      <c r="G23" s="196"/>
      <c r="H23" s="196">
        <f t="shared" si="1"/>
        <v>0</v>
      </c>
      <c r="I23" s="199">
        <f>H23/E23%</f>
        <v>0</v>
      </c>
      <c r="J23" s="200">
        <f>D23+H23</f>
        <v>0</v>
      </c>
      <c r="K23" s="201"/>
    </row>
    <row r="24" spans="1:11" s="47" customFormat="1" ht="63.75" x14ac:dyDescent="0.2">
      <c r="A24" s="189">
        <v>220053</v>
      </c>
      <c r="B24" s="145" t="s">
        <v>62</v>
      </c>
      <c r="C24" s="146">
        <v>9951775</v>
      </c>
      <c r="D24" s="146">
        <v>0</v>
      </c>
      <c r="E24" s="146">
        <v>2600000</v>
      </c>
      <c r="F24" s="146">
        <v>0</v>
      </c>
      <c r="G24" s="146"/>
      <c r="H24" s="146">
        <f t="shared" si="1"/>
        <v>0</v>
      </c>
      <c r="I24" s="202">
        <f>H24/E24%</f>
        <v>0</v>
      </c>
      <c r="J24" s="203">
        <f>D24+H24</f>
        <v>0</v>
      </c>
      <c r="K24" s="202">
        <f>J24/C24%</f>
        <v>0</v>
      </c>
    </row>
    <row r="25" spans="1:11" s="47" customFormat="1" ht="51" x14ac:dyDescent="0.2">
      <c r="A25" s="189">
        <v>285368</v>
      </c>
      <c r="B25" s="145" t="s">
        <v>95</v>
      </c>
      <c r="C25" s="146">
        <v>7620542</v>
      </c>
      <c r="D25" s="146">
        <v>0</v>
      </c>
      <c r="E25" s="146">
        <v>1620660</v>
      </c>
      <c r="F25" s="146">
        <v>0</v>
      </c>
      <c r="G25" s="146"/>
      <c r="H25" s="146">
        <f t="shared" si="1"/>
        <v>0</v>
      </c>
      <c r="I25" s="202">
        <f>H25/E25%</f>
        <v>0</v>
      </c>
      <c r="J25" s="203">
        <f>D25+H25</f>
        <v>0</v>
      </c>
      <c r="K25" s="202">
        <f>J25/C25%</f>
        <v>0</v>
      </c>
    </row>
    <row r="26" spans="1:11" s="47" customFormat="1" ht="51" x14ac:dyDescent="0.2">
      <c r="A26" s="189">
        <v>271878</v>
      </c>
      <c r="B26" s="145" t="s">
        <v>96</v>
      </c>
      <c r="C26" s="146">
        <v>3649603</v>
      </c>
      <c r="D26" s="146">
        <v>0</v>
      </c>
      <c r="E26" s="203">
        <v>900000</v>
      </c>
      <c r="F26" s="203">
        <v>0</v>
      </c>
      <c r="G26" s="146"/>
      <c r="H26" s="146">
        <f t="shared" si="1"/>
        <v>0</v>
      </c>
      <c r="I26" s="202">
        <f>H26/E26%</f>
        <v>0</v>
      </c>
      <c r="J26" s="203">
        <f>D26+H26</f>
        <v>0</v>
      </c>
      <c r="K26" s="202">
        <f>J26/C26%</f>
        <v>0</v>
      </c>
    </row>
    <row r="27" spans="1:11" s="47" customFormat="1" ht="25.5" x14ac:dyDescent="0.2">
      <c r="A27" s="198"/>
      <c r="B27" s="194" t="s">
        <v>79</v>
      </c>
      <c r="C27" s="194"/>
      <c r="D27" s="195">
        <f>SUM(D28:D36)</f>
        <v>16218101.289999999</v>
      </c>
      <c r="E27" s="195">
        <f>SUM(E28:E36)</f>
        <v>5572942</v>
      </c>
      <c r="F27" s="195">
        <v>0</v>
      </c>
      <c r="G27" s="195">
        <f t="shared" ref="G27" si="2">SUM(G28:G36)</f>
        <v>1573000</v>
      </c>
      <c r="H27" s="195">
        <f t="shared" si="1"/>
        <v>1573000</v>
      </c>
      <c r="I27" s="197">
        <f>H27/E27%</f>
        <v>28.225666084448754</v>
      </c>
      <c r="J27" s="195">
        <f>D27+H27</f>
        <v>17791101.289999999</v>
      </c>
      <c r="K27" s="201"/>
    </row>
    <row r="28" spans="1:11" s="47" customFormat="1" ht="51" x14ac:dyDescent="0.2">
      <c r="A28" s="189">
        <v>69000</v>
      </c>
      <c r="B28" s="145" t="s">
        <v>179</v>
      </c>
      <c r="C28" s="146">
        <v>2384094.52</v>
      </c>
      <c r="D28" s="146">
        <v>3042928.25</v>
      </c>
      <c r="E28" s="203">
        <v>228976</v>
      </c>
      <c r="F28" s="203">
        <v>0</v>
      </c>
      <c r="G28" s="146"/>
      <c r="H28" s="146">
        <f t="shared" si="1"/>
        <v>0</v>
      </c>
      <c r="I28" s="202">
        <f>H28/E28%</f>
        <v>0</v>
      </c>
      <c r="J28" s="203">
        <f>D28+H28</f>
        <v>3042928.25</v>
      </c>
      <c r="K28" s="202">
        <f>J28/C28%</f>
        <v>127.63454739202201</v>
      </c>
    </row>
    <row r="29" spans="1:11" s="47" customFormat="1" ht="51" x14ac:dyDescent="0.2">
      <c r="A29" s="189">
        <v>67487</v>
      </c>
      <c r="B29" s="145" t="s">
        <v>180</v>
      </c>
      <c r="C29" s="146">
        <v>669863.92000000004</v>
      </c>
      <c r="D29" s="146">
        <v>779697.28</v>
      </c>
      <c r="E29" s="203">
        <v>75675</v>
      </c>
      <c r="F29" s="203">
        <v>0</v>
      </c>
      <c r="G29" s="146"/>
      <c r="H29" s="146">
        <f t="shared" si="1"/>
        <v>0</v>
      </c>
      <c r="I29" s="202">
        <f>H29/E29%</f>
        <v>0</v>
      </c>
      <c r="J29" s="203">
        <f>D29+H29</f>
        <v>779697.28</v>
      </c>
      <c r="K29" s="202">
        <f>J29/C29%</f>
        <v>116.39636898192695</v>
      </c>
    </row>
    <row r="30" spans="1:11" s="47" customFormat="1" ht="63.75" x14ac:dyDescent="0.2">
      <c r="A30" s="189">
        <v>60720</v>
      </c>
      <c r="B30" s="145" t="s">
        <v>181</v>
      </c>
      <c r="C30" s="146">
        <v>1020123.53</v>
      </c>
      <c r="D30" s="146">
        <v>978927.53</v>
      </c>
      <c r="E30" s="203">
        <v>78013</v>
      </c>
      <c r="F30" s="203">
        <v>0</v>
      </c>
      <c r="G30" s="146"/>
      <c r="H30" s="146">
        <f t="shared" si="1"/>
        <v>0</v>
      </c>
      <c r="I30" s="202">
        <f>H30/E30%</f>
        <v>0</v>
      </c>
      <c r="J30" s="203">
        <f>D30+H30</f>
        <v>978927.53</v>
      </c>
      <c r="K30" s="202">
        <f>J30/C30%</f>
        <v>95.961665544563999</v>
      </c>
    </row>
    <row r="31" spans="1:11" s="47" customFormat="1" ht="63.75" x14ac:dyDescent="0.2">
      <c r="A31" s="189">
        <v>88276</v>
      </c>
      <c r="B31" s="145" t="s">
        <v>182</v>
      </c>
      <c r="C31" s="146">
        <v>5644893</v>
      </c>
      <c r="D31" s="146">
        <v>5754624.3899999997</v>
      </c>
      <c r="E31" s="203">
        <v>660398</v>
      </c>
      <c r="F31" s="203">
        <v>0</v>
      </c>
      <c r="G31" s="146"/>
      <c r="H31" s="146">
        <f t="shared" si="1"/>
        <v>0</v>
      </c>
      <c r="I31" s="202">
        <f>H31/E31%</f>
        <v>0</v>
      </c>
      <c r="J31" s="203">
        <f>D31+H31</f>
        <v>5754624.3899999997</v>
      </c>
      <c r="K31" s="202">
        <f>J31/C31%</f>
        <v>101.94390557978689</v>
      </c>
    </row>
    <row r="32" spans="1:11" s="47" customFormat="1" ht="63.75" x14ac:dyDescent="0.2">
      <c r="A32" s="189">
        <v>144387</v>
      </c>
      <c r="B32" s="145" t="s">
        <v>183</v>
      </c>
      <c r="C32" s="146">
        <v>364844.54</v>
      </c>
      <c r="D32" s="146">
        <v>168397</v>
      </c>
      <c r="E32" s="203">
        <v>229493</v>
      </c>
      <c r="F32" s="203">
        <v>0</v>
      </c>
      <c r="G32" s="146">
        <v>185700</v>
      </c>
      <c r="H32" s="146">
        <f t="shared" si="1"/>
        <v>185700</v>
      </c>
      <c r="I32" s="202">
        <f>H32/E32%</f>
        <v>80.917500751656917</v>
      </c>
      <c r="J32" s="203">
        <f>D32+H32</f>
        <v>354097</v>
      </c>
      <c r="K32" s="202">
        <f>J32/C32%</f>
        <v>97.054213830361846</v>
      </c>
    </row>
    <row r="33" spans="1:24" s="47" customFormat="1" ht="76.5" x14ac:dyDescent="0.2">
      <c r="A33" s="189">
        <v>144409</v>
      </c>
      <c r="B33" s="145" t="s">
        <v>184</v>
      </c>
      <c r="C33" s="146">
        <v>1358594.67</v>
      </c>
      <c r="D33" s="146">
        <v>1081495.08</v>
      </c>
      <c r="E33" s="203">
        <v>237439</v>
      </c>
      <c r="F33" s="203">
        <v>0</v>
      </c>
      <c r="G33" s="146"/>
      <c r="H33" s="146">
        <f t="shared" si="1"/>
        <v>0</v>
      </c>
      <c r="I33" s="202">
        <f>H33/E33%</f>
        <v>0</v>
      </c>
      <c r="J33" s="203">
        <f>D33+H33</f>
        <v>1081495.08</v>
      </c>
      <c r="K33" s="202">
        <f>J33/C33%</f>
        <v>79.603954283141732</v>
      </c>
    </row>
    <row r="34" spans="1:24" s="47" customFormat="1" ht="63.75" x14ac:dyDescent="0.2">
      <c r="A34" s="204">
        <v>104190</v>
      </c>
      <c r="B34" s="145" t="s">
        <v>91</v>
      </c>
      <c r="C34" s="146">
        <v>1800899.44</v>
      </c>
      <c r="D34" s="146">
        <v>549229.76</v>
      </c>
      <c r="E34" s="203">
        <v>1600000</v>
      </c>
      <c r="F34" s="203">
        <v>0</v>
      </c>
      <c r="G34" s="146"/>
      <c r="H34" s="146">
        <f t="shared" si="1"/>
        <v>0</v>
      </c>
      <c r="I34" s="148">
        <f>H34/E34%</f>
        <v>0</v>
      </c>
      <c r="J34" s="146">
        <f>D34+H34</f>
        <v>549229.76</v>
      </c>
      <c r="K34" s="148">
        <f>J34/C34%</f>
        <v>30.497525169978399</v>
      </c>
    </row>
    <row r="35" spans="1:24" s="47" customFormat="1" ht="63.75" x14ac:dyDescent="0.25">
      <c r="A35" s="189">
        <v>144038</v>
      </c>
      <c r="B35" s="145" t="s">
        <v>185</v>
      </c>
      <c r="C35" s="146">
        <v>5315573.2300000004</v>
      </c>
      <c r="D35" s="146">
        <v>3862802</v>
      </c>
      <c r="E35" s="203">
        <v>1462948</v>
      </c>
      <c r="F35" s="203">
        <v>0</v>
      </c>
      <c r="G35" s="146">
        <v>1387300</v>
      </c>
      <c r="H35" s="146">
        <f t="shared" si="1"/>
        <v>1387300</v>
      </c>
      <c r="I35" s="148">
        <f>H35/E35%</f>
        <v>94.829071163158233</v>
      </c>
      <c r="J35" s="146">
        <f>D35+H35</f>
        <v>5250102</v>
      </c>
      <c r="K35" s="148">
        <f>J35/C35%</f>
        <v>98.768312895578333</v>
      </c>
      <c r="L35" s="109"/>
      <c r="M35" s="109"/>
      <c r="N35" s="109"/>
      <c r="O35" s="110"/>
      <c r="P35" s="109"/>
      <c r="Q35" s="109"/>
      <c r="R35" s="109"/>
      <c r="S35" s="108"/>
      <c r="T35" s="108"/>
      <c r="U35" s="108"/>
      <c r="V35"/>
      <c r="W35"/>
      <c r="X35"/>
    </row>
    <row r="36" spans="1:24" s="47" customFormat="1" ht="89.25" x14ac:dyDescent="0.2">
      <c r="A36" s="204">
        <v>227664</v>
      </c>
      <c r="B36" s="145" t="s">
        <v>92</v>
      </c>
      <c r="C36" s="146">
        <v>5377287</v>
      </c>
      <c r="D36" s="146">
        <v>0</v>
      </c>
      <c r="E36" s="146">
        <v>1000000</v>
      </c>
      <c r="F36" s="146">
        <v>0</v>
      </c>
      <c r="G36" s="146"/>
      <c r="H36" s="146">
        <f t="shared" si="1"/>
        <v>0</v>
      </c>
      <c r="I36" s="148">
        <f>H36/E36%</f>
        <v>0</v>
      </c>
      <c r="J36" s="146">
        <f>D36+H36</f>
        <v>0</v>
      </c>
      <c r="K36" s="148">
        <f>J36/C36%</f>
        <v>0</v>
      </c>
      <c r="L36" s="108"/>
      <c r="M36" s="109"/>
      <c r="N36" s="109"/>
      <c r="O36" s="109"/>
      <c r="P36" s="109"/>
      <c r="Q36" s="109"/>
      <c r="R36" s="109"/>
      <c r="S36" s="109"/>
      <c r="T36" s="109"/>
      <c r="U36" s="108"/>
      <c r="V36" s="108"/>
      <c r="W36" s="108"/>
      <c r="X36" s="108"/>
    </row>
    <row r="37" spans="1:24" s="47" customFormat="1" ht="25.5" x14ac:dyDescent="0.25">
      <c r="A37" s="198"/>
      <c r="B37" s="194" t="s">
        <v>97</v>
      </c>
      <c r="C37" s="194"/>
      <c r="D37" s="195">
        <f>D38</f>
        <v>0</v>
      </c>
      <c r="E37" s="195">
        <f>E38</f>
        <v>195700</v>
      </c>
      <c r="F37" s="195">
        <v>0</v>
      </c>
      <c r="G37" s="196"/>
      <c r="H37" s="196">
        <f t="shared" si="1"/>
        <v>0</v>
      </c>
      <c r="I37" s="197">
        <f>H37/E37%</f>
        <v>0</v>
      </c>
      <c r="J37" s="195">
        <f>D37+H37</f>
        <v>0</v>
      </c>
      <c r="K37" s="201"/>
      <c r="L37" s="108"/>
      <c r="M37"/>
      <c r="N37"/>
      <c r="O37"/>
      <c r="P37"/>
      <c r="Q37"/>
      <c r="R37"/>
      <c r="S37"/>
      <c r="T37"/>
      <c r="U37"/>
      <c r="V37"/>
      <c r="W37"/>
      <c r="X37"/>
    </row>
    <row r="38" spans="1:24" s="47" customFormat="1" ht="89.25" x14ac:dyDescent="0.2">
      <c r="A38" s="204">
        <v>268690</v>
      </c>
      <c r="B38" s="145" t="s">
        <v>98</v>
      </c>
      <c r="C38" s="146">
        <v>195700</v>
      </c>
      <c r="D38" s="146">
        <v>0</v>
      </c>
      <c r="E38" s="146">
        <v>195700</v>
      </c>
      <c r="F38" s="146">
        <v>0</v>
      </c>
      <c r="G38" s="146"/>
      <c r="H38" s="146">
        <f t="shared" si="1"/>
        <v>0</v>
      </c>
      <c r="I38" s="148">
        <f>H38/E38%</f>
        <v>0</v>
      </c>
      <c r="J38" s="146">
        <f>D38+H38</f>
        <v>0</v>
      </c>
      <c r="K38" s="148">
        <f>J38/C38%</f>
        <v>0</v>
      </c>
      <c r="L38" s="111"/>
    </row>
    <row r="39" spans="1:24" s="47" customFormat="1" ht="25.5" x14ac:dyDescent="0.2">
      <c r="A39" s="198"/>
      <c r="B39" s="194" t="s">
        <v>163</v>
      </c>
      <c r="C39" s="194"/>
      <c r="D39" s="195">
        <f>SUM(D40:D41)</f>
        <v>9989594</v>
      </c>
      <c r="E39" s="195">
        <f>SUM(E40:E41)</f>
        <v>463127</v>
      </c>
      <c r="F39" s="195">
        <f>SUM(F40:F41)</f>
        <v>89500</v>
      </c>
      <c r="G39" s="194"/>
      <c r="H39" s="205">
        <f t="shared" si="1"/>
        <v>89500</v>
      </c>
      <c r="I39" s="197">
        <f>H39/E39%</f>
        <v>19.325152711891121</v>
      </c>
      <c r="J39" s="195">
        <f>D39+H39</f>
        <v>10079094</v>
      </c>
      <c r="K39" s="194"/>
    </row>
    <row r="40" spans="1:24" s="47" customFormat="1" ht="51" x14ac:dyDescent="0.2">
      <c r="A40" s="189">
        <v>117211</v>
      </c>
      <c r="B40" s="145" t="s">
        <v>164</v>
      </c>
      <c r="C40" s="146">
        <v>2308127.64</v>
      </c>
      <c r="D40" s="146">
        <v>1182019</v>
      </c>
      <c r="E40" s="146">
        <v>357960</v>
      </c>
      <c r="F40" s="146">
        <v>89500</v>
      </c>
      <c r="G40" s="146"/>
      <c r="H40" s="146">
        <f t="shared" si="1"/>
        <v>89500</v>
      </c>
      <c r="I40" s="148">
        <f>H40/E40%</f>
        <v>25.002793608224383</v>
      </c>
      <c r="J40" s="146">
        <f>D40+H40</f>
        <v>1271519</v>
      </c>
      <c r="K40" s="148">
        <f>J40/C40%</f>
        <v>55.088764501775991</v>
      </c>
    </row>
    <row r="41" spans="1:24" s="47" customFormat="1" ht="63.75" x14ac:dyDescent="0.2">
      <c r="A41" s="189">
        <v>104562</v>
      </c>
      <c r="B41" s="145" t="s">
        <v>165</v>
      </c>
      <c r="C41" s="146">
        <v>9032726</v>
      </c>
      <c r="D41" s="146">
        <v>8807575</v>
      </c>
      <c r="E41" s="146">
        <v>105167</v>
      </c>
      <c r="F41" s="146">
        <v>0</v>
      </c>
      <c r="G41" s="146"/>
      <c r="H41" s="146">
        <f t="shared" si="1"/>
        <v>0</v>
      </c>
      <c r="I41" s="148">
        <f>H41/E41%</f>
        <v>0</v>
      </c>
      <c r="J41" s="146">
        <f>D41+H41</f>
        <v>8807575</v>
      </c>
      <c r="K41" s="148">
        <f>J41/C41%</f>
        <v>97.507385920927973</v>
      </c>
    </row>
    <row r="42" spans="1:24" s="47" customFormat="1" ht="25.5" x14ac:dyDescent="0.2">
      <c r="A42" s="198"/>
      <c r="B42" s="194" t="s">
        <v>77</v>
      </c>
      <c r="C42" s="194"/>
      <c r="D42" s="195">
        <f>D43</f>
        <v>51372849</v>
      </c>
      <c r="E42" s="195">
        <f>E43</f>
        <v>13352511</v>
      </c>
      <c r="F42" s="195">
        <f>F43</f>
        <v>5968027</v>
      </c>
      <c r="G42" s="195">
        <f>G43</f>
        <v>3630636</v>
      </c>
      <c r="H42" s="195">
        <f t="shared" si="1"/>
        <v>9598663</v>
      </c>
      <c r="I42" s="197">
        <f>H42/E42%</f>
        <v>71.886576240229275</v>
      </c>
      <c r="J42" s="195">
        <f>D42+H42</f>
        <v>60971512</v>
      </c>
      <c r="K42" s="201"/>
    </row>
    <row r="43" spans="1:24" s="47" customFormat="1" ht="51" x14ac:dyDescent="0.2">
      <c r="A43" s="204">
        <v>16823</v>
      </c>
      <c r="B43" s="145" t="s">
        <v>2</v>
      </c>
      <c r="C43" s="146">
        <v>131606306</v>
      </c>
      <c r="D43" s="146">
        <v>51372849</v>
      </c>
      <c r="E43" s="146">
        <v>13352511</v>
      </c>
      <c r="F43" s="146">
        <v>5968027</v>
      </c>
      <c r="G43" s="146">
        <v>3630636</v>
      </c>
      <c r="H43" s="146">
        <f t="shared" si="1"/>
        <v>9598663</v>
      </c>
      <c r="I43" s="148">
        <f>H43/E43%</f>
        <v>71.886576240229275</v>
      </c>
      <c r="J43" s="146">
        <f>D43+H43</f>
        <v>60971512</v>
      </c>
      <c r="K43" s="148">
        <f>J43/C43%</f>
        <v>46.328716193888155</v>
      </c>
    </row>
    <row r="44" spans="1:24" s="47" customFormat="1" ht="25.5" x14ac:dyDescent="0.2">
      <c r="A44" s="198"/>
      <c r="B44" s="194" t="s">
        <v>100</v>
      </c>
      <c r="C44" s="194"/>
      <c r="D44" s="195">
        <f>SUM(D45:D46)</f>
        <v>0</v>
      </c>
      <c r="E44" s="195">
        <f>SUM(E45:E46)</f>
        <v>1349142</v>
      </c>
      <c r="F44" s="195">
        <f>SUM(F45:F46)</f>
        <v>22877</v>
      </c>
      <c r="G44" s="195">
        <f>SUM(G45:G46)</f>
        <v>4975</v>
      </c>
      <c r="H44" s="195">
        <f t="shared" si="1"/>
        <v>27852</v>
      </c>
      <c r="I44" s="197">
        <f>H44/E44%</f>
        <v>2.0644231667237398</v>
      </c>
      <c r="J44" s="195">
        <f>D44+H44</f>
        <v>27852</v>
      </c>
      <c r="K44" s="196"/>
    </row>
    <row r="45" spans="1:24" s="47" customFormat="1" ht="51" x14ac:dyDescent="0.2">
      <c r="A45" s="204">
        <v>195324</v>
      </c>
      <c r="B45" s="145" t="s">
        <v>101</v>
      </c>
      <c r="C45" s="146">
        <v>273992.76</v>
      </c>
      <c r="D45" s="146">
        <v>0</v>
      </c>
      <c r="E45" s="146">
        <v>273992</v>
      </c>
      <c r="F45" s="146">
        <v>0</v>
      </c>
      <c r="G45" s="146"/>
      <c r="H45" s="146">
        <f t="shared" si="1"/>
        <v>0</v>
      </c>
      <c r="I45" s="148">
        <f>H45/E45%</f>
        <v>0</v>
      </c>
      <c r="J45" s="146">
        <f>D45+H45</f>
        <v>0</v>
      </c>
      <c r="K45" s="148">
        <f>J45/C45%</f>
        <v>0</v>
      </c>
    </row>
    <row r="46" spans="1:24" s="47" customFormat="1" ht="63.75" x14ac:dyDescent="0.2">
      <c r="A46" s="204">
        <v>230337</v>
      </c>
      <c r="B46" s="145" t="s">
        <v>102</v>
      </c>
      <c r="C46" s="146">
        <v>1394867.84</v>
      </c>
      <c r="D46" s="146">
        <v>0</v>
      </c>
      <c r="E46" s="146">
        <v>1075150</v>
      </c>
      <c r="F46" s="146">
        <v>22877</v>
      </c>
      <c r="G46" s="146">
        <v>4975</v>
      </c>
      <c r="H46" s="146">
        <f t="shared" si="1"/>
        <v>27852</v>
      </c>
      <c r="I46" s="148">
        <f>H46/E46%</f>
        <v>2.5905222527089244</v>
      </c>
      <c r="J46" s="146">
        <f>D46+H46</f>
        <v>27852</v>
      </c>
      <c r="K46" s="148">
        <f>J46/C46%</f>
        <v>1.9967483084275568</v>
      </c>
    </row>
    <row r="47" spans="1:24" s="47" customFormat="1" ht="25.5" x14ac:dyDescent="0.2">
      <c r="A47" s="198"/>
      <c r="B47" s="194" t="s">
        <v>78</v>
      </c>
      <c r="C47" s="194"/>
      <c r="D47" s="195">
        <f>SUM(D48:D51)</f>
        <v>18038809.690000001</v>
      </c>
      <c r="E47" s="195">
        <f>SUM(E48:E51)</f>
        <v>7201036</v>
      </c>
      <c r="F47" s="195">
        <f>SUM(F48:F51)</f>
        <v>325599</v>
      </c>
      <c r="G47" s="196"/>
      <c r="H47" s="206">
        <f t="shared" si="1"/>
        <v>325599</v>
      </c>
      <c r="I47" s="197">
        <f>H47/E47%</f>
        <v>4.5215577314153128</v>
      </c>
      <c r="J47" s="195">
        <f>D47+H47</f>
        <v>18364408.690000001</v>
      </c>
      <c r="K47" s="196"/>
    </row>
    <row r="48" spans="1:24" s="47" customFormat="1" ht="63.75" x14ac:dyDescent="0.2">
      <c r="A48" s="189">
        <v>191262</v>
      </c>
      <c r="B48" s="145" t="s">
        <v>166</v>
      </c>
      <c r="C48" s="146">
        <v>10921137</v>
      </c>
      <c r="D48" s="146">
        <v>10372620</v>
      </c>
      <c r="E48" s="146">
        <v>379772</v>
      </c>
      <c r="F48" s="146">
        <v>134900</v>
      </c>
      <c r="G48" s="146"/>
      <c r="H48" s="146">
        <f t="shared" si="1"/>
        <v>134900</v>
      </c>
      <c r="I48" s="148">
        <f>H48/E48%</f>
        <v>35.521312787672606</v>
      </c>
      <c r="J48" s="146">
        <f>D48+H48</f>
        <v>10507520</v>
      </c>
      <c r="K48" s="148">
        <f>J48/C48%</f>
        <v>96.212692872546157</v>
      </c>
    </row>
    <row r="49" spans="1:11" s="47" customFormat="1" ht="38.25" x14ac:dyDescent="0.2">
      <c r="A49" s="204">
        <v>143627</v>
      </c>
      <c r="B49" s="145" t="s">
        <v>60</v>
      </c>
      <c r="C49" s="146">
        <v>5829629</v>
      </c>
      <c r="D49" s="146">
        <v>159600</v>
      </c>
      <c r="E49" s="146">
        <v>1630129</v>
      </c>
      <c r="F49" s="146">
        <v>39900</v>
      </c>
      <c r="G49" s="146"/>
      <c r="H49" s="146">
        <f t="shared" si="1"/>
        <v>39900</v>
      </c>
      <c r="I49" s="148">
        <f>H49/E49%</f>
        <v>2.4476590502960196</v>
      </c>
      <c r="J49" s="146">
        <f>D49+H49</f>
        <v>199500</v>
      </c>
      <c r="K49" s="148">
        <f>J49/C49%</f>
        <v>3.4221731777442441</v>
      </c>
    </row>
    <row r="50" spans="1:11" s="47" customFormat="1" ht="63.75" x14ac:dyDescent="0.2">
      <c r="A50" s="204">
        <v>144291</v>
      </c>
      <c r="B50" s="145" t="s">
        <v>103</v>
      </c>
      <c r="C50" s="146">
        <v>4642886</v>
      </c>
      <c r="D50" s="146">
        <v>183824</v>
      </c>
      <c r="E50" s="146">
        <v>1259062</v>
      </c>
      <c r="F50" s="146">
        <v>0</v>
      </c>
      <c r="G50" s="146"/>
      <c r="H50" s="146">
        <f t="shared" si="1"/>
        <v>0</v>
      </c>
      <c r="I50" s="148">
        <f>H50/E50%</f>
        <v>0</v>
      </c>
      <c r="J50" s="146">
        <f>D50+H50</f>
        <v>183824</v>
      </c>
      <c r="K50" s="148">
        <f>J50/C50%</f>
        <v>3.9592615455128555</v>
      </c>
    </row>
    <row r="51" spans="1:11" s="47" customFormat="1" ht="63.75" x14ac:dyDescent="0.2">
      <c r="A51" s="204">
        <v>187772</v>
      </c>
      <c r="B51" s="145" t="s">
        <v>55</v>
      </c>
      <c r="C51" s="146">
        <v>11416931</v>
      </c>
      <c r="D51" s="146">
        <v>7322765.6900000004</v>
      </c>
      <c r="E51" s="146">
        <v>3932073</v>
      </c>
      <c r="F51" s="146">
        <v>150799</v>
      </c>
      <c r="G51" s="146"/>
      <c r="H51" s="146">
        <f t="shared" si="1"/>
        <v>150799</v>
      </c>
      <c r="I51" s="148">
        <f>H51/E51%</f>
        <v>3.8351017389555073</v>
      </c>
      <c r="J51" s="146">
        <f>D51+H51</f>
        <v>7473564.6900000004</v>
      </c>
      <c r="K51" s="148">
        <f>J51/C51%</f>
        <v>65.460364873887741</v>
      </c>
    </row>
    <row r="52" spans="1:11" s="47" customFormat="1" ht="38.25" x14ac:dyDescent="0.2">
      <c r="A52" s="198"/>
      <c r="B52" s="194" t="s">
        <v>104</v>
      </c>
      <c r="C52" s="194"/>
      <c r="D52" s="195">
        <f>SUM(D53:D55)</f>
        <v>183954</v>
      </c>
      <c r="E52" s="195">
        <f>SUM(E53:E55)</f>
        <v>2951541</v>
      </c>
      <c r="F52" s="195">
        <v>0</v>
      </c>
      <c r="G52" s="196"/>
      <c r="H52" s="196">
        <f t="shared" si="1"/>
        <v>0</v>
      </c>
      <c r="I52" s="197">
        <f>H52/E52%</f>
        <v>0</v>
      </c>
      <c r="J52" s="200">
        <f>D52+H52</f>
        <v>183954</v>
      </c>
      <c r="K52" s="196"/>
    </row>
    <row r="53" spans="1:11" s="47" customFormat="1" ht="38.25" x14ac:dyDescent="0.2">
      <c r="A53" s="204">
        <v>158310</v>
      </c>
      <c r="B53" s="145" t="s">
        <v>106</v>
      </c>
      <c r="C53" s="146">
        <v>6789638.5499999998</v>
      </c>
      <c r="D53" s="146">
        <v>183954</v>
      </c>
      <c r="E53" s="146">
        <v>561005</v>
      </c>
      <c r="F53" s="146">
        <v>0</v>
      </c>
      <c r="G53" s="146"/>
      <c r="H53" s="146">
        <f t="shared" si="1"/>
        <v>0</v>
      </c>
      <c r="I53" s="148">
        <f>H53/E53%</f>
        <v>0</v>
      </c>
      <c r="J53" s="146">
        <f>D53+H53</f>
        <v>183954</v>
      </c>
      <c r="K53" s="148">
        <f>J53/C53%</f>
        <v>2.7093342104345157</v>
      </c>
    </row>
    <row r="54" spans="1:11" s="47" customFormat="1" ht="63.75" x14ac:dyDescent="0.2">
      <c r="A54" s="204">
        <v>247783</v>
      </c>
      <c r="B54" s="145" t="s">
        <v>105</v>
      </c>
      <c r="C54" s="146">
        <v>1192091</v>
      </c>
      <c r="D54" s="146">
        <v>0</v>
      </c>
      <c r="E54" s="146">
        <v>1192091</v>
      </c>
      <c r="F54" s="146">
        <v>0</v>
      </c>
      <c r="G54" s="146"/>
      <c r="H54" s="146">
        <f t="shared" si="1"/>
        <v>0</v>
      </c>
      <c r="I54" s="148">
        <f>H54/E54%</f>
        <v>0</v>
      </c>
      <c r="J54" s="146">
        <f>D54+H54</f>
        <v>0</v>
      </c>
      <c r="K54" s="148">
        <f>J54/C54%</f>
        <v>0</v>
      </c>
    </row>
    <row r="55" spans="1:11" s="47" customFormat="1" ht="102" x14ac:dyDescent="0.2">
      <c r="A55" s="204">
        <v>263915</v>
      </c>
      <c r="B55" s="145" t="s">
        <v>107</v>
      </c>
      <c r="C55" s="146">
        <v>1198445</v>
      </c>
      <c r="D55" s="146">
        <v>0</v>
      </c>
      <c r="E55" s="146">
        <v>1198445</v>
      </c>
      <c r="F55" s="146">
        <v>0</v>
      </c>
      <c r="G55" s="146"/>
      <c r="H55" s="146">
        <f t="shared" si="1"/>
        <v>0</v>
      </c>
      <c r="I55" s="148">
        <f>H55/E55%</f>
        <v>0</v>
      </c>
      <c r="J55" s="146">
        <f>D55+H55</f>
        <v>0</v>
      </c>
      <c r="K55" s="148">
        <f>J55/C55%</f>
        <v>0</v>
      </c>
    </row>
    <row r="56" spans="1:11" s="47" customFormat="1" ht="25.5" x14ac:dyDescent="0.2">
      <c r="A56" s="198"/>
      <c r="B56" s="194" t="s">
        <v>82</v>
      </c>
      <c r="C56" s="194"/>
      <c r="D56" s="195">
        <f>D57</f>
        <v>0</v>
      </c>
      <c r="E56" s="195">
        <f>E57</f>
        <v>1198556</v>
      </c>
      <c r="F56" s="195">
        <v>0</v>
      </c>
      <c r="G56" s="196"/>
      <c r="H56" s="196">
        <f t="shared" si="1"/>
        <v>0</v>
      </c>
      <c r="I56" s="197">
        <f>H56/E56%</f>
        <v>0</v>
      </c>
      <c r="J56" s="195">
        <f>D56+H56</f>
        <v>0</v>
      </c>
      <c r="K56" s="196"/>
    </row>
    <row r="57" spans="1:11" s="47" customFormat="1" ht="63.75" x14ac:dyDescent="0.2">
      <c r="A57" s="204">
        <v>172862</v>
      </c>
      <c r="B57" s="145" t="s">
        <v>108</v>
      </c>
      <c r="C57" s="146">
        <v>1198556.32</v>
      </c>
      <c r="D57" s="146">
        <v>0</v>
      </c>
      <c r="E57" s="146">
        <v>1198556</v>
      </c>
      <c r="F57" s="146">
        <v>0</v>
      </c>
      <c r="G57" s="146"/>
      <c r="H57" s="146">
        <f t="shared" si="1"/>
        <v>0</v>
      </c>
      <c r="I57" s="148">
        <f>H57/E57%</f>
        <v>0</v>
      </c>
      <c r="J57" s="146">
        <f>D57+H57</f>
        <v>0</v>
      </c>
      <c r="K57" s="148">
        <f>J57/C57%</f>
        <v>0</v>
      </c>
    </row>
    <row r="58" spans="1:11" s="47" customFormat="1" ht="38.25" x14ac:dyDescent="0.2">
      <c r="A58" s="198"/>
      <c r="B58" s="194" t="s">
        <v>83</v>
      </c>
      <c r="C58" s="194"/>
      <c r="D58" s="195">
        <f>SUM(D59:D60)</f>
        <v>0</v>
      </c>
      <c r="E58" s="195">
        <f>SUM(E59:E60)</f>
        <v>2594300</v>
      </c>
      <c r="F58" s="195">
        <v>0</v>
      </c>
      <c r="G58" s="196"/>
      <c r="H58" s="196">
        <f t="shared" si="1"/>
        <v>0</v>
      </c>
      <c r="I58" s="197">
        <f>H58/E58%</f>
        <v>0</v>
      </c>
      <c r="J58" s="195">
        <f>D58+H58</f>
        <v>0</v>
      </c>
      <c r="K58" s="196"/>
    </row>
    <row r="59" spans="1:11" s="47" customFormat="1" ht="63.75" x14ac:dyDescent="0.2">
      <c r="A59" s="204">
        <v>142453</v>
      </c>
      <c r="B59" s="145" t="s">
        <v>109</v>
      </c>
      <c r="C59" s="146">
        <v>3555494</v>
      </c>
      <c r="D59" s="146">
        <v>0</v>
      </c>
      <c r="E59" s="146">
        <v>1500000</v>
      </c>
      <c r="F59" s="146">
        <v>0</v>
      </c>
      <c r="G59" s="146"/>
      <c r="H59" s="146">
        <f t="shared" si="1"/>
        <v>0</v>
      </c>
      <c r="I59" s="148">
        <f>H59/E59%</f>
        <v>0</v>
      </c>
      <c r="J59" s="146">
        <f>D59+H59</f>
        <v>0</v>
      </c>
      <c r="K59" s="148">
        <f>J59/C59%</f>
        <v>0</v>
      </c>
    </row>
    <row r="60" spans="1:11" s="47" customFormat="1" ht="63.75" x14ac:dyDescent="0.2">
      <c r="A60" s="204">
        <v>255957</v>
      </c>
      <c r="B60" s="145" t="s">
        <v>110</v>
      </c>
      <c r="C60" s="146">
        <v>1094300.18</v>
      </c>
      <c r="D60" s="146">
        <v>0</v>
      </c>
      <c r="E60" s="146">
        <v>1094300</v>
      </c>
      <c r="F60" s="146">
        <v>0</v>
      </c>
      <c r="G60" s="146"/>
      <c r="H60" s="146">
        <f t="shared" si="1"/>
        <v>0</v>
      </c>
      <c r="I60" s="148">
        <f>H60/E60%</f>
        <v>0</v>
      </c>
      <c r="J60" s="146">
        <f>D60+H60</f>
        <v>0</v>
      </c>
      <c r="K60" s="148">
        <f>J60/C60%</f>
        <v>0</v>
      </c>
    </row>
    <row r="61" spans="1:11" s="47" customFormat="1" ht="25.5" x14ac:dyDescent="0.2">
      <c r="A61" s="198"/>
      <c r="B61" s="194" t="s">
        <v>84</v>
      </c>
      <c r="C61" s="194"/>
      <c r="D61" s="195">
        <f>SUM(D62:D65)</f>
        <v>5058522.4800000004</v>
      </c>
      <c r="E61" s="195">
        <f>SUM(E62:E65)</f>
        <v>3894662</v>
      </c>
      <c r="F61" s="195">
        <f>SUM(F62:F65)</f>
        <v>653524</v>
      </c>
      <c r="G61" s="195">
        <f>SUM(G62:G65)</f>
        <v>88035</v>
      </c>
      <c r="H61" s="195">
        <f t="shared" si="1"/>
        <v>741559</v>
      </c>
      <c r="I61" s="197">
        <f>H61/E61%</f>
        <v>19.04039426271137</v>
      </c>
      <c r="J61" s="200">
        <f>D61+H61</f>
        <v>5800081.4800000004</v>
      </c>
      <c r="K61" s="196"/>
    </row>
    <row r="62" spans="1:11" s="47" customFormat="1" ht="18.75" customHeight="1" x14ac:dyDescent="0.2">
      <c r="A62" s="207"/>
      <c r="B62" s="145" t="s">
        <v>48</v>
      </c>
      <c r="C62" s="208"/>
      <c r="D62" s="208"/>
      <c r="E62" s="146">
        <v>2648238</v>
      </c>
      <c r="F62" s="146">
        <v>0</v>
      </c>
      <c r="G62" s="208"/>
      <c r="H62" s="208">
        <f t="shared" si="1"/>
        <v>0</v>
      </c>
      <c r="I62" s="148">
        <f>H62/E62%</f>
        <v>0</v>
      </c>
      <c r="J62" s="146">
        <f>D62+H62</f>
        <v>0</v>
      </c>
      <c r="K62" s="209"/>
    </row>
    <row r="63" spans="1:11" s="47" customFormat="1" ht="76.5" x14ac:dyDescent="0.2">
      <c r="A63" s="204">
        <v>120501</v>
      </c>
      <c r="B63" s="145" t="s">
        <v>174</v>
      </c>
      <c r="C63" s="146">
        <v>8681102</v>
      </c>
      <c r="D63" s="146">
        <v>399104.48</v>
      </c>
      <c r="E63" s="146">
        <v>338730</v>
      </c>
      <c r="F63" s="146">
        <v>3050</v>
      </c>
      <c r="G63" s="146">
        <v>34000</v>
      </c>
      <c r="H63" s="146">
        <f t="shared" ref="H63:H74" si="3">SUM(F63:G63)</f>
        <v>37050</v>
      </c>
      <c r="I63" s="148">
        <f>H63/E63%</f>
        <v>10.937915153662209</v>
      </c>
      <c r="J63" s="146">
        <f>D63+H63</f>
        <v>436154.48</v>
      </c>
      <c r="K63" s="148">
        <f>J63/C63%</f>
        <v>5.0241833352493721</v>
      </c>
    </row>
    <row r="64" spans="1:11" s="47" customFormat="1" ht="63.75" x14ac:dyDescent="0.2">
      <c r="A64" s="189">
        <v>203345</v>
      </c>
      <c r="B64" s="145" t="s">
        <v>167</v>
      </c>
      <c r="C64" s="146">
        <v>5339851</v>
      </c>
      <c r="D64" s="146">
        <v>4350609</v>
      </c>
      <c r="E64" s="146">
        <v>64260</v>
      </c>
      <c r="F64" s="146">
        <v>0</v>
      </c>
      <c r="G64" s="146">
        <v>0</v>
      </c>
      <c r="H64" s="146">
        <f t="shared" si="3"/>
        <v>0</v>
      </c>
      <c r="I64" s="148">
        <f>H64/E64%</f>
        <v>0</v>
      </c>
      <c r="J64" s="146">
        <f>D64+H64</f>
        <v>4350609</v>
      </c>
      <c r="K64" s="148">
        <f>J64/C64%</f>
        <v>81.474351999709356</v>
      </c>
    </row>
    <row r="65" spans="1:192" s="47" customFormat="1" ht="51" x14ac:dyDescent="0.2">
      <c r="A65" s="189">
        <v>250656</v>
      </c>
      <c r="B65" s="145" t="s">
        <v>168</v>
      </c>
      <c r="C65" s="146">
        <v>1227960.3</v>
      </c>
      <c r="D65" s="146">
        <v>308809</v>
      </c>
      <c r="E65" s="146">
        <v>843434</v>
      </c>
      <c r="F65" s="146">
        <v>650474</v>
      </c>
      <c r="G65" s="146">
        <v>54035</v>
      </c>
      <c r="H65" s="146">
        <f t="shared" si="3"/>
        <v>704509</v>
      </c>
      <c r="I65" s="148">
        <f>H65/E65%</f>
        <v>83.528645987712139</v>
      </c>
      <c r="J65" s="146">
        <f>D65+H65</f>
        <v>1013318</v>
      </c>
      <c r="K65" s="148">
        <f>J65/C65%</f>
        <v>82.520420244856439</v>
      </c>
    </row>
    <row r="66" spans="1:192" s="47" customFormat="1" ht="38.25" x14ac:dyDescent="0.2">
      <c r="A66" s="198"/>
      <c r="B66" s="194" t="s">
        <v>85</v>
      </c>
      <c r="C66" s="194"/>
      <c r="D66" s="195">
        <f>D67</f>
        <v>187324.01</v>
      </c>
      <c r="E66" s="195">
        <f>E67</f>
        <v>2787841</v>
      </c>
      <c r="F66" s="195">
        <v>0</v>
      </c>
      <c r="G66" s="196"/>
      <c r="H66" s="196">
        <f t="shared" si="3"/>
        <v>0</v>
      </c>
      <c r="I66" s="197">
        <f>H66/E66%</f>
        <v>0</v>
      </c>
      <c r="J66" s="200">
        <f>D66+H66</f>
        <v>187324.01</v>
      </c>
      <c r="K66" s="196"/>
    </row>
    <row r="67" spans="1:192" s="47" customFormat="1" ht="76.5" x14ac:dyDescent="0.2">
      <c r="A67" s="204">
        <v>180262</v>
      </c>
      <c r="B67" s="145" t="s">
        <v>61</v>
      </c>
      <c r="C67" s="146">
        <v>3028855</v>
      </c>
      <c r="D67" s="146">
        <v>187324.01</v>
      </c>
      <c r="E67" s="146">
        <v>2787841</v>
      </c>
      <c r="F67" s="146">
        <v>0</v>
      </c>
      <c r="G67" s="146"/>
      <c r="H67" s="146">
        <f t="shared" si="3"/>
        <v>0</v>
      </c>
      <c r="I67" s="148">
        <f>H67/E67%</f>
        <v>0</v>
      </c>
      <c r="J67" s="146">
        <f>D67+H67</f>
        <v>187324.01</v>
      </c>
      <c r="K67" s="148">
        <f>J67/C67%</f>
        <v>6.1846476638861887</v>
      </c>
      <c r="M67" s="103"/>
      <c r="N67" s="104"/>
    </row>
    <row r="68" spans="1:192" s="47" customFormat="1" ht="25.5" x14ac:dyDescent="0.2">
      <c r="A68" s="198"/>
      <c r="B68" s="194" t="s">
        <v>169</v>
      </c>
      <c r="C68" s="194"/>
      <c r="D68" s="195">
        <f>SUM(D69:D72)</f>
        <v>16710288.880000001</v>
      </c>
      <c r="E68" s="195">
        <f>SUM(E69:E72)</f>
        <v>4825038</v>
      </c>
      <c r="F68" s="195">
        <f>SUM(F69:F72)</f>
        <v>26238</v>
      </c>
      <c r="G68" s="195">
        <f>SUM(G69:G72)</f>
        <v>478751</v>
      </c>
      <c r="H68" s="195">
        <f t="shared" si="3"/>
        <v>504989</v>
      </c>
      <c r="I68" s="197">
        <f>H68/E68%</f>
        <v>10.466010837634855</v>
      </c>
      <c r="J68" s="200">
        <f>D68+H68</f>
        <v>17215277.880000003</v>
      </c>
      <c r="K68" s="194"/>
      <c r="M68" s="103"/>
      <c r="N68" s="104"/>
    </row>
    <row r="69" spans="1:192" s="47" customFormat="1" ht="51" x14ac:dyDescent="0.2">
      <c r="A69" s="189">
        <v>21451</v>
      </c>
      <c r="B69" s="145" t="s">
        <v>30</v>
      </c>
      <c r="C69" s="146">
        <v>13117817</v>
      </c>
      <c r="D69" s="146">
        <v>11233451.880000001</v>
      </c>
      <c r="E69" s="146">
        <v>447318</v>
      </c>
      <c r="F69" s="146">
        <v>0</v>
      </c>
      <c r="G69" s="146">
        <v>282130</v>
      </c>
      <c r="H69" s="146">
        <f t="shared" si="3"/>
        <v>282130</v>
      </c>
      <c r="I69" s="148">
        <f>H69/E69%</f>
        <v>63.07146146589227</v>
      </c>
      <c r="J69" s="146">
        <f>D69+H69</f>
        <v>11515581.880000001</v>
      </c>
      <c r="K69" s="148">
        <f>J69/C69%</f>
        <v>87.785809788320719</v>
      </c>
      <c r="M69" s="103"/>
      <c r="N69" s="104"/>
    </row>
    <row r="70" spans="1:192" s="47" customFormat="1" ht="51" x14ac:dyDescent="0.2">
      <c r="A70" s="189">
        <v>29852</v>
      </c>
      <c r="B70" s="145" t="s">
        <v>170</v>
      </c>
      <c r="C70" s="146">
        <v>7832628</v>
      </c>
      <c r="D70" s="146">
        <v>4453292</v>
      </c>
      <c r="E70" s="146">
        <v>500000</v>
      </c>
      <c r="F70" s="146">
        <v>0</v>
      </c>
      <c r="G70" s="146">
        <v>49644</v>
      </c>
      <c r="H70" s="146">
        <f t="shared" si="3"/>
        <v>49644</v>
      </c>
      <c r="I70" s="148">
        <f>H70/E70%</f>
        <v>9.9288000000000007</v>
      </c>
      <c r="J70" s="146">
        <f>D70+H70</f>
        <v>4502936</v>
      </c>
      <c r="K70" s="148">
        <f>J70/C70%</f>
        <v>57.489465859989778</v>
      </c>
      <c r="M70" s="103"/>
      <c r="N70" s="104"/>
    </row>
    <row r="71" spans="1:192" s="47" customFormat="1" ht="51" x14ac:dyDescent="0.2">
      <c r="A71" s="189">
        <v>111982</v>
      </c>
      <c r="B71" s="145" t="s">
        <v>171</v>
      </c>
      <c r="C71" s="146">
        <v>11542757.890000001</v>
      </c>
      <c r="D71" s="146">
        <v>1023545</v>
      </c>
      <c r="E71" s="146">
        <v>3661810</v>
      </c>
      <c r="F71" s="146">
        <v>26238</v>
      </c>
      <c r="G71" s="146">
        <v>146977</v>
      </c>
      <c r="H71" s="146">
        <f t="shared" si="3"/>
        <v>173215</v>
      </c>
      <c r="I71" s="148">
        <f>H71/E71%</f>
        <v>4.7303109664346321</v>
      </c>
      <c r="J71" s="146">
        <f>D71+H71</f>
        <v>1196760</v>
      </c>
      <c r="K71" s="148">
        <f>J71/C71%</f>
        <v>10.368059448226024</v>
      </c>
      <c r="M71" s="103"/>
      <c r="N71" s="104"/>
    </row>
    <row r="72" spans="1:192" s="47" customFormat="1" ht="51" x14ac:dyDescent="0.2">
      <c r="A72" s="210" t="s">
        <v>187</v>
      </c>
      <c r="B72" s="145" t="s">
        <v>186</v>
      </c>
      <c r="C72" s="146">
        <v>3209752</v>
      </c>
      <c r="D72" s="146">
        <v>0</v>
      </c>
      <c r="E72" s="146">
        <v>215910</v>
      </c>
      <c r="F72" s="146">
        <v>0</v>
      </c>
      <c r="G72" s="146"/>
      <c r="H72" s="146">
        <f t="shared" si="3"/>
        <v>0</v>
      </c>
      <c r="I72" s="148">
        <f>H72/E72%</f>
        <v>0</v>
      </c>
      <c r="J72" s="146">
        <f>D72+H72</f>
        <v>0</v>
      </c>
      <c r="K72" s="148">
        <f>J72/C72%</f>
        <v>0</v>
      </c>
      <c r="M72" s="103"/>
      <c r="N72" s="104"/>
    </row>
    <row r="73" spans="1:192" s="47" customFormat="1" ht="25.5" x14ac:dyDescent="0.2">
      <c r="A73" s="198"/>
      <c r="B73" s="194" t="s">
        <v>86</v>
      </c>
      <c r="C73" s="194"/>
      <c r="D73" s="195">
        <f>D74</f>
        <v>2194301</v>
      </c>
      <c r="E73" s="195">
        <f>E74</f>
        <v>1395713</v>
      </c>
      <c r="F73" s="195">
        <v>0</v>
      </c>
      <c r="G73" s="196"/>
      <c r="H73" s="196">
        <f t="shared" si="3"/>
        <v>0</v>
      </c>
      <c r="I73" s="197">
        <f>H73/E73%</f>
        <v>0</v>
      </c>
      <c r="J73" s="200">
        <f>D73+H73</f>
        <v>2194301</v>
      </c>
      <c r="K73" s="196"/>
    </row>
    <row r="74" spans="1:192" s="47" customFormat="1" ht="76.5" x14ac:dyDescent="0.2">
      <c r="A74" s="204">
        <v>187401</v>
      </c>
      <c r="B74" s="145" t="s">
        <v>111</v>
      </c>
      <c r="C74" s="146">
        <v>3590014</v>
      </c>
      <c r="D74" s="146">
        <v>2194301</v>
      </c>
      <c r="E74" s="146">
        <v>1395713</v>
      </c>
      <c r="F74" s="146">
        <v>0</v>
      </c>
      <c r="G74" s="146"/>
      <c r="H74" s="146">
        <f t="shared" si="3"/>
        <v>0</v>
      </c>
      <c r="I74" s="148">
        <f>H74/E74%</f>
        <v>0</v>
      </c>
      <c r="J74" s="146">
        <f>D74+H74</f>
        <v>2194301</v>
      </c>
      <c r="K74" s="148">
        <f>J74/C74%</f>
        <v>61.122352169100175</v>
      </c>
      <c r="M74" s="103"/>
      <c r="N74" s="104"/>
    </row>
    <row r="75" spans="1:192" ht="12.75" x14ac:dyDescent="0.2">
      <c r="A75" s="176"/>
      <c r="B75" s="211"/>
      <c r="C75" s="211"/>
      <c r="D75" s="211"/>
      <c r="E75" s="211"/>
      <c r="F75" s="212"/>
      <c r="G75" s="212"/>
      <c r="H75" s="212"/>
      <c r="I75" s="213"/>
      <c r="J75" s="214"/>
      <c r="K75" s="213"/>
    </row>
    <row r="76" spans="1:192" s="49" customFormat="1" ht="12.75" x14ac:dyDescent="0.2">
      <c r="A76" s="215" t="s">
        <v>28</v>
      </c>
      <c r="B76" s="216"/>
      <c r="C76" s="211"/>
      <c r="D76" s="216"/>
      <c r="E76" s="211"/>
      <c r="F76" s="212"/>
      <c r="G76" s="212"/>
      <c r="H76" s="212"/>
      <c r="I76" s="213"/>
      <c r="J76" s="214"/>
      <c r="K76" s="213"/>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row>
    <row r="77" spans="1:192" s="49" customFormat="1" ht="12.75" x14ac:dyDescent="0.2">
      <c r="A77" s="215" t="s">
        <v>22</v>
      </c>
      <c r="B77" s="216"/>
      <c r="C77" s="211"/>
      <c r="D77" s="216"/>
      <c r="E77" s="211"/>
      <c r="F77" s="212"/>
      <c r="G77" s="212"/>
      <c r="H77" s="212"/>
      <c r="I77" s="213"/>
      <c r="J77" s="214"/>
      <c r="K77" s="213"/>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row>
    <row r="78" spans="1:192" s="49" customFormat="1" ht="12.75" x14ac:dyDescent="0.2">
      <c r="A78" s="217" t="s">
        <v>26</v>
      </c>
      <c r="B78" s="217"/>
      <c r="C78" s="218"/>
      <c r="D78" s="219"/>
      <c r="E78" s="218"/>
      <c r="F78" s="212"/>
      <c r="G78" s="212"/>
      <c r="H78" s="220"/>
      <c r="I78" s="213"/>
      <c r="J78" s="214"/>
      <c r="K78" s="213"/>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row>
    <row r="79" spans="1:192" s="49" customFormat="1" x14ac:dyDescent="0.2">
      <c r="A79" s="99"/>
      <c r="B79" s="51"/>
      <c r="C79" s="52"/>
      <c r="D79" s="54"/>
      <c r="E79" s="54"/>
      <c r="F79" s="53"/>
      <c r="G79" s="53"/>
      <c r="H79" s="53"/>
      <c r="J79" s="50"/>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row>
    <row r="80" spans="1:192" x14ac:dyDescent="0.2">
      <c r="F80" s="44"/>
    </row>
    <row r="81" spans="6:6" x14ac:dyDescent="0.2">
      <c r="F81" s="44"/>
    </row>
    <row r="82" spans="6:6" x14ac:dyDescent="0.2">
      <c r="F82" s="44"/>
    </row>
    <row r="83" spans="6:6" x14ac:dyDescent="0.2">
      <c r="F83" s="44"/>
    </row>
    <row r="84" spans="6:6" x14ac:dyDescent="0.2">
      <c r="F84" s="44"/>
    </row>
    <row r="85" spans="6:6" x14ac:dyDescent="0.2">
      <c r="F85" s="44"/>
    </row>
    <row r="86" spans="6:6" x14ac:dyDescent="0.2">
      <c r="F86" s="44"/>
    </row>
    <row r="87" spans="6:6" x14ac:dyDescent="0.2">
      <c r="F87" s="44"/>
    </row>
    <row r="88" spans="6:6" x14ac:dyDescent="0.2">
      <c r="F88" s="44"/>
    </row>
    <row r="89" spans="6:6" x14ac:dyDescent="0.2">
      <c r="F89" s="44"/>
    </row>
    <row r="90" spans="6:6" x14ac:dyDescent="0.2">
      <c r="F90" s="44"/>
    </row>
    <row r="91" spans="6:6" x14ac:dyDescent="0.2">
      <c r="F91" s="44"/>
    </row>
    <row r="92" spans="6:6" x14ac:dyDescent="0.2">
      <c r="F92" s="44"/>
    </row>
    <row r="93" spans="6:6" x14ac:dyDescent="0.2">
      <c r="F93" s="44"/>
    </row>
    <row r="94" spans="6:6" x14ac:dyDescent="0.2">
      <c r="F94" s="44"/>
    </row>
    <row r="95" spans="6:6" x14ac:dyDescent="0.2">
      <c r="F95" s="44"/>
    </row>
    <row r="96" spans="6:6" x14ac:dyDescent="0.2">
      <c r="F96" s="44"/>
    </row>
    <row r="97" spans="6:6" x14ac:dyDescent="0.2">
      <c r="F97" s="44"/>
    </row>
    <row r="98" spans="6:6" x14ac:dyDescent="0.2">
      <c r="F98" s="44"/>
    </row>
    <row r="99" spans="6:6" x14ac:dyDescent="0.2">
      <c r="F99" s="44"/>
    </row>
    <row r="100" spans="6:6" x14ac:dyDescent="0.2">
      <c r="F100" s="44"/>
    </row>
    <row r="101" spans="6:6" x14ac:dyDescent="0.2">
      <c r="F101" s="44"/>
    </row>
    <row r="102" spans="6:6" x14ac:dyDescent="0.2">
      <c r="F102" s="44"/>
    </row>
    <row r="103" spans="6:6" x14ac:dyDescent="0.2">
      <c r="F103" s="44"/>
    </row>
    <row r="104" spans="6:6" x14ac:dyDescent="0.2">
      <c r="F104" s="44"/>
    </row>
    <row r="105" spans="6:6" x14ac:dyDescent="0.2">
      <c r="F105" s="44"/>
    </row>
    <row r="106" spans="6:6" x14ac:dyDescent="0.2">
      <c r="F106" s="44"/>
    </row>
    <row r="107" spans="6:6" x14ac:dyDescent="0.2">
      <c r="F107" s="44"/>
    </row>
    <row r="108" spans="6:6" x14ac:dyDescent="0.2">
      <c r="F108" s="44"/>
    </row>
    <row r="109" spans="6:6" x14ac:dyDescent="0.2">
      <c r="F109" s="44"/>
    </row>
    <row r="110" spans="6:6" x14ac:dyDescent="0.2">
      <c r="F110" s="44"/>
    </row>
    <row r="111" spans="6:6" x14ac:dyDescent="0.2">
      <c r="F111" s="44"/>
    </row>
    <row r="112" spans="6:6" x14ac:dyDescent="0.2">
      <c r="F112" s="44"/>
    </row>
    <row r="113" spans="3:6" x14ac:dyDescent="0.2">
      <c r="F113" s="44"/>
    </row>
    <row r="114" spans="3:6" x14ac:dyDescent="0.2">
      <c r="F114" s="44"/>
    </row>
    <row r="115" spans="3:6" x14ac:dyDescent="0.2">
      <c r="F115" s="44"/>
    </row>
    <row r="116" spans="3:6" x14ac:dyDescent="0.2">
      <c r="C116" s="71"/>
      <c r="D116" s="71"/>
      <c r="F116" s="44"/>
    </row>
    <row r="117" spans="3:6" x14ac:dyDescent="0.2">
      <c r="F117" s="44"/>
    </row>
    <row r="118" spans="3:6" x14ac:dyDescent="0.2">
      <c r="F118" s="44"/>
    </row>
    <row r="119" spans="3:6" x14ac:dyDescent="0.2">
      <c r="F119" s="44"/>
    </row>
    <row r="120" spans="3:6" x14ac:dyDescent="0.2">
      <c r="F120" s="44"/>
    </row>
    <row r="121" spans="3:6" x14ac:dyDescent="0.2">
      <c r="F121" s="44"/>
    </row>
    <row r="122" spans="3:6" x14ac:dyDescent="0.2">
      <c r="F122" s="44"/>
    </row>
    <row r="123" spans="3:6" x14ac:dyDescent="0.2">
      <c r="F123" s="44"/>
    </row>
    <row r="124" spans="3:6" x14ac:dyDescent="0.2">
      <c r="F124" s="44"/>
    </row>
    <row r="125" spans="3:6" x14ac:dyDescent="0.2">
      <c r="F125" s="44"/>
    </row>
    <row r="126" spans="3:6" x14ac:dyDescent="0.2">
      <c r="F126" s="44"/>
    </row>
    <row r="127" spans="3:6" x14ac:dyDescent="0.2">
      <c r="F127" s="44"/>
    </row>
    <row r="128" spans="3:6" x14ac:dyDescent="0.2">
      <c r="F128" s="44"/>
    </row>
    <row r="129" spans="6:6" x14ac:dyDescent="0.2">
      <c r="F129" s="44"/>
    </row>
    <row r="130" spans="6:6" x14ac:dyDescent="0.2">
      <c r="F130" s="44"/>
    </row>
    <row r="131" spans="6:6" x14ac:dyDescent="0.2">
      <c r="F131" s="44"/>
    </row>
    <row r="132" spans="6:6" x14ac:dyDescent="0.2">
      <c r="F132" s="44"/>
    </row>
    <row r="133" spans="6:6" x14ac:dyDescent="0.2">
      <c r="F133" s="44"/>
    </row>
    <row r="134" spans="6:6" x14ac:dyDescent="0.2">
      <c r="F134" s="44"/>
    </row>
    <row r="135" spans="6:6" x14ac:dyDescent="0.2">
      <c r="F135" s="44"/>
    </row>
    <row r="136" spans="6:6" x14ac:dyDescent="0.2">
      <c r="F136" s="44"/>
    </row>
    <row r="137" spans="6:6" x14ac:dyDescent="0.2">
      <c r="F137" s="44"/>
    </row>
    <row r="138" spans="6:6" x14ac:dyDescent="0.2">
      <c r="F138" s="44"/>
    </row>
    <row r="139" spans="6:6" x14ac:dyDescent="0.2">
      <c r="F139" s="44"/>
    </row>
    <row r="140" spans="6:6" x14ac:dyDescent="0.2">
      <c r="F140" s="44"/>
    </row>
    <row r="141" spans="6:6" x14ac:dyDescent="0.2">
      <c r="F141" s="44"/>
    </row>
    <row r="142" spans="6:6" x14ac:dyDescent="0.2">
      <c r="F142" s="44"/>
    </row>
    <row r="143" spans="6:6" x14ac:dyDescent="0.2">
      <c r="F143" s="44"/>
    </row>
    <row r="144" spans="6:6" x14ac:dyDescent="0.2">
      <c r="F144" s="44"/>
    </row>
    <row r="145" spans="6:6" x14ac:dyDescent="0.2">
      <c r="F145" s="44"/>
    </row>
    <row r="146" spans="6:6" x14ac:dyDescent="0.2">
      <c r="F146" s="44"/>
    </row>
    <row r="147" spans="6:6" x14ac:dyDescent="0.2">
      <c r="F147" s="44"/>
    </row>
    <row r="148" spans="6:6" x14ac:dyDescent="0.2">
      <c r="F148" s="44"/>
    </row>
    <row r="149" spans="6:6" x14ac:dyDescent="0.2">
      <c r="F149" s="44"/>
    </row>
    <row r="150" spans="6:6" x14ac:dyDescent="0.2">
      <c r="F150" s="44"/>
    </row>
    <row r="151" spans="6:6" x14ac:dyDescent="0.2">
      <c r="F151" s="44"/>
    </row>
    <row r="152" spans="6:6" x14ac:dyDescent="0.2">
      <c r="F152" s="44"/>
    </row>
    <row r="153" spans="6:6" x14ac:dyDescent="0.2">
      <c r="F153" s="44"/>
    </row>
    <row r="154" spans="6:6" x14ac:dyDescent="0.2">
      <c r="F154" s="44"/>
    </row>
    <row r="155" spans="6:6" x14ac:dyDescent="0.2">
      <c r="F155" s="44"/>
    </row>
    <row r="156" spans="6:6" x14ac:dyDescent="0.2">
      <c r="F156" s="44"/>
    </row>
    <row r="157" spans="6:6" x14ac:dyDescent="0.2">
      <c r="F157" s="44"/>
    </row>
    <row r="158" spans="6:6" x14ac:dyDescent="0.2">
      <c r="F158" s="44"/>
    </row>
    <row r="159" spans="6:6" x14ac:dyDescent="0.2">
      <c r="F159" s="44"/>
    </row>
    <row r="160" spans="6:6" x14ac:dyDescent="0.2">
      <c r="F160" s="44"/>
    </row>
    <row r="161" spans="6:6" x14ac:dyDescent="0.2">
      <c r="F161" s="44"/>
    </row>
    <row r="162" spans="6:6" x14ac:dyDescent="0.2">
      <c r="F162" s="44"/>
    </row>
    <row r="163" spans="6:6" x14ac:dyDescent="0.2">
      <c r="F163" s="44"/>
    </row>
    <row r="164" spans="6:6" x14ac:dyDescent="0.2">
      <c r="F164" s="44"/>
    </row>
    <row r="165" spans="6:6" x14ac:dyDescent="0.2">
      <c r="F165" s="44"/>
    </row>
    <row r="166" spans="6:6" x14ac:dyDescent="0.2">
      <c r="F166" s="44"/>
    </row>
    <row r="167" spans="6:6" x14ac:dyDescent="0.2">
      <c r="F167" s="44"/>
    </row>
    <row r="168" spans="6:6" x14ac:dyDescent="0.2">
      <c r="F168" s="44"/>
    </row>
    <row r="169" spans="6:6" x14ac:dyDescent="0.2">
      <c r="F169" s="44"/>
    </row>
    <row r="170" spans="6:6" x14ac:dyDescent="0.2">
      <c r="F170" s="44"/>
    </row>
    <row r="171" spans="6:6" x14ac:dyDescent="0.2">
      <c r="F171" s="44"/>
    </row>
    <row r="172" spans="6:6" x14ac:dyDescent="0.2">
      <c r="F172" s="44"/>
    </row>
    <row r="173" spans="6:6" x14ac:dyDescent="0.2">
      <c r="F173" s="44"/>
    </row>
    <row r="174" spans="6:6" x14ac:dyDescent="0.2">
      <c r="F174" s="44"/>
    </row>
    <row r="175" spans="6:6" x14ac:dyDescent="0.2">
      <c r="F175" s="44"/>
    </row>
    <row r="176" spans="6:6" x14ac:dyDescent="0.2">
      <c r="F176" s="44"/>
    </row>
    <row r="177" spans="4:6" x14ac:dyDescent="0.2">
      <c r="F177" s="44"/>
    </row>
    <row r="178" spans="4:6" x14ac:dyDescent="0.2">
      <c r="F178" s="44"/>
    </row>
    <row r="179" spans="4:6" x14ac:dyDescent="0.2">
      <c r="F179" s="44"/>
    </row>
    <row r="180" spans="4:6" x14ac:dyDescent="0.2">
      <c r="F180" s="44"/>
    </row>
    <row r="181" spans="4:6" x14ac:dyDescent="0.2">
      <c r="F181" s="44"/>
    </row>
    <row r="182" spans="4:6" x14ac:dyDescent="0.2">
      <c r="F182" s="44"/>
    </row>
    <row r="183" spans="4:6" x14ac:dyDescent="0.2">
      <c r="F183" s="44"/>
    </row>
    <row r="184" spans="4:6" x14ac:dyDescent="0.2">
      <c r="F184" s="44"/>
    </row>
    <row r="185" spans="4:6" x14ac:dyDescent="0.2">
      <c r="F185" s="44"/>
    </row>
    <row r="186" spans="4:6" x14ac:dyDescent="0.2">
      <c r="F186" s="44"/>
    </row>
    <row r="187" spans="4:6" x14ac:dyDescent="0.2">
      <c r="F187" s="44"/>
    </row>
    <row r="188" spans="4:6" x14ac:dyDescent="0.2">
      <c r="F188" s="44"/>
    </row>
    <row r="189" spans="4:6" x14ac:dyDescent="0.2">
      <c r="F189" s="44"/>
    </row>
    <row r="190" spans="4:6" x14ac:dyDescent="0.2">
      <c r="F190" s="44"/>
    </row>
    <row r="191" spans="4:6" x14ac:dyDescent="0.2">
      <c r="D191" s="97"/>
      <c r="F191" s="44"/>
    </row>
    <row r="192" spans="4:6" x14ac:dyDescent="0.2">
      <c r="F192" s="44"/>
    </row>
    <row r="193" spans="6:6" x14ac:dyDescent="0.2">
      <c r="F193" s="44"/>
    </row>
    <row r="194" spans="6:6" x14ac:dyDescent="0.2">
      <c r="F194" s="44"/>
    </row>
    <row r="195" spans="6:6" x14ac:dyDescent="0.2">
      <c r="F195" s="44"/>
    </row>
    <row r="196" spans="6:6" x14ac:dyDescent="0.2">
      <c r="F196" s="44"/>
    </row>
    <row r="197" spans="6:6" x14ac:dyDescent="0.2">
      <c r="F197" s="44"/>
    </row>
    <row r="198" spans="6:6" x14ac:dyDescent="0.2">
      <c r="F198" s="44"/>
    </row>
    <row r="199" spans="6:6" x14ac:dyDescent="0.2">
      <c r="F199" s="44"/>
    </row>
    <row r="200" spans="6:6" x14ac:dyDescent="0.2">
      <c r="F200" s="44"/>
    </row>
    <row r="201" spans="6:6" x14ac:dyDescent="0.2">
      <c r="F201" s="44"/>
    </row>
    <row r="202" spans="6:6" x14ac:dyDescent="0.2">
      <c r="F202" s="44"/>
    </row>
    <row r="203" spans="6:6" x14ac:dyDescent="0.2">
      <c r="F203" s="44"/>
    </row>
    <row r="204" spans="6:6" x14ac:dyDescent="0.2">
      <c r="F204" s="44"/>
    </row>
    <row r="205" spans="6:6" x14ac:dyDescent="0.2">
      <c r="F205" s="44"/>
    </row>
    <row r="206" spans="6:6" x14ac:dyDescent="0.2">
      <c r="F206" s="44"/>
    </row>
    <row r="207" spans="6:6" x14ac:dyDescent="0.2">
      <c r="F207" s="44"/>
    </row>
    <row r="208" spans="6:6" x14ac:dyDescent="0.2">
      <c r="F208" s="44"/>
    </row>
    <row r="209" spans="6:6" x14ac:dyDescent="0.2">
      <c r="F209" s="44"/>
    </row>
    <row r="330" spans="4:4" x14ac:dyDescent="0.2">
      <c r="D330" s="97"/>
    </row>
  </sheetData>
  <mergeCells count="10">
    <mergeCell ref="A78:B78"/>
    <mergeCell ref="C4:C5"/>
    <mergeCell ref="E4:I4"/>
    <mergeCell ref="D4:D5"/>
    <mergeCell ref="A4:A5"/>
    <mergeCell ref="B4:B5"/>
    <mergeCell ref="J4:J5"/>
    <mergeCell ref="K4:K5"/>
    <mergeCell ref="A2:K2"/>
    <mergeCell ref="A1:K1"/>
  </mergeCells>
  <printOptions horizontalCentered="1"/>
  <pageMargins left="0" right="0" top="0.59055118110236227" bottom="0.19685039370078741" header="0.31496062992125984" footer="0"/>
  <pageSetup paperSize="9" scale="6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MARY GRISELDA REVELO AZABACHE</cp:lastModifiedBy>
  <cp:lastPrinted>2015-08-11T21:44:26Z</cp:lastPrinted>
  <dcterms:created xsi:type="dcterms:W3CDTF">2009-03-02T15:11:29Z</dcterms:created>
  <dcterms:modified xsi:type="dcterms:W3CDTF">2015-08-11T21:48:12Z</dcterms:modified>
</cp:coreProperties>
</file>