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1\Seguimiento Proyectos\ENLACE.Trans\Transparencia\Transparencia Deveng 2016\Transparencia Marzo 2016\"/>
    </mc:Choice>
  </mc:AlternateContent>
  <bookViews>
    <workbookView xWindow="8610" yWindow="105" windowWidth="10125" windowHeight="8190"/>
  </bookViews>
  <sheets>
    <sheet name="CONSOLIDADO" sheetId="11" r:id="rId1"/>
    <sheet name="PLIEGO MINSA" sheetId="5" r:id="rId2"/>
    <sheet name="UE ADSCRITAS AL PLIEGO MINSA" sheetId="9" r:id="rId3"/>
  </sheets>
  <definedNames>
    <definedName name="_xlnm._FilterDatabase" localSheetId="2" hidden="1">'UE ADSCRITAS AL PLIEGO MINSA'!#REF!</definedName>
    <definedName name="_xlnm.Print_Area" localSheetId="0">CONSOLIDADO!$B$2:$E$22</definedName>
    <definedName name="_xlnm.Print_Area" localSheetId="1">'PLIEGO MINSA'!$A$1:$K$119</definedName>
    <definedName name="_xlnm.Print_Area" localSheetId="2">'UE ADSCRITAS AL PLIEGO MINSA'!$A$1:$K$21</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H16" i="9" l="1"/>
  <c r="H14" i="9"/>
  <c r="H11" i="9"/>
  <c r="H9" i="9"/>
  <c r="H8" i="9"/>
  <c r="H115" i="5"/>
  <c r="H114" i="5"/>
  <c r="H113" i="5"/>
  <c r="H112" i="5"/>
  <c r="H111" i="5"/>
  <c r="H110" i="5"/>
  <c r="H109" i="5"/>
  <c r="H108" i="5"/>
  <c r="H107" i="5"/>
  <c r="H106" i="5"/>
  <c r="H105" i="5"/>
  <c r="H104" i="5"/>
  <c r="H103" i="5"/>
  <c r="H102" i="5"/>
  <c r="H101" i="5"/>
  <c r="H99" i="5"/>
  <c r="H98" i="5"/>
  <c r="H97" i="5"/>
  <c r="H96" i="5"/>
  <c r="H95" i="5"/>
  <c r="H94" i="5"/>
  <c r="H93" i="5"/>
  <c r="H92" i="5"/>
  <c r="H91" i="5"/>
  <c r="H90" i="5"/>
  <c r="H89" i="5"/>
  <c r="H88" i="5"/>
  <c r="H87" i="5"/>
  <c r="H86" i="5"/>
  <c r="H85" i="5"/>
  <c r="H84" i="5"/>
  <c r="H83" i="5"/>
  <c r="H82" i="5"/>
  <c r="H81" i="5"/>
  <c r="H80" i="5"/>
  <c r="H79" i="5"/>
  <c r="H78"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D100" i="5" l="1"/>
  <c r="J115" i="5"/>
  <c r="K115" i="5" s="1"/>
  <c r="J114" i="5"/>
  <c r="K114" i="5" s="1"/>
  <c r="J113" i="5"/>
  <c r="K113" i="5" s="1"/>
  <c r="J112" i="5"/>
  <c r="K112" i="5" s="1"/>
  <c r="J111" i="5"/>
  <c r="K111" i="5" s="1"/>
  <c r="J110" i="5"/>
  <c r="K110" i="5" s="1"/>
  <c r="J109" i="5"/>
  <c r="K109" i="5" s="1"/>
  <c r="J108" i="5"/>
  <c r="K108" i="5" s="1"/>
  <c r="J107" i="5"/>
  <c r="K107" i="5" s="1"/>
  <c r="J106" i="5"/>
  <c r="K106" i="5" s="1"/>
  <c r="J105" i="5"/>
  <c r="K105" i="5" s="1"/>
  <c r="J104" i="5"/>
  <c r="K104" i="5" s="1"/>
  <c r="J103" i="5"/>
  <c r="K103" i="5" s="1"/>
  <c r="J102" i="5"/>
  <c r="K102" i="5" s="1"/>
  <c r="J84" i="5"/>
  <c r="K84" i="5" s="1"/>
  <c r="E77" i="5"/>
  <c r="D77" i="5"/>
  <c r="I99" i="5"/>
  <c r="J96" i="5"/>
  <c r="K96" i="5" s="1"/>
  <c r="I95" i="5"/>
  <c r="J94" i="5"/>
  <c r="K94" i="5" s="1"/>
  <c r="J93" i="5"/>
  <c r="K93" i="5" s="1"/>
  <c r="J92" i="5"/>
  <c r="K92" i="5" s="1"/>
  <c r="I91" i="5"/>
  <c r="J90" i="5"/>
  <c r="K90" i="5" s="1"/>
  <c r="J89" i="5"/>
  <c r="K89" i="5" s="1"/>
  <c r="J88" i="5"/>
  <c r="K88" i="5" s="1"/>
  <c r="I87" i="5"/>
  <c r="J82" i="5"/>
  <c r="K82" i="5" s="1"/>
  <c r="J81" i="5"/>
  <c r="K81" i="5" s="1"/>
  <c r="J80" i="5"/>
  <c r="K80" i="5" s="1"/>
  <c r="J79" i="5"/>
  <c r="K79" i="5" s="1"/>
  <c r="J32" i="5"/>
  <c r="K32" i="5" s="1"/>
  <c r="J46" i="5"/>
  <c r="K46" i="5" s="1"/>
  <c r="J45" i="5"/>
  <c r="K45" i="5" s="1"/>
  <c r="J44" i="5"/>
  <c r="K44" i="5" s="1"/>
  <c r="J43" i="5"/>
  <c r="K43" i="5" s="1"/>
  <c r="J42" i="5"/>
  <c r="K42" i="5" s="1"/>
  <c r="J41" i="5"/>
  <c r="K41" i="5" s="1"/>
  <c r="J40" i="5"/>
  <c r="K40" i="5" s="1"/>
  <c r="J39" i="5"/>
  <c r="K39" i="5" s="1"/>
  <c r="J38" i="5"/>
  <c r="K38" i="5" s="1"/>
  <c r="J37" i="5"/>
  <c r="K37" i="5" s="1"/>
  <c r="J36" i="5"/>
  <c r="K36" i="5" s="1"/>
  <c r="J35" i="5"/>
  <c r="K35" i="5" s="1"/>
  <c r="J34" i="5"/>
  <c r="K34" i="5" s="1"/>
  <c r="J33" i="5"/>
  <c r="K33" i="5" s="1"/>
  <c r="J31" i="5"/>
  <c r="K31" i="5" s="1"/>
  <c r="J30" i="5"/>
  <c r="K30" i="5" s="1"/>
  <c r="J29" i="5"/>
  <c r="K29" i="5" s="1"/>
  <c r="J28" i="5"/>
  <c r="K28" i="5" s="1"/>
  <c r="J27" i="5"/>
  <c r="K27" i="5" s="1"/>
  <c r="J26" i="5"/>
  <c r="K26" i="5" s="1"/>
  <c r="J25" i="5"/>
  <c r="K25" i="5" s="1"/>
  <c r="J24" i="5"/>
  <c r="K24" i="5" s="1"/>
  <c r="J23" i="5"/>
  <c r="K23" i="5" s="1"/>
  <c r="J22" i="5"/>
  <c r="K22" i="5" s="1"/>
  <c r="I19" i="5"/>
  <c r="J8" i="5"/>
  <c r="I8" i="5"/>
  <c r="J11" i="5"/>
  <c r="K11" i="5" s="1"/>
  <c r="I10" i="5"/>
  <c r="J14" i="5"/>
  <c r="K14" i="5" s="1"/>
  <c r="J13" i="5"/>
  <c r="K13" i="5" s="1"/>
  <c r="J95" i="5" l="1"/>
  <c r="K95" i="5" s="1"/>
  <c r="J19" i="5"/>
  <c r="K19" i="5" s="1"/>
  <c r="J91" i="5"/>
  <c r="K91" i="5" s="1"/>
  <c r="I94" i="5"/>
  <c r="J87" i="5"/>
  <c r="K87" i="5" s="1"/>
  <c r="I90" i="5"/>
  <c r="I102" i="5"/>
  <c r="I103" i="5"/>
  <c r="I104" i="5"/>
  <c r="I105" i="5"/>
  <c r="I106" i="5"/>
  <c r="I107" i="5"/>
  <c r="I108" i="5"/>
  <c r="I109" i="5"/>
  <c r="I110" i="5"/>
  <c r="I111" i="5"/>
  <c r="I112" i="5"/>
  <c r="I113" i="5"/>
  <c r="I114" i="5"/>
  <c r="I115" i="5"/>
  <c r="J99" i="5"/>
  <c r="K99" i="5" s="1"/>
  <c r="I89" i="5"/>
  <c r="I93" i="5"/>
  <c r="I88" i="5"/>
  <c r="I92" i="5"/>
  <c r="I96" i="5"/>
  <c r="I84" i="5"/>
  <c r="J10" i="5"/>
  <c r="K10" i="5" s="1"/>
  <c r="I32" i="5"/>
  <c r="I11" i="5"/>
  <c r="I79" i="5"/>
  <c r="I80" i="5"/>
  <c r="I81" i="5"/>
  <c r="I82" i="5"/>
  <c r="I22" i="5"/>
  <c r="I23" i="5"/>
  <c r="I24" i="5"/>
  <c r="I25" i="5"/>
  <c r="I26" i="5"/>
  <c r="I27" i="5"/>
  <c r="I28" i="5"/>
  <c r="I29" i="5"/>
  <c r="I30" i="5"/>
  <c r="I31" i="5"/>
  <c r="I33" i="5"/>
  <c r="I34" i="5"/>
  <c r="I35" i="5"/>
  <c r="I36" i="5"/>
  <c r="I37" i="5"/>
  <c r="I38" i="5"/>
  <c r="I39" i="5"/>
  <c r="I40" i="5"/>
  <c r="I41" i="5"/>
  <c r="I42" i="5"/>
  <c r="I43" i="5"/>
  <c r="I44" i="5"/>
  <c r="I45" i="5"/>
  <c r="I46" i="5"/>
  <c r="I13" i="5"/>
  <c r="I14" i="5"/>
  <c r="D7" i="5" l="1"/>
  <c r="G10" i="9" l="1"/>
  <c r="H10" i="9" s="1"/>
  <c r="D20" i="11" s="1"/>
  <c r="E10" i="9"/>
  <c r="C20" i="11" s="1"/>
  <c r="E20" i="11" l="1"/>
  <c r="G15" i="9"/>
  <c r="H15" i="9" s="1"/>
  <c r="J16" i="9"/>
  <c r="E15" i="9"/>
  <c r="D15" i="9"/>
  <c r="I14" i="9"/>
  <c r="G13" i="9"/>
  <c r="H13" i="9" s="1"/>
  <c r="E13" i="9"/>
  <c r="D13" i="9"/>
  <c r="D12" i="9" s="1"/>
  <c r="G12" i="9" l="1"/>
  <c r="H12" i="9" s="1"/>
  <c r="D21" i="11" s="1"/>
  <c r="E12" i="9"/>
  <c r="C21" i="11" s="1"/>
  <c r="J14" i="9"/>
  <c r="K14" i="9" s="1"/>
  <c r="J15" i="9"/>
  <c r="I13" i="9"/>
  <c r="I16" i="9"/>
  <c r="J12" i="9" l="1"/>
  <c r="I12" i="9"/>
  <c r="J13" i="9"/>
  <c r="J9" i="9" l="1"/>
  <c r="K9" i="9" s="1"/>
  <c r="I8" i="9"/>
  <c r="G7" i="9"/>
  <c r="E7" i="9"/>
  <c r="D7" i="9"/>
  <c r="G6" i="9" l="1"/>
  <c r="H6" i="9" s="1"/>
  <c r="H7" i="9"/>
  <c r="D19" i="11" s="1"/>
  <c r="E6" i="9"/>
  <c r="C19" i="11"/>
  <c r="J8" i="9"/>
  <c r="K8" i="9" s="1"/>
  <c r="I9" i="9"/>
  <c r="E19" i="11" l="1"/>
  <c r="I7" i="9"/>
  <c r="J7" i="9"/>
  <c r="G100" i="5" l="1"/>
  <c r="H100" i="5" s="1"/>
  <c r="G77" i="5"/>
  <c r="H77" i="5" s="1"/>
  <c r="G7" i="5"/>
  <c r="H7" i="5" s="1"/>
  <c r="E100" i="5"/>
  <c r="E7" i="5"/>
  <c r="G6" i="5" l="1"/>
  <c r="H6" i="5" s="1"/>
  <c r="I76" i="5"/>
  <c r="I75" i="5"/>
  <c r="J75" i="5" l="1"/>
  <c r="K75" i="5" s="1"/>
  <c r="J76" i="5"/>
  <c r="K76" i="5" s="1"/>
  <c r="J98" i="5"/>
  <c r="K98" i="5" s="1"/>
  <c r="J97" i="5"/>
  <c r="K97" i="5" s="1"/>
  <c r="I98" i="5" l="1"/>
  <c r="I97" i="5"/>
  <c r="D10" i="9" l="1"/>
  <c r="D6" i="9" s="1"/>
  <c r="J74" i="5" l="1"/>
  <c r="K74" i="5" s="1"/>
  <c r="I73" i="5"/>
  <c r="J72" i="5"/>
  <c r="K72" i="5" s="1"/>
  <c r="J71" i="5"/>
  <c r="K71" i="5" s="1"/>
  <c r="I70" i="5"/>
  <c r="J69" i="5"/>
  <c r="K69" i="5" s="1"/>
  <c r="J68" i="5"/>
  <c r="K68" i="5" s="1"/>
  <c r="I67" i="5"/>
  <c r="J66" i="5"/>
  <c r="K66" i="5" s="1"/>
  <c r="I65" i="5"/>
  <c r="J64" i="5"/>
  <c r="K64" i="5" s="1"/>
  <c r="J63" i="5"/>
  <c r="K63" i="5" s="1"/>
  <c r="I62" i="5"/>
  <c r="J61" i="5"/>
  <c r="K61" i="5" s="1"/>
  <c r="J60" i="5"/>
  <c r="K60" i="5" s="1"/>
  <c r="J59" i="5"/>
  <c r="K59" i="5" s="1"/>
  <c r="J58" i="5"/>
  <c r="K58" i="5" s="1"/>
  <c r="J57" i="5"/>
  <c r="K57" i="5" s="1"/>
  <c r="J56" i="5"/>
  <c r="K56" i="5" s="1"/>
  <c r="J55" i="5"/>
  <c r="K55" i="5" s="1"/>
  <c r="J54" i="5"/>
  <c r="K54" i="5" s="1"/>
  <c r="J53" i="5"/>
  <c r="K53" i="5" s="1"/>
  <c r="J52" i="5"/>
  <c r="K52" i="5" s="1"/>
  <c r="I51" i="5"/>
  <c r="J50" i="5"/>
  <c r="K50" i="5" s="1"/>
  <c r="J49" i="5"/>
  <c r="K49" i="5" s="1"/>
  <c r="J48" i="5"/>
  <c r="J47" i="5"/>
  <c r="K47" i="5" s="1"/>
  <c r="J21" i="5"/>
  <c r="K21" i="5" s="1"/>
  <c r="J20" i="5"/>
  <c r="K20" i="5" s="1"/>
  <c r="J18" i="5"/>
  <c r="K18" i="5" s="1"/>
  <c r="J17" i="5"/>
  <c r="K17" i="5" s="1"/>
  <c r="J16" i="5"/>
  <c r="K16" i="5" s="1"/>
  <c r="I15" i="5"/>
  <c r="I18" i="5" l="1"/>
  <c r="J65" i="5"/>
  <c r="K65" i="5" s="1"/>
  <c r="J62" i="5"/>
  <c r="K62" i="5" s="1"/>
  <c r="J70" i="5"/>
  <c r="K70" i="5" s="1"/>
  <c r="J73" i="5"/>
  <c r="K73" i="5" s="1"/>
  <c r="I49" i="5"/>
  <c r="I54" i="5"/>
  <c r="I57" i="5"/>
  <c r="I50" i="5"/>
  <c r="I59" i="5"/>
  <c r="J15" i="5"/>
  <c r="J51" i="5"/>
  <c r="K51" i="5" s="1"/>
  <c r="J67" i="5"/>
  <c r="K67" i="5" s="1"/>
  <c r="I17" i="5"/>
  <c r="I53" i="5"/>
  <c r="I61" i="5"/>
  <c r="I69" i="5"/>
  <c r="I58" i="5"/>
  <c r="I20" i="5"/>
  <c r="I47" i="5"/>
  <c r="I55" i="5"/>
  <c r="I63" i="5"/>
  <c r="I71" i="5"/>
  <c r="I66" i="5"/>
  <c r="I21" i="5"/>
  <c r="I48" i="5"/>
  <c r="I56" i="5"/>
  <c r="I64" i="5"/>
  <c r="I72" i="5"/>
  <c r="I74" i="5"/>
  <c r="I16" i="5"/>
  <c r="I52" i="5"/>
  <c r="I60" i="5"/>
  <c r="I68" i="5"/>
  <c r="I86" i="5" l="1"/>
  <c r="J85" i="5"/>
  <c r="K85" i="5" s="1"/>
  <c r="J86" i="5" l="1"/>
  <c r="K86" i="5" s="1"/>
  <c r="I85" i="5"/>
  <c r="J9" i="5" l="1"/>
  <c r="K9" i="5" s="1"/>
  <c r="I9" i="5"/>
  <c r="J83" i="5" l="1"/>
  <c r="K83" i="5" s="1"/>
  <c r="J78" i="5"/>
  <c r="K78" i="5" s="1"/>
  <c r="J12" i="5"/>
  <c r="K12" i="5" s="1"/>
  <c r="J77" i="5" l="1"/>
  <c r="I83" i="5"/>
  <c r="D6" i="5"/>
  <c r="I78" i="5"/>
  <c r="I12" i="5"/>
  <c r="C17" i="11"/>
  <c r="I77" i="5" l="1"/>
  <c r="D17" i="11"/>
  <c r="E17" i="11" s="1"/>
  <c r="E6" i="5"/>
  <c r="J11" i="9" l="1"/>
  <c r="K11" i="9" s="1"/>
  <c r="J101" i="5"/>
  <c r="C18" i="11"/>
  <c r="E21" i="11" l="1"/>
  <c r="I10" i="9"/>
  <c r="J10" i="9"/>
  <c r="I101" i="5"/>
  <c r="K15" i="5"/>
  <c r="C16" i="11"/>
  <c r="C15" i="11" s="1"/>
  <c r="C14" i="11" s="1"/>
  <c r="I11" i="9"/>
  <c r="I100" i="5" l="1"/>
  <c r="J100" i="5"/>
  <c r="D18" i="11"/>
  <c r="E18" i="11" s="1"/>
  <c r="I6" i="9" l="1"/>
  <c r="J6" i="9"/>
  <c r="J6" i="5" l="1"/>
  <c r="I6" i="5"/>
  <c r="J7" i="5"/>
  <c r="D16" i="11"/>
  <c r="I7" i="5"/>
  <c r="E16" i="11" l="1"/>
  <c r="D15" i="11"/>
  <c r="D14" i="11" s="1"/>
  <c r="E15" i="11" l="1"/>
  <c r="E14" i="11" l="1"/>
</calcChain>
</file>

<file path=xl/sharedStrings.xml><?xml version="1.0" encoding="utf-8"?>
<sst xmlns="http://schemas.openxmlformats.org/spreadsheetml/2006/main" count="173" uniqueCount="154">
  <si>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</si>
  <si>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</si>
  <si>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</si>
  <si>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</si>
  <si>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</si>
  <si>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</si>
  <si>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</si>
  <si>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</si>
  <si>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</si>
  <si>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123-1315: PROGRAMA DE APOYO A LA REFORMA DEL SECTOR SALUD - PARSALUD</t>
  </si>
  <si>
    <t>Unidad Ejecutora / Nombre del Proyecto</t>
  </si>
  <si>
    <t>Página Web: www.mef.gob.pe</t>
  </si>
  <si>
    <t xml:space="preserve">EJECUCIONES DE LAS UNIDADES EJECUTORAS ADSCRITAS AL PLIEGO DEL </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</si>
  <si>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</si>
  <si>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</si>
  <si>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</si>
  <si>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</si>
  <si>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</si>
  <si>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2113029: CONSTRUCCION E IMPLEMENTACION DEL HOSPITAL II-2 DE JAEN</t>
  </si>
  <si>
    <t>CONSOLIDADO GENERAL DE LAS EJECUCIONES DEL SECTOR 11: SALUD</t>
  </si>
  <si>
    <t>Pliego 136: INSTITUTO NACIONAL DE ENFERMEDADES NEOPLASICAS - INEN</t>
  </si>
  <si>
    <t>136: INSTITUTO NACIONAL DE ENFERMEDADES NEOPLASICAS - INEN</t>
  </si>
  <si>
    <t>2001621: ESTUDIOS DE PRE-INVERSION</t>
  </si>
  <si>
    <t>Ejecución Total Acumulada del PIP</t>
  </si>
  <si>
    <t>Nivel de Ejecución  Mes Marzo   (Devengado)</t>
  </si>
  <si>
    <t>%
Avance  Ejecución respecto al Ppto. Total del Proyecto</t>
  </si>
  <si>
    <t>2157301: MEJORA DE LA CAPACIDAD RESOLUTIVA Y OPERATIVA DEL HOSPITAL ROMAN EGOAVIL PANDO DEL DISTRITO DE VILLA RICA, PROVINCIA OXAPAMPA</t>
  </si>
  <si>
    <t>2183980: CONSTRUCCION DE ESTABLECIMIENTOS DE SALUD ESTRATEGICOS</t>
  </si>
  <si>
    <t>2231055: MEJORAMIENTO DE LOS SERVICIOS EN EL CENTRO DE SALUD DEL CENTRO POBLADO DE JERILLO - JEPELACIO - MOYOBAMBA - SAN MARTIN</t>
  </si>
  <si>
    <t>2092092: MEJORAMIENTO DE LA PRESTACION DE SERVICIOS DE SALUD DEL PUESTO DE SALUD JESUS PODEROSO, MICRORED LEONOR SAAVEDRA - VILLA SAN LUIS, DRS SAN JUAN DE MIRAFLORES - VILLA MARIA DEL TRIUNFO - DISA II LIMA SUR</t>
  </si>
  <si>
    <t>2113092: FORTALECIMIENTO DE LA CAPACIDAD OPERATIVA DEL CENTRO DE SALUD MANCHAY ALTO - MICRORED PACHACAMAC DRS VILLA EL SALVADOR LURIN PACHACAMAC PUCUSANA - DISA II LIMA SUR</t>
  </si>
  <si>
    <t>2112851: CONSTRUCCION DEL ALMACEN PARA VACUNAS DE LA DIRECCION DE SALUD II LIMA SUR</t>
  </si>
  <si>
    <t>2193841: MEJORAMIENTO DE LA CAPACIDAD RESOLUTIVA DEL ESTABLECIMIENTO DE SALUD DEL AMBITO DE INFLUENCIA DE LA PROVINCIA DE ATALAYA, REGION UCAYALI</t>
  </si>
  <si>
    <t>2202471: MEJORAMIENTO DE LA CAPACIDAD RESOLUTIVA DEL CENTRO DE SALUD DE SORAS, DISTRITO DE SORAS - PROVINCIA DE SUCRE - AYACUCHO</t>
  </si>
  <si>
    <t>2234505: MEJORAMIENTO DE LOS SERVICIOS DE SALUD EN EL HOSPITAL BELLAVISTA, PROVINCIA DE BELLAVISTA-REGION SAN MARTIN</t>
  </si>
  <si>
    <t>2234506: MEJORAMIENTO DE LOS SERVICIOS DE SALUD EN EL ESTABLECIMIENTO DE SALUD SAPOSOA, PROVINCIA DE HUALLAGA-REGION SAN MARTIN</t>
  </si>
  <si>
    <t>2234508: MEJORAMIENTO DE LOS SERVICIOS DE SALUD EN EL HOSPITAL RIOJA, PROVINCIA DE RIOJA-REGION SAN MARTIN</t>
  </si>
  <si>
    <t>2234509: MEJORAMIENTO DE LOS SERVICIOS DE SALUD EN EL HOSPITAL TOCACHE, PROVINCIA DE TOCACHE-REGION SAN MARTIN</t>
  </si>
  <si>
    <t>2234510: MEJORAMIENTO DE LOS SERVICIOS DE SALUD EN EL ESTABLECIMIENTO DE SALUD SAN JOSE DE SISA, PROVINCIA EL DORADO-REGION SAN MARTIN.</t>
  </si>
  <si>
    <t>001-117 ADMINISTRACION CENTRAL - MINSA</t>
  </si>
  <si>
    <t>TOTAL PLIEGO 011: MINISTERIO DE SALUD</t>
  </si>
  <si>
    <t xml:space="preserve">       001-117    ADMINISTRACION CENTRAL - MINSA</t>
  </si>
  <si>
    <t xml:space="preserve">       123-1315  PROGRAMA DE APOYO A LA REFORMA DEL SECTOR 
                         SALUD - PARSALUD </t>
  </si>
  <si>
    <t>3……………………………………………………………………………………………………………………………………………………………………………………………………………………………………………………………………………………………………………………………………………………………………………………..</t>
  </si>
  <si>
    <t>2193990: AMPLIACION DE LA CAPACIDAD DE RESPUESTA EN EL TRATAMIENTO AMBULATORIO DEL CANCER DEL INSTITUTO NACIONAL DE ENFERMEDADES NEOPLASICAS, LIMA - PERU</t>
  </si>
  <si>
    <t>2164566: MEJORAMIENTO DEL SISTEMA DE REFERENCIA Y CONTRAREFERENCIA DE LOS ESTABLECIMIENTOS DE SALUD DE LA REGION PASCO</t>
  </si>
  <si>
    <t>2235623: AMPLIACION DE LA CAPACIDAD DE ATENCION HOSPITALARIA FLEXIBLE ANTE EMERGENCIAS Y DESASTRES EN LIMA METROPOLITANA</t>
  </si>
  <si>
    <t>2250021: MEJORAMIENTO DE LOS SERVICIOS DE ATENCION DOMICILIARIA AL ADULTO MAYOR Y PACIENTE ONCOLOGICO EN SITUACION DE DEPENDENCIA EN LA REGION CALLAO</t>
  </si>
  <si>
    <t>022-138: DIRECCION DE SALUD II LIMA SUR</t>
  </si>
  <si>
    <t>2057397: MEJORAMIENTO DE LA CAPACIDAD RESOLUTIVA DEL CENTRO DE SALUD SAN GENARO DE VILLA - MICRORED SAN GENARO DE VILLA - RED BARRANCO CHORRILLOS SURCO - DISA II LIMA SUR</t>
  </si>
  <si>
    <t xml:space="preserve">       022-138: DIRECCION DE SALUD II LIMA SUR</t>
  </si>
  <si>
    <t>TOTAL UE ADSCRITAS AL PLIEGO MINSA</t>
  </si>
  <si>
    <t>EJECUCIONES DE LAS UNIDADES EJECUTORAS DEL PLIEGO 011 DEL MINISTERIO DE SALUD</t>
  </si>
  <si>
    <t>2262442: MEJORAMIENTO DE LA CAPACIDAD DE ATENCION DE LOS PUESTOS DE SALUD JOSE OLAYA, JOSE GALVEZ Y SANTA ROSA DE CAMONASHARI, CATEGORIA I-1, DEL DISTRITO DE PERENE, PROVINCIA DE CHANCHAMAYO - DEPARTAMENTO DE JUNIN EN EL MARCO DE LA ESTRATEGIA SANITARIA NACI</t>
  </si>
  <si>
    <t>2262719: MEJORAMIENTO DE LA CAPACIDAD DE ATENCION DEL PUESTO DE SALUD VILLA VICTORIA, CHONTAKIARI Y MIGUEL GRAU DEL DISTRITO DE RIO NEGRO Y SAN ANDRES Y PALMAPAMPA DEL DISTRITO DE COVIRIALI, CATEGORIA I-1 PROVINCIA DE SATIPO - DEPARTAMENTO DE JUNIN EN EL MARC</t>
  </si>
  <si>
    <t xml:space="preserve">                                                                                                                                                                                                                                                                                             </t>
  </si>
  <si>
    <t>2058271: MEJORAMIENTO DE LOS SERVICIOS DE SALUD DEL HOSPITAL SANTA ROSA DE PUERTO MALDONADO</t>
  </si>
  <si>
    <t>2078213: FORTALECIMIENTO DE LA ATENCION DE LOS SERVICIOS DE SALUD EN EL SEGUNDO NIVEL DE ATENCION, CATEGORIA II-2, 6° NIVEL DE COMPLEJIDAD NUEVO HOSPITAL DE ANDAHUAYLAS - APURIMAC</t>
  </si>
  <si>
    <t>2094811: MEJORAMIENTO DE LA CAPACIDAD RESOLUTIVA DEL HOSPITAL DE TINGO MARIA</t>
  </si>
  <si>
    <t>2107892: CONSTRUCCION Y EQUIPAMIENTO DEL HOSPITAL SANTA MARIA NIVEL II-1, PROVINCIA DE CUTERVO, DEPARTAMENTO DE CAJAMARCA.</t>
  </si>
  <si>
    <t>2134861: MEJORAMIENTO DE LA CAPACIDAD OPERATIVA DEL CENTRO DE SALUD I -4 PUEBLO NUEVO DE COLAN - PAITA</t>
  </si>
  <si>
    <t>2159738: MEJORAMIENTO DE LOS SERVICIOS DE SALUD DEL CENTRO DE SALUD DE MACHUPICCHU, MICRO RED URUBAMBA, EN EL DISTRITO DE MACHUPICCHU, PROVINCIA DE URUBAMBA - CUSCO</t>
  </si>
  <si>
    <t>2160319: MEJORAMIENTO Y AMPLIACION DE LA CAPACIDAD RESOLUTIVA DE LOS SERVICIOS DE SALUD DEL HOSPITAL REGIONAL DANIEL A CARRION - DISTRITO DE YANACANCHA - PROVINCIA DE PASCO - REGION PASCO</t>
  </si>
  <si>
    <t>2166218: INSTALACION Y MEJORAMIENTO DE LOS SERVICIOS DE SALUD EN LOS PUESTOS DE SALUD CHALLAPAMPA, BATALLA, ANCOPUTO, BAJO VILLCALLAMAS, PICHUPICHUNI AURINCOTA Y CHACOCOLLO DE LA RED CHUCUITO, PROVINCIA DE CHUCUITO - PUNO</t>
  </si>
  <si>
    <t>2175057: MEJORAMIENTO DE LA CAPACIDAD OPERATIVA Y RESOLUTIVA DEL CENTRO DE SALUD I-3 TIRUNTAN, CABECERA DE LA MICRORED PADRE MARQUEZ, DISTRITO DE PADRE MARQUEZ, PROVINCIA DE UCAYALI - LORETO</t>
  </si>
  <si>
    <t>2183907: MEJORAMIENTO Y AMPLIACION DE LOS SERVICIOS DE SALUD DEL HOSPITAL QUILLABAMBA DISTRITO DE SANTA ANA, PROVINCIA DE LA CONVENCION Y DEPARTAMENTO DE CUSCO</t>
  </si>
  <si>
    <t>2189846: MEJORAMIENTO DE LOS SERVICIOS DE SALUD EN EL ESTABLECIMIENTO DE SALUD I-3 VICTOR RAUL HAYA DE LA TORRE, DEL DISTRITO DE PIURA, PROVINCIA DE PIURA, DEPARTAMENTO DE PIURA</t>
  </si>
  <si>
    <t>2194674: MEJORAMIENTO DE LA CAPACIDAD RESOLUTIVA DE LOS PUESTOS DE SALUD DE LAS LOCALIDADES DE SARHUA, AUQUILLA, HUARCAYA Y TOMANGA, DEL DISTRITO DE SARHUA, PROVINCIA DE VICTOR FAJARDO - AYACUCHO</t>
  </si>
  <si>
    <t>2194947: MEJORAMIENTO DE LOS SERVICIOS DE SALUD DEL PUESTO DE SALUD NINANTAYA, DEL CENTRO POBLADO DE NINANTAYA, DISTRITO DE MOHO, PROVINCIA DE MOHO - PUNO</t>
  </si>
  <si>
    <t>2196667: MEJORAMIENTO DE LA CAPACIDAD RESOLUTIVA DEL ESTABLECIMIENTO DE SALUD CACHORA DE LA MICRO RED MICAELA BASTIDAS DEL DISTRITO DE SAN PEDRO DE CACHORA, PROVINCIA DE ABANCAY - APURIMAC</t>
  </si>
  <si>
    <t>2198318: MEJORAMIENTO DEL ACCESO DE LA POBLACION A LOS SERVICIOS DEL CENTRO DE SALUD FREDY VALLEJO ORE DISTRITO DE YANAHUANCA, PROVINCIA DE DANIEL CARRION, REGION PASCO</t>
  </si>
  <si>
    <t>2198319: MEJORAMIENTO DE LA COBERTURA DE LOS SERVICIOS DE SALUD DEL HOSPITAL ERNESTO GERMAN GUZMAN GONZALES PROVINCIA DE OXAPAMPA,DEPARTAMENTO DE PASCO, REGION PASCO</t>
  </si>
  <si>
    <t>2204215: AMPLIACION Y MEJORAMIENTO DE LOS SERVICIOS DE SALUD EN EL PUESTO DE SALUD PUEBLO LIBRE - MICRORED LA ESPERANZA- RED TRUJILLO, DISTRITO DE LA ESPERANZA - TRUJILLO - LA LIBERTAD</t>
  </si>
  <si>
    <t>2233815: AMPLIACION Y REMODELACION DEL CENTRO DE SALUD SANTA JULIA, COMPONENTE ATENCION INTEGRAL DE SALUD, Y ATENCION INTEGRAL A LAS PERSONAS AFECTADAS POR VIOLENCIA BASADA EN GENERO, DISTRITO, PROVINCIA Y DEPARTAMENTO DE PIURA</t>
  </si>
  <si>
    <t>2250037: MEJORAMIENTO DE LA CAPACIDAD RESOLUTIVA DEL ESTABLECIMIENTO DE SALUD ESTRATEGICO DE PUTINA, PROVINCIA SAN ANTONIO DE PUTINA - REGION PUNO</t>
  </si>
  <si>
    <t>2250416: MEJORAMIENTO DE LOS SERVICIOS DE ATENCION DE SALUD EN EL PRIMER NIVEL DEL CENTRO DE SALUD PALCA DE CATEGORIA I-3, NUCLEO PALCA, MICRORRED HUANDO, RED HUANCAVELICA, REGION DE HUANCAVELICA</t>
  </si>
  <si>
    <t>2251136: MEJORAMIENTO DE LA CAPACIDAD RESOLUTIVA DEL HOSPITAL LUCIO ALDAZABAL PAUCA DE REDES HUANCANE, PROVINCIA DE HUANCANE - REGION PUNO</t>
  </si>
  <si>
    <t>2255793: CONSTRUCCION Y EQUIPAMIENTO DEL NUEVO HOSPITAL DE IQUITOS CESAR GARAYAR GARCIAS / PROVINCIA DE MAYNAS</t>
  </si>
  <si>
    <t>2260211: FORTALECIMIENTO DE LOS SERVICIOS DE SALUD DEL HOSPITAL REGIONAL DE PUCALLPA - REGION UCAYALI</t>
  </si>
  <si>
    <t>2281019: MEJORAMIENTO DE LOS SERVICIOS DE SALUD EN EL PUESTO DE SALUD DE NIVEL I-2 DE LA COMUNIDAD POMACOCHA, DISTRITO DE POMACOCHA - ANDAHUAYLAS - APURIMAC</t>
  </si>
  <si>
    <t>Ppto. Ejecución Acumulada al 2015</t>
  </si>
  <si>
    <t>AÑO 2016</t>
  </si>
  <si>
    <t>Ppto 2016 (PIM)</t>
  </si>
  <si>
    <t>Ppto. Ejecución acumulada 2016</t>
  </si>
  <si>
    <t>Ppto. 2016                     (PIM)</t>
  </si>
  <si>
    <t>2168944: CONSTRUCCION E IMPLEMENTACION DEL PUESTO DE SALUD DE VILLA JARDIN DE LA MICRORED DANIEL ALCIDES CARRION - TABLADA DE LURIN, RED SAN JUAN DE MIRAFLORES - VILLA MARIA DEL TRIUNFO, DISA II LIMA SUR - MINSA</t>
  </si>
  <si>
    <t>2171361: MEJORAMIENTO DE LA CAPACIDAD RESOLUTIVA DEL CENTRO DE SALUD TUPAC AMARU - MICRORRED VILLA - RED BARRANCO CHORRILLOS SURCO - DISA II LIMA SUR</t>
  </si>
  <si>
    <r>
      <t xml:space="preserve">Año de Ejecución: </t>
    </r>
    <r>
      <rPr>
        <b/>
        <sz val="10"/>
        <rFont val="Arial"/>
        <family val="2"/>
      </rPr>
      <t>2016</t>
    </r>
  </si>
  <si>
    <t>Ejecución acumulada al 2016  (Devengado)</t>
  </si>
  <si>
    <t>2285839: MEJORAMIENTO Y AMPLIACION DE LOS SERVICIOS DE SALUD DEL ESTABLECIMIENTO DE SALUD LLATA, DISTRITO DE LLATA, PROVINCIA DE HUAMALIES - REGION HUANUCO</t>
  </si>
  <si>
    <t>2286124: MEJORAMIENTO DE LOS SERVICIOS DE SALUD DEL ESTABLECIMIENTO DE SALUD HUARI, DISTRITO Y PROVINCIA DE HUARI DEPARTAMENTO DE ANCASH</t>
  </si>
  <si>
    <t>AL MES DE MARZO 2016</t>
  </si>
  <si>
    <t>MINISTERIO DE SALUD - MES DE MARZO 2016</t>
  </si>
  <si>
    <t>2062622: MEJORAMIENTO DE LA CAPACIDAD RESOLUTIVA DE LOS SERVICIOS DE SALUD DEL CENTRO DE SALUD SAN CLEMENTE DE LA MICRORED SAN CLEMENTE, RED Nº 2 CHINCHA-PISCO, DIRESA ICA</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</si>
  <si>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</si>
  <si>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</si>
  <si>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</si>
  <si>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2156215: MEJORAMIENTO DEL TRANSPORTE ASISTIDO DE PACIENTES POR LA VIA ACUATICA-FLUVIAL DEL CENTRO DE SALUD I-4 CABALLOCOCHA, DISTRITO DE RAMON CASTILLA, PROVINCIA DE RAMON CASTILLA, DEPARTAMENTO DE LORETO</t>
  </si>
  <si>
    <t>2156216: MEJORAMIENTO DEL TRANSPORTE ASISTIDO DE PACIENTES POR LA VIA ACUATICA-FLUVIAL DEL CENTRO DE SALUD I-4 NAUTA, DISTRITO DE NAUTA, PROVINCIA DE LORETO, DEPARTAMENTO DE LORETO</t>
  </si>
  <si>
    <t>2156217: MEJORAMIENTO DEL TRANSPORTE ASISTIDO DE PACIENTES POR LA VIA ACUATICA-FLUVIAL DEL CENTRO DE SALUD I-4 REQUENA, DISTRITO DE REQUENA, PROVINCIA DE REQUENA, DEPARTAMENTO DE LORETO</t>
  </si>
  <si>
    <t>2156218: MEJORAMIENTO DEL TRANSPORTE ASISTIDO DE PACIENTES POR LA VIA ACUATICA-FLUVIAL DEL CENTRO DE SALUD I-4 BELLAVISTA NANAY, DISTRITO DE PUNCHANA, PROVINCIA DE MAYNAS, DEPARTAMENTO DE LORETO</t>
  </si>
  <si>
    <t>2156219: MEJORAMIENTO DEL TRANSPORTE ASISTIDO DE PACIENTES POR LA VIA ACUATICA-FLUVIAL DEL CENTRO DE SALUD I-4 SAN LORENZO, DISTRITO DE BARRANCA, PROVINCIA DE DATEM DEL MARAÑON, DEPARTAMENTO DE LORETO</t>
  </si>
  <si>
    <t>2156220: MEJORAMIENTO DEL TRANSPORTE ASISTIDO DE PACIENTES POR LA VIA ACUATICA-FLUVIAL DEL CENTRO DE SALUD I-4 CONTAMANA, DISTRITO DE CONTAMANA, PROVINCIA DE UCAYALI, DEPARTAMENTO DE LORETO</t>
  </si>
  <si>
    <t>2156221: MEJORAMIENTO DEL TRANSPORTE ASISTIDO DE PACIENTES POR LA VIA ACUATICA-FLUVIAL DEL CENTRO DE SALUD I-3 LAGUNAS, DISTRITO DE LAGUNAS, PROVINCIA DE ALTO AMAZONAS, DEPARTAMENTO DE LORETO</t>
  </si>
  <si>
    <t>2156223: MEJORAMIENTO DEL TRANSPORTE ASISTIDO DE PACIENTES POR LA VIA ACUATICA-FLUVIAL DEL CENTRO DE SALUD I-3 PEVAS, DISTRITO DE PEVAS, PROVINCIA DE RAMON CASTILLA, DEPARTAMENTO DE LORETO</t>
  </si>
  <si>
    <t>2156224: MEJORAMIENTO DEL TRANSPORTE ASISTIDO DE PACIENTES POR LA VIA ACUATICA-FLUVIAL DEL CENTRO DE SALUD I-3 MAYPUCO, DISTRITO DE URARINAS, PROVINCIA DE LORETO, DEPARTAMENTO DE LORETO</t>
  </si>
  <si>
    <t>2156225: MEJORAMIENTO DEL TRANSPORTE ASISTIDO DE PACIENTES POR LA VIA ACUATICA-FLUVIAL DEL CENTRO DE SALUD I-3 SANTA MARIA DE NANAY, DISTRITO DE ALTO NANAY, PROVINCIA DE MAYNAS, DEPARTAMENTO DE LORETO</t>
  </si>
  <si>
    <t>2172664: MEJORAMIENTO DEL TRANSPORTE ASISTIDO DE PACIENTES POR LA VIA ACUATICA-FLUVIAL DEL CENTRO DE SALUD I-3 SARAMIRIZA, DISTRITO DE MANSERICHE, PROVINCIA DE DATEM DEL MARAÑON, DEPARTAMENTO DE LORETO</t>
  </si>
  <si>
    <t>2177578: MEJORAMIENTO DEL SERVICIO DE ATENCION PREHOSPITALARIA Y TRANSPORTE ASISTIDO DE PACIENTES EN SITUACION DE EMERGENCIA O URGENCIA POR LA VIA ACUATICA-FLUVIAL DEL C.S. I-4 SANTA CLOTILDE, DISTRITO DE NAPO, PROVINCIA DE MAYNAS, DEPARTAMENTO DE LORETO</t>
  </si>
  <si>
    <t>2177579: MEJORARMIENTO DEL SERVICIO DE ATENCION PREHOSPITALARIA Y TRANSPORTE ASISTIDO DE PACIENTES EN SITUACION DE EMERGENCIA O URGENCIA POR LA VIA ACUATICA-FLUVIAL DEL P.S. I-2 ANGOTEROS, DISTRITO TORRES CAUSANA, PROVINCIA DE MAYNAS, DEPARTAMENTO DE LORETO</t>
  </si>
  <si>
    <t>2177580: MEJORAMIENTO DE SERVICIO DE ATENCION PREHOSPITARIA Y TRANSPORTE ASISTIDO DE PACIENTES EN SITUACION DE MERGENCIA O URGENCIA POR LA VIA ACUATICA-FLIVIAL DEL C.S. I-3 MAZAN, PROVINCIA DE MAYNAS, DEPARTAMENTO DE LORETO</t>
  </si>
  <si>
    <t>2177581: MEJORAMIENTO DEL SERVICIO DE ATENCION PREHOSPITALARIA Y TRANSPORTE ASISTIDO DE PACIENTES EN SITUACION DE EMERGENCIA O URGENCIA POR LA VIA ACUATICA-FLUVIAL DEL P.S. I-1 NUEVA LIBERTAD, DISTRITO DE NAPO, PROVINCIA DE MAYNAS, DEPARTAMENTO DE LORETO</t>
  </si>
  <si>
    <t>2177582: MEJORAMIENTO DEL SERVICIO DE ATENCION PREHOSPITALARIA Y TRANSPORTE ASISTIDO DE PACIENTES EN SITUACION DE EMERGENCIA O URGENCIA POR LA VIA ACUATICA-FLUVIAL DEL P.S. I-1 RUMIRUMI, DISTRITO DE NAPO, PROVINCIA DE MAYNAS, DEPARTAMENTO DE LORETO</t>
  </si>
  <si>
    <t>2177583: MEJORAMIENTO DEL SERVICIO DE ATENCION PREHOSPITALARIA Y TRANSPORTE ASISTIDO DE PACIENTES EN SITUACION DE EMERGENCIA O URGENCIA POR LA VIA ACUATICA-FLUVIAL DEL P.S. I-1 SAN RAFAEL, DISTRITO DE NAPO, PROVINCIA DE MAYNAS, DEPARTAMENTO DE LORETO</t>
  </si>
  <si>
    <t>2177584: MEJORAMIENTO EL SERVICIO DE ATENCION PREHOSPITALARIA Y TRANSPORTE ASISTIDO DE PACIENTES EN SITUACION DE EMERGENCIA O URGENCIA POR LA VIA ACUATICA-FLUVIAL DEL P.S. I-1 TACSHA CURARAY, DISTRITO DE NAPO, PROVINCIA DE MAYNAS, DEPARTAMENTO DE LORETO</t>
  </si>
  <si>
    <t>2177585: MEJORAMIENTO DEL SERVICIO DE ATENCION PREHOSPITALARIA Y TRANSPORTE ASISTIDO DE PACIENTES EN SITUACION DE EMERGENCIA O URGENCIA POR LA VIA ACUATICA-FLUVIAL DEL P.S. I-2 CABO PANTOJA, DISTRITO TORRES CAUSANA, PROVINCIA MAYNAS, DEPARTAMENTO DE LORETO</t>
  </si>
  <si>
    <t>2062724: EQUIPAMIENTO DE LAS UNIDADES FUNCIONALES DE ADMISION Y ARCHIVO DE HISTORIAS CLINICAS DE LOS EE.SS. DE LA MICRORED DE SALUD SANTA ANITA DE LA DIRECCION DE RED DE SALUD LIMA ESTE METROPOLITANA DISA IV LIMA ESTE</t>
  </si>
  <si>
    <t>2062729: EQUIPAMIENTO DEL AREA FUNCIONAL DE ADMISION DE LOS ESTABLECIMIENTOS DE SALUD DE LA MICRORED DE SALUD CHOSICA II, DIRECCION DE RED DE SALUD LIMA ESTE METROPOLITANA, DIRECCION DE SALUD IV LIMA ESTE</t>
  </si>
  <si>
    <t>2062731: EQUIPAMIENTO DEL AREA FUNCIONAL DE ADMISION DE LOS ESTABLECIMIENTOS DE SALUD DE LA MICRORED DE SALUD ATE III, DIRECCION DE RED DE SALUD LIMA ESTE METROPOLITANA, DIRECCION DE SALUD IV LIMA ESTE</t>
  </si>
  <si>
    <t>2086394: CONSTRUCCION E IMPLEMENTACION DEL ESTABLECIMIENTO DE SALUD ALFA Y OMEGA DE LA MICRORED DE SALUD ATE II, DIRECCION DE RED DE SALUD LIMA ESTE METROPOLITANA, DIRECCION DE SALUD IV LIMA ESTE</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</si>
  <si>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</si>
  <si>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</si>
  <si>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</si>
  <si>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</si>
  <si>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</si>
  <si>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</si>
  <si>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</si>
  <si>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</si>
  <si>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</si>
  <si>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</si>
  <si>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2265367: AMPLIACION Y EQUIPAMIENTO DEL PUESTO DE SALUD LA FRATERNIDAD - HUAYCAN DE LA MICRORRED ATE I - RED LIMA ESTE METROPÒLITANA - DISA IV LIMA ESTE</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</si>
  <si>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</si>
  <si>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</si>
  <si>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</si>
  <si>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</si>
  <si>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</si>
  <si>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</si>
  <si>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</si>
  <si>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</si>
  <si>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</si>
  <si>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</si>
  <si>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</si>
  <si>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</si>
  <si>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</si>
  <si>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</si>
  <si>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Unidad Ejecutora 009-1562: INSTITUTO NACIONAL DE REHABILITACION - IGSS</t>
  </si>
  <si>
    <t>2056337: MEJORAMIENTO DE LA ATENCION DE LAS PERSONAS CON DISCAPACIDAD DE ALTA COMPLEJIDAD EN EL INSTITUTO NACIONAL DE REHABILITACION</t>
  </si>
  <si>
    <t>Unidad Ejecutora 016-1569: HOSPITAL DE EMERGENCIAS CASIMIRO ULLOA - IGSS</t>
  </si>
  <si>
    <t>Pliego 137: INSTITUTO DE GESTION DE SERVICIOS DE SALUD</t>
  </si>
  <si>
    <t>Ejecución acumulada al mes de
 febrero (Devengado)</t>
  </si>
  <si>
    <t>http://apps5.mineco.gob.pe/transparencia/Navegador/default.aspx</t>
  </si>
  <si>
    <t>Ejecución acumulada al mes de
 Febrero (Devengado)</t>
  </si>
  <si>
    <t>131: INSTITUTO NACIONAL DE SALUD</t>
  </si>
  <si>
    <t>137: INSTITUTO DE GESTION DE SERVICIOS DE SALUD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</si>
</sst>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7"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10"/>
      <color theme="1"/>
      <name val="Arial"/>
      <family val="2"/>
    </font>
    <font>
      <sz val="10"/>
      <color theme="1"/>
      <name val="Arial"/>
      <family val="2"/>
    </font>
    <font>
      <b/>
      <sz val="9"/>
      <color theme="1"/>
      <name val="Arial"/>
      <family val="2"/>
    </font>
    <font>
      <b/>
      <sz val="9"/>
      <color theme="3"/>
      <name val="Arial"/>
      <family val="2"/>
    </font>
    <font>
      <sz val="20"/>
      <name val="Arial"/>
      <family val="2"/>
    </font>
    <font>
      <b/>
      <sz val="9"/>
      <color rgb="FF002060"/>
      <name val="Arial"/>
      <family val="2"/>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9F2FD"/>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5" fillId="0" borderId="0" applyNumberFormat="0" applyFill="0" applyBorder="0" applyAlignment="0" applyProtection="0"/>
  </cellStyleXfs>
  <cellXfs count="195">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0"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0"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0"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1"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1" xfId="1" applyNumberFormat="1" applyFont="1" applyFill="1" applyBorder="1" applyAlignment="1">
      <alignment horizontal="right" vertical="center" wrapText="1"/>
    </xf>
    <xf numFmtId="3" fontId="19" fillId="6" borderId="11" xfId="1" applyNumberFormat="1" applyFont="1" applyFill="1" applyBorder="1" applyAlignment="1">
      <alignment horizontal="right" vertical="center" wrapText="1"/>
    </xf>
    <xf numFmtId="167" fontId="19" fillId="6" borderId="11"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2"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4" xfId="9" applyNumberFormat="1" applyFont="1" applyFill="1" applyBorder="1" applyAlignment="1">
      <alignment horizontal="right"/>
    </xf>
    <xf numFmtId="3" fontId="10" fillId="5" borderId="0" xfId="9" applyNumberFormat="1" applyFont="1" applyFill="1" applyBorder="1" applyAlignment="1">
      <alignment horizontal="right"/>
    </xf>
    <xf numFmtId="0" fontId="30" fillId="7" borderId="0" xfId="0" applyFont="1" applyFill="1" applyBorder="1" applyAlignment="1">
      <alignment horizontal="left" wrapText="1"/>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0" fontId="11" fillId="3" borderId="20"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19" fillId="0" borderId="0" xfId="10" applyNumberFormat="1" applyFont="1" applyBorder="1" applyAlignment="1">
      <alignment horizontal="right" vertical="center" wrapText="1"/>
    </xf>
    <xf numFmtId="3" fontId="27" fillId="0" borderId="0" xfId="0" applyNumberFormat="1" applyFont="1" applyAlignment="1">
      <alignment horizontal="center" vertical="center" wrapText="1"/>
    </xf>
    <xf numFmtId="0" fontId="20" fillId="5" borderId="0" xfId="10" applyFont="1" applyFill="1" applyBorder="1" applyAlignment="1">
      <alignment horizontal="center" vertical="center" wrapText="1"/>
    </xf>
    <xf numFmtId="3" fontId="19" fillId="5" borderId="0" xfId="10" applyNumberFormat="1" applyFont="1" applyFill="1" applyBorder="1" applyAlignment="1">
      <alignment horizontal="right" vertical="center" wrapText="1"/>
    </xf>
    <xf numFmtId="3" fontId="29" fillId="7" borderId="0" xfId="0" applyNumberFormat="1" applyFont="1" applyFill="1" applyBorder="1" applyAlignment="1">
      <alignment horizontal="right" vertical="center" wrapText="1"/>
    </xf>
    <xf numFmtId="3" fontId="19" fillId="5" borderId="0" xfId="0" applyNumberFormat="1" applyFont="1" applyFill="1" applyBorder="1" applyAlignment="1">
      <alignment horizontal="right" vertical="center"/>
    </xf>
    <xf numFmtId="167" fontId="31" fillId="0" borderId="0" xfId="10" applyNumberFormat="1" applyFont="1" applyFill="1" applyBorder="1" applyAlignment="1">
      <alignment horizontal="right" vertical="center" wrapText="1"/>
    </xf>
    <xf numFmtId="167" fontId="19" fillId="0" borderId="0" xfId="10" applyNumberFormat="1" applyFont="1" applyBorder="1" applyAlignment="1">
      <alignment horizontal="right" vertical="center"/>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1" xfId="0" applyFont="1" applyFill="1" applyBorder="1" applyAlignment="1">
      <alignment horizontal="left" vertical="center"/>
    </xf>
    <xf numFmtId="0" fontId="21" fillId="0" borderId="0" xfId="0" quotePrefix="1" applyFont="1" applyAlignment="1">
      <alignment vertical="center" wrapText="1"/>
    </xf>
    <xf numFmtId="0" fontId="19" fillId="4" borderId="16" xfId="0" applyFont="1" applyFill="1" applyBorder="1" applyAlignment="1">
      <alignment horizontal="center" vertical="center" wrapText="1"/>
    </xf>
    <xf numFmtId="3" fontId="32" fillId="0" borderId="2" xfId="0" applyNumberFormat="1" applyFont="1" applyBorder="1" applyAlignment="1">
      <alignment horizontal="right" vertical="center" wrapText="1"/>
    </xf>
    <xf numFmtId="167" fontId="19" fillId="4" borderId="16" xfId="0" applyNumberFormat="1" applyFont="1" applyFill="1" applyBorder="1" applyAlignment="1">
      <alignment horizontal="right" vertical="center"/>
    </xf>
    <xf numFmtId="3" fontId="19" fillId="4" borderId="15" xfId="0" applyNumberFormat="1" applyFont="1" applyFill="1" applyBorder="1" applyAlignment="1">
      <alignment horizontal="right" vertical="center"/>
    </xf>
    <xf numFmtId="3" fontId="14" fillId="0" borderId="0" xfId="10" applyNumberFormat="1" applyFont="1"/>
    <xf numFmtId="43" fontId="33" fillId="2" borderId="0" xfId="1" applyFont="1" applyFill="1"/>
    <xf numFmtId="3" fontId="19" fillId="4" borderId="13" xfId="0" applyNumberFormat="1" applyFont="1" applyFill="1" applyBorder="1" applyAlignment="1">
      <alignment horizontal="right" vertical="center"/>
    </xf>
    <xf numFmtId="0" fontId="31" fillId="0" borderId="0" xfId="0" applyFont="1" applyBorder="1" applyAlignment="1">
      <alignment vertical="center"/>
    </xf>
    <xf numFmtId="3" fontId="19" fillId="4" borderId="16" xfId="0" applyNumberFormat="1" applyFont="1" applyFill="1" applyBorder="1" applyAlignment="1">
      <alignment vertical="center" wrapText="1"/>
    </xf>
    <xf numFmtId="3" fontId="22" fillId="0" borderId="11" xfId="0" applyNumberFormat="1" applyFont="1" applyBorder="1" applyAlignment="1">
      <alignment horizontal="right" vertical="center" wrapText="1"/>
    </xf>
    <xf numFmtId="0" fontId="22" fillId="0" borderId="4" xfId="0" applyFont="1" applyBorder="1" applyAlignment="1">
      <alignment horizontal="justify" vertical="center" wrapText="1"/>
    </xf>
    <xf numFmtId="3" fontId="19" fillId="6" borderId="4" xfId="2" applyNumberFormat="1" applyFont="1" applyFill="1" applyBorder="1" applyAlignment="1">
      <alignment horizontal="left" vertical="center" wrapText="1"/>
    </xf>
    <xf numFmtId="3" fontId="19" fillId="6" borderId="4" xfId="2" applyNumberFormat="1" applyFont="1" applyFill="1" applyBorder="1" applyAlignment="1">
      <alignment horizontal="right" vertical="center" wrapText="1"/>
    </xf>
    <xf numFmtId="0" fontId="26" fillId="0" borderId="11" xfId="0" applyFont="1" applyBorder="1" applyAlignment="1"/>
    <xf numFmtId="165" fontId="19" fillId="6" borderId="11" xfId="2" applyNumberFormat="1" applyFont="1" applyFill="1" applyBorder="1" applyAlignment="1">
      <alignment horizontal="right" vertical="center" wrapText="1"/>
    </xf>
    <xf numFmtId="3" fontId="19" fillId="6" borderId="11" xfId="2" applyNumberFormat="1" applyFont="1" applyFill="1" applyBorder="1" applyAlignment="1">
      <alignment horizontal="right" vertical="center" wrapText="1"/>
    </xf>
    <xf numFmtId="167" fontId="19" fillId="6" borderId="11" xfId="2" applyNumberFormat="1" applyFont="1" applyFill="1" applyBorder="1" applyAlignment="1">
      <alignment horizontal="right" vertical="center" wrapText="1"/>
    </xf>
    <xf numFmtId="0" fontId="22" fillId="0" borderId="35" xfId="0" applyFont="1" applyBorder="1" applyAlignment="1">
      <alignment horizontal="justify" vertical="center" wrapText="1"/>
    </xf>
    <xf numFmtId="167" fontId="22" fillId="0" borderId="11" xfId="0" applyNumberFormat="1" applyFont="1" applyBorder="1" applyAlignment="1">
      <alignment horizontal="right" vertical="center" wrapText="1"/>
    </xf>
    <xf numFmtId="0" fontId="20" fillId="0" borderId="4" xfId="0" applyFont="1" applyFill="1" applyBorder="1" applyAlignment="1">
      <alignment horizontal="center" vertical="center"/>
    </xf>
    <xf numFmtId="0" fontId="19" fillId="8" borderId="2" xfId="0" applyFont="1" applyFill="1" applyBorder="1" applyAlignment="1">
      <alignment horizontal="left" vertical="center" wrapText="1"/>
    </xf>
    <xf numFmtId="3" fontId="34" fillId="8" borderId="2" xfId="0" applyNumberFormat="1" applyFont="1" applyFill="1" applyBorder="1" applyAlignment="1">
      <alignment horizontal="right" vertical="center" wrapText="1"/>
    </xf>
    <xf numFmtId="3" fontId="19" fillId="8" borderId="2" xfId="0" applyNumberFormat="1" applyFont="1" applyFill="1" applyBorder="1" applyAlignment="1">
      <alignment horizontal="right" vertical="center" wrapText="1"/>
    </xf>
    <xf numFmtId="0" fontId="19" fillId="8" borderId="2" xfId="0" applyFont="1" applyFill="1" applyBorder="1" applyAlignment="1">
      <alignment horizontal="right" vertical="center" wrapText="1"/>
    </xf>
    <xf numFmtId="167" fontId="19" fillId="8" borderId="2" xfId="0" applyNumberFormat="1" applyFont="1" applyFill="1" applyBorder="1" applyAlignment="1">
      <alignment horizontal="right" vertical="center" wrapText="1"/>
    </xf>
    <xf numFmtId="0" fontId="34" fillId="8" borderId="2" xfId="0" applyFont="1" applyFill="1" applyBorder="1" applyAlignment="1">
      <alignment horizontal="right" vertical="center" wrapText="1"/>
    </xf>
    <xf numFmtId="0" fontId="20" fillId="0" borderId="2" xfId="0" applyFont="1" applyFill="1" applyBorder="1" applyAlignment="1">
      <alignment horizontal="center" vertical="center"/>
    </xf>
    <xf numFmtId="49" fontId="20" fillId="2" borderId="2" xfId="0" applyNumberFormat="1" applyFont="1" applyFill="1" applyBorder="1" applyAlignment="1">
      <alignment horizontal="center" vertical="center" wrapText="1"/>
    </xf>
    <xf numFmtId="0" fontId="31" fillId="6" borderId="2" xfId="0" applyFont="1" applyFill="1" applyBorder="1" applyAlignment="1">
      <alignment horizontal="left" wrapText="1"/>
    </xf>
    <xf numFmtId="0" fontId="26" fillId="6" borderId="2" xfId="0" applyFont="1" applyFill="1" applyBorder="1" applyAlignment="1">
      <alignment horizontal="left" wrapText="1"/>
    </xf>
    <xf numFmtId="3" fontId="31" fillId="6" borderId="2" xfId="0" applyNumberFormat="1" applyFont="1" applyFill="1" applyBorder="1" applyAlignment="1">
      <alignment horizontal="right" vertical="center" wrapText="1"/>
    </xf>
    <xf numFmtId="167" fontId="31" fillId="6" borderId="2" xfId="0"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19" fillId="6" borderId="4" xfId="2" applyNumberFormat="1" applyFont="1" applyFill="1" applyBorder="1" applyAlignment="1">
      <alignment horizontal="right" vertical="center" wrapText="1"/>
    </xf>
    <xf numFmtId="167" fontId="19" fillId="6" borderId="2" xfId="2" applyNumberFormat="1" applyFont="1" applyFill="1" applyBorder="1" applyAlignment="1">
      <alignment horizontal="right" vertical="center" wrapText="1"/>
    </xf>
    <xf numFmtId="0" fontId="14" fillId="2" borderId="36" xfId="9" applyFont="1" applyFill="1" applyBorder="1" applyAlignment="1">
      <alignment wrapText="1"/>
    </xf>
    <xf numFmtId="3" fontId="14" fillId="5" borderId="11" xfId="9" applyNumberFormat="1" applyFont="1" applyFill="1" applyBorder="1" applyAlignment="1">
      <alignment horizontal="right"/>
    </xf>
    <xf numFmtId="167" fontId="14" fillId="5" borderId="37" xfId="9" applyNumberFormat="1" applyFont="1" applyFill="1" applyBorder="1" applyAlignment="1">
      <alignment horizontal="right"/>
    </xf>
    <xf numFmtId="0" fontId="10" fillId="5" borderId="38"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4" xfId="9" applyNumberFormat="1" applyFont="1" applyFill="1" applyBorder="1" applyAlignment="1">
      <alignment horizontal="right"/>
    </xf>
    <xf numFmtId="3" fontId="10" fillId="5" borderId="3" xfId="9" applyNumberFormat="1" applyFont="1" applyFill="1" applyBorder="1" applyAlignment="1">
      <alignment horizontal="right"/>
    </xf>
    <xf numFmtId="0" fontId="19" fillId="4" borderId="39" xfId="0" applyFont="1" applyFill="1" applyBorder="1" applyAlignment="1">
      <alignment vertical="center" wrapText="1"/>
    </xf>
    <xf numFmtId="3" fontId="14" fillId="5" borderId="0" xfId="0" applyNumberFormat="1" applyFont="1" applyFill="1" applyBorder="1" applyAlignment="1">
      <alignment horizontal="left" vertical="top" wrapText="1"/>
    </xf>
    <xf numFmtId="3" fontId="14" fillId="5" borderId="0" xfId="0" applyNumberFormat="1" applyFont="1" applyFill="1" applyBorder="1" applyAlignment="1">
      <alignment horizontal="justify" vertical="justify" wrapText="1"/>
    </xf>
    <xf numFmtId="3" fontId="14" fillId="5" borderId="0" xfId="0" applyNumberFormat="1" applyFont="1" applyFill="1" applyBorder="1" applyAlignment="1">
      <alignment horizontal="justify" vertical="top" wrapText="1"/>
    </xf>
    <xf numFmtId="43" fontId="14" fillId="0" borderId="0" xfId="1" applyFont="1" applyAlignment="1">
      <alignment horizontal="left"/>
    </xf>
    <xf numFmtId="0" fontId="10" fillId="6" borderId="17" xfId="9" applyFont="1" applyFill="1" applyBorder="1" applyAlignment="1">
      <alignment horizontal="center" vertical="center" wrapText="1"/>
    </xf>
    <xf numFmtId="0" fontId="10" fillId="6" borderId="17" xfId="9" applyFont="1" applyFill="1" applyBorder="1" applyAlignment="1">
      <alignment horizontal="center" vertical="center"/>
    </xf>
    <xf numFmtId="0" fontId="10" fillId="6" borderId="18" xfId="9" applyFont="1" applyFill="1" applyBorder="1" applyAlignment="1">
      <alignment horizontal="center" vertical="center" wrapText="1"/>
    </xf>
    <xf numFmtId="0" fontId="10" fillId="6" borderId="19"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6"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20" xfId="10" applyFont="1" applyFill="1" applyBorder="1" applyAlignment="1">
      <alignment horizontal="center" vertical="center" wrapText="1"/>
    </xf>
    <xf numFmtId="0" fontId="16" fillId="3" borderId="21" xfId="10" applyFont="1" applyFill="1" applyBorder="1" applyAlignment="1">
      <alignment horizontal="center" vertical="center" wrapText="1"/>
    </xf>
    <xf numFmtId="0" fontId="16" fillId="3" borderId="34"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0" fontId="11" fillId="3" borderId="26" xfId="10" applyFont="1" applyFill="1" applyBorder="1" applyAlignment="1">
      <alignment horizontal="center" vertical="center" wrapText="1"/>
    </xf>
    <xf numFmtId="0" fontId="11" fillId="3" borderId="27" xfId="10" applyFont="1" applyFill="1" applyBorder="1" applyAlignment="1">
      <alignment horizontal="center" vertical="center" wrapText="1"/>
    </xf>
    <xf numFmtId="3" fontId="35" fillId="0" borderId="0" xfId="11" applyNumberFormat="1" applyBorder="1" applyAlignment="1">
      <alignment horizontal="left" vertical="center" wrapText="1"/>
    </xf>
    <xf numFmtId="4" fontId="11" fillId="3" borderId="22" xfId="10" applyNumberFormat="1" applyFont="1" applyFill="1" applyBorder="1" applyAlignment="1">
      <alignment horizontal="center" vertical="center" wrapText="1"/>
    </xf>
    <xf numFmtId="4" fontId="11" fillId="3" borderId="23"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8" xfId="10" applyNumberFormat="1" applyFont="1" applyFill="1" applyBorder="1" applyAlignment="1">
      <alignment horizontal="center" vertical="center" wrapText="1"/>
    </xf>
    <xf numFmtId="167" fontId="11" fillId="3" borderId="29" xfId="10" applyNumberFormat="1" applyFont="1" applyFill="1" applyBorder="1" applyAlignment="1">
      <alignment horizontal="center" vertical="center" wrapText="1"/>
    </xf>
    <xf numFmtId="164" fontId="11" fillId="3" borderId="28" xfId="2" applyNumberFormat="1" applyFont="1" applyFill="1" applyBorder="1" applyAlignment="1">
      <alignment horizontal="center" vertical="center" wrapText="1"/>
    </xf>
    <xf numFmtId="164" fontId="11" fillId="3" borderId="22" xfId="2" applyNumberFormat="1"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1"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0"/>
  <sheetViews>
    <sheetView tabSelected="1" workbookViewId="0">
      <selection activeCell="J13" sqref="J13"/>
    </sheetView>
  </sheetViews>
  <sheetFormatPr baseColWidth="10"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7" customWidth="1"/>
    <col min="9" max="9" width="29.140625" style="1" bestFit="1" customWidth="1"/>
    <col min="10" max="16384" width="11.42578125" style="1"/>
  </cols>
  <sheetData>
    <row r="1" spans="2:11" ht="15" x14ac:dyDescent="0.2">
      <c r="B1" s="163"/>
      <c r="C1" s="163"/>
      <c r="D1" s="163"/>
    </row>
    <row r="2" spans="2:11" ht="15.75" customHeight="1" x14ac:dyDescent="0.15">
      <c r="B2" s="164" t="s">
        <v>19</v>
      </c>
      <c r="C2" s="164"/>
      <c r="D2" s="164"/>
      <c r="E2" s="164"/>
      <c r="F2" s="5"/>
      <c r="G2" s="9"/>
      <c r="H2" s="38"/>
    </row>
    <row r="3" spans="2:11" ht="15" customHeight="1" x14ac:dyDescent="0.2">
      <c r="B3" s="164" t="s">
        <v>91</v>
      </c>
      <c r="C3" s="164"/>
      <c r="D3" s="164"/>
      <c r="E3" s="164"/>
    </row>
    <row r="4" spans="2:11" x14ac:dyDescent="0.2">
      <c r="B4" s="165"/>
      <c r="C4" s="165"/>
      <c r="D4" s="165"/>
    </row>
    <row r="5" spans="2:11" x14ac:dyDescent="0.2">
      <c r="B5" s="2"/>
      <c r="C5" s="2"/>
      <c r="D5" s="2"/>
    </row>
    <row r="6" spans="2:11" x14ac:dyDescent="0.2">
      <c r="B6" s="2"/>
      <c r="C6" s="2"/>
      <c r="D6" s="2"/>
    </row>
    <row r="7" spans="2:11" ht="12.75" customHeight="1" x14ac:dyDescent="0.2">
      <c r="B7" s="166" t="s">
        <v>87</v>
      </c>
      <c r="C7" s="166"/>
      <c r="D7" s="166"/>
      <c r="F7" s="24"/>
    </row>
    <row r="8" spans="2:11" ht="12.75" customHeight="1" x14ac:dyDescent="0.2">
      <c r="B8" s="166" t="s">
        <v>8</v>
      </c>
      <c r="C8" s="166"/>
      <c r="D8" s="166"/>
      <c r="F8" s="24"/>
    </row>
    <row r="9" spans="2:11" ht="12.75" customHeight="1" x14ac:dyDescent="0.2">
      <c r="B9" s="3"/>
      <c r="C9" s="3"/>
      <c r="D9" s="3"/>
      <c r="F9" s="24"/>
    </row>
    <row r="10" spans="2:11" x14ac:dyDescent="0.2">
      <c r="B10" s="1" t="s">
        <v>55</v>
      </c>
      <c r="F10" s="25"/>
    </row>
    <row r="11" spans="2:11" ht="13.5" thickBot="1" x14ac:dyDescent="0.25">
      <c r="C11" s="23"/>
    </row>
    <row r="12" spans="2:11" ht="13.5" customHeight="1" thickBot="1" x14ac:dyDescent="0.25">
      <c r="B12" s="159" t="s">
        <v>5</v>
      </c>
      <c r="C12" s="160" t="s">
        <v>6</v>
      </c>
      <c r="D12" s="161" t="s">
        <v>88</v>
      </c>
      <c r="E12" s="159" t="s">
        <v>13</v>
      </c>
      <c r="G12" s="8"/>
    </row>
    <row r="13" spans="2:11" ht="39" customHeight="1" thickBot="1" x14ac:dyDescent="0.25">
      <c r="B13" s="159"/>
      <c r="C13" s="160"/>
      <c r="D13" s="162"/>
      <c r="E13" s="159"/>
      <c r="G13" s="8"/>
    </row>
    <row r="14" spans="2:11" s="13" customFormat="1" ht="34.5" customHeight="1" thickBot="1" x14ac:dyDescent="0.25">
      <c r="B14" s="6" t="s">
        <v>4</v>
      </c>
      <c r="C14" s="12">
        <f>C15+C19+C20+C21</f>
        <v>1354874844</v>
      </c>
      <c r="D14" s="12">
        <f>D15+D19+D20+D21</f>
        <v>13012990</v>
      </c>
      <c r="E14" s="80">
        <f t="shared" ref="E14:E21" si="0">D14/C14%</f>
        <v>0.96045697930162477</v>
      </c>
      <c r="F14" s="22"/>
      <c r="G14" s="14"/>
      <c r="H14" s="37"/>
      <c r="K14" s="14"/>
    </row>
    <row r="15" spans="2:11" ht="26.25" customHeight="1" x14ac:dyDescent="0.2">
      <c r="B15" s="15" t="s">
        <v>7</v>
      </c>
      <c r="C15" s="16">
        <f>SUM(C16:C18)</f>
        <v>1281880106</v>
      </c>
      <c r="D15" s="16">
        <f>SUM(D16:D18)</f>
        <v>12884609</v>
      </c>
      <c r="E15" s="85">
        <f t="shared" si="0"/>
        <v>1.0051337047585009</v>
      </c>
      <c r="F15" s="20"/>
      <c r="G15" s="8"/>
      <c r="I15" s="21"/>
    </row>
    <row r="16" spans="2:11" ht="18.75" customHeight="1" x14ac:dyDescent="0.2">
      <c r="B16" s="17" t="s">
        <v>41</v>
      </c>
      <c r="C16" s="18">
        <f>'PLIEGO MINSA'!E7</f>
        <v>1180831111</v>
      </c>
      <c r="D16" s="18">
        <f>'PLIEGO MINSA'!H7</f>
        <v>8213172</v>
      </c>
      <c r="E16" s="19">
        <f t="shared" si="0"/>
        <v>0.69554163364179866</v>
      </c>
      <c r="F16" s="20"/>
      <c r="G16" s="8"/>
    </row>
    <row r="17" spans="2:9" ht="18.75" customHeight="1" x14ac:dyDescent="0.2">
      <c r="B17" s="17" t="s">
        <v>50</v>
      </c>
      <c r="C17" s="18">
        <f>'PLIEGO MINSA'!E77</f>
        <v>25681599</v>
      </c>
      <c r="D17" s="18">
        <f>'PLIEGO MINSA'!H77</f>
        <v>713071</v>
      </c>
      <c r="E17" s="19">
        <f t="shared" si="0"/>
        <v>2.7765833428050959</v>
      </c>
      <c r="F17" s="20"/>
      <c r="G17" s="8"/>
    </row>
    <row r="18" spans="2:9" ht="26.25" customHeight="1" thickBot="1" x14ac:dyDescent="0.25">
      <c r="B18" s="147" t="s">
        <v>42</v>
      </c>
      <c r="C18" s="148">
        <f>'PLIEGO MINSA'!E100</f>
        <v>75367396</v>
      </c>
      <c r="D18" s="148">
        <f>'PLIEGO MINSA'!H100</f>
        <v>3958366</v>
      </c>
      <c r="E18" s="149">
        <f t="shared" si="0"/>
        <v>5.2520933587781116</v>
      </c>
      <c r="F18" s="20"/>
      <c r="G18" s="8"/>
    </row>
    <row r="19" spans="2:9" ht="30.75" customHeight="1" thickBot="1" x14ac:dyDescent="0.25">
      <c r="B19" s="150" t="s">
        <v>152</v>
      </c>
      <c r="C19" s="151">
        <f>'UE ADSCRITAS AL PLIEGO MINSA'!E7</f>
        <v>5750161</v>
      </c>
      <c r="D19" s="151">
        <f>'UE ADSCRITAS AL PLIEGO MINSA'!H7</f>
        <v>128381</v>
      </c>
      <c r="E19" s="152">
        <f t="shared" si="0"/>
        <v>2.2326505292634415</v>
      </c>
      <c r="F19" s="20"/>
      <c r="G19" s="8"/>
    </row>
    <row r="20" spans="2:9" ht="30.75" customHeight="1" thickBot="1" x14ac:dyDescent="0.25">
      <c r="B20" s="150" t="s">
        <v>21</v>
      </c>
      <c r="C20" s="151">
        <f>'UE ADSCRITAS AL PLIEGO MINSA'!E10</f>
        <v>67114201</v>
      </c>
      <c r="D20" s="151">
        <f>'UE ADSCRITAS AL PLIEGO MINSA'!H10</f>
        <v>0</v>
      </c>
      <c r="E20" s="152">
        <f t="shared" si="0"/>
        <v>0</v>
      </c>
      <c r="F20" s="20"/>
      <c r="G20" s="8"/>
    </row>
    <row r="21" spans="2:9" ht="33.75" customHeight="1" thickBot="1" x14ac:dyDescent="0.25">
      <c r="B21" s="150" t="s">
        <v>153</v>
      </c>
      <c r="C21" s="153">
        <f>'UE ADSCRITAS AL PLIEGO MINSA'!E12</f>
        <v>130376</v>
      </c>
      <c r="D21" s="153">
        <f>'UE ADSCRITAS AL PLIEGO MINSA'!H12</f>
        <v>0</v>
      </c>
      <c r="E21" s="152">
        <f t="shared" si="0"/>
        <v>0</v>
      </c>
      <c r="G21" s="8"/>
    </row>
    <row r="22" spans="2:9" ht="25.5" x14ac:dyDescent="0.35">
      <c r="C22" s="7"/>
      <c r="D22" s="81"/>
      <c r="I22" s="112"/>
    </row>
    <row r="23" spans="2:9" ht="25.5" x14ac:dyDescent="0.35">
      <c r="D23" s="7"/>
      <c r="I23" s="112"/>
    </row>
    <row r="24" spans="2:9" ht="33" customHeight="1" x14ac:dyDescent="0.2">
      <c r="D24" s="7"/>
      <c r="E24" s="7"/>
    </row>
    <row r="25" spans="2:9" x14ac:dyDescent="0.2">
      <c r="D25" s="7"/>
      <c r="E25" s="11"/>
    </row>
    <row r="26" spans="2:9" ht="18" x14ac:dyDescent="0.25">
      <c r="D26" s="7"/>
      <c r="G26" s="10"/>
    </row>
    <row r="28" spans="2:9" x14ac:dyDescent="0.2">
      <c r="D28" s="7"/>
      <c r="E28" s="11"/>
    </row>
    <row r="29" spans="2:9" x14ac:dyDescent="0.2">
      <c r="D29" s="7"/>
    </row>
    <row r="30" spans="2:9" x14ac:dyDescent="0.2">
      <c r="E30"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P1036"/>
  <sheetViews>
    <sheetView zoomScaleNormal="100" workbookViewId="0">
      <pane ySplit="7" topLeftCell="A115" activePane="bottomLeft" state="frozen"/>
      <selection pane="bottomLeft" sqref="A1:K119"/>
    </sheetView>
  </sheetViews>
  <sheetFormatPr baseColWidth="10" defaultRowHeight="5.65" customHeight="1" x14ac:dyDescent="0.2"/>
  <cols>
    <col min="1" max="1" width="8.5703125" style="60" customWidth="1"/>
    <col min="2" max="2" width="41.42578125" style="79" customWidth="1"/>
    <col min="3" max="3" width="10.5703125" style="61" customWidth="1" collapsed="1"/>
    <col min="4" max="4" width="12.28515625" style="61" customWidth="1"/>
    <col min="5" max="5" width="13" style="62" customWidth="1"/>
    <col min="6" max="6" width="11.7109375" style="62" customWidth="1"/>
    <col min="7" max="7" width="11.7109375" style="35" customWidth="1"/>
    <col min="8" max="8" width="11.28515625" style="35" customWidth="1"/>
    <col min="9" max="9" width="8.7109375" style="63" customWidth="1"/>
    <col min="10" max="10" width="12.28515625" style="59" customWidth="1"/>
    <col min="11" max="11" width="10.5703125" style="64" customWidth="1"/>
    <col min="12" max="12" width="12.85546875" style="35" customWidth="1"/>
    <col min="13" max="13" width="11.42578125" style="35"/>
    <col min="14" max="14" width="13.28515625" style="35" bestFit="1" customWidth="1"/>
    <col min="15" max="16384" width="11.42578125" style="35"/>
  </cols>
  <sheetData>
    <row r="1" spans="1:12" s="31" customFormat="1" ht="18.75" customHeight="1" x14ac:dyDescent="0.2">
      <c r="A1" s="172" t="s">
        <v>52</v>
      </c>
      <c r="B1" s="172"/>
      <c r="C1" s="172"/>
      <c r="D1" s="172"/>
      <c r="E1" s="172"/>
      <c r="F1" s="172"/>
      <c r="G1" s="172"/>
      <c r="H1" s="172"/>
      <c r="I1" s="172"/>
      <c r="J1" s="172"/>
      <c r="K1" s="172"/>
    </row>
    <row r="2" spans="1:12" s="31" customFormat="1" ht="18.75" customHeight="1" x14ac:dyDescent="0.2">
      <c r="A2" s="173" t="s">
        <v>91</v>
      </c>
      <c r="B2" s="173"/>
      <c r="C2" s="173"/>
      <c r="D2" s="173"/>
      <c r="E2" s="173"/>
      <c r="F2" s="173"/>
      <c r="G2" s="173"/>
      <c r="H2" s="173"/>
      <c r="I2" s="173"/>
      <c r="J2" s="173"/>
      <c r="K2" s="173"/>
    </row>
    <row r="3" spans="1:12" s="31" customFormat="1" ht="18.75" customHeight="1" x14ac:dyDescent="0.2">
      <c r="A3" s="70"/>
      <c r="B3" s="84"/>
      <c r="C3" s="70"/>
      <c r="D3" s="70"/>
      <c r="E3" s="70"/>
      <c r="F3" s="70"/>
      <c r="G3" s="57"/>
      <c r="H3" s="89"/>
      <c r="I3" s="70"/>
      <c r="J3" s="71"/>
      <c r="K3" s="72"/>
    </row>
    <row r="4" spans="1:12" s="31" customFormat="1" ht="13.5" customHeight="1" x14ac:dyDescent="0.2">
      <c r="A4" s="170" t="s">
        <v>0</v>
      </c>
      <c r="B4" s="170" t="s">
        <v>1</v>
      </c>
      <c r="C4" s="178" t="s">
        <v>3</v>
      </c>
      <c r="D4" s="178" t="s">
        <v>80</v>
      </c>
      <c r="E4" s="169" t="s">
        <v>81</v>
      </c>
      <c r="F4" s="169"/>
      <c r="G4" s="169"/>
      <c r="H4" s="169"/>
      <c r="I4" s="169"/>
      <c r="J4" s="174" t="s">
        <v>23</v>
      </c>
      <c r="K4" s="176" t="s">
        <v>25</v>
      </c>
    </row>
    <row r="5" spans="1:12" s="32" customFormat="1" ht="75.75" customHeight="1" thickBot="1" x14ac:dyDescent="0.3">
      <c r="A5" s="171"/>
      <c r="B5" s="170"/>
      <c r="C5" s="179"/>
      <c r="D5" s="179"/>
      <c r="E5" s="86" t="s">
        <v>84</v>
      </c>
      <c r="F5" s="28" t="s">
        <v>151</v>
      </c>
      <c r="G5" s="27" t="s">
        <v>24</v>
      </c>
      <c r="H5" s="39" t="s">
        <v>83</v>
      </c>
      <c r="I5" s="30" t="s">
        <v>13</v>
      </c>
      <c r="J5" s="175"/>
      <c r="K5" s="177"/>
    </row>
    <row r="6" spans="1:12" s="104" customFormat="1" ht="21.75" customHeight="1" x14ac:dyDescent="0.2">
      <c r="A6" s="102"/>
      <c r="B6" s="103" t="s">
        <v>40</v>
      </c>
      <c r="C6" s="103"/>
      <c r="D6" s="100">
        <f>D7+D77+D100</f>
        <v>1987367715.46</v>
      </c>
      <c r="E6" s="100">
        <f>E7+E77+E100</f>
        <v>1281880106</v>
      </c>
      <c r="F6" s="100">
        <v>5437536</v>
      </c>
      <c r="G6" s="100">
        <f t="shared" ref="G6" si="0">G7+G77+G100</f>
        <v>7447073</v>
      </c>
      <c r="H6" s="100">
        <f>SUM(F6:G6)</f>
        <v>12884609</v>
      </c>
      <c r="I6" s="101">
        <f t="shared" ref="I6:I37" si="1">H6/E6%</f>
        <v>1.0051337047585009</v>
      </c>
      <c r="J6" s="100">
        <f t="shared" ref="J6:J37" si="2">D6+H6</f>
        <v>2000252324.46</v>
      </c>
      <c r="K6" s="103"/>
    </row>
    <row r="7" spans="1:12" ht="26.25" customHeight="1" x14ac:dyDescent="0.2">
      <c r="A7" s="33"/>
      <c r="B7" s="98" t="s">
        <v>39</v>
      </c>
      <c r="C7" s="50"/>
      <c r="D7" s="50">
        <f>SUM(D8:D76)</f>
        <v>1502012487.24</v>
      </c>
      <c r="E7" s="50">
        <f>SUM(E8:E76)</f>
        <v>1180831111</v>
      </c>
      <c r="F7" s="50">
        <v>5393286</v>
      </c>
      <c r="G7" s="50">
        <f>SUM(G8:G76)</f>
        <v>2819886</v>
      </c>
      <c r="H7" s="50">
        <f t="shared" ref="H7:H70" si="3">SUM(F7:G7)</f>
        <v>8213172</v>
      </c>
      <c r="I7" s="99">
        <f t="shared" si="1"/>
        <v>0.69554163364179866</v>
      </c>
      <c r="J7" s="50">
        <f t="shared" si="2"/>
        <v>1510225659.24</v>
      </c>
      <c r="K7" s="50"/>
      <c r="L7" s="34"/>
    </row>
    <row r="8" spans="1:12" ht="16.5" customHeight="1" x14ac:dyDescent="0.2">
      <c r="A8" s="36"/>
      <c r="B8" s="45" t="s">
        <v>22</v>
      </c>
      <c r="C8" s="46"/>
      <c r="D8" s="46"/>
      <c r="E8" s="46">
        <v>255000</v>
      </c>
      <c r="F8" s="46">
        <v>0</v>
      </c>
      <c r="G8" s="46"/>
      <c r="H8" s="46">
        <f t="shared" si="3"/>
        <v>0</v>
      </c>
      <c r="I8" s="68">
        <f t="shared" si="1"/>
        <v>0</v>
      </c>
      <c r="J8" s="46">
        <f t="shared" si="2"/>
        <v>0</v>
      </c>
      <c r="K8" s="68"/>
    </row>
    <row r="9" spans="1:12" ht="36" x14ac:dyDescent="0.2">
      <c r="A9" s="36">
        <v>71365</v>
      </c>
      <c r="B9" s="45" t="s">
        <v>56</v>
      </c>
      <c r="C9" s="46">
        <v>46732935</v>
      </c>
      <c r="D9" s="46">
        <v>3578525.43</v>
      </c>
      <c r="E9" s="46">
        <v>19600000</v>
      </c>
      <c r="F9" s="46">
        <v>0</v>
      </c>
      <c r="G9" s="46"/>
      <c r="H9" s="46">
        <f t="shared" si="3"/>
        <v>0</v>
      </c>
      <c r="I9" s="68">
        <f t="shared" si="1"/>
        <v>0</v>
      </c>
      <c r="J9" s="46">
        <f t="shared" si="2"/>
        <v>3578525.43</v>
      </c>
      <c r="K9" s="68">
        <f t="shared" ref="K9:K47" si="4">J9/C9%</f>
        <v>7.6573950041870908</v>
      </c>
    </row>
    <row r="10" spans="1:12" ht="60" x14ac:dyDescent="0.2">
      <c r="A10" s="36">
        <v>74531</v>
      </c>
      <c r="B10" s="45" t="s">
        <v>93</v>
      </c>
      <c r="C10" s="46">
        <v>4245500.71</v>
      </c>
      <c r="D10" s="46">
        <v>3533040.7</v>
      </c>
      <c r="E10" s="46">
        <v>53068</v>
      </c>
      <c r="F10" s="46">
        <v>0</v>
      </c>
      <c r="G10" s="46"/>
      <c r="H10" s="46">
        <f t="shared" si="3"/>
        <v>0</v>
      </c>
      <c r="I10" s="68">
        <f t="shared" si="1"/>
        <v>0</v>
      </c>
      <c r="J10" s="46">
        <f t="shared" si="2"/>
        <v>3533040.7</v>
      </c>
      <c r="K10" s="68">
        <f t="shared" si="4"/>
        <v>83.218469182637349</v>
      </c>
    </row>
    <row r="11" spans="1:12" ht="48" x14ac:dyDescent="0.2">
      <c r="A11" s="36">
        <v>66253</v>
      </c>
      <c r="B11" s="45" t="s">
        <v>94</v>
      </c>
      <c r="C11" s="46">
        <v>309614383.63</v>
      </c>
      <c r="D11" s="46">
        <v>300244494.73000002</v>
      </c>
      <c r="E11" s="46">
        <v>1871554</v>
      </c>
      <c r="F11" s="46">
        <v>0</v>
      </c>
      <c r="G11" s="46"/>
      <c r="H11" s="46">
        <f t="shared" si="3"/>
        <v>0</v>
      </c>
      <c r="I11" s="68">
        <f t="shared" si="1"/>
        <v>0</v>
      </c>
      <c r="J11" s="46">
        <f t="shared" si="2"/>
        <v>300244494.73000002</v>
      </c>
      <c r="K11" s="68">
        <f t="shared" si="4"/>
        <v>96.973690695456412</v>
      </c>
    </row>
    <row r="12" spans="1:12" ht="60" x14ac:dyDescent="0.2">
      <c r="A12" s="36">
        <v>72278</v>
      </c>
      <c r="B12" s="45" t="s">
        <v>57</v>
      </c>
      <c r="C12" s="46">
        <v>126275744.48999999</v>
      </c>
      <c r="D12" s="46">
        <v>85988542.790000007</v>
      </c>
      <c r="E12" s="46">
        <v>6055503</v>
      </c>
      <c r="F12" s="46">
        <v>0</v>
      </c>
      <c r="G12" s="46"/>
      <c r="H12" s="46">
        <f t="shared" si="3"/>
        <v>0</v>
      </c>
      <c r="I12" s="68">
        <f t="shared" si="1"/>
        <v>0</v>
      </c>
      <c r="J12" s="46">
        <f t="shared" si="2"/>
        <v>85988542.790000007</v>
      </c>
      <c r="K12" s="68">
        <f t="shared" si="4"/>
        <v>68.095850978577758</v>
      </c>
    </row>
    <row r="13" spans="1:12" ht="36" x14ac:dyDescent="0.2">
      <c r="A13" s="36">
        <v>72056</v>
      </c>
      <c r="B13" s="45" t="s">
        <v>95</v>
      </c>
      <c r="C13" s="46">
        <v>157104617.78999999</v>
      </c>
      <c r="D13" s="46">
        <v>156261352.84</v>
      </c>
      <c r="E13" s="46">
        <v>373240</v>
      </c>
      <c r="F13" s="46">
        <v>0</v>
      </c>
      <c r="G13" s="46"/>
      <c r="H13" s="46">
        <f t="shared" si="3"/>
        <v>0</v>
      </c>
      <c r="I13" s="68">
        <f t="shared" si="1"/>
        <v>0</v>
      </c>
      <c r="J13" s="46">
        <f t="shared" si="2"/>
        <v>156261352.84</v>
      </c>
      <c r="K13" s="68">
        <f t="shared" si="4"/>
        <v>99.463246235621682</v>
      </c>
    </row>
    <row r="14" spans="1:12" ht="60" x14ac:dyDescent="0.2">
      <c r="A14" s="36">
        <v>74505</v>
      </c>
      <c r="B14" s="45" t="s">
        <v>96</v>
      </c>
      <c r="C14" s="46">
        <v>78610205.049999997</v>
      </c>
      <c r="D14" s="46">
        <v>76333147.260000005</v>
      </c>
      <c r="E14" s="46">
        <v>173104</v>
      </c>
      <c r="F14" s="46">
        <v>0</v>
      </c>
      <c r="G14" s="46"/>
      <c r="H14" s="46">
        <f t="shared" si="3"/>
        <v>0</v>
      </c>
      <c r="I14" s="68">
        <f t="shared" si="1"/>
        <v>0</v>
      </c>
      <c r="J14" s="46">
        <f t="shared" si="2"/>
        <v>76333147.260000005</v>
      </c>
      <c r="K14" s="68">
        <f t="shared" si="4"/>
        <v>97.103355997415761</v>
      </c>
    </row>
    <row r="15" spans="1:12" ht="48" x14ac:dyDescent="0.2">
      <c r="A15" s="36">
        <v>58330</v>
      </c>
      <c r="B15" s="45" t="s">
        <v>17</v>
      </c>
      <c r="C15" s="46">
        <v>255270770.75</v>
      </c>
      <c r="D15" s="46">
        <v>237041309.22999999</v>
      </c>
      <c r="E15" s="46">
        <v>9991674</v>
      </c>
      <c r="F15" s="46">
        <v>126752</v>
      </c>
      <c r="G15" s="46"/>
      <c r="H15" s="46">
        <f t="shared" si="3"/>
        <v>126752</v>
      </c>
      <c r="I15" s="68">
        <f t="shared" si="1"/>
        <v>1.268576216557906</v>
      </c>
      <c r="J15" s="46">
        <f t="shared" si="2"/>
        <v>237168061.22999999</v>
      </c>
      <c r="K15" s="68">
        <f t="shared" si="4"/>
        <v>92.908428384960317</v>
      </c>
    </row>
    <row r="16" spans="1:12" ht="48" x14ac:dyDescent="0.2">
      <c r="A16" s="36">
        <v>57894</v>
      </c>
      <c r="B16" s="45" t="s">
        <v>14</v>
      </c>
      <c r="C16" s="46">
        <v>159384974</v>
      </c>
      <c r="D16" s="46">
        <v>114524774.59999999</v>
      </c>
      <c r="E16" s="46">
        <v>33130515</v>
      </c>
      <c r="F16" s="46">
        <v>5266534</v>
      </c>
      <c r="G16" s="46">
        <v>2819886</v>
      </c>
      <c r="H16" s="46">
        <f t="shared" si="3"/>
        <v>8086420</v>
      </c>
      <c r="I16" s="68">
        <f t="shared" si="1"/>
        <v>24.407770298771389</v>
      </c>
      <c r="J16" s="46">
        <f t="shared" si="2"/>
        <v>122611194.59999999</v>
      </c>
      <c r="K16" s="68">
        <f t="shared" si="4"/>
        <v>76.927699972520614</v>
      </c>
    </row>
    <row r="17" spans="1:11" ht="24" x14ac:dyDescent="0.2">
      <c r="A17" s="36">
        <v>51581</v>
      </c>
      <c r="B17" s="45" t="s">
        <v>58</v>
      </c>
      <c r="C17" s="46">
        <v>119733430.23</v>
      </c>
      <c r="D17" s="46">
        <v>82611210.519999996</v>
      </c>
      <c r="E17" s="46">
        <v>25571932</v>
      </c>
      <c r="F17" s="46">
        <v>0</v>
      </c>
      <c r="G17" s="46"/>
      <c r="H17" s="46">
        <f t="shared" si="3"/>
        <v>0</v>
      </c>
      <c r="I17" s="68">
        <f t="shared" si="1"/>
        <v>0</v>
      </c>
      <c r="J17" s="46">
        <f t="shared" si="2"/>
        <v>82611210.519999996</v>
      </c>
      <c r="K17" s="68">
        <f t="shared" si="4"/>
        <v>68.995944041116431</v>
      </c>
    </row>
    <row r="18" spans="1:11" ht="36" x14ac:dyDescent="0.2">
      <c r="A18" s="36">
        <v>113089</v>
      </c>
      <c r="B18" s="45" t="s">
        <v>59</v>
      </c>
      <c r="C18" s="46">
        <v>76110057.159999996</v>
      </c>
      <c r="D18" s="46">
        <v>1295469.3999999999</v>
      </c>
      <c r="E18" s="46">
        <v>24872580</v>
      </c>
      <c r="F18" s="46">
        <v>0</v>
      </c>
      <c r="G18" s="46"/>
      <c r="H18" s="46">
        <f t="shared" si="3"/>
        <v>0</v>
      </c>
      <c r="I18" s="68">
        <f t="shared" si="1"/>
        <v>0</v>
      </c>
      <c r="J18" s="46">
        <f t="shared" si="2"/>
        <v>1295469.3999999999</v>
      </c>
      <c r="K18" s="68">
        <f t="shared" si="4"/>
        <v>1.7021001538293945</v>
      </c>
    </row>
    <row r="19" spans="1:11" ht="36" x14ac:dyDescent="0.2">
      <c r="A19" s="36">
        <v>111234</v>
      </c>
      <c r="B19" s="45" t="s">
        <v>15</v>
      </c>
      <c r="C19" s="46">
        <v>14669819.58</v>
      </c>
      <c r="D19" s="46">
        <v>435887</v>
      </c>
      <c r="E19" s="46">
        <v>1764328</v>
      </c>
      <c r="F19" s="46">
        <v>0</v>
      </c>
      <c r="G19" s="46"/>
      <c r="H19" s="46">
        <f t="shared" si="3"/>
        <v>0</v>
      </c>
      <c r="I19" s="68">
        <f t="shared" si="1"/>
        <v>0</v>
      </c>
      <c r="J19" s="46">
        <f t="shared" si="2"/>
        <v>435887</v>
      </c>
      <c r="K19" s="68">
        <f t="shared" si="4"/>
        <v>2.9713180698845378</v>
      </c>
    </row>
    <row r="20" spans="1:11" ht="24" x14ac:dyDescent="0.2">
      <c r="A20" s="36">
        <v>123694</v>
      </c>
      <c r="B20" s="45" t="s">
        <v>18</v>
      </c>
      <c r="C20" s="46">
        <v>115956177.26000001</v>
      </c>
      <c r="D20" s="46">
        <v>92332560.480000004</v>
      </c>
      <c r="E20" s="46">
        <v>6623245</v>
      </c>
      <c r="F20" s="46">
        <v>0</v>
      </c>
      <c r="G20" s="46"/>
      <c r="H20" s="46">
        <f t="shared" si="3"/>
        <v>0</v>
      </c>
      <c r="I20" s="68">
        <f t="shared" si="1"/>
        <v>0</v>
      </c>
      <c r="J20" s="46">
        <f t="shared" si="2"/>
        <v>92332560.480000004</v>
      </c>
      <c r="K20" s="68">
        <f t="shared" si="4"/>
        <v>79.627116607138149</v>
      </c>
    </row>
    <row r="21" spans="1:11" ht="36" x14ac:dyDescent="0.2">
      <c r="A21" s="36">
        <v>127258</v>
      </c>
      <c r="B21" s="45" t="s">
        <v>60</v>
      </c>
      <c r="C21" s="46">
        <v>5208898.03</v>
      </c>
      <c r="D21" s="46">
        <v>1946957.14</v>
      </c>
      <c r="E21" s="46">
        <v>2215354</v>
      </c>
      <c r="F21" s="46">
        <v>0</v>
      </c>
      <c r="G21" s="46"/>
      <c r="H21" s="46">
        <f t="shared" si="3"/>
        <v>0</v>
      </c>
      <c r="I21" s="68">
        <f t="shared" si="1"/>
        <v>0</v>
      </c>
      <c r="J21" s="46">
        <f t="shared" si="2"/>
        <v>1946957.14</v>
      </c>
      <c r="K21" s="68">
        <f t="shared" si="4"/>
        <v>37.377524551003731</v>
      </c>
    </row>
    <row r="22" spans="1:11" ht="72" x14ac:dyDescent="0.2">
      <c r="A22" s="36">
        <v>211959</v>
      </c>
      <c r="B22" s="45" t="s">
        <v>97</v>
      </c>
      <c r="C22" s="46">
        <v>160194.29999999999</v>
      </c>
      <c r="D22" s="46">
        <v>0</v>
      </c>
      <c r="E22" s="46">
        <v>228408</v>
      </c>
      <c r="F22" s="46">
        <v>0</v>
      </c>
      <c r="G22" s="46"/>
      <c r="H22" s="46">
        <f t="shared" si="3"/>
        <v>0</v>
      </c>
      <c r="I22" s="68">
        <f t="shared" si="1"/>
        <v>0</v>
      </c>
      <c r="J22" s="46">
        <f t="shared" si="2"/>
        <v>0</v>
      </c>
      <c r="K22" s="68">
        <f t="shared" si="4"/>
        <v>0</v>
      </c>
    </row>
    <row r="23" spans="1:11" ht="60" x14ac:dyDescent="0.2">
      <c r="A23" s="36">
        <v>212025</v>
      </c>
      <c r="B23" s="45" t="s">
        <v>98</v>
      </c>
      <c r="C23" s="46">
        <v>160194.29999999999</v>
      </c>
      <c r="D23" s="46">
        <v>0</v>
      </c>
      <c r="E23" s="46">
        <v>228408</v>
      </c>
      <c r="F23" s="46">
        <v>0</v>
      </c>
      <c r="G23" s="46"/>
      <c r="H23" s="46">
        <f t="shared" si="3"/>
        <v>0</v>
      </c>
      <c r="I23" s="68">
        <f t="shared" si="1"/>
        <v>0</v>
      </c>
      <c r="J23" s="46">
        <f t="shared" si="2"/>
        <v>0</v>
      </c>
      <c r="K23" s="68">
        <f t="shared" si="4"/>
        <v>0</v>
      </c>
    </row>
    <row r="24" spans="1:11" ht="60" x14ac:dyDescent="0.2">
      <c r="A24" s="36">
        <v>212030</v>
      </c>
      <c r="B24" s="45" t="s">
        <v>99</v>
      </c>
      <c r="C24" s="46">
        <v>160194.29999999999</v>
      </c>
      <c r="D24" s="46">
        <v>0</v>
      </c>
      <c r="E24" s="46">
        <v>228408</v>
      </c>
      <c r="F24" s="46">
        <v>0</v>
      </c>
      <c r="G24" s="46"/>
      <c r="H24" s="46">
        <f t="shared" si="3"/>
        <v>0</v>
      </c>
      <c r="I24" s="68">
        <f t="shared" si="1"/>
        <v>0</v>
      </c>
      <c r="J24" s="46">
        <f t="shared" si="2"/>
        <v>0</v>
      </c>
      <c r="K24" s="68">
        <f t="shared" si="4"/>
        <v>0</v>
      </c>
    </row>
    <row r="25" spans="1:11" ht="60" x14ac:dyDescent="0.2">
      <c r="A25" s="36">
        <v>211942</v>
      </c>
      <c r="B25" s="45" t="s">
        <v>100</v>
      </c>
      <c r="C25" s="46">
        <v>160194.29999999999</v>
      </c>
      <c r="D25" s="46">
        <v>0</v>
      </c>
      <c r="E25" s="46">
        <v>228408</v>
      </c>
      <c r="F25" s="46">
        <v>0</v>
      </c>
      <c r="G25" s="46"/>
      <c r="H25" s="46">
        <f t="shared" si="3"/>
        <v>0</v>
      </c>
      <c r="I25" s="68">
        <f t="shared" si="1"/>
        <v>0</v>
      </c>
      <c r="J25" s="46">
        <f t="shared" si="2"/>
        <v>0</v>
      </c>
      <c r="K25" s="68">
        <f t="shared" si="4"/>
        <v>0</v>
      </c>
    </row>
    <row r="26" spans="1:11" ht="72" x14ac:dyDescent="0.2">
      <c r="A26" s="36">
        <v>212032</v>
      </c>
      <c r="B26" s="45" t="s">
        <v>101</v>
      </c>
      <c r="C26" s="46">
        <v>160194.29999999999</v>
      </c>
      <c r="D26" s="46">
        <v>0</v>
      </c>
      <c r="E26" s="46">
        <v>228408</v>
      </c>
      <c r="F26" s="46">
        <v>0</v>
      </c>
      <c r="G26" s="46"/>
      <c r="H26" s="46">
        <f t="shared" si="3"/>
        <v>0</v>
      </c>
      <c r="I26" s="68">
        <f t="shared" si="1"/>
        <v>0</v>
      </c>
      <c r="J26" s="46">
        <f t="shared" si="2"/>
        <v>0</v>
      </c>
      <c r="K26" s="68">
        <f t="shared" si="4"/>
        <v>0</v>
      </c>
    </row>
    <row r="27" spans="1:11" ht="72" x14ac:dyDescent="0.2">
      <c r="A27" s="36">
        <v>211985</v>
      </c>
      <c r="B27" s="45" t="s">
        <v>102</v>
      </c>
      <c r="C27" s="46">
        <v>160194.29999999999</v>
      </c>
      <c r="D27" s="46">
        <v>0</v>
      </c>
      <c r="E27" s="46">
        <v>228408</v>
      </c>
      <c r="F27" s="46">
        <v>0</v>
      </c>
      <c r="G27" s="46"/>
      <c r="H27" s="46">
        <f t="shared" si="3"/>
        <v>0</v>
      </c>
      <c r="I27" s="68">
        <f t="shared" si="1"/>
        <v>0</v>
      </c>
      <c r="J27" s="46">
        <f t="shared" si="2"/>
        <v>0</v>
      </c>
      <c r="K27" s="68">
        <f t="shared" si="4"/>
        <v>0</v>
      </c>
    </row>
    <row r="28" spans="1:11" ht="60" x14ac:dyDescent="0.2">
      <c r="A28" s="36">
        <v>212018</v>
      </c>
      <c r="B28" s="45" t="s">
        <v>103</v>
      </c>
      <c r="C28" s="46">
        <v>160194.29999999999</v>
      </c>
      <c r="D28" s="46">
        <v>0</v>
      </c>
      <c r="E28" s="46">
        <v>228408</v>
      </c>
      <c r="F28" s="46">
        <v>0</v>
      </c>
      <c r="G28" s="46"/>
      <c r="H28" s="46">
        <f t="shared" si="3"/>
        <v>0</v>
      </c>
      <c r="I28" s="68">
        <f t="shared" si="1"/>
        <v>0</v>
      </c>
      <c r="J28" s="46">
        <f t="shared" si="2"/>
        <v>0</v>
      </c>
      <c r="K28" s="68">
        <f t="shared" si="4"/>
        <v>0</v>
      </c>
    </row>
    <row r="29" spans="1:11" ht="60" x14ac:dyDescent="0.2">
      <c r="A29" s="36">
        <v>212042</v>
      </c>
      <c r="B29" s="45" t="s">
        <v>104</v>
      </c>
      <c r="C29" s="46">
        <v>160194.29999999999</v>
      </c>
      <c r="D29" s="46">
        <v>0</v>
      </c>
      <c r="E29" s="46">
        <v>228408</v>
      </c>
      <c r="F29" s="46">
        <v>0</v>
      </c>
      <c r="G29" s="46"/>
      <c r="H29" s="46">
        <f t="shared" si="3"/>
        <v>0</v>
      </c>
      <c r="I29" s="68">
        <f t="shared" si="1"/>
        <v>0</v>
      </c>
      <c r="J29" s="46">
        <f t="shared" si="2"/>
        <v>0</v>
      </c>
      <c r="K29" s="68">
        <f t="shared" si="4"/>
        <v>0</v>
      </c>
    </row>
    <row r="30" spans="1:11" ht="60" x14ac:dyDescent="0.2">
      <c r="A30" s="36">
        <v>212045</v>
      </c>
      <c r="B30" s="45" t="s">
        <v>105</v>
      </c>
      <c r="C30" s="46">
        <v>160194.29999999999</v>
      </c>
      <c r="D30" s="46">
        <v>0</v>
      </c>
      <c r="E30" s="46">
        <v>228408</v>
      </c>
      <c r="F30" s="46">
        <v>0</v>
      </c>
      <c r="G30" s="46"/>
      <c r="H30" s="46">
        <f t="shared" si="3"/>
        <v>0</v>
      </c>
      <c r="I30" s="68">
        <f t="shared" si="1"/>
        <v>0</v>
      </c>
      <c r="J30" s="46">
        <f t="shared" si="2"/>
        <v>0</v>
      </c>
      <c r="K30" s="68">
        <f t="shared" si="4"/>
        <v>0</v>
      </c>
    </row>
    <row r="31" spans="1:11" ht="72" x14ac:dyDescent="0.2">
      <c r="A31" s="36">
        <v>212047</v>
      </c>
      <c r="B31" s="45" t="s">
        <v>106</v>
      </c>
      <c r="C31" s="46">
        <v>160194.29999999999</v>
      </c>
      <c r="D31" s="46">
        <v>0</v>
      </c>
      <c r="E31" s="46">
        <v>228408</v>
      </c>
      <c r="F31" s="46">
        <v>0</v>
      </c>
      <c r="G31" s="46"/>
      <c r="H31" s="46">
        <f t="shared" si="3"/>
        <v>0</v>
      </c>
      <c r="I31" s="68">
        <f t="shared" si="1"/>
        <v>0</v>
      </c>
      <c r="J31" s="46">
        <f t="shared" si="2"/>
        <v>0</v>
      </c>
      <c r="K31" s="68">
        <f t="shared" si="4"/>
        <v>0</v>
      </c>
    </row>
    <row r="32" spans="1:11" ht="48" x14ac:dyDescent="0.2">
      <c r="A32" s="36">
        <v>95555</v>
      </c>
      <c r="B32" s="45" t="s">
        <v>26</v>
      </c>
      <c r="C32" s="46">
        <v>108593730.17</v>
      </c>
      <c r="D32" s="46">
        <v>411107.81</v>
      </c>
      <c r="E32" s="46">
        <v>0</v>
      </c>
      <c r="F32" s="46">
        <v>0</v>
      </c>
      <c r="G32" s="46"/>
      <c r="H32" s="46">
        <f t="shared" si="3"/>
        <v>0</v>
      </c>
      <c r="I32" s="68" t="e">
        <f t="shared" si="1"/>
        <v>#DIV/0!</v>
      </c>
      <c r="J32" s="46">
        <f t="shared" si="2"/>
        <v>411107.81</v>
      </c>
      <c r="K32" s="68">
        <f t="shared" si="4"/>
        <v>0.37857416754763273</v>
      </c>
    </row>
    <row r="33" spans="1:11" ht="60" x14ac:dyDescent="0.2">
      <c r="A33" s="36">
        <v>216169</v>
      </c>
      <c r="B33" s="45" t="s">
        <v>61</v>
      </c>
      <c r="C33" s="46">
        <v>8985678</v>
      </c>
      <c r="D33" s="46">
        <v>73500</v>
      </c>
      <c r="E33" s="46">
        <v>12000000</v>
      </c>
      <c r="F33" s="46">
        <v>0</v>
      </c>
      <c r="G33" s="46"/>
      <c r="H33" s="46">
        <f t="shared" si="3"/>
        <v>0</v>
      </c>
      <c r="I33" s="68">
        <f t="shared" si="1"/>
        <v>0</v>
      </c>
      <c r="J33" s="46">
        <f t="shared" si="2"/>
        <v>73500</v>
      </c>
      <c r="K33" s="68">
        <f t="shared" si="4"/>
        <v>0.81796832693092281</v>
      </c>
    </row>
    <row r="34" spans="1:11" ht="60" x14ac:dyDescent="0.2">
      <c r="A34" s="36">
        <v>173538</v>
      </c>
      <c r="B34" s="45" t="s">
        <v>62</v>
      </c>
      <c r="C34" s="46">
        <v>210456333.84</v>
      </c>
      <c r="D34" s="46">
        <v>59185442.82</v>
      </c>
      <c r="E34" s="46">
        <v>76076885</v>
      </c>
      <c r="F34" s="46">
        <v>0</v>
      </c>
      <c r="G34" s="46"/>
      <c r="H34" s="46">
        <f t="shared" si="3"/>
        <v>0</v>
      </c>
      <c r="I34" s="68">
        <f t="shared" si="1"/>
        <v>0</v>
      </c>
      <c r="J34" s="46">
        <f t="shared" si="2"/>
        <v>59185442.82</v>
      </c>
      <c r="K34" s="68">
        <f t="shared" si="4"/>
        <v>28.122433637466994</v>
      </c>
    </row>
    <row r="35" spans="1:11" ht="48" x14ac:dyDescent="0.2">
      <c r="A35" s="36">
        <v>220449</v>
      </c>
      <c r="B35" s="45" t="s">
        <v>45</v>
      </c>
      <c r="C35" s="46">
        <v>8633260.8300000001</v>
      </c>
      <c r="D35" s="46">
        <v>0</v>
      </c>
      <c r="E35" s="46">
        <v>392209</v>
      </c>
      <c r="F35" s="46">
        <v>0</v>
      </c>
      <c r="G35" s="46"/>
      <c r="H35" s="46">
        <f t="shared" si="3"/>
        <v>0</v>
      </c>
      <c r="I35" s="68">
        <f t="shared" si="1"/>
        <v>0</v>
      </c>
      <c r="J35" s="46">
        <f t="shared" si="2"/>
        <v>0</v>
      </c>
      <c r="K35" s="68">
        <f t="shared" si="4"/>
        <v>0</v>
      </c>
    </row>
    <row r="36" spans="1:11" ht="72" x14ac:dyDescent="0.2">
      <c r="A36" s="36">
        <v>238131</v>
      </c>
      <c r="B36" s="45" t="s">
        <v>63</v>
      </c>
      <c r="C36" s="46">
        <v>9199404.1500000004</v>
      </c>
      <c r="D36" s="46">
        <v>3567204</v>
      </c>
      <c r="E36" s="46">
        <v>4740399</v>
      </c>
      <c r="F36" s="46">
        <v>0</v>
      </c>
      <c r="G36" s="46"/>
      <c r="H36" s="46">
        <f t="shared" si="3"/>
        <v>0</v>
      </c>
      <c r="I36" s="68">
        <f t="shared" si="1"/>
        <v>0</v>
      </c>
      <c r="J36" s="46">
        <f t="shared" si="2"/>
        <v>3567204</v>
      </c>
      <c r="K36" s="68">
        <f t="shared" si="4"/>
        <v>38.776467930262633</v>
      </c>
    </row>
    <row r="37" spans="1:11" ht="72" x14ac:dyDescent="0.2">
      <c r="A37" s="36">
        <v>227712</v>
      </c>
      <c r="B37" s="45" t="s">
        <v>107</v>
      </c>
      <c r="C37" s="46">
        <v>160194.29999999999</v>
      </c>
      <c r="D37" s="46">
        <v>0</v>
      </c>
      <c r="E37" s="46">
        <v>228408</v>
      </c>
      <c r="F37" s="46">
        <v>0</v>
      </c>
      <c r="G37" s="46"/>
      <c r="H37" s="46">
        <f t="shared" si="3"/>
        <v>0</v>
      </c>
      <c r="I37" s="68">
        <f t="shared" si="1"/>
        <v>0</v>
      </c>
      <c r="J37" s="46">
        <f t="shared" si="2"/>
        <v>0</v>
      </c>
      <c r="K37" s="68">
        <f t="shared" si="4"/>
        <v>0</v>
      </c>
    </row>
    <row r="38" spans="1:11" ht="72" x14ac:dyDescent="0.2">
      <c r="A38" s="36">
        <v>237304</v>
      </c>
      <c r="B38" s="45" t="s">
        <v>64</v>
      </c>
      <c r="C38" s="46">
        <v>6617988</v>
      </c>
      <c r="D38" s="46">
        <v>3449746.79</v>
      </c>
      <c r="E38" s="46">
        <v>3167514</v>
      </c>
      <c r="F38" s="46">
        <v>0</v>
      </c>
      <c r="G38" s="46"/>
      <c r="H38" s="46">
        <f t="shared" si="3"/>
        <v>0</v>
      </c>
      <c r="I38" s="68">
        <f t="shared" ref="I38:I69" si="5">H38/E38%</f>
        <v>0</v>
      </c>
      <c r="J38" s="46">
        <f t="shared" ref="J38:J69" si="6">D38+H38</f>
        <v>3449746.79</v>
      </c>
      <c r="K38" s="68">
        <f t="shared" si="4"/>
        <v>52.126821475046491</v>
      </c>
    </row>
    <row r="39" spans="1:11" ht="84" x14ac:dyDescent="0.2">
      <c r="A39" s="36">
        <v>236791</v>
      </c>
      <c r="B39" s="45" t="s">
        <v>108</v>
      </c>
      <c r="C39" s="46">
        <v>313828.8</v>
      </c>
      <c r="D39" s="46">
        <v>0</v>
      </c>
      <c r="E39" s="46">
        <v>456815</v>
      </c>
      <c r="F39" s="46">
        <v>0</v>
      </c>
      <c r="G39" s="46"/>
      <c r="H39" s="46">
        <f t="shared" si="3"/>
        <v>0</v>
      </c>
      <c r="I39" s="68">
        <f t="shared" si="5"/>
        <v>0</v>
      </c>
      <c r="J39" s="46">
        <f t="shared" si="6"/>
        <v>0</v>
      </c>
      <c r="K39" s="68">
        <f t="shared" si="4"/>
        <v>0</v>
      </c>
    </row>
    <row r="40" spans="1:11" ht="84" x14ac:dyDescent="0.2">
      <c r="A40" s="36">
        <v>233952</v>
      </c>
      <c r="B40" s="45" t="s">
        <v>109</v>
      </c>
      <c r="C40" s="46">
        <v>165844.29999999999</v>
      </c>
      <c r="D40" s="46">
        <v>0</v>
      </c>
      <c r="E40" s="46">
        <v>228408</v>
      </c>
      <c r="F40" s="46">
        <v>0</v>
      </c>
      <c r="G40" s="46"/>
      <c r="H40" s="46">
        <f t="shared" si="3"/>
        <v>0</v>
      </c>
      <c r="I40" s="68">
        <f t="shared" si="5"/>
        <v>0</v>
      </c>
      <c r="J40" s="46">
        <f t="shared" si="6"/>
        <v>0</v>
      </c>
      <c r="K40" s="68">
        <f t="shared" si="4"/>
        <v>0</v>
      </c>
    </row>
    <row r="41" spans="1:11" ht="72" x14ac:dyDescent="0.2">
      <c r="A41" s="36">
        <v>236784</v>
      </c>
      <c r="B41" s="45" t="s">
        <v>110</v>
      </c>
      <c r="C41" s="46">
        <v>165844.29999999999</v>
      </c>
      <c r="D41" s="46">
        <v>0</v>
      </c>
      <c r="E41" s="46">
        <v>228408</v>
      </c>
      <c r="F41" s="46">
        <v>0</v>
      </c>
      <c r="G41" s="46"/>
      <c r="H41" s="46">
        <f t="shared" si="3"/>
        <v>0</v>
      </c>
      <c r="I41" s="68">
        <f t="shared" si="5"/>
        <v>0</v>
      </c>
      <c r="J41" s="46">
        <f t="shared" si="6"/>
        <v>0</v>
      </c>
      <c r="K41" s="68">
        <f t="shared" si="4"/>
        <v>0</v>
      </c>
    </row>
    <row r="42" spans="1:11" ht="84" x14ac:dyDescent="0.2">
      <c r="A42" s="36">
        <v>236787</v>
      </c>
      <c r="B42" s="45" t="s">
        <v>111</v>
      </c>
      <c r="C42" s="46">
        <v>165844.29999999999</v>
      </c>
      <c r="D42" s="46">
        <v>0</v>
      </c>
      <c r="E42" s="46">
        <v>228408</v>
      </c>
      <c r="F42" s="46">
        <v>0</v>
      </c>
      <c r="G42" s="46"/>
      <c r="H42" s="46">
        <f t="shared" si="3"/>
        <v>0</v>
      </c>
      <c r="I42" s="68">
        <f t="shared" si="5"/>
        <v>0</v>
      </c>
      <c r="J42" s="46">
        <f t="shared" si="6"/>
        <v>0</v>
      </c>
      <c r="K42" s="68">
        <f t="shared" si="4"/>
        <v>0</v>
      </c>
    </row>
    <row r="43" spans="1:11" ht="84" x14ac:dyDescent="0.2">
      <c r="A43" s="36">
        <v>234050</v>
      </c>
      <c r="B43" s="45" t="s">
        <v>112</v>
      </c>
      <c r="C43" s="46">
        <v>165844.29999999999</v>
      </c>
      <c r="D43" s="46">
        <v>0</v>
      </c>
      <c r="E43" s="46">
        <v>228408</v>
      </c>
      <c r="F43" s="46">
        <v>0</v>
      </c>
      <c r="G43" s="46"/>
      <c r="H43" s="46">
        <f t="shared" si="3"/>
        <v>0</v>
      </c>
      <c r="I43" s="68">
        <f t="shared" si="5"/>
        <v>0</v>
      </c>
      <c r="J43" s="46">
        <f t="shared" si="6"/>
        <v>0</v>
      </c>
      <c r="K43" s="68">
        <f t="shared" si="4"/>
        <v>0</v>
      </c>
    </row>
    <row r="44" spans="1:11" ht="84" x14ac:dyDescent="0.2">
      <c r="A44" s="36">
        <v>236788</v>
      </c>
      <c r="B44" s="45" t="s">
        <v>113</v>
      </c>
      <c r="C44" s="46">
        <v>165844.29999999999</v>
      </c>
      <c r="D44" s="46">
        <v>0</v>
      </c>
      <c r="E44" s="46">
        <v>228408</v>
      </c>
      <c r="F44" s="46">
        <v>0</v>
      </c>
      <c r="G44" s="46"/>
      <c r="H44" s="46">
        <f t="shared" si="3"/>
        <v>0</v>
      </c>
      <c r="I44" s="68">
        <f t="shared" si="5"/>
        <v>0</v>
      </c>
      <c r="J44" s="46">
        <f t="shared" si="6"/>
        <v>0</v>
      </c>
      <c r="K44" s="68">
        <f t="shared" si="4"/>
        <v>0</v>
      </c>
    </row>
    <row r="45" spans="1:11" ht="84" x14ac:dyDescent="0.2">
      <c r="A45" s="36">
        <v>236793</v>
      </c>
      <c r="B45" s="45" t="s">
        <v>114</v>
      </c>
      <c r="C45" s="46">
        <v>165844.29999999999</v>
      </c>
      <c r="D45" s="46">
        <v>0</v>
      </c>
      <c r="E45" s="46">
        <v>228408</v>
      </c>
      <c r="F45" s="46">
        <v>0</v>
      </c>
      <c r="G45" s="46"/>
      <c r="H45" s="46">
        <f t="shared" si="3"/>
        <v>0</v>
      </c>
      <c r="I45" s="68">
        <f t="shared" si="5"/>
        <v>0</v>
      </c>
      <c r="J45" s="46">
        <f t="shared" si="6"/>
        <v>0</v>
      </c>
      <c r="K45" s="68">
        <f t="shared" si="4"/>
        <v>0</v>
      </c>
    </row>
    <row r="46" spans="1:11" ht="84" x14ac:dyDescent="0.2">
      <c r="A46" s="36">
        <v>234064</v>
      </c>
      <c r="B46" s="45" t="s">
        <v>115</v>
      </c>
      <c r="C46" s="46">
        <v>165844.29999999999</v>
      </c>
      <c r="D46" s="46">
        <v>0</v>
      </c>
      <c r="E46" s="46">
        <v>228408</v>
      </c>
      <c r="F46" s="46">
        <v>0</v>
      </c>
      <c r="G46" s="46"/>
      <c r="H46" s="46">
        <f t="shared" si="3"/>
        <v>0</v>
      </c>
      <c r="I46" s="68">
        <f t="shared" si="5"/>
        <v>0</v>
      </c>
      <c r="J46" s="46">
        <f t="shared" si="6"/>
        <v>0</v>
      </c>
      <c r="K46" s="68">
        <f t="shared" si="4"/>
        <v>0</v>
      </c>
    </row>
    <row r="47" spans="1:11" ht="60" x14ac:dyDescent="0.2">
      <c r="A47" s="36">
        <v>268462</v>
      </c>
      <c r="B47" s="45" t="s">
        <v>65</v>
      </c>
      <c r="C47" s="46">
        <v>129685285.19</v>
      </c>
      <c r="D47" s="46">
        <v>1249864.8999999999</v>
      </c>
      <c r="E47" s="46">
        <v>22707727</v>
      </c>
      <c r="F47" s="46">
        <v>0</v>
      </c>
      <c r="G47" s="46"/>
      <c r="H47" s="46">
        <f t="shared" si="3"/>
        <v>0</v>
      </c>
      <c r="I47" s="68">
        <f t="shared" si="5"/>
        <v>0</v>
      </c>
      <c r="J47" s="46">
        <f t="shared" si="6"/>
        <v>1249864.8999999999</v>
      </c>
      <c r="K47" s="68">
        <f t="shared" si="4"/>
        <v>0.9637677074687705</v>
      </c>
    </row>
    <row r="48" spans="1:11" ht="24" x14ac:dyDescent="0.2">
      <c r="A48" s="36"/>
      <c r="B48" s="45" t="s">
        <v>27</v>
      </c>
      <c r="C48" s="46"/>
      <c r="D48" s="46">
        <v>0</v>
      </c>
      <c r="E48" s="46">
        <v>501250917</v>
      </c>
      <c r="F48" s="46">
        <v>0</v>
      </c>
      <c r="G48" s="46"/>
      <c r="H48" s="46">
        <f t="shared" si="3"/>
        <v>0</v>
      </c>
      <c r="I48" s="68">
        <f t="shared" si="5"/>
        <v>0</v>
      </c>
      <c r="J48" s="46">
        <f t="shared" si="6"/>
        <v>0</v>
      </c>
      <c r="K48" s="68"/>
    </row>
    <row r="49" spans="1:11" ht="60" x14ac:dyDescent="0.2">
      <c r="A49" s="36">
        <v>175890</v>
      </c>
      <c r="B49" s="45" t="s">
        <v>66</v>
      </c>
      <c r="C49" s="46">
        <v>5794600</v>
      </c>
      <c r="D49" s="46">
        <v>2696523.23</v>
      </c>
      <c r="E49" s="46">
        <v>3045758</v>
      </c>
      <c r="F49" s="46">
        <v>0</v>
      </c>
      <c r="G49" s="46"/>
      <c r="H49" s="46">
        <f t="shared" si="3"/>
        <v>0</v>
      </c>
      <c r="I49" s="68">
        <f t="shared" si="5"/>
        <v>0</v>
      </c>
      <c r="J49" s="46">
        <f t="shared" si="6"/>
        <v>2696523.23</v>
      </c>
      <c r="K49" s="68">
        <f t="shared" ref="K49:K76" si="7">J49/C49%</f>
        <v>46.535105615573123</v>
      </c>
    </row>
    <row r="50" spans="1:11" ht="48" x14ac:dyDescent="0.2">
      <c r="A50" s="36">
        <v>93078</v>
      </c>
      <c r="B50" s="45" t="s">
        <v>32</v>
      </c>
      <c r="C50" s="46">
        <v>77360456.329999998</v>
      </c>
      <c r="D50" s="46">
        <v>37326482.869999997</v>
      </c>
      <c r="E50" s="46">
        <v>10073196</v>
      </c>
      <c r="F50" s="46">
        <v>0</v>
      </c>
      <c r="G50" s="46"/>
      <c r="H50" s="46">
        <f t="shared" si="3"/>
        <v>0</v>
      </c>
      <c r="I50" s="68">
        <f t="shared" si="5"/>
        <v>0</v>
      </c>
      <c r="J50" s="46">
        <f t="shared" si="6"/>
        <v>37326482.869999997</v>
      </c>
      <c r="K50" s="68">
        <f t="shared" si="7"/>
        <v>48.250081037235262</v>
      </c>
    </row>
    <row r="51" spans="1:11" ht="72" x14ac:dyDescent="0.2">
      <c r="A51" s="36">
        <v>266101</v>
      </c>
      <c r="B51" s="45" t="s">
        <v>67</v>
      </c>
      <c r="C51" s="46">
        <v>7480883.9299999997</v>
      </c>
      <c r="D51" s="46">
        <v>2871778.21</v>
      </c>
      <c r="E51" s="46">
        <v>4609105</v>
      </c>
      <c r="F51" s="46">
        <v>0</v>
      </c>
      <c r="G51" s="46"/>
      <c r="H51" s="46">
        <f t="shared" si="3"/>
        <v>0</v>
      </c>
      <c r="I51" s="68">
        <f t="shared" si="5"/>
        <v>0</v>
      </c>
      <c r="J51" s="46">
        <f t="shared" si="6"/>
        <v>2871778.21</v>
      </c>
      <c r="K51" s="68">
        <f t="shared" si="7"/>
        <v>38.388220387747687</v>
      </c>
    </row>
    <row r="52" spans="1:11" ht="48" x14ac:dyDescent="0.2">
      <c r="A52" s="36">
        <v>287453</v>
      </c>
      <c r="B52" s="45" t="s">
        <v>68</v>
      </c>
      <c r="C52" s="46">
        <v>2956150</v>
      </c>
      <c r="D52" s="46">
        <v>0</v>
      </c>
      <c r="E52" s="46">
        <v>2956150</v>
      </c>
      <c r="F52" s="46">
        <v>0</v>
      </c>
      <c r="G52" s="46"/>
      <c r="H52" s="46">
        <f t="shared" si="3"/>
        <v>0</v>
      </c>
      <c r="I52" s="68">
        <f t="shared" si="5"/>
        <v>0</v>
      </c>
      <c r="J52" s="46">
        <f t="shared" si="6"/>
        <v>0</v>
      </c>
      <c r="K52" s="68">
        <f t="shared" si="7"/>
        <v>0</v>
      </c>
    </row>
    <row r="53" spans="1:11" ht="60" x14ac:dyDescent="0.2">
      <c r="A53" s="36">
        <v>245998</v>
      </c>
      <c r="B53" s="45" t="s">
        <v>69</v>
      </c>
      <c r="C53" s="46">
        <v>3991201.82</v>
      </c>
      <c r="D53" s="46">
        <v>1699185</v>
      </c>
      <c r="E53" s="46">
        <v>1736573</v>
      </c>
      <c r="F53" s="46">
        <v>0</v>
      </c>
      <c r="G53" s="46"/>
      <c r="H53" s="46">
        <f t="shared" si="3"/>
        <v>0</v>
      </c>
      <c r="I53" s="68">
        <f t="shared" si="5"/>
        <v>0</v>
      </c>
      <c r="J53" s="46">
        <f t="shared" si="6"/>
        <v>1699185</v>
      </c>
      <c r="K53" s="68">
        <f t="shared" si="7"/>
        <v>42.573266816159148</v>
      </c>
    </row>
    <row r="54" spans="1:11" ht="60" x14ac:dyDescent="0.2">
      <c r="A54" s="36">
        <v>268596</v>
      </c>
      <c r="B54" s="45" t="s">
        <v>70</v>
      </c>
      <c r="C54" s="46">
        <v>54949780</v>
      </c>
      <c r="D54" s="46">
        <v>0</v>
      </c>
      <c r="E54" s="46">
        <v>11757533</v>
      </c>
      <c r="F54" s="46">
        <v>0</v>
      </c>
      <c r="G54" s="46"/>
      <c r="H54" s="46">
        <f t="shared" si="3"/>
        <v>0</v>
      </c>
      <c r="I54" s="68">
        <f t="shared" si="5"/>
        <v>0</v>
      </c>
      <c r="J54" s="46">
        <f t="shared" si="6"/>
        <v>0</v>
      </c>
      <c r="K54" s="68">
        <f t="shared" si="7"/>
        <v>0</v>
      </c>
    </row>
    <row r="55" spans="1:11" ht="60" x14ac:dyDescent="0.2">
      <c r="A55" s="36">
        <v>268625</v>
      </c>
      <c r="B55" s="45" t="s">
        <v>71</v>
      </c>
      <c r="C55" s="46">
        <v>65711922</v>
      </c>
      <c r="D55" s="46">
        <v>0</v>
      </c>
      <c r="E55" s="46">
        <v>18757533</v>
      </c>
      <c r="F55" s="46">
        <v>0</v>
      </c>
      <c r="G55" s="46"/>
      <c r="H55" s="46">
        <f t="shared" si="3"/>
        <v>0</v>
      </c>
      <c r="I55" s="68">
        <f t="shared" si="5"/>
        <v>0</v>
      </c>
      <c r="J55" s="46">
        <f t="shared" si="6"/>
        <v>0</v>
      </c>
      <c r="K55" s="68">
        <f t="shared" si="7"/>
        <v>0</v>
      </c>
    </row>
    <row r="56" spans="1:11" ht="48" x14ac:dyDescent="0.2">
      <c r="A56" s="36">
        <v>288895</v>
      </c>
      <c r="B56" s="45" t="s">
        <v>33</v>
      </c>
      <c r="C56" s="46">
        <v>3194652</v>
      </c>
      <c r="D56" s="46">
        <v>0</v>
      </c>
      <c r="E56" s="46">
        <v>3194652</v>
      </c>
      <c r="F56" s="46">
        <v>0</v>
      </c>
      <c r="G56" s="46"/>
      <c r="H56" s="46">
        <f t="shared" si="3"/>
        <v>0</v>
      </c>
      <c r="I56" s="68">
        <f t="shared" si="5"/>
        <v>0</v>
      </c>
      <c r="J56" s="46">
        <f t="shared" si="6"/>
        <v>0</v>
      </c>
      <c r="K56" s="68">
        <f t="shared" si="7"/>
        <v>0</v>
      </c>
    </row>
    <row r="57" spans="1:11" ht="60" x14ac:dyDescent="0.2">
      <c r="A57" s="36">
        <v>222295</v>
      </c>
      <c r="B57" s="45" t="s">
        <v>72</v>
      </c>
      <c r="C57" s="46">
        <v>2139000.61</v>
      </c>
      <c r="D57" s="46">
        <v>1058024.67</v>
      </c>
      <c r="E57" s="46">
        <v>994533</v>
      </c>
      <c r="F57" s="46">
        <v>0</v>
      </c>
      <c r="G57" s="46"/>
      <c r="H57" s="46">
        <f t="shared" si="3"/>
        <v>0</v>
      </c>
      <c r="I57" s="68">
        <f t="shared" si="5"/>
        <v>0</v>
      </c>
      <c r="J57" s="46">
        <f t="shared" si="6"/>
        <v>1058024.67</v>
      </c>
      <c r="K57" s="68">
        <f t="shared" si="7"/>
        <v>49.4635048280795</v>
      </c>
    </row>
    <row r="58" spans="1:11" ht="48" x14ac:dyDescent="0.2">
      <c r="A58" s="36">
        <v>131550</v>
      </c>
      <c r="B58" s="45" t="s">
        <v>28</v>
      </c>
      <c r="C58" s="46">
        <v>22565337.489999998</v>
      </c>
      <c r="D58" s="46">
        <v>10393035.16</v>
      </c>
      <c r="E58" s="46">
        <v>12153593</v>
      </c>
      <c r="F58" s="46">
        <v>0</v>
      </c>
      <c r="G58" s="46"/>
      <c r="H58" s="46">
        <f t="shared" si="3"/>
        <v>0</v>
      </c>
      <c r="I58" s="68">
        <f t="shared" si="5"/>
        <v>0</v>
      </c>
      <c r="J58" s="46">
        <f t="shared" si="6"/>
        <v>10393035.16</v>
      </c>
      <c r="K58" s="68">
        <f t="shared" si="7"/>
        <v>46.057521473391446</v>
      </c>
    </row>
    <row r="59" spans="1:11" ht="72" x14ac:dyDescent="0.2">
      <c r="A59" s="36">
        <v>245351</v>
      </c>
      <c r="B59" s="45" t="s">
        <v>73</v>
      </c>
      <c r="C59" s="46">
        <v>7499164.9400000004</v>
      </c>
      <c r="D59" s="46">
        <v>2938118.54</v>
      </c>
      <c r="E59" s="46">
        <v>3823942</v>
      </c>
      <c r="F59" s="46">
        <v>0</v>
      </c>
      <c r="G59" s="46"/>
      <c r="H59" s="46">
        <f t="shared" si="3"/>
        <v>0</v>
      </c>
      <c r="I59" s="68">
        <f t="shared" si="5"/>
        <v>0</v>
      </c>
      <c r="J59" s="46">
        <f t="shared" si="6"/>
        <v>2938118.54</v>
      </c>
      <c r="K59" s="68">
        <f t="shared" si="7"/>
        <v>39.179276139511067</v>
      </c>
    </row>
    <row r="60" spans="1:11" ht="36" x14ac:dyDescent="0.2">
      <c r="A60" s="36">
        <v>227197</v>
      </c>
      <c r="B60" s="45" t="s">
        <v>34</v>
      </c>
      <c r="C60" s="46">
        <v>97778784.719999999</v>
      </c>
      <c r="D60" s="46">
        <v>51105155.770000003</v>
      </c>
      <c r="E60" s="46">
        <v>22022179</v>
      </c>
      <c r="F60" s="46">
        <v>0</v>
      </c>
      <c r="G60" s="46"/>
      <c r="H60" s="46">
        <f t="shared" si="3"/>
        <v>0</v>
      </c>
      <c r="I60" s="68">
        <f t="shared" si="5"/>
        <v>0</v>
      </c>
      <c r="J60" s="46">
        <f t="shared" si="6"/>
        <v>51105155.770000003</v>
      </c>
      <c r="K60" s="68">
        <f t="shared" si="7"/>
        <v>52.266098332419531</v>
      </c>
    </row>
    <row r="61" spans="1:11" ht="48" x14ac:dyDescent="0.2">
      <c r="A61" s="36">
        <v>227052</v>
      </c>
      <c r="B61" s="45" t="s">
        <v>35</v>
      </c>
      <c r="C61" s="46">
        <v>50549216.25</v>
      </c>
      <c r="D61" s="46">
        <v>31081602</v>
      </c>
      <c r="E61" s="46">
        <v>17812735</v>
      </c>
      <c r="F61" s="46">
        <v>0</v>
      </c>
      <c r="G61" s="46"/>
      <c r="H61" s="46">
        <f t="shared" si="3"/>
        <v>0</v>
      </c>
      <c r="I61" s="68">
        <f t="shared" si="5"/>
        <v>0</v>
      </c>
      <c r="J61" s="46">
        <f t="shared" si="6"/>
        <v>31081602</v>
      </c>
      <c r="K61" s="68">
        <f t="shared" si="7"/>
        <v>61.487801999303997</v>
      </c>
    </row>
    <row r="62" spans="1:11" ht="36" x14ac:dyDescent="0.2">
      <c r="A62" s="36">
        <v>227075</v>
      </c>
      <c r="B62" s="45" t="s">
        <v>36</v>
      </c>
      <c r="C62" s="46">
        <v>101389616.45</v>
      </c>
      <c r="D62" s="46">
        <v>34334687.039999999</v>
      </c>
      <c r="E62" s="46">
        <v>32169758</v>
      </c>
      <c r="F62" s="46">
        <v>0</v>
      </c>
      <c r="G62" s="46"/>
      <c r="H62" s="46">
        <f t="shared" si="3"/>
        <v>0</v>
      </c>
      <c r="I62" s="68">
        <f t="shared" si="5"/>
        <v>0</v>
      </c>
      <c r="J62" s="46">
        <f t="shared" si="6"/>
        <v>34334687.039999999</v>
      </c>
      <c r="K62" s="68">
        <f t="shared" si="7"/>
        <v>33.864105854401814</v>
      </c>
    </row>
    <row r="63" spans="1:11" ht="36" x14ac:dyDescent="0.2">
      <c r="A63" s="36">
        <v>227060</v>
      </c>
      <c r="B63" s="45" t="s">
        <v>37</v>
      </c>
      <c r="C63" s="46">
        <v>109783123.20999999</v>
      </c>
      <c r="D63" s="46">
        <v>56427585.149999999</v>
      </c>
      <c r="E63" s="46">
        <v>25377750</v>
      </c>
      <c r="F63" s="46">
        <v>0</v>
      </c>
      <c r="G63" s="46"/>
      <c r="H63" s="46">
        <f t="shared" si="3"/>
        <v>0</v>
      </c>
      <c r="I63" s="68">
        <f t="shared" si="5"/>
        <v>0</v>
      </c>
      <c r="J63" s="46">
        <f t="shared" si="6"/>
        <v>56427585.149999999</v>
      </c>
      <c r="K63" s="68">
        <f t="shared" si="7"/>
        <v>51.399143602484145</v>
      </c>
    </row>
    <row r="64" spans="1:11" ht="48" x14ac:dyDescent="0.2">
      <c r="A64" s="36">
        <v>227122</v>
      </c>
      <c r="B64" s="45" t="s">
        <v>38</v>
      </c>
      <c r="C64" s="46">
        <v>46751149.670000002</v>
      </c>
      <c r="D64" s="46">
        <v>29009752.34</v>
      </c>
      <c r="E64" s="46">
        <v>17093173</v>
      </c>
      <c r="F64" s="46">
        <v>0</v>
      </c>
      <c r="G64" s="46"/>
      <c r="H64" s="46">
        <f t="shared" si="3"/>
        <v>0</v>
      </c>
      <c r="I64" s="68">
        <f t="shared" si="5"/>
        <v>0</v>
      </c>
      <c r="J64" s="46">
        <f t="shared" si="6"/>
        <v>29009752.34</v>
      </c>
      <c r="K64" s="68">
        <f t="shared" si="7"/>
        <v>62.051420221255917</v>
      </c>
    </row>
    <row r="65" spans="1:12" ht="48" x14ac:dyDescent="0.2">
      <c r="A65" s="36">
        <v>303966</v>
      </c>
      <c r="B65" s="45" t="s">
        <v>46</v>
      </c>
      <c r="C65" s="46">
        <v>92290500</v>
      </c>
      <c r="D65" s="46">
        <v>0</v>
      </c>
      <c r="E65" s="46">
        <v>2917000</v>
      </c>
      <c r="F65" s="46">
        <v>0</v>
      </c>
      <c r="G65" s="46"/>
      <c r="H65" s="46">
        <f t="shared" si="3"/>
        <v>0</v>
      </c>
      <c r="I65" s="68">
        <f t="shared" si="5"/>
        <v>0</v>
      </c>
      <c r="J65" s="46">
        <f t="shared" si="6"/>
        <v>0</v>
      </c>
      <c r="K65" s="68">
        <f t="shared" si="7"/>
        <v>0</v>
      </c>
    </row>
    <row r="66" spans="1:12" ht="48" x14ac:dyDescent="0.2">
      <c r="A66" s="36">
        <v>256053</v>
      </c>
      <c r="B66" s="45" t="s">
        <v>47</v>
      </c>
      <c r="C66" s="46">
        <v>1095260.19</v>
      </c>
      <c r="D66" s="46">
        <v>598688.06999999995</v>
      </c>
      <c r="E66" s="46">
        <v>9548</v>
      </c>
      <c r="F66" s="46">
        <v>0</v>
      </c>
      <c r="G66" s="46"/>
      <c r="H66" s="46">
        <f t="shared" si="3"/>
        <v>0</v>
      </c>
      <c r="I66" s="68">
        <f t="shared" si="5"/>
        <v>0</v>
      </c>
      <c r="J66" s="46">
        <f t="shared" si="6"/>
        <v>598688.06999999995</v>
      </c>
      <c r="K66" s="68">
        <f t="shared" si="7"/>
        <v>54.661721065567072</v>
      </c>
    </row>
    <row r="67" spans="1:12" ht="48" x14ac:dyDescent="0.2">
      <c r="A67" s="36">
        <v>256869</v>
      </c>
      <c r="B67" s="45" t="s">
        <v>74</v>
      </c>
      <c r="C67" s="46">
        <v>25886132</v>
      </c>
      <c r="D67" s="46">
        <v>0</v>
      </c>
      <c r="E67" s="46">
        <v>4966000</v>
      </c>
      <c r="F67" s="46">
        <v>0</v>
      </c>
      <c r="G67" s="46"/>
      <c r="H67" s="46">
        <f t="shared" si="3"/>
        <v>0</v>
      </c>
      <c r="I67" s="68">
        <f t="shared" si="5"/>
        <v>0</v>
      </c>
      <c r="J67" s="46">
        <f t="shared" si="6"/>
        <v>0</v>
      </c>
      <c r="K67" s="68">
        <f t="shared" si="7"/>
        <v>0</v>
      </c>
    </row>
    <row r="68" spans="1:12" ht="60" x14ac:dyDescent="0.2">
      <c r="A68" s="36">
        <v>272797</v>
      </c>
      <c r="B68" s="45" t="s">
        <v>75</v>
      </c>
      <c r="C68" s="46">
        <v>6160666.3200000003</v>
      </c>
      <c r="D68" s="46">
        <v>3503117</v>
      </c>
      <c r="E68" s="46">
        <v>1781770</v>
      </c>
      <c r="F68" s="46">
        <v>0</v>
      </c>
      <c r="G68" s="46"/>
      <c r="H68" s="46">
        <f t="shared" si="3"/>
        <v>0</v>
      </c>
      <c r="I68" s="68">
        <f t="shared" si="5"/>
        <v>0</v>
      </c>
      <c r="J68" s="46">
        <f t="shared" si="6"/>
        <v>3503117</v>
      </c>
      <c r="K68" s="68">
        <f t="shared" si="7"/>
        <v>56.862631703123952</v>
      </c>
    </row>
    <row r="69" spans="1:12" ht="48" x14ac:dyDescent="0.2">
      <c r="A69" s="36">
        <v>294424</v>
      </c>
      <c r="B69" s="45" t="s">
        <v>76</v>
      </c>
      <c r="C69" s="46">
        <v>62071451</v>
      </c>
      <c r="D69" s="46">
        <v>0</v>
      </c>
      <c r="E69" s="46">
        <v>4816000</v>
      </c>
      <c r="F69" s="46">
        <v>0</v>
      </c>
      <c r="G69" s="46"/>
      <c r="H69" s="46">
        <f t="shared" si="3"/>
        <v>0</v>
      </c>
      <c r="I69" s="68">
        <f t="shared" si="5"/>
        <v>0</v>
      </c>
      <c r="J69" s="46">
        <f t="shared" si="6"/>
        <v>0</v>
      </c>
      <c r="K69" s="68">
        <f t="shared" si="7"/>
        <v>0</v>
      </c>
    </row>
    <row r="70" spans="1:12" ht="36" x14ac:dyDescent="0.2">
      <c r="A70" s="36">
        <v>32634</v>
      </c>
      <c r="B70" s="45" t="s">
        <v>77</v>
      </c>
      <c r="C70" s="46">
        <v>10136791</v>
      </c>
      <c r="D70" s="46">
        <v>5450967.75</v>
      </c>
      <c r="E70" s="46">
        <v>76596849</v>
      </c>
      <c r="F70" s="46">
        <v>0</v>
      </c>
      <c r="G70" s="46"/>
      <c r="H70" s="46">
        <f t="shared" si="3"/>
        <v>0</v>
      </c>
      <c r="I70" s="68">
        <f t="shared" ref="I70:I101" si="8">H70/E70%</f>
        <v>0</v>
      </c>
      <c r="J70" s="46">
        <f t="shared" ref="J70:J101" si="9">D70+H70</f>
        <v>5450967.75</v>
      </c>
      <c r="K70" s="68">
        <f t="shared" si="7"/>
        <v>53.774096259851859</v>
      </c>
    </row>
    <row r="71" spans="1:12" ht="36" x14ac:dyDescent="0.2">
      <c r="A71" s="36">
        <v>155616</v>
      </c>
      <c r="B71" s="45" t="s">
        <v>78</v>
      </c>
      <c r="C71" s="46">
        <v>370863395.13999999</v>
      </c>
      <c r="D71" s="46">
        <v>7453646</v>
      </c>
      <c r="E71" s="46">
        <v>95529964</v>
      </c>
      <c r="F71" s="46">
        <v>0</v>
      </c>
      <c r="G71" s="46"/>
      <c r="H71" s="46">
        <f t="shared" ref="H71:H115" si="10">SUM(F71:G71)</f>
        <v>0</v>
      </c>
      <c r="I71" s="68">
        <f t="shared" si="8"/>
        <v>0</v>
      </c>
      <c r="J71" s="46">
        <f t="shared" si="9"/>
        <v>7453646</v>
      </c>
      <c r="K71" s="68">
        <f t="shared" si="7"/>
        <v>2.0098090287897699</v>
      </c>
    </row>
    <row r="72" spans="1:12" ht="84" x14ac:dyDescent="0.2">
      <c r="A72" s="36">
        <v>316436</v>
      </c>
      <c r="B72" s="45" t="s">
        <v>53</v>
      </c>
      <c r="C72" s="46">
        <v>287785</v>
      </c>
      <c r="D72" s="46">
        <v>0</v>
      </c>
      <c r="E72" s="46">
        <v>224000</v>
      </c>
      <c r="F72" s="46">
        <v>0</v>
      </c>
      <c r="G72" s="46"/>
      <c r="H72" s="46">
        <f t="shared" si="10"/>
        <v>0</v>
      </c>
      <c r="I72" s="68">
        <f t="shared" si="8"/>
        <v>0</v>
      </c>
      <c r="J72" s="46">
        <f t="shared" si="9"/>
        <v>0</v>
      </c>
      <c r="K72" s="68">
        <f t="shared" si="7"/>
        <v>0</v>
      </c>
    </row>
    <row r="73" spans="1:12" ht="84" x14ac:dyDescent="0.2">
      <c r="A73" s="36">
        <v>316441</v>
      </c>
      <c r="B73" s="45" t="s">
        <v>54</v>
      </c>
      <c r="C73" s="46">
        <v>287785</v>
      </c>
      <c r="D73" s="46">
        <v>0</v>
      </c>
      <c r="E73" s="46">
        <v>224000</v>
      </c>
      <c r="F73" s="46">
        <v>0</v>
      </c>
      <c r="G73" s="46"/>
      <c r="H73" s="46">
        <f t="shared" si="10"/>
        <v>0</v>
      </c>
      <c r="I73" s="68">
        <f t="shared" si="8"/>
        <v>0</v>
      </c>
      <c r="J73" s="46">
        <f t="shared" si="9"/>
        <v>0</v>
      </c>
      <c r="K73" s="68">
        <f t="shared" si="7"/>
        <v>0</v>
      </c>
    </row>
    <row r="74" spans="1:12" ht="48" x14ac:dyDescent="0.2">
      <c r="A74" s="36">
        <v>321841</v>
      </c>
      <c r="B74" s="45" t="s">
        <v>79</v>
      </c>
      <c r="C74" s="46">
        <v>1732910</v>
      </c>
      <c r="D74" s="46">
        <v>0</v>
      </c>
      <c r="E74" s="46">
        <v>1732910</v>
      </c>
      <c r="F74" s="46">
        <v>0</v>
      </c>
      <c r="G74" s="46"/>
      <c r="H74" s="46">
        <f t="shared" si="10"/>
        <v>0</v>
      </c>
      <c r="I74" s="68">
        <f t="shared" si="8"/>
        <v>0</v>
      </c>
      <c r="J74" s="46">
        <f t="shared" si="9"/>
        <v>0</v>
      </c>
      <c r="K74" s="68">
        <f t="shared" si="7"/>
        <v>0</v>
      </c>
    </row>
    <row r="75" spans="1:12" ht="48" x14ac:dyDescent="0.2">
      <c r="A75" s="36">
        <v>327905</v>
      </c>
      <c r="B75" s="45" t="s">
        <v>89</v>
      </c>
      <c r="C75" s="46">
        <v>63299811</v>
      </c>
      <c r="D75" s="46">
        <v>0</v>
      </c>
      <c r="E75" s="46">
        <v>16000000</v>
      </c>
      <c r="F75" s="46">
        <v>0</v>
      </c>
      <c r="G75" s="46"/>
      <c r="H75" s="46">
        <f t="shared" si="10"/>
        <v>0</v>
      </c>
      <c r="I75" s="68">
        <f t="shared" si="8"/>
        <v>0</v>
      </c>
      <c r="J75" s="46">
        <f t="shared" si="9"/>
        <v>0</v>
      </c>
      <c r="K75" s="68">
        <f t="shared" si="7"/>
        <v>0</v>
      </c>
    </row>
    <row r="76" spans="1:12" ht="48" x14ac:dyDescent="0.2">
      <c r="A76" s="36">
        <v>159298</v>
      </c>
      <c r="B76" s="45" t="s">
        <v>90</v>
      </c>
      <c r="C76" s="46">
        <v>71944623</v>
      </c>
      <c r="D76" s="46">
        <v>0</v>
      </c>
      <c r="E76" s="46">
        <v>31000000</v>
      </c>
      <c r="F76" s="46">
        <v>0</v>
      </c>
      <c r="G76" s="46"/>
      <c r="H76" s="46">
        <f t="shared" si="10"/>
        <v>0</v>
      </c>
      <c r="I76" s="68">
        <f t="shared" si="8"/>
        <v>0</v>
      </c>
      <c r="J76" s="46">
        <f t="shared" si="9"/>
        <v>0</v>
      </c>
      <c r="K76" s="68">
        <f t="shared" si="7"/>
        <v>0</v>
      </c>
    </row>
    <row r="77" spans="1:12" ht="26.25" customHeight="1" x14ac:dyDescent="0.2">
      <c r="A77" s="117"/>
      <c r="B77" s="118" t="s">
        <v>48</v>
      </c>
      <c r="C77" s="118"/>
      <c r="D77" s="119">
        <f>SUM(D78:D99)</f>
        <v>15822279.74</v>
      </c>
      <c r="E77" s="119">
        <f>SUM(E78:E99)</f>
        <v>25681599</v>
      </c>
      <c r="F77" s="119">
        <v>0</v>
      </c>
      <c r="G77" s="119">
        <f>SUM(G78:G99)</f>
        <v>713071</v>
      </c>
      <c r="H77" s="119">
        <f t="shared" si="10"/>
        <v>713071</v>
      </c>
      <c r="I77" s="145">
        <f t="shared" si="8"/>
        <v>2.7765833428050959</v>
      </c>
      <c r="J77" s="119">
        <f t="shared" si="9"/>
        <v>16535350.74</v>
      </c>
      <c r="K77" s="119"/>
      <c r="L77" s="34"/>
    </row>
    <row r="78" spans="1:12" ht="60" x14ac:dyDescent="0.2">
      <c r="A78" s="36">
        <v>66385</v>
      </c>
      <c r="B78" s="45" t="s">
        <v>49</v>
      </c>
      <c r="C78" s="46">
        <v>11574362</v>
      </c>
      <c r="D78" s="46">
        <v>8293919.4900000002</v>
      </c>
      <c r="E78" s="46">
        <v>462633</v>
      </c>
      <c r="F78" s="46">
        <v>0</v>
      </c>
      <c r="G78" s="46"/>
      <c r="H78" s="46">
        <f t="shared" si="10"/>
        <v>0</v>
      </c>
      <c r="I78" s="68">
        <f t="shared" si="8"/>
        <v>0</v>
      </c>
      <c r="J78" s="46">
        <f t="shared" si="9"/>
        <v>8293919.4900000002</v>
      </c>
      <c r="K78" s="68">
        <f t="shared" ref="K78:K99" si="11">J78/C78%</f>
        <v>71.65768177978191</v>
      </c>
    </row>
    <row r="79" spans="1:12" ht="72" x14ac:dyDescent="0.2">
      <c r="A79" s="36">
        <v>67889</v>
      </c>
      <c r="B79" s="45" t="s">
        <v>116</v>
      </c>
      <c r="C79" s="46">
        <v>150190</v>
      </c>
      <c r="D79" s="46">
        <v>127843.33</v>
      </c>
      <c r="E79" s="46">
        <v>2581</v>
      </c>
      <c r="F79" s="46">
        <v>0</v>
      </c>
      <c r="G79" s="46"/>
      <c r="H79" s="46">
        <f t="shared" si="10"/>
        <v>0</v>
      </c>
      <c r="I79" s="68">
        <f t="shared" si="8"/>
        <v>0</v>
      </c>
      <c r="J79" s="46">
        <f t="shared" si="9"/>
        <v>127843.33</v>
      </c>
      <c r="K79" s="68">
        <f t="shared" si="11"/>
        <v>85.121066648911381</v>
      </c>
    </row>
    <row r="80" spans="1:12" ht="72" x14ac:dyDescent="0.2">
      <c r="A80" s="36">
        <v>59728</v>
      </c>
      <c r="B80" s="45" t="s">
        <v>117</v>
      </c>
      <c r="C80" s="46">
        <v>103421</v>
      </c>
      <c r="D80" s="46">
        <v>94241.2</v>
      </c>
      <c r="E80" s="46">
        <v>4576</v>
      </c>
      <c r="F80" s="46">
        <v>0</v>
      </c>
      <c r="G80" s="46"/>
      <c r="H80" s="46">
        <f t="shared" si="10"/>
        <v>0</v>
      </c>
      <c r="I80" s="68">
        <f t="shared" si="8"/>
        <v>0</v>
      </c>
      <c r="J80" s="46">
        <f t="shared" si="9"/>
        <v>94241.2</v>
      </c>
      <c r="K80" s="68">
        <f t="shared" si="11"/>
        <v>91.123852989238159</v>
      </c>
    </row>
    <row r="81" spans="1:11" ht="72" x14ac:dyDescent="0.2">
      <c r="A81" s="36">
        <v>59911</v>
      </c>
      <c r="B81" s="45" t="s">
        <v>118</v>
      </c>
      <c r="C81" s="46">
        <v>109005</v>
      </c>
      <c r="D81" s="46">
        <v>82916.149999999994</v>
      </c>
      <c r="E81" s="46">
        <v>1395</v>
      </c>
      <c r="F81" s="46">
        <v>0</v>
      </c>
      <c r="G81" s="46"/>
      <c r="H81" s="46">
        <f t="shared" si="10"/>
        <v>0</v>
      </c>
      <c r="I81" s="68">
        <f t="shared" si="8"/>
        <v>0</v>
      </c>
      <c r="J81" s="46">
        <f t="shared" si="9"/>
        <v>82916.149999999994</v>
      </c>
      <c r="K81" s="68">
        <f t="shared" si="11"/>
        <v>76.066373102151275</v>
      </c>
    </row>
    <row r="82" spans="1:11" ht="72" x14ac:dyDescent="0.2">
      <c r="A82" s="36">
        <v>38633</v>
      </c>
      <c r="B82" s="45" t="s">
        <v>119</v>
      </c>
      <c r="C82" s="46">
        <v>2390191</v>
      </c>
      <c r="D82" s="46">
        <v>2220967.52</v>
      </c>
      <c r="E82" s="46">
        <v>126779</v>
      </c>
      <c r="F82" s="46">
        <v>0</v>
      </c>
      <c r="G82" s="46"/>
      <c r="H82" s="46">
        <f t="shared" si="10"/>
        <v>0</v>
      </c>
      <c r="I82" s="68">
        <f t="shared" si="8"/>
        <v>0</v>
      </c>
      <c r="J82" s="46">
        <f t="shared" si="9"/>
        <v>2220967.52</v>
      </c>
      <c r="K82" s="68">
        <f t="shared" si="11"/>
        <v>92.920085465973216</v>
      </c>
    </row>
    <row r="83" spans="1:11" ht="72" x14ac:dyDescent="0.2">
      <c r="A83" s="36">
        <v>108527</v>
      </c>
      <c r="B83" s="45" t="s">
        <v>29</v>
      </c>
      <c r="C83" s="46">
        <v>2725244.36</v>
      </c>
      <c r="D83" s="46">
        <v>2149316</v>
      </c>
      <c r="E83" s="46">
        <v>512274</v>
      </c>
      <c r="F83" s="46">
        <v>0</v>
      </c>
      <c r="G83" s="46">
        <v>100899</v>
      </c>
      <c r="H83" s="46">
        <f t="shared" si="10"/>
        <v>100899</v>
      </c>
      <c r="I83" s="68">
        <f t="shared" si="8"/>
        <v>19.696295341945913</v>
      </c>
      <c r="J83" s="46">
        <f t="shared" si="9"/>
        <v>2250215</v>
      </c>
      <c r="K83" s="68">
        <f t="shared" si="11"/>
        <v>82.569292978923926</v>
      </c>
    </row>
    <row r="84" spans="1:11" ht="60" x14ac:dyDescent="0.2">
      <c r="A84" s="36">
        <v>142233</v>
      </c>
      <c r="B84" s="45" t="s">
        <v>120</v>
      </c>
      <c r="C84" s="46">
        <v>347525.81</v>
      </c>
      <c r="D84" s="46">
        <v>272460.27</v>
      </c>
      <c r="E84" s="46">
        <v>40450</v>
      </c>
      <c r="F84" s="46">
        <v>0</v>
      </c>
      <c r="G84" s="46"/>
      <c r="H84" s="46">
        <f t="shared" si="10"/>
        <v>0</v>
      </c>
      <c r="I84" s="68">
        <f t="shared" si="8"/>
        <v>0</v>
      </c>
      <c r="J84" s="46">
        <f t="shared" si="9"/>
        <v>272460.27</v>
      </c>
      <c r="K84" s="68">
        <f t="shared" si="11"/>
        <v>78.40001005968449</v>
      </c>
    </row>
    <row r="85" spans="1:11" ht="36" x14ac:dyDescent="0.2">
      <c r="A85" s="36">
        <v>111234</v>
      </c>
      <c r="B85" s="45" t="s">
        <v>15</v>
      </c>
      <c r="C85" s="46">
        <v>14669819.58</v>
      </c>
      <c r="D85" s="46">
        <v>435887.18</v>
      </c>
      <c r="E85" s="46">
        <v>10869113</v>
      </c>
      <c r="F85" s="46">
        <v>0</v>
      </c>
      <c r="G85" s="46">
        <v>612172</v>
      </c>
      <c r="H85" s="46">
        <f t="shared" si="10"/>
        <v>612172</v>
      </c>
      <c r="I85" s="68">
        <f t="shared" si="8"/>
        <v>5.6322167227445332</v>
      </c>
      <c r="J85" s="46">
        <f t="shared" si="9"/>
        <v>1048059.1799999999</v>
      </c>
      <c r="K85" s="68">
        <f t="shared" si="11"/>
        <v>7.1443222207644901</v>
      </c>
    </row>
    <row r="86" spans="1:11" ht="36" x14ac:dyDescent="0.2">
      <c r="A86" s="36">
        <v>135106</v>
      </c>
      <c r="B86" s="45" t="s">
        <v>31</v>
      </c>
      <c r="C86" s="46">
        <v>1187524.8500000001</v>
      </c>
      <c r="D86" s="46">
        <v>21350.62</v>
      </c>
      <c r="E86" s="46">
        <v>1104979</v>
      </c>
      <c r="F86" s="46">
        <v>0</v>
      </c>
      <c r="G86" s="46"/>
      <c r="H86" s="46">
        <f t="shared" si="10"/>
        <v>0</v>
      </c>
      <c r="I86" s="68">
        <f t="shared" si="8"/>
        <v>0</v>
      </c>
      <c r="J86" s="46">
        <f t="shared" si="9"/>
        <v>21350.62</v>
      </c>
      <c r="K86" s="68">
        <f t="shared" si="11"/>
        <v>1.7979093237501511</v>
      </c>
    </row>
    <row r="87" spans="1:11" ht="48" x14ac:dyDescent="0.2">
      <c r="A87" s="36">
        <v>141991</v>
      </c>
      <c r="B87" s="45" t="s">
        <v>121</v>
      </c>
      <c r="C87" s="46">
        <v>376317.74</v>
      </c>
      <c r="D87" s="46">
        <v>306143.46000000002</v>
      </c>
      <c r="E87" s="46">
        <v>36540</v>
      </c>
      <c r="F87" s="46">
        <v>0</v>
      </c>
      <c r="G87" s="46"/>
      <c r="H87" s="46">
        <f t="shared" si="10"/>
        <v>0</v>
      </c>
      <c r="I87" s="68">
        <f t="shared" si="8"/>
        <v>0</v>
      </c>
      <c r="J87" s="46">
        <f t="shared" si="9"/>
        <v>306143.46000000002</v>
      </c>
      <c r="K87" s="68">
        <f t="shared" si="11"/>
        <v>81.352385885395677</v>
      </c>
    </row>
    <row r="88" spans="1:11" ht="60" x14ac:dyDescent="0.2">
      <c r="A88" s="36">
        <v>142222</v>
      </c>
      <c r="B88" s="45" t="s">
        <v>122</v>
      </c>
      <c r="C88" s="46">
        <v>412200.81</v>
      </c>
      <c r="D88" s="46">
        <v>316136.38</v>
      </c>
      <c r="E88" s="46">
        <v>42950</v>
      </c>
      <c r="F88" s="46">
        <v>0</v>
      </c>
      <c r="G88" s="46"/>
      <c r="H88" s="46">
        <f t="shared" si="10"/>
        <v>0</v>
      </c>
      <c r="I88" s="68">
        <f t="shared" si="8"/>
        <v>0</v>
      </c>
      <c r="J88" s="46">
        <f t="shared" si="9"/>
        <v>316136.38</v>
      </c>
      <c r="K88" s="68">
        <f t="shared" si="11"/>
        <v>76.694749823514414</v>
      </c>
    </row>
    <row r="89" spans="1:11" ht="60" x14ac:dyDescent="0.2">
      <c r="A89" s="36">
        <v>106725</v>
      </c>
      <c r="B89" s="45" t="s">
        <v>30</v>
      </c>
      <c r="C89" s="46">
        <v>2025773</v>
      </c>
      <c r="D89" s="46">
        <v>59417.79</v>
      </c>
      <c r="E89" s="46">
        <v>1966355</v>
      </c>
      <c r="F89" s="46">
        <v>0</v>
      </c>
      <c r="G89" s="46"/>
      <c r="H89" s="46">
        <f t="shared" si="10"/>
        <v>0</v>
      </c>
      <c r="I89" s="68">
        <f t="shared" si="8"/>
        <v>0</v>
      </c>
      <c r="J89" s="46">
        <f t="shared" si="9"/>
        <v>59417.79</v>
      </c>
      <c r="K89" s="68">
        <f t="shared" si="11"/>
        <v>2.9330922072710024</v>
      </c>
    </row>
    <row r="90" spans="1:11" ht="60" x14ac:dyDescent="0.2">
      <c r="A90" s="36">
        <v>141811</v>
      </c>
      <c r="B90" s="45" t="s">
        <v>123</v>
      </c>
      <c r="C90" s="46">
        <v>383114.81</v>
      </c>
      <c r="D90" s="46">
        <v>313378.19</v>
      </c>
      <c r="E90" s="46">
        <v>30450</v>
      </c>
      <c r="F90" s="46">
        <v>0</v>
      </c>
      <c r="G90" s="46"/>
      <c r="H90" s="46">
        <f t="shared" si="10"/>
        <v>0</v>
      </c>
      <c r="I90" s="68">
        <f t="shared" si="8"/>
        <v>0</v>
      </c>
      <c r="J90" s="46">
        <f t="shared" si="9"/>
        <v>313378.19</v>
      </c>
      <c r="K90" s="68">
        <f t="shared" si="11"/>
        <v>81.797461706061426</v>
      </c>
    </row>
    <row r="91" spans="1:11" ht="48" x14ac:dyDescent="0.2">
      <c r="A91" s="36">
        <v>142361</v>
      </c>
      <c r="B91" s="45" t="s">
        <v>124</v>
      </c>
      <c r="C91" s="46">
        <v>337182.6</v>
      </c>
      <c r="D91" s="46">
        <v>273895.39</v>
      </c>
      <c r="E91" s="46">
        <v>24360</v>
      </c>
      <c r="F91" s="46">
        <v>0</v>
      </c>
      <c r="G91" s="46"/>
      <c r="H91" s="46">
        <f t="shared" si="10"/>
        <v>0</v>
      </c>
      <c r="I91" s="68">
        <f t="shared" si="8"/>
        <v>0</v>
      </c>
      <c r="J91" s="46">
        <f t="shared" si="9"/>
        <v>273895.39</v>
      </c>
      <c r="K91" s="68">
        <f t="shared" si="11"/>
        <v>81.230582479641612</v>
      </c>
    </row>
    <row r="92" spans="1:11" ht="72" x14ac:dyDescent="0.2">
      <c r="A92" s="36">
        <v>143125</v>
      </c>
      <c r="B92" s="45" t="s">
        <v>125</v>
      </c>
      <c r="C92" s="46">
        <v>11777443.99</v>
      </c>
      <c r="D92" s="46">
        <v>98446.13</v>
      </c>
      <c r="E92" s="46">
        <v>2446641</v>
      </c>
      <c r="F92" s="46">
        <v>0</v>
      </c>
      <c r="G92" s="46"/>
      <c r="H92" s="46">
        <f t="shared" si="10"/>
        <v>0</v>
      </c>
      <c r="I92" s="68">
        <f t="shared" si="8"/>
        <v>0</v>
      </c>
      <c r="J92" s="46">
        <f t="shared" si="9"/>
        <v>98446.13</v>
      </c>
      <c r="K92" s="68">
        <f t="shared" si="11"/>
        <v>0.83588705735802027</v>
      </c>
    </row>
    <row r="93" spans="1:11" ht="48" x14ac:dyDescent="0.2">
      <c r="A93" s="36">
        <v>142024</v>
      </c>
      <c r="B93" s="45" t="s">
        <v>126</v>
      </c>
      <c r="C93" s="46">
        <v>248885.52</v>
      </c>
      <c r="D93" s="46">
        <v>207635.51</v>
      </c>
      <c r="E93" s="46">
        <v>18270</v>
      </c>
      <c r="F93" s="46">
        <v>0</v>
      </c>
      <c r="G93" s="46"/>
      <c r="H93" s="46">
        <f t="shared" si="10"/>
        <v>0</v>
      </c>
      <c r="I93" s="68">
        <f t="shared" si="8"/>
        <v>0</v>
      </c>
      <c r="J93" s="46">
        <f t="shared" si="9"/>
        <v>207635.51</v>
      </c>
      <c r="K93" s="68">
        <f t="shared" si="11"/>
        <v>83.426110928430077</v>
      </c>
    </row>
    <row r="94" spans="1:11" ht="60" x14ac:dyDescent="0.2">
      <c r="A94" s="36">
        <v>142316</v>
      </c>
      <c r="B94" s="45" t="s">
        <v>127</v>
      </c>
      <c r="C94" s="46">
        <v>296021.2</v>
      </c>
      <c r="D94" s="46">
        <v>225191.47</v>
      </c>
      <c r="E94" s="46">
        <v>24360</v>
      </c>
      <c r="F94" s="46">
        <v>0</v>
      </c>
      <c r="G94" s="46"/>
      <c r="H94" s="46">
        <f t="shared" si="10"/>
        <v>0</v>
      </c>
      <c r="I94" s="68">
        <f t="shared" si="8"/>
        <v>0</v>
      </c>
      <c r="J94" s="46">
        <f t="shared" si="9"/>
        <v>225191.47</v>
      </c>
      <c r="K94" s="68">
        <f t="shared" si="11"/>
        <v>76.072750870545761</v>
      </c>
    </row>
    <row r="95" spans="1:11" ht="60" x14ac:dyDescent="0.2">
      <c r="A95" s="36">
        <v>142355</v>
      </c>
      <c r="B95" s="45" t="s">
        <v>128</v>
      </c>
      <c r="C95" s="46">
        <v>312350.82</v>
      </c>
      <c r="D95" s="46">
        <v>241557.66</v>
      </c>
      <c r="E95" s="46">
        <v>35450</v>
      </c>
      <c r="F95" s="46">
        <v>0</v>
      </c>
      <c r="G95" s="46"/>
      <c r="H95" s="46">
        <f t="shared" si="10"/>
        <v>0</v>
      </c>
      <c r="I95" s="68">
        <f t="shared" si="8"/>
        <v>0</v>
      </c>
      <c r="J95" s="46">
        <f t="shared" si="9"/>
        <v>241557.66</v>
      </c>
      <c r="K95" s="68">
        <f t="shared" si="11"/>
        <v>77.335369249230723</v>
      </c>
    </row>
    <row r="96" spans="1:11" ht="60" x14ac:dyDescent="0.2">
      <c r="A96" s="36">
        <v>142289</v>
      </c>
      <c r="B96" s="45" t="s">
        <v>129</v>
      </c>
      <c r="C96" s="46">
        <v>354496</v>
      </c>
      <c r="D96" s="46">
        <v>81576</v>
      </c>
      <c r="E96" s="46">
        <v>194494</v>
      </c>
      <c r="F96" s="46">
        <v>0</v>
      </c>
      <c r="G96" s="46"/>
      <c r="H96" s="46">
        <f t="shared" si="10"/>
        <v>0</v>
      </c>
      <c r="I96" s="68">
        <f t="shared" si="8"/>
        <v>0</v>
      </c>
      <c r="J96" s="46">
        <f t="shared" si="9"/>
        <v>81576</v>
      </c>
      <c r="K96" s="68">
        <f t="shared" si="11"/>
        <v>23.011825239212854</v>
      </c>
    </row>
    <row r="97" spans="1:16" ht="72" x14ac:dyDescent="0.2">
      <c r="A97" s="36">
        <v>210935</v>
      </c>
      <c r="B97" s="45" t="s">
        <v>85</v>
      </c>
      <c r="C97" s="46">
        <v>2388596</v>
      </c>
      <c r="D97" s="46">
        <v>0</v>
      </c>
      <c r="E97" s="46">
        <v>2104045</v>
      </c>
      <c r="F97" s="46">
        <v>0</v>
      </c>
      <c r="G97" s="46"/>
      <c r="H97" s="46">
        <f t="shared" si="10"/>
        <v>0</v>
      </c>
      <c r="I97" s="68">
        <f t="shared" si="8"/>
        <v>0</v>
      </c>
      <c r="J97" s="46">
        <f t="shared" si="9"/>
        <v>0</v>
      </c>
      <c r="K97" s="68">
        <f t="shared" si="11"/>
        <v>0</v>
      </c>
    </row>
    <row r="98" spans="1:16" ht="48" x14ac:dyDescent="0.2">
      <c r="A98" s="36">
        <v>71544</v>
      </c>
      <c r="B98" s="45" t="s">
        <v>86</v>
      </c>
      <c r="C98" s="46">
        <v>6770877</v>
      </c>
      <c r="D98" s="46">
        <v>0</v>
      </c>
      <c r="E98" s="46">
        <v>5579224</v>
      </c>
      <c r="F98" s="46">
        <v>0</v>
      </c>
      <c r="G98" s="46"/>
      <c r="H98" s="46">
        <f t="shared" si="10"/>
        <v>0</v>
      </c>
      <c r="I98" s="68">
        <f t="shared" si="8"/>
        <v>0</v>
      </c>
      <c r="J98" s="46">
        <f t="shared" si="9"/>
        <v>0</v>
      </c>
      <c r="K98" s="68">
        <f t="shared" si="11"/>
        <v>0</v>
      </c>
    </row>
    <row r="99" spans="1:16" ht="48" x14ac:dyDescent="0.2">
      <c r="A99" s="36">
        <v>153123</v>
      </c>
      <c r="B99" s="45" t="s">
        <v>130</v>
      </c>
      <c r="C99" s="46">
        <v>1069594.81</v>
      </c>
      <c r="D99" s="46">
        <v>0</v>
      </c>
      <c r="E99" s="46">
        <v>53680</v>
      </c>
      <c r="F99" s="46">
        <v>0</v>
      </c>
      <c r="G99" s="46"/>
      <c r="H99" s="46">
        <f t="shared" si="10"/>
        <v>0</v>
      </c>
      <c r="I99" s="68">
        <f t="shared" si="8"/>
        <v>0</v>
      </c>
      <c r="J99" s="46">
        <f t="shared" si="9"/>
        <v>0</v>
      </c>
      <c r="K99" s="68">
        <f t="shared" si="11"/>
        <v>0</v>
      </c>
    </row>
    <row r="100" spans="1:16" ht="29.25" customHeight="1" x14ac:dyDescent="0.2">
      <c r="A100" s="53"/>
      <c r="B100" s="48" t="s">
        <v>9</v>
      </c>
      <c r="C100" s="49"/>
      <c r="D100" s="50">
        <f>SUM(D101:D115)</f>
        <v>469532948.47999996</v>
      </c>
      <c r="E100" s="50">
        <f>SUM(E101:E115)</f>
        <v>75367396</v>
      </c>
      <c r="F100" s="50">
        <v>44250</v>
      </c>
      <c r="G100" s="50">
        <f>SUM(G101:G115)</f>
        <v>3914116</v>
      </c>
      <c r="H100" s="50">
        <f t="shared" si="10"/>
        <v>3958366</v>
      </c>
      <c r="I100" s="146">
        <f t="shared" si="8"/>
        <v>5.2520933587781116</v>
      </c>
      <c r="J100" s="50">
        <f t="shared" si="9"/>
        <v>473491314.47999996</v>
      </c>
      <c r="K100" s="146"/>
    </row>
    <row r="101" spans="1:16" ht="20.25" customHeight="1" x14ac:dyDescent="0.2">
      <c r="A101" s="51"/>
      <c r="B101" s="45" t="s">
        <v>22</v>
      </c>
      <c r="C101" s="46"/>
      <c r="D101" s="46">
        <v>17443619</v>
      </c>
      <c r="E101" s="46">
        <v>61931066</v>
      </c>
      <c r="F101" s="46">
        <v>44250</v>
      </c>
      <c r="G101" s="46">
        <v>364085</v>
      </c>
      <c r="H101" s="46">
        <f t="shared" si="10"/>
        <v>408335</v>
      </c>
      <c r="I101" s="97">
        <f t="shared" si="8"/>
        <v>0.65933791612758608</v>
      </c>
      <c r="J101" s="46">
        <f t="shared" si="9"/>
        <v>17851954</v>
      </c>
      <c r="K101" s="68"/>
      <c r="L101" s="111"/>
    </row>
    <row r="102" spans="1:16" ht="42" customHeight="1" x14ac:dyDescent="0.2">
      <c r="A102" s="36">
        <v>27954</v>
      </c>
      <c r="B102" s="45" t="s">
        <v>131</v>
      </c>
      <c r="C102" s="46">
        <v>97047900</v>
      </c>
      <c r="D102" s="46">
        <v>95953323.040000007</v>
      </c>
      <c r="E102" s="46">
        <v>231215</v>
      </c>
      <c r="F102" s="46">
        <v>0</v>
      </c>
      <c r="G102" s="46">
        <v>74298</v>
      </c>
      <c r="H102" s="46">
        <f t="shared" si="10"/>
        <v>74298</v>
      </c>
      <c r="I102" s="68">
        <f t="shared" ref="I102:I115" si="12">H102/E102%</f>
        <v>32.1337283480743</v>
      </c>
      <c r="J102" s="46">
        <f t="shared" ref="J102:J115" si="13">D102+H102</f>
        <v>96027621.040000007</v>
      </c>
      <c r="K102" s="68">
        <f t="shared" ref="K101:K115" si="14">J102/C102%</f>
        <v>98.948685175052745</v>
      </c>
      <c r="N102" s="158"/>
    </row>
    <row r="103" spans="1:16" ht="77.25" customHeight="1" x14ac:dyDescent="0.2">
      <c r="A103" s="36">
        <v>68162</v>
      </c>
      <c r="B103" s="45" t="s">
        <v>132</v>
      </c>
      <c r="C103" s="46">
        <v>48327512</v>
      </c>
      <c r="D103" s="46">
        <v>47840117.700000003</v>
      </c>
      <c r="E103" s="46">
        <v>275448</v>
      </c>
      <c r="F103" s="46">
        <v>0</v>
      </c>
      <c r="G103" s="46">
        <v>6819</v>
      </c>
      <c r="H103" s="46">
        <f t="shared" si="10"/>
        <v>6819</v>
      </c>
      <c r="I103" s="68">
        <f t="shared" si="12"/>
        <v>2.4756033806743925</v>
      </c>
      <c r="J103" s="46">
        <f t="shared" si="13"/>
        <v>47846936.700000003</v>
      </c>
      <c r="K103" s="68">
        <f t="shared" si="14"/>
        <v>99.005586507329411</v>
      </c>
      <c r="N103" s="158"/>
    </row>
    <row r="104" spans="1:16" ht="72" x14ac:dyDescent="0.2">
      <c r="A104" s="36">
        <v>67776</v>
      </c>
      <c r="B104" s="45" t="s">
        <v>133</v>
      </c>
      <c r="C104" s="46">
        <v>67473062</v>
      </c>
      <c r="D104" s="46">
        <v>65459313.200000003</v>
      </c>
      <c r="E104" s="46">
        <v>224073</v>
      </c>
      <c r="F104" s="46">
        <v>0</v>
      </c>
      <c r="G104" s="46">
        <v>192175</v>
      </c>
      <c r="H104" s="46">
        <f t="shared" si="10"/>
        <v>192175</v>
      </c>
      <c r="I104" s="68">
        <f t="shared" si="12"/>
        <v>85.764460689150411</v>
      </c>
      <c r="J104" s="46">
        <f t="shared" si="13"/>
        <v>65651488.200000003</v>
      </c>
      <c r="K104" s="68">
        <f t="shared" si="14"/>
        <v>97.30029474577573</v>
      </c>
      <c r="N104" s="158"/>
    </row>
    <row r="105" spans="1:16" ht="80.25" customHeight="1" x14ac:dyDescent="0.2">
      <c r="A105" s="36">
        <v>67514</v>
      </c>
      <c r="B105" s="45" t="s">
        <v>134</v>
      </c>
      <c r="C105" s="46">
        <v>27764085</v>
      </c>
      <c r="D105" s="46">
        <v>26600072</v>
      </c>
      <c r="E105" s="46">
        <v>475493</v>
      </c>
      <c r="F105" s="46">
        <v>0</v>
      </c>
      <c r="G105" s="46">
        <v>192175</v>
      </c>
      <c r="H105" s="46">
        <f t="shared" si="10"/>
        <v>192175</v>
      </c>
      <c r="I105" s="68">
        <f t="shared" si="12"/>
        <v>40.415947237919376</v>
      </c>
      <c r="J105" s="46">
        <f t="shared" si="13"/>
        <v>26792247</v>
      </c>
      <c r="K105" s="68">
        <f t="shared" si="14"/>
        <v>96.499657741286995</v>
      </c>
    </row>
    <row r="106" spans="1:16" ht="72" x14ac:dyDescent="0.2">
      <c r="A106" s="36">
        <v>67623</v>
      </c>
      <c r="B106" s="45" t="s">
        <v>135</v>
      </c>
      <c r="C106" s="46">
        <v>57341870</v>
      </c>
      <c r="D106" s="46">
        <v>50367992</v>
      </c>
      <c r="E106" s="46">
        <v>6346854</v>
      </c>
      <c r="F106" s="46">
        <v>0</v>
      </c>
      <c r="G106" s="46">
        <v>3013232</v>
      </c>
      <c r="H106" s="46">
        <f t="shared" si="10"/>
        <v>3013232</v>
      </c>
      <c r="I106" s="68">
        <f t="shared" si="12"/>
        <v>47.475993618255593</v>
      </c>
      <c r="J106" s="46">
        <f t="shared" si="13"/>
        <v>53381224</v>
      </c>
      <c r="K106" s="68">
        <f t="shared" si="14"/>
        <v>93.092924942977973</v>
      </c>
    </row>
    <row r="107" spans="1:16" ht="72" x14ac:dyDescent="0.2">
      <c r="A107" s="36">
        <v>68101</v>
      </c>
      <c r="B107" s="45" t="s">
        <v>136</v>
      </c>
      <c r="C107" s="46">
        <v>35922461</v>
      </c>
      <c r="D107" s="46">
        <v>36781313.899999999</v>
      </c>
      <c r="E107" s="46">
        <v>157276</v>
      </c>
      <c r="F107" s="46">
        <v>0</v>
      </c>
      <c r="G107" s="46"/>
      <c r="H107" s="46">
        <f t="shared" si="10"/>
        <v>0</v>
      </c>
      <c r="I107" s="68">
        <f t="shared" si="12"/>
        <v>0</v>
      </c>
      <c r="J107" s="46">
        <f t="shared" si="13"/>
        <v>36781313.899999999</v>
      </c>
      <c r="K107" s="68">
        <f t="shared" si="14"/>
        <v>102.39085206328153</v>
      </c>
    </row>
    <row r="108" spans="1:16" ht="81" customHeight="1" x14ac:dyDescent="0.2">
      <c r="A108" s="36">
        <v>68060</v>
      </c>
      <c r="B108" s="45" t="s">
        <v>137</v>
      </c>
      <c r="C108" s="46">
        <v>28315336</v>
      </c>
      <c r="D108" s="46">
        <v>28241047.530000001</v>
      </c>
      <c r="E108" s="46">
        <v>367355</v>
      </c>
      <c r="F108" s="46">
        <v>0</v>
      </c>
      <c r="G108" s="46"/>
      <c r="H108" s="46">
        <f t="shared" si="10"/>
        <v>0</v>
      </c>
      <c r="I108" s="68">
        <f t="shared" si="12"/>
        <v>0</v>
      </c>
      <c r="J108" s="46">
        <f t="shared" si="13"/>
        <v>28241047.530000001</v>
      </c>
      <c r="K108" s="68">
        <f t="shared" si="14"/>
        <v>99.737638748132824</v>
      </c>
    </row>
    <row r="109" spans="1:16" ht="72" x14ac:dyDescent="0.2">
      <c r="A109" s="36">
        <v>68102</v>
      </c>
      <c r="B109" s="45" t="s">
        <v>138</v>
      </c>
      <c r="C109" s="46">
        <v>48238994</v>
      </c>
      <c r="D109" s="46">
        <v>47164224.880000003</v>
      </c>
      <c r="E109" s="46">
        <v>404208</v>
      </c>
      <c r="F109" s="46">
        <v>0</v>
      </c>
      <c r="G109" s="46"/>
      <c r="H109" s="46">
        <f t="shared" si="10"/>
        <v>0</v>
      </c>
      <c r="I109" s="68">
        <f t="shared" si="12"/>
        <v>0</v>
      </c>
      <c r="J109" s="46">
        <f t="shared" si="13"/>
        <v>47164224.880000003</v>
      </c>
      <c r="K109" s="68">
        <f t="shared" si="14"/>
        <v>97.771991016230572</v>
      </c>
    </row>
    <row r="110" spans="1:16" ht="72" x14ac:dyDescent="0.2">
      <c r="A110" s="36">
        <v>67932</v>
      </c>
      <c r="B110" s="45" t="s">
        <v>139</v>
      </c>
      <c r="C110" s="46">
        <v>30360496</v>
      </c>
      <c r="D110" s="46">
        <v>29080692.379999999</v>
      </c>
      <c r="E110" s="46">
        <v>217151</v>
      </c>
      <c r="F110" s="46">
        <v>0</v>
      </c>
      <c r="G110" s="46"/>
      <c r="H110" s="46">
        <f t="shared" si="10"/>
        <v>0</v>
      </c>
      <c r="I110" s="68">
        <f t="shared" si="12"/>
        <v>0</v>
      </c>
      <c r="J110" s="46">
        <f t="shared" si="13"/>
        <v>29080692.379999999</v>
      </c>
      <c r="K110" s="68">
        <f t="shared" si="14"/>
        <v>95.784641924163552</v>
      </c>
      <c r="P110" s="111"/>
    </row>
    <row r="111" spans="1:16" ht="72" x14ac:dyDescent="0.2">
      <c r="A111" s="36">
        <v>68114</v>
      </c>
      <c r="B111" s="45" t="s">
        <v>140</v>
      </c>
      <c r="C111" s="46">
        <v>23763327</v>
      </c>
      <c r="D111" s="46">
        <v>23242422.949999999</v>
      </c>
      <c r="E111" s="46">
        <v>132833</v>
      </c>
      <c r="F111" s="46">
        <v>0</v>
      </c>
      <c r="G111" s="46">
        <v>71332</v>
      </c>
      <c r="H111" s="46">
        <f t="shared" si="10"/>
        <v>71332</v>
      </c>
      <c r="I111" s="68">
        <f t="shared" si="12"/>
        <v>53.700511168158521</v>
      </c>
      <c r="J111" s="46">
        <f t="shared" si="13"/>
        <v>23313754.949999999</v>
      </c>
      <c r="K111" s="68">
        <f t="shared" si="14"/>
        <v>98.108126652467476</v>
      </c>
    </row>
    <row r="112" spans="1:16" ht="60" x14ac:dyDescent="0.2">
      <c r="A112" s="36">
        <v>268462</v>
      </c>
      <c r="B112" s="45" t="s">
        <v>65</v>
      </c>
      <c r="C112" s="46">
        <v>129685285.19</v>
      </c>
      <c r="D112" s="46">
        <v>1249864.8999999999</v>
      </c>
      <c r="E112" s="46">
        <v>2833933</v>
      </c>
      <c r="F112" s="46">
        <v>0</v>
      </c>
      <c r="G112" s="46"/>
      <c r="H112" s="46">
        <f t="shared" si="10"/>
        <v>0</v>
      </c>
      <c r="I112" s="68">
        <f t="shared" si="12"/>
        <v>0</v>
      </c>
      <c r="J112" s="46">
        <f t="shared" si="13"/>
        <v>1249864.8999999999</v>
      </c>
      <c r="K112" s="68">
        <f t="shared" si="14"/>
        <v>0.9637677074687705</v>
      </c>
    </row>
    <row r="113" spans="1:16" ht="48" x14ac:dyDescent="0.2">
      <c r="A113" s="36">
        <v>256869</v>
      </c>
      <c r="B113" s="45" t="s">
        <v>74</v>
      </c>
      <c r="C113" s="46">
        <v>25886132</v>
      </c>
      <c r="D113" s="46">
        <v>0</v>
      </c>
      <c r="E113" s="46">
        <v>245000</v>
      </c>
      <c r="F113" s="46">
        <v>0</v>
      </c>
      <c r="G113" s="46"/>
      <c r="H113" s="46">
        <f t="shared" si="10"/>
        <v>0</v>
      </c>
      <c r="I113" s="68">
        <f t="shared" si="12"/>
        <v>0</v>
      </c>
      <c r="J113" s="46">
        <f t="shared" si="13"/>
        <v>0</v>
      </c>
      <c r="K113" s="68">
        <f t="shared" si="14"/>
        <v>0</v>
      </c>
    </row>
    <row r="114" spans="1:16" ht="48" x14ac:dyDescent="0.2">
      <c r="A114" s="36">
        <v>294424</v>
      </c>
      <c r="B114" s="45" t="s">
        <v>76</v>
      </c>
      <c r="C114" s="46">
        <v>62071451</v>
      </c>
      <c r="D114" s="46">
        <v>0</v>
      </c>
      <c r="E114" s="46">
        <v>1255062</v>
      </c>
      <c r="F114" s="46">
        <v>0</v>
      </c>
      <c r="G114" s="46"/>
      <c r="H114" s="46">
        <f t="shared" si="10"/>
        <v>0</v>
      </c>
      <c r="I114" s="68">
        <f t="shared" si="12"/>
        <v>0</v>
      </c>
      <c r="J114" s="46">
        <f t="shared" si="13"/>
        <v>0</v>
      </c>
      <c r="K114" s="68">
        <f t="shared" si="14"/>
        <v>0</v>
      </c>
      <c r="P114" s="111"/>
    </row>
    <row r="115" spans="1:16" ht="60" x14ac:dyDescent="0.2">
      <c r="A115" s="36">
        <v>319790</v>
      </c>
      <c r="B115" s="45" t="s">
        <v>141</v>
      </c>
      <c r="C115" s="46">
        <v>879374</v>
      </c>
      <c r="D115" s="46">
        <v>108945</v>
      </c>
      <c r="E115" s="46">
        <v>270429</v>
      </c>
      <c r="F115" s="46">
        <v>0</v>
      </c>
      <c r="G115" s="46"/>
      <c r="H115" s="46">
        <f t="shared" si="10"/>
        <v>0</v>
      </c>
      <c r="I115" s="68">
        <f t="shared" si="12"/>
        <v>0</v>
      </c>
      <c r="J115" s="46">
        <f t="shared" si="13"/>
        <v>108945</v>
      </c>
      <c r="K115" s="68">
        <f t="shared" si="14"/>
        <v>12.388926668289033</v>
      </c>
    </row>
    <row r="116" spans="1:16" ht="12.75" x14ac:dyDescent="0.2">
      <c r="A116" s="90"/>
      <c r="B116" s="82"/>
      <c r="C116" s="88"/>
      <c r="D116" s="91"/>
      <c r="E116" s="92"/>
      <c r="F116" s="92"/>
      <c r="G116" s="88"/>
      <c r="H116" s="93"/>
      <c r="I116" s="94"/>
      <c r="J116" s="91"/>
      <c r="K116" s="95"/>
    </row>
    <row r="117" spans="1:16" s="58" customFormat="1" ht="12" x14ac:dyDescent="0.2">
      <c r="A117" s="139" t="s">
        <v>16</v>
      </c>
      <c r="B117" s="140"/>
      <c r="C117" s="141"/>
      <c r="D117" s="141"/>
      <c r="E117" s="96"/>
      <c r="F117" s="76"/>
      <c r="G117" s="73"/>
      <c r="H117" s="73"/>
      <c r="I117" s="74"/>
      <c r="J117" s="75"/>
      <c r="K117" s="74"/>
      <c r="L117" s="35"/>
    </row>
    <row r="118" spans="1:16" s="58" customFormat="1" ht="12" x14ac:dyDescent="0.2">
      <c r="A118" s="142" t="s">
        <v>11</v>
      </c>
      <c r="B118" s="143"/>
      <c r="C118" s="141"/>
      <c r="D118" s="141"/>
      <c r="E118" s="96"/>
      <c r="F118" s="76"/>
      <c r="G118" s="73"/>
      <c r="H118" s="73"/>
      <c r="I118" s="74"/>
      <c r="J118" s="75"/>
      <c r="K118" s="74"/>
      <c r="L118" s="35"/>
    </row>
    <row r="119" spans="1:16" ht="20.25" customHeight="1" x14ac:dyDescent="0.2">
      <c r="A119" s="144"/>
      <c r="B119" s="167" t="s">
        <v>150</v>
      </c>
      <c r="C119" s="168"/>
      <c r="D119" s="168"/>
    </row>
    <row r="120" spans="1:16" ht="20.25" customHeight="1" x14ac:dyDescent="0.2"/>
    <row r="121" spans="1:16" ht="20.25" customHeight="1" x14ac:dyDescent="0.2"/>
    <row r="122" spans="1:16" ht="20.25" customHeight="1" x14ac:dyDescent="0.2"/>
    <row r="123" spans="1:16" ht="20.25" customHeight="1" x14ac:dyDescent="0.2"/>
    <row r="124" spans="1:16" ht="20.25" customHeight="1" x14ac:dyDescent="0.2"/>
    <row r="125" spans="1:16" ht="20.25" customHeight="1" x14ac:dyDescent="0.2"/>
    <row r="126" spans="1:16" ht="20.25" customHeight="1" x14ac:dyDescent="0.2"/>
    <row r="127" spans="1:16" ht="20.25" customHeight="1" x14ac:dyDescent="0.2"/>
    <row r="128" spans="1:16"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sheetData>
  <mergeCells count="10">
    <mergeCell ref="B119:D119"/>
    <mergeCell ref="E4:I4"/>
    <mergeCell ref="A4:A5"/>
    <mergeCell ref="B4:B5"/>
    <mergeCell ref="A1:K1"/>
    <mergeCell ref="A2:K2"/>
    <mergeCell ref="J4:J5"/>
    <mergeCell ref="K4:K5"/>
    <mergeCell ref="C4:C5"/>
    <mergeCell ref="D4:D5"/>
  </mergeCells>
  <phoneticPr fontId="6" type="noConversion"/>
  <hyperlinks>
    <hyperlink ref="B119" r:id="rId1"/>
  </hyperlinks>
  <pageMargins left="0.78740157480314965" right="0" top="0.59055118110236227" bottom="0.39370078740157483" header="0" footer="0"/>
  <pageSetup paperSize="9" scale="6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56"/>
  <sheetViews>
    <sheetView workbookViewId="0">
      <pane ySplit="6" topLeftCell="A7" activePane="bottomLeft" state="frozen"/>
      <selection pane="bottomLeft" sqref="A1:K21"/>
    </sheetView>
  </sheetViews>
  <sheetFormatPr baseColWidth="10" defaultRowHeight="12" x14ac:dyDescent="0.2"/>
  <cols>
    <col min="1" max="1" width="8.5703125" style="40" customWidth="1"/>
    <col min="2" max="2" width="41.42578125" style="42" customWidth="1"/>
    <col min="3" max="3" width="10.5703125" style="42" customWidth="1"/>
    <col min="4" max="4" width="11.42578125" style="42" customWidth="1"/>
    <col min="5" max="5" width="11.140625" style="42" customWidth="1"/>
    <col min="6" max="6" width="11.7109375" style="42" customWidth="1"/>
    <col min="7" max="7" width="11.7109375" style="41" customWidth="1"/>
    <col min="8" max="8" width="11.28515625" style="41" customWidth="1"/>
    <col min="9" max="9" width="8.7109375" style="54" customWidth="1"/>
    <col min="10" max="10" width="12.28515625" style="55" customWidth="1"/>
    <col min="11" max="11" width="10.5703125" style="54" customWidth="1"/>
    <col min="12" max="12" width="8.7109375" style="41" customWidth="1"/>
    <col min="13" max="17" width="11.42578125" style="41" customWidth="1"/>
    <col min="18" max="16384" width="11.42578125" style="41"/>
  </cols>
  <sheetData>
    <row r="1" spans="1:15" ht="18" customHeight="1" x14ac:dyDescent="0.2">
      <c r="A1" s="183" t="s">
        <v>12</v>
      </c>
      <c r="B1" s="183"/>
      <c r="C1" s="183"/>
      <c r="D1" s="183"/>
      <c r="E1" s="183"/>
      <c r="F1" s="183"/>
      <c r="G1" s="183"/>
      <c r="H1" s="183"/>
      <c r="I1" s="183"/>
      <c r="J1" s="183"/>
      <c r="K1" s="183"/>
    </row>
    <row r="2" spans="1:15" ht="18" customHeight="1" x14ac:dyDescent="0.2">
      <c r="A2" s="173" t="s">
        <v>92</v>
      </c>
      <c r="B2" s="173"/>
      <c r="C2" s="173"/>
      <c r="D2" s="173"/>
      <c r="E2" s="173"/>
      <c r="F2" s="173"/>
      <c r="G2" s="173"/>
      <c r="H2" s="173"/>
      <c r="I2" s="173"/>
      <c r="J2" s="173"/>
      <c r="K2" s="173"/>
    </row>
    <row r="3" spans="1:15" ht="25.5" customHeight="1" x14ac:dyDescent="0.2">
      <c r="B3" s="40"/>
      <c r="C3" s="40"/>
      <c r="D3" s="40"/>
      <c r="E3" s="57"/>
      <c r="F3" s="40"/>
      <c r="G3" s="40"/>
      <c r="H3" s="83"/>
      <c r="I3" s="78"/>
      <c r="J3" s="87"/>
      <c r="K3" s="40"/>
    </row>
    <row r="4" spans="1:15" ht="20.25" customHeight="1" x14ac:dyDescent="0.2">
      <c r="A4" s="193" t="s">
        <v>2</v>
      </c>
      <c r="B4" s="186" t="s">
        <v>10</v>
      </c>
      <c r="C4" s="186" t="s">
        <v>3</v>
      </c>
      <c r="D4" s="191" t="s">
        <v>80</v>
      </c>
      <c r="E4" s="188" t="s">
        <v>81</v>
      </c>
      <c r="F4" s="189"/>
      <c r="G4" s="189"/>
      <c r="H4" s="189"/>
      <c r="I4" s="190"/>
      <c r="J4" s="181" t="s">
        <v>23</v>
      </c>
      <c r="K4" s="184" t="s">
        <v>25</v>
      </c>
    </row>
    <row r="5" spans="1:15" s="43" customFormat="1" ht="65.25" customHeight="1" thickBot="1" x14ac:dyDescent="0.25">
      <c r="A5" s="194"/>
      <c r="B5" s="187"/>
      <c r="C5" s="187"/>
      <c r="D5" s="192"/>
      <c r="E5" s="26" t="s">
        <v>82</v>
      </c>
      <c r="F5" s="28" t="s">
        <v>149</v>
      </c>
      <c r="G5" s="27" t="s">
        <v>24</v>
      </c>
      <c r="H5" s="27" t="s">
        <v>83</v>
      </c>
      <c r="I5" s="29" t="s">
        <v>13</v>
      </c>
      <c r="J5" s="182"/>
      <c r="K5" s="185"/>
    </row>
    <row r="6" spans="1:15" s="114" customFormat="1" ht="18.75" customHeight="1" x14ac:dyDescent="0.25">
      <c r="A6" s="107"/>
      <c r="B6" s="105" t="s">
        <v>51</v>
      </c>
      <c r="C6" s="113"/>
      <c r="D6" s="110">
        <f>D7+D10+D12</f>
        <v>119420225.40000001</v>
      </c>
      <c r="E6" s="110">
        <f t="shared" ref="E6:G6" si="0">E7+E10+E12</f>
        <v>72994738</v>
      </c>
      <c r="F6" s="110">
        <v>0</v>
      </c>
      <c r="G6" s="110">
        <f t="shared" si="0"/>
        <v>128381</v>
      </c>
      <c r="H6" s="110">
        <f>SUM(F6:G6)</f>
        <v>128381</v>
      </c>
      <c r="I6" s="109">
        <f t="shared" ref="I6:I14" si="1">H6/E6%</f>
        <v>0.17587706116569662</v>
      </c>
      <c r="J6" s="115">
        <f t="shared" ref="J6:J16" si="2">D6+H6</f>
        <v>119548606.40000001</v>
      </c>
      <c r="K6" s="154"/>
    </row>
    <row r="7" spans="1:15" ht="21.75" customHeight="1" x14ac:dyDescent="0.2">
      <c r="A7" s="120"/>
      <c r="B7" s="52" t="s">
        <v>142</v>
      </c>
      <c r="C7" s="121"/>
      <c r="D7" s="121">
        <f>SUM(D8:D9)</f>
        <v>2260971</v>
      </c>
      <c r="E7" s="122">
        <f>SUM(E8:E9)</f>
        <v>5750161</v>
      </c>
      <c r="F7" s="122">
        <v>0</v>
      </c>
      <c r="G7" s="122">
        <f>SUM(G8:G9)</f>
        <v>128381</v>
      </c>
      <c r="H7" s="122">
        <f t="shared" ref="H7:H16" si="3">SUM(F7:G7)</f>
        <v>128381</v>
      </c>
      <c r="I7" s="123">
        <f t="shared" si="1"/>
        <v>2.2326505292634415</v>
      </c>
      <c r="J7" s="122">
        <f t="shared" si="2"/>
        <v>2389352</v>
      </c>
      <c r="K7" s="123"/>
    </row>
    <row r="8" spans="1:15" ht="48" x14ac:dyDescent="0.2">
      <c r="A8" s="47">
        <v>238150</v>
      </c>
      <c r="B8" s="124" t="s">
        <v>143</v>
      </c>
      <c r="C8" s="116">
        <v>7690783.2599999998</v>
      </c>
      <c r="D8" s="116">
        <v>2242971</v>
      </c>
      <c r="E8" s="116">
        <v>324419</v>
      </c>
      <c r="F8" s="116">
        <v>0</v>
      </c>
      <c r="G8" s="116">
        <v>128381</v>
      </c>
      <c r="H8" s="116">
        <f t="shared" si="3"/>
        <v>128381</v>
      </c>
      <c r="I8" s="125">
        <f t="shared" si="1"/>
        <v>39.572589768170175</v>
      </c>
      <c r="J8" s="116">
        <f t="shared" si="2"/>
        <v>2371352</v>
      </c>
      <c r="K8" s="68">
        <f>J8/C8%</f>
        <v>30.833686502823124</v>
      </c>
    </row>
    <row r="9" spans="1:15" ht="60" x14ac:dyDescent="0.2">
      <c r="A9" s="47">
        <v>227100</v>
      </c>
      <c r="B9" s="124" t="s">
        <v>144</v>
      </c>
      <c r="C9" s="116">
        <v>9910910</v>
      </c>
      <c r="D9" s="116">
        <v>18000</v>
      </c>
      <c r="E9" s="116">
        <v>5425742</v>
      </c>
      <c r="F9" s="116">
        <v>0</v>
      </c>
      <c r="G9" s="116"/>
      <c r="H9" s="116">
        <f t="shared" si="3"/>
        <v>0</v>
      </c>
      <c r="I9" s="125">
        <f t="shared" si="1"/>
        <v>0</v>
      </c>
      <c r="J9" s="116">
        <f t="shared" si="2"/>
        <v>18000</v>
      </c>
      <c r="K9" s="68">
        <f>J9/C9%</f>
        <v>0.18161803507447852</v>
      </c>
    </row>
    <row r="10" spans="1:15" ht="24" x14ac:dyDescent="0.2">
      <c r="A10" s="47"/>
      <c r="B10" s="52" t="s">
        <v>20</v>
      </c>
      <c r="C10" s="65"/>
      <c r="D10" s="69">
        <f>D11</f>
        <v>50550324.600000001</v>
      </c>
      <c r="E10" s="66">
        <f>E11</f>
        <v>67114201</v>
      </c>
      <c r="F10" s="66">
        <v>0</v>
      </c>
      <c r="G10" s="66">
        <f>G11</f>
        <v>0</v>
      </c>
      <c r="H10" s="66">
        <f t="shared" si="3"/>
        <v>0</v>
      </c>
      <c r="I10" s="67">
        <f t="shared" si="1"/>
        <v>0</v>
      </c>
      <c r="J10" s="66">
        <f t="shared" si="2"/>
        <v>50550324.600000001</v>
      </c>
      <c r="K10" s="67"/>
    </row>
    <row r="11" spans="1:15" ht="63" customHeight="1" x14ac:dyDescent="0.2">
      <c r="A11" s="47">
        <v>143957</v>
      </c>
      <c r="B11" s="45" t="s">
        <v>44</v>
      </c>
      <c r="C11" s="116">
        <v>277993156</v>
      </c>
      <c r="D11" s="116">
        <v>50550324.600000001</v>
      </c>
      <c r="E11" s="46">
        <v>67114201</v>
      </c>
      <c r="F11" s="46">
        <v>0</v>
      </c>
      <c r="G11" s="46">
        <v>0</v>
      </c>
      <c r="H11" s="46">
        <f t="shared" si="3"/>
        <v>0</v>
      </c>
      <c r="I11" s="68">
        <f t="shared" si="1"/>
        <v>0</v>
      </c>
      <c r="J11" s="108">
        <f t="shared" si="2"/>
        <v>50550324.600000001</v>
      </c>
      <c r="K11" s="68">
        <f>J11/C11%</f>
        <v>18.184017666967311</v>
      </c>
      <c r="L11" s="44"/>
      <c r="M11" s="44"/>
      <c r="N11" s="44"/>
      <c r="O11" s="44"/>
    </row>
    <row r="12" spans="1:15" s="44" customFormat="1" ht="24" x14ac:dyDescent="0.2">
      <c r="A12" s="134"/>
      <c r="B12" s="135" t="s">
        <v>148</v>
      </c>
      <c r="C12" s="136"/>
      <c r="D12" s="122">
        <f>D13+D15</f>
        <v>66608929.799999997</v>
      </c>
      <c r="E12" s="122">
        <f>E13+E15</f>
        <v>130376</v>
      </c>
      <c r="F12" s="122">
        <v>0</v>
      </c>
      <c r="G12" s="122">
        <f t="shared" ref="G12" si="4">G13+G15</f>
        <v>0</v>
      </c>
      <c r="H12" s="122">
        <f t="shared" si="3"/>
        <v>0</v>
      </c>
      <c r="I12" s="138">
        <f t="shared" si="1"/>
        <v>0</v>
      </c>
      <c r="J12" s="137">
        <f t="shared" si="2"/>
        <v>66608929.799999997</v>
      </c>
      <c r="K12" s="135"/>
    </row>
    <row r="13" spans="1:15" s="44" customFormat="1" ht="24" x14ac:dyDescent="0.2">
      <c r="A13" s="126"/>
      <c r="B13" s="127" t="s">
        <v>145</v>
      </c>
      <c r="C13" s="127"/>
      <c r="D13" s="128">
        <f>D14</f>
        <v>66608929.799999997</v>
      </c>
      <c r="E13" s="128">
        <f>E14</f>
        <v>3120</v>
      </c>
      <c r="F13" s="128">
        <v>0</v>
      </c>
      <c r="G13" s="128">
        <f t="shared" ref="G13" si="5">G14</f>
        <v>0</v>
      </c>
      <c r="H13" s="128">
        <f t="shared" si="3"/>
        <v>0</v>
      </c>
      <c r="I13" s="131">
        <f t="shared" si="1"/>
        <v>0</v>
      </c>
      <c r="J13" s="128">
        <f t="shared" si="2"/>
        <v>66608929.799999997</v>
      </c>
      <c r="K13" s="132"/>
    </row>
    <row r="14" spans="1:15" s="44" customFormat="1" ht="48" x14ac:dyDescent="0.2">
      <c r="A14" s="133">
        <v>16823</v>
      </c>
      <c r="B14" s="45" t="s">
        <v>146</v>
      </c>
      <c r="C14" s="46">
        <v>131606305.98999999</v>
      </c>
      <c r="D14" s="46">
        <v>66608929.799999997</v>
      </c>
      <c r="E14" s="46">
        <v>3120</v>
      </c>
      <c r="F14" s="46">
        <v>0</v>
      </c>
      <c r="G14" s="46"/>
      <c r="H14" s="46">
        <f t="shared" si="3"/>
        <v>0</v>
      </c>
      <c r="I14" s="68">
        <f t="shared" si="1"/>
        <v>0</v>
      </c>
      <c r="J14" s="46">
        <f t="shared" si="2"/>
        <v>66608929.799999997</v>
      </c>
      <c r="K14" s="68">
        <f>J14/C14%</f>
        <v>50.612263066681031</v>
      </c>
      <c r="L14" s="155"/>
      <c r="M14" s="156"/>
      <c r="N14" s="157"/>
    </row>
    <row r="15" spans="1:15" s="44" customFormat="1" ht="24" x14ac:dyDescent="0.2">
      <c r="A15" s="126"/>
      <c r="B15" s="127" t="s">
        <v>147</v>
      </c>
      <c r="C15" s="127"/>
      <c r="D15" s="129">
        <f>D16</f>
        <v>0</v>
      </c>
      <c r="E15" s="128">
        <f>E16</f>
        <v>127256</v>
      </c>
      <c r="F15" s="128">
        <v>0</v>
      </c>
      <c r="G15" s="129">
        <f>G16</f>
        <v>0</v>
      </c>
      <c r="H15" s="129">
        <f t="shared" si="3"/>
        <v>0</v>
      </c>
      <c r="I15" s="131"/>
      <c r="J15" s="129">
        <f t="shared" si="2"/>
        <v>0</v>
      </c>
      <c r="K15" s="130"/>
    </row>
    <row r="16" spans="1:15" s="44" customFormat="1" ht="18" customHeight="1" x14ac:dyDescent="0.2">
      <c r="A16" s="133"/>
      <c r="B16" s="45" t="s">
        <v>22</v>
      </c>
      <c r="C16" s="46"/>
      <c r="D16" s="46">
        <v>0</v>
      </c>
      <c r="E16" s="46">
        <v>127256</v>
      </c>
      <c r="F16" s="46">
        <v>0</v>
      </c>
      <c r="G16" s="46">
        <v>0</v>
      </c>
      <c r="H16" s="46">
        <f t="shared" si="3"/>
        <v>0</v>
      </c>
      <c r="I16" s="68">
        <f>H16/E16%</f>
        <v>0</v>
      </c>
      <c r="J16" s="46">
        <f t="shared" si="2"/>
        <v>0</v>
      </c>
      <c r="K16" s="68"/>
    </row>
    <row r="17" spans="1:184" x14ac:dyDescent="0.2">
      <c r="F17" s="41"/>
      <c r="L17" s="44"/>
      <c r="M17" s="44"/>
      <c r="N17" s="44"/>
      <c r="O17" s="44"/>
    </row>
    <row r="18" spans="1:184" s="54" customFormat="1" x14ac:dyDescent="0.2">
      <c r="A18" s="139" t="s">
        <v>16</v>
      </c>
      <c r="B18" s="140"/>
      <c r="C18" s="141"/>
      <c r="D18" s="141"/>
      <c r="E18" s="42"/>
      <c r="F18" s="41"/>
      <c r="H18" s="41"/>
      <c r="I18" s="41"/>
      <c r="J18" s="41"/>
      <c r="K18" s="41"/>
      <c r="L18" s="44"/>
      <c r="M18" s="44"/>
      <c r="N18" s="44"/>
      <c r="O18" s="44"/>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row>
    <row r="19" spans="1:184" s="54" customFormat="1" x14ac:dyDescent="0.2">
      <c r="A19" s="142" t="s">
        <v>11</v>
      </c>
      <c r="B19" s="143"/>
      <c r="C19" s="141"/>
      <c r="D19" s="141"/>
      <c r="E19" s="42"/>
      <c r="F19" s="41"/>
      <c r="H19" s="41"/>
      <c r="I19" s="41"/>
      <c r="J19" s="41"/>
      <c r="K19" s="41"/>
      <c r="L19" s="44"/>
      <c r="M19" s="44"/>
      <c r="N19" s="44"/>
      <c r="O19" s="44"/>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row>
    <row r="20" spans="1:184" s="54" customFormat="1" x14ac:dyDescent="0.2">
      <c r="A20" s="144"/>
      <c r="B20" s="180" t="s">
        <v>150</v>
      </c>
      <c r="C20" s="168"/>
      <c r="D20" s="168"/>
      <c r="E20" s="56"/>
      <c r="F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row>
    <row r="21" spans="1:184" x14ac:dyDescent="0.2">
      <c r="F21" s="41"/>
    </row>
    <row r="22" spans="1:184" x14ac:dyDescent="0.2">
      <c r="F22" s="41"/>
    </row>
    <row r="23" spans="1:184" x14ac:dyDescent="0.2">
      <c r="F23" s="41"/>
    </row>
    <row r="24" spans="1:184" x14ac:dyDescent="0.2">
      <c r="F24" s="41"/>
    </row>
    <row r="25" spans="1:184" x14ac:dyDescent="0.2">
      <c r="F25" s="41"/>
    </row>
    <row r="26" spans="1:184" x14ac:dyDescent="0.2">
      <c r="F26" s="41"/>
    </row>
    <row r="27" spans="1:184" x14ac:dyDescent="0.2">
      <c r="F27" s="41"/>
    </row>
    <row r="28" spans="1:184" x14ac:dyDescent="0.2">
      <c r="F28" s="41"/>
    </row>
    <row r="29" spans="1:184" x14ac:dyDescent="0.2">
      <c r="F29" s="41"/>
    </row>
    <row r="30" spans="1:184" x14ac:dyDescent="0.2">
      <c r="F30" s="41"/>
    </row>
    <row r="31" spans="1:184" x14ac:dyDescent="0.2">
      <c r="F31" s="41"/>
    </row>
    <row r="32" spans="1:184" x14ac:dyDescent="0.2">
      <c r="F32" s="41"/>
    </row>
    <row r="33" spans="6:6" x14ac:dyDescent="0.2">
      <c r="F33" s="41"/>
    </row>
    <row r="34" spans="6:6" x14ac:dyDescent="0.2">
      <c r="F34" s="41"/>
    </row>
    <row r="35" spans="6:6" x14ac:dyDescent="0.2">
      <c r="F35" s="41"/>
    </row>
    <row r="36" spans="6:6" x14ac:dyDescent="0.2">
      <c r="F36" s="41"/>
    </row>
    <row r="37" spans="6:6" x14ac:dyDescent="0.2">
      <c r="F37" s="41"/>
    </row>
    <row r="38" spans="6:6" x14ac:dyDescent="0.2">
      <c r="F38" s="41"/>
    </row>
    <row r="39" spans="6:6" x14ac:dyDescent="0.2">
      <c r="F39" s="41"/>
    </row>
    <row r="40" spans="6:6" x14ac:dyDescent="0.2">
      <c r="F40" s="41"/>
    </row>
    <row r="41" spans="6:6" x14ac:dyDescent="0.2">
      <c r="F41" s="41"/>
    </row>
    <row r="42" spans="6:6" x14ac:dyDescent="0.2">
      <c r="F42" s="41"/>
    </row>
    <row r="43" spans="6:6" x14ac:dyDescent="0.2">
      <c r="F43" s="41"/>
    </row>
    <row r="44" spans="6:6" x14ac:dyDescent="0.2">
      <c r="F44" s="41"/>
    </row>
    <row r="45" spans="6:6" x14ac:dyDescent="0.2">
      <c r="F45" s="41"/>
    </row>
    <row r="46" spans="6:6" x14ac:dyDescent="0.2">
      <c r="F46" s="41"/>
    </row>
    <row r="47" spans="6:6" x14ac:dyDescent="0.2">
      <c r="F47" s="41"/>
    </row>
    <row r="48" spans="6:6" x14ac:dyDescent="0.2">
      <c r="F48" s="41"/>
    </row>
    <row r="49" spans="6:6" x14ac:dyDescent="0.2">
      <c r="F49" s="41"/>
    </row>
    <row r="50" spans="6:6" x14ac:dyDescent="0.2">
      <c r="F50" s="41"/>
    </row>
    <row r="51" spans="6:6" x14ac:dyDescent="0.2">
      <c r="F51" s="41"/>
    </row>
    <row r="52" spans="6:6" x14ac:dyDescent="0.2">
      <c r="F52" s="41"/>
    </row>
    <row r="53" spans="6:6" x14ac:dyDescent="0.2">
      <c r="F53" s="41"/>
    </row>
    <row r="54" spans="6:6" x14ac:dyDescent="0.2">
      <c r="F54" s="41"/>
    </row>
    <row r="55" spans="6:6" x14ac:dyDescent="0.2">
      <c r="F55" s="41"/>
    </row>
    <row r="56" spans="6:6" x14ac:dyDescent="0.2">
      <c r="F56" s="41"/>
    </row>
    <row r="57" spans="6:6" x14ac:dyDescent="0.2">
      <c r="F57" s="41"/>
    </row>
    <row r="58" spans="6:6" x14ac:dyDescent="0.2">
      <c r="F58" s="41"/>
    </row>
    <row r="59" spans="6:6" x14ac:dyDescent="0.2">
      <c r="F59" s="41"/>
    </row>
    <row r="60" spans="6:6" x14ac:dyDescent="0.2">
      <c r="F60" s="41"/>
    </row>
    <row r="61" spans="6:6" x14ac:dyDescent="0.2">
      <c r="F61" s="41"/>
    </row>
    <row r="62" spans="6:6" x14ac:dyDescent="0.2">
      <c r="F62" s="41"/>
    </row>
    <row r="63" spans="6:6" x14ac:dyDescent="0.2">
      <c r="F63" s="41"/>
    </row>
    <row r="64" spans="6:6" x14ac:dyDescent="0.2">
      <c r="F64" s="41"/>
    </row>
    <row r="65" spans="3:6" x14ac:dyDescent="0.2">
      <c r="F65" s="41"/>
    </row>
    <row r="66" spans="3:6" x14ac:dyDescent="0.2">
      <c r="F66" s="41"/>
    </row>
    <row r="67" spans="3:6" x14ac:dyDescent="0.2">
      <c r="F67" s="41"/>
    </row>
    <row r="68" spans="3:6" x14ac:dyDescent="0.2">
      <c r="F68" s="41"/>
    </row>
    <row r="69" spans="3:6" x14ac:dyDescent="0.2">
      <c r="F69" s="41"/>
    </row>
    <row r="70" spans="3:6" x14ac:dyDescent="0.2">
      <c r="F70" s="41"/>
    </row>
    <row r="71" spans="3:6" x14ac:dyDescent="0.2">
      <c r="F71" s="41"/>
    </row>
    <row r="72" spans="3:6" x14ac:dyDescent="0.2">
      <c r="F72" s="41"/>
    </row>
    <row r="73" spans="3:6" x14ac:dyDescent="0.2">
      <c r="C73" s="77"/>
      <c r="D73" s="77"/>
      <c r="F73" s="41"/>
    </row>
    <row r="74" spans="3:6" x14ac:dyDescent="0.2">
      <c r="F74" s="41"/>
    </row>
    <row r="75" spans="3:6" x14ac:dyDescent="0.2">
      <c r="F75" s="41"/>
    </row>
    <row r="76" spans="3:6" x14ac:dyDescent="0.2">
      <c r="F76" s="41"/>
    </row>
    <row r="77" spans="3:6" x14ac:dyDescent="0.2">
      <c r="F77" s="41"/>
    </row>
    <row r="78" spans="3:6" x14ac:dyDescent="0.2">
      <c r="F78" s="41"/>
    </row>
    <row r="79" spans="3:6" x14ac:dyDescent="0.2">
      <c r="F79" s="41"/>
    </row>
    <row r="80" spans="3:6" x14ac:dyDescent="0.2">
      <c r="F80" s="41"/>
    </row>
    <row r="81" spans="6:6" x14ac:dyDescent="0.2">
      <c r="F81" s="41"/>
    </row>
    <row r="82" spans="6:6" x14ac:dyDescent="0.2">
      <c r="F82" s="41"/>
    </row>
    <row r="83" spans="6:6" x14ac:dyDescent="0.2">
      <c r="F83" s="41"/>
    </row>
    <row r="84" spans="6:6" x14ac:dyDescent="0.2">
      <c r="F84" s="41"/>
    </row>
    <row r="85" spans="6:6" x14ac:dyDescent="0.2">
      <c r="F85" s="41"/>
    </row>
    <row r="86" spans="6:6" x14ac:dyDescent="0.2">
      <c r="F86" s="41"/>
    </row>
    <row r="87" spans="6:6" x14ac:dyDescent="0.2">
      <c r="F87" s="41"/>
    </row>
    <row r="88" spans="6:6" x14ac:dyDescent="0.2">
      <c r="F88" s="41"/>
    </row>
    <row r="89" spans="6:6" x14ac:dyDescent="0.2">
      <c r="F89" s="41"/>
    </row>
    <row r="90" spans="6:6" x14ac:dyDescent="0.2">
      <c r="F90" s="41"/>
    </row>
    <row r="91" spans="6:6" x14ac:dyDescent="0.2">
      <c r="F91" s="41"/>
    </row>
    <row r="92" spans="6:6" x14ac:dyDescent="0.2">
      <c r="F92" s="41"/>
    </row>
    <row r="93" spans="6:6" x14ac:dyDescent="0.2">
      <c r="F93" s="41"/>
    </row>
    <row r="94" spans="6:6" x14ac:dyDescent="0.2">
      <c r="F94" s="41"/>
    </row>
    <row r="95" spans="6:6" x14ac:dyDescent="0.2">
      <c r="F95" s="41"/>
    </row>
    <row r="96" spans="6:6" x14ac:dyDescent="0.2">
      <c r="F96" s="41"/>
    </row>
    <row r="97" spans="6:6" x14ac:dyDescent="0.2">
      <c r="F97" s="41"/>
    </row>
    <row r="98" spans="6:6" x14ac:dyDescent="0.2">
      <c r="F98" s="41"/>
    </row>
    <row r="99" spans="6:6" x14ac:dyDescent="0.2">
      <c r="F99" s="41"/>
    </row>
    <row r="100" spans="6:6" x14ac:dyDescent="0.2">
      <c r="F100" s="41"/>
    </row>
    <row r="101" spans="6:6" x14ac:dyDescent="0.2">
      <c r="F101" s="41"/>
    </row>
    <row r="102" spans="6:6" x14ac:dyDescent="0.2">
      <c r="F102" s="41"/>
    </row>
    <row r="103" spans="6:6" x14ac:dyDescent="0.2">
      <c r="F103" s="41"/>
    </row>
    <row r="104" spans="6:6" x14ac:dyDescent="0.2">
      <c r="F104" s="41"/>
    </row>
    <row r="105" spans="6:6" x14ac:dyDescent="0.2">
      <c r="F105" s="41"/>
    </row>
    <row r="106" spans="6:6" x14ac:dyDescent="0.2">
      <c r="F106" s="41"/>
    </row>
    <row r="107" spans="6:6" x14ac:dyDescent="0.2">
      <c r="F107" s="41"/>
    </row>
    <row r="108" spans="6:6" x14ac:dyDescent="0.2">
      <c r="F108" s="41"/>
    </row>
    <row r="109" spans="6:6" x14ac:dyDescent="0.2">
      <c r="F109" s="41"/>
    </row>
    <row r="110" spans="6:6" x14ac:dyDescent="0.2">
      <c r="F110" s="41"/>
    </row>
    <row r="111" spans="6:6" x14ac:dyDescent="0.2">
      <c r="F111" s="41"/>
    </row>
    <row r="112" spans="6:6" x14ac:dyDescent="0.2">
      <c r="F112" s="41"/>
    </row>
    <row r="113" spans="6:6" x14ac:dyDescent="0.2">
      <c r="F113" s="41"/>
    </row>
    <row r="114" spans="6:6" x14ac:dyDescent="0.2">
      <c r="F114" s="41"/>
    </row>
    <row r="115" spans="6:6" x14ac:dyDescent="0.2">
      <c r="F115" s="41"/>
    </row>
    <row r="116" spans="6:6" x14ac:dyDescent="0.2">
      <c r="F116" s="41"/>
    </row>
    <row r="117" spans="6:6" x14ac:dyDescent="0.2">
      <c r="F117" s="41"/>
    </row>
    <row r="118" spans="6:6" x14ac:dyDescent="0.2">
      <c r="F118" s="41"/>
    </row>
    <row r="119" spans="6:6" x14ac:dyDescent="0.2">
      <c r="F119" s="41"/>
    </row>
    <row r="120" spans="6:6" x14ac:dyDescent="0.2">
      <c r="F120" s="41"/>
    </row>
    <row r="121" spans="6:6" x14ac:dyDescent="0.2">
      <c r="F121" s="41"/>
    </row>
    <row r="122" spans="6:6" x14ac:dyDescent="0.2">
      <c r="F122" s="41"/>
    </row>
    <row r="123" spans="6:6" x14ac:dyDescent="0.2">
      <c r="F123" s="41"/>
    </row>
    <row r="124" spans="6:6" x14ac:dyDescent="0.2">
      <c r="F124" s="41"/>
    </row>
    <row r="125" spans="6:6" x14ac:dyDescent="0.2">
      <c r="F125" s="41"/>
    </row>
    <row r="126" spans="6:6" x14ac:dyDescent="0.2">
      <c r="F126" s="41"/>
    </row>
    <row r="127" spans="6:6" x14ac:dyDescent="0.2">
      <c r="F127" s="41"/>
    </row>
    <row r="128" spans="6:6" x14ac:dyDescent="0.2">
      <c r="F128" s="41"/>
    </row>
    <row r="129" spans="6:6" x14ac:dyDescent="0.2">
      <c r="F129" s="41"/>
    </row>
    <row r="130" spans="6:6" x14ac:dyDescent="0.2">
      <c r="F130" s="41"/>
    </row>
    <row r="131" spans="6:6" x14ac:dyDescent="0.2">
      <c r="F131" s="41"/>
    </row>
    <row r="132" spans="6:6" x14ac:dyDescent="0.2">
      <c r="F132" s="41"/>
    </row>
    <row r="133" spans="6:6" x14ac:dyDescent="0.2">
      <c r="F133" s="41"/>
    </row>
    <row r="134" spans="6:6" x14ac:dyDescent="0.2">
      <c r="F134" s="41"/>
    </row>
    <row r="135" spans="6:6" x14ac:dyDescent="0.2">
      <c r="F135" s="41"/>
    </row>
    <row r="136" spans="6:6" x14ac:dyDescent="0.2">
      <c r="F136" s="41"/>
    </row>
    <row r="137" spans="6:6" x14ac:dyDescent="0.2">
      <c r="F137" s="41"/>
    </row>
    <row r="138" spans="6:6" x14ac:dyDescent="0.2">
      <c r="F138" s="41"/>
    </row>
    <row r="139" spans="6:6" x14ac:dyDescent="0.2">
      <c r="F139" s="41"/>
    </row>
    <row r="140" spans="6:6" x14ac:dyDescent="0.2">
      <c r="F140" s="41"/>
    </row>
    <row r="141" spans="6:6" x14ac:dyDescent="0.2">
      <c r="F141" s="41"/>
    </row>
    <row r="142" spans="6:6" x14ac:dyDescent="0.2">
      <c r="F142" s="41"/>
    </row>
    <row r="143" spans="6:6" x14ac:dyDescent="0.2">
      <c r="F143" s="41"/>
    </row>
    <row r="144" spans="6:6" x14ac:dyDescent="0.2">
      <c r="F144" s="41"/>
    </row>
    <row r="145" spans="4:6" x14ac:dyDescent="0.2">
      <c r="F145" s="41"/>
    </row>
    <row r="146" spans="4:6" x14ac:dyDescent="0.2">
      <c r="F146" s="41"/>
    </row>
    <row r="147" spans="4:6" x14ac:dyDescent="0.2">
      <c r="F147" s="41"/>
    </row>
    <row r="148" spans="4:6" x14ac:dyDescent="0.2">
      <c r="D148" s="106"/>
      <c r="F148" s="41"/>
    </row>
    <row r="149" spans="4:6" x14ac:dyDescent="0.2">
      <c r="F149" s="41"/>
    </row>
    <row r="150" spans="4:6" x14ac:dyDescent="0.2">
      <c r="F150" s="41"/>
    </row>
    <row r="151" spans="4:6" x14ac:dyDescent="0.2">
      <c r="F151" s="41"/>
    </row>
    <row r="152" spans="4:6" x14ac:dyDescent="0.2">
      <c r="F152" s="41"/>
    </row>
    <row r="153" spans="4:6" x14ac:dyDescent="0.2">
      <c r="F153" s="41"/>
    </row>
    <row r="154" spans="4:6" x14ac:dyDescent="0.2">
      <c r="F154" s="41"/>
    </row>
    <row r="155" spans="4:6" x14ac:dyDescent="0.2">
      <c r="F155" s="41"/>
    </row>
    <row r="156" spans="4:6" x14ac:dyDescent="0.2">
      <c r="F156" s="41"/>
    </row>
    <row r="157" spans="4:6" x14ac:dyDescent="0.2">
      <c r="F157" s="41"/>
    </row>
    <row r="158" spans="4:6" x14ac:dyDescent="0.2">
      <c r="F158" s="41"/>
    </row>
    <row r="159" spans="4:6" x14ac:dyDescent="0.2">
      <c r="F159" s="41"/>
    </row>
    <row r="160" spans="4:6" x14ac:dyDescent="0.2">
      <c r="F160" s="41"/>
    </row>
    <row r="161" spans="6:6" x14ac:dyDescent="0.2">
      <c r="F161" s="41"/>
    </row>
    <row r="162" spans="6:6" x14ac:dyDescent="0.2">
      <c r="F162" s="41"/>
    </row>
    <row r="163" spans="6:6" x14ac:dyDescent="0.2">
      <c r="F163" s="41"/>
    </row>
    <row r="164" spans="6:6" x14ac:dyDescent="0.2">
      <c r="F164" s="41"/>
    </row>
    <row r="165" spans="6:6" x14ac:dyDescent="0.2">
      <c r="F165" s="41"/>
    </row>
    <row r="166" spans="6:6" x14ac:dyDescent="0.2">
      <c r="F166" s="41"/>
    </row>
    <row r="287" spans="4:4" x14ac:dyDescent="0.2">
      <c r="D287" s="106"/>
    </row>
    <row r="456" spans="4:4" ht="288" x14ac:dyDescent="0.2">
      <c r="D456" s="42" t="s">
        <v>43</v>
      </c>
    </row>
  </sheetData>
  <mergeCells count="10">
    <mergeCell ref="B20:D20"/>
    <mergeCell ref="J4:J5"/>
    <mergeCell ref="A1:K1"/>
    <mergeCell ref="K4:K5"/>
    <mergeCell ref="A2:K2"/>
    <mergeCell ref="C4:C5"/>
    <mergeCell ref="E4:I4"/>
    <mergeCell ref="D4:D5"/>
    <mergeCell ref="A4:A5"/>
    <mergeCell ref="B4:B5"/>
  </mergeCells>
  <hyperlinks>
    <hyperlink ref="B20"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REVELO</dc:creator>
  <cp:lastModifiedBy>MARY GRISELDA REVELO AZABACHE</cp:lastModifiedBy>
  <cp:lastPrinted>2016-04-12T16:40:42Z</cp:lastPrinted>
  <dcterms:created xsi:type="dcterms:W3CDTF">2009-03-02T15:11:29Z</dcterms:created>
  <dcterms:modified xsi:type="dcterms:W3CDTF">2016-04-12T16:43:22Z</dcterms:modified>
</cp:coreProperties>
</file>