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Seguimiento Proyectos\ENLACE.Trans\Transparencia\Transparencia Deveng 2016\Transparencia Junio 2016\"/>
    </mc:Choice>
  </mc:AlternateContent>
  <bookViews>
    <workbookView xWindow="8970" yWindow="105" windowWidth="9765" windowHeight="819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CONSOLIDADO!$B$2:$E$21</definedName>
    <definedName name="_xlnm.Print_Area" localSheetId="1">'PLIEGO MINSA'!$A$1:$K$105</definedName>
    <definedName name="_xlnm.Print_Area" localSheetId="2">'UE ADSCRITAS AL PLIEGO MINSA'!$A$1:$K$47</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G12" i="9" l="1"/>
  <c r="F12" i="9"/>
  <c r="D12" i="9"/>
  <c r="E12" i="9"/>
  <c r="H43" i="9"/>
  <c r="H42" i="9"/>
  <c r="H40" i="9"/>
  <c r="H39" i="9"/>
  <c r="H38" i="9"/>
  <c r="H37" i="9"/>
  <c r="H35" i="9"/>
  <c r="H34" i="9"/>
  <c r="H33" i="9"/>
  <c r="H32" i="9"/>
  <c r="H30" i="9"/>
  <c r="H29" i="9"/>
  <c r="H27" i="9"/>
  <c r="H26" i="9"/>
  <c r="H24" i="9"/>
  <c r="H22" i="9"/>
  <c r="H20" i="9"/>
  <c r="H18" i="9"/>
  <c r="H17" i="9"/>
  <c r="H15" i="9"/>
  <c r="H14" i="9"/>
  <c r="H11" i="9"/>
  <c r="H9" i="9"/>
  <c r="H8" i="9"/>
  <c r="F41" i="9"/>
  <c r="F36" i="9"/>
  <c r="F34" i="9"/>
  <c r="F31" i="9"/>
  <c r="H31" i="9" s="1"/>
  <c r="F28" i="9"/>
  <c r="H28" i="9" s="1"/>
  <c r="F25" i="9"/>
  <c r="H25" i="9" s="1"/>
  <c r="F23" i="9"/>
  <c r="F21" i="9"/>
  <c r="H21" i="9" s="1"/>
  <c r="F19" i="9"/>
  <c r="H19" i="9" s="1"/>
  <c r="F10" i="9"/>
  <c r="F7" i="9"/>
  <c r="F86" i="5"/>
  <c r="F63" i="5"/>
  <c r="F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4" i="5"/>
  <c r="H65" i="5"/>
  <c r="H66" i="5"/>
  <c r="H67" i="5"/>
  <c r="H68" i="5"/>
  <c r="H69" i="5"/>
  <c r="H70" i="5"/>
  <c r="H71" i="5"/>
  <c r="H72" i="5"/>
  <c r="H73" i="5"/>
  <c r="H74" i="5"/>
  <c r="H75" i="5"/>
  <c r="H76" i="5"/>
  <c r="H77" i="5"/>
  <c r="H78" i="5"/>
  <c r="H79" i="5"/>
  <c r="H80" i="5"/>
  <c r="H81" i="5"/>
  <c r="H82" i="5"/>
  <c r="H83" i="5"/>
  <c r="H84" i="5"/>
  <c r="H85" i="5"/>
  <c r="H87" i="5"/>
  <c r="H88" i="5"/>
  <c r="H89" i="5"/>
  <c r="H90" i="5"/>
  <c r="H91" i="5"/>
  <c r="H92" i="5"/>
  <c r="H93" i="5"/>
  <c r="H94" i="5"/>
  <c r="H95" i="5"/>
  <c r="H96" i="5"/>
  <c r="H97" i="5"/>
  <c r="H98" i="5"/>
  <c r="H99" i="5"/>
  <c r="H100" i="5"/>
  <c r="H101" i="5"/>
  <c r="F6" i="5" l="1"/>
  <c r="J35" i="9"/>
  <c r="K35" i="9" s="1"/>
  <c r="I35" i="9"/>
  <c r="F6" i="9" l="1"/>
  <c r="G41" i="9"/>
  <c r="H41" i="9" s="1"/>
  <c r="G36" i="9"/>
  <c r="H36" i="9" s="1"/>
  <c r="G23" i="9"/>
  <c r="H23" i="9" s="1"/>
  <c r="G16" i="9"/>
  <c r="H16" i="9" s="1"/>
  <c r="G13" i="9"/>
  <c r="H13" i="9" s="1"/>
  <c r="G10" i="9"/>
  <c r="H10" i="9" s="1"/>
  <c r="G7" i="9"/>
  <c r="H7" i="9" s="1"/>
  <c r="H12" i="9" l="1"/>
  <c r="D34" i="9" l="1"/>
  <c r="J34" i="9" s="1"/>
  <c r="E34" i="9" l="1"/>
  <c r="I34" i="9" s="1"/>
  <c r="J43" i="9" l="1"/>
  <c r="K43" i="9" s="1"/>
  <c r="J42" i="9"/>
  <c r="K42" i="9" s="1"/>
  <c r="J40" i="9"/>
  <c r="K40" i="9" s="1"/>
  <c r="J39" i="9"/>
  <c r="K39" i="9" s="1"/>
  <c r="J37" i="9"/>
  <c r="K37" i="9" s="1"/>
  <c r="J33" i="9"/>
  <c r="K33" i="9" s="1"/>
  <c r="J32" i="9"/>
  <c r="J30" i="9"/>
  <c r="K30" i="9" s="1"/>
  <c r="J29" i="9"/>
  <c r="K29" i="9" s="1"/>
  <c r="J27" i="9"/>
  <c r="K27" i="9" s="1"/>
  <c r="J26" i="9"/>
  <c r="K26" i="9" s="1"/>
  <c r="J24" i="9"/>
  <c r="K24" i="9" s="1"/>
  <c r="J22" i="9"/>
  <c r="K22" i="9" s="1"/>
  <c r="J20" i="9"/>
  <c r="K20" i="9" s="1"/>
  <c r="J18" i="9"/>
  <c r="K18" i="9" s="1"/>
  <c r="J17" i="9"/>
  <c r="K17" i="9" s="1"/>
  <c r="J15" i="9"/>
  <c r="K15" i="9" s="1"/>
  <c r="J14" i="9"/>
  <c r="K14" i="9" s="1"/>
  <c r="I43" i="9"/>
  <c r="I42" i="9"/>
  <c r="I40" i="9"/>
  <c r="I39" i="9"/>
  <c r="I37" i="9"/>
  <c r="I33" i="9"/>
  <c r="I32" i="9"/>
  <c r="I30" i="9"/>
  <c r="I29" i="9"/>
  <c r="I27" i="9"/>
  <c r="I26" i="9"/>
  <c r="I24" i="9"/>
  <c r="I22" i="9"/>
  <c r="I20" i="9"/>
  <c r="I18" i="9"/>
  <c r="I17" i="9"/>
  <c r="I15" i="9"/>
  <c r="I14" i="9"/>
  <c r="D41" i="9"/>
  <c r="J41" i="9" s="1"/>
  <c r="D38" i="9"/>
  <c r="J38" i="9" s="1"/>
  <c r="D36" i="9"/>
  <c r="J36" i="9" s="1"/>
  <c r="D31" i="9"/>
  <c r="J31" i="9" s="1"/>
  <c r="D28" i="9"/>
  <c r="J28" i="9" s="1"/>
  <c r="D25" i="9"/>
  <c r="J25" i="9" s="1"/>
  <c r="D23" i="9"/>
  <c r="J23" i="9" s="1"/>
  <c r="D21" i="9"/>
  <c r="J21" i="9" s="1"/>
  <c r="D19" i="9"/>
  <c r="J19" i="9" s="1"/>
  <c r="D16" i="9"/>
  <c r="J16" i="9" s="1"/>
  <c r="D13" i="9"/>
  <c r="J13" i="9" l="1"/>
  <c r="E41" i="9"/>
  <c r="I41" i="9" s="1"/>
  <c r="E38" i="9"/>
  <c r="I38" i="9" s="1"/>
  <c r="E36" i="9"/>
  <c r="I36" i="9" s="1"/>
  <c r="E31" i="9"/>
  <c r="I31" i="9" s="1"/>
  <c r="E28" i="9"/>
  <c r="I28" i="9" s="1"/>
  <c r="E25" i="9"/>
  <c r="I25" i="9" s="1"/>
  <c r="E23" i="9"/>
  <c r="E21" i="9"/>
  <c r="I21" i="9" s="1"/>
  <c r="E19" i="9"/>
  <c r="I19" i="9" s="1"/>
  <c r="E16" i="9"/>
  <c r="I16" i="9" s="1"/>
  <c r="E13" i="9"/>
  <c r="I13" i="9" l="1"/>
  <c r="I23" i="9"/>
  <c r="I101" i="5"/>
  <c r="J101" i="5" l="1"/>
  <c r="K101" i="5" s="1"/>
  <c r="G86" i="5"/>
  <c r="H86" i="5" s="1"/>
  <c r="D86" i="5"/>
  <c r="J100" i="5"/>
  <c r="K100" i="5" s="1"/>
  <c r="J99" i="5"/>
  <c r="K99" i="5" s="1"/>
  <c r="J98" i="5"/>
  <c r="K98" i="5" s="1"/>
  <c r="J97" i="5"/>
  <c r="K97" i="5" s="1"/>
  <c r="J96" i="5"/>
  <c r="K96" i="5" s="1"/>
  <c r="J95" i="5"/>
  <c r="K95" i="5" s="1"/>
  <c r="J94" i="5"/>
  <c r="K94" i="5" s="1"/>
  <c r="J93" i="5"/>
  <c r="K93" i="5" s="1"/>
  <c r="J92" i="5"/>
  <c r="K92" i="5" s="1"/>
  <c r="J91" i="5"/>
  <c r="K91" i="5" s="1"/>
  <c r="J90" i="5"/>
  <c r="K90" i="5" s="1"/>
  <c r="J89" i="5"/>
  <c r="K89" i="5" s="1"/>
  <c r="J88" i="5"/>
  <c r="K88" i="5" s="1"/>
  <c r="J70" i="5"/>
  <c r="K70" i="5" s="1"/>
  <c r="G63" i="5"/>
  <c r="H63" i="5" s="1"/>
  <c r="E63" i="5"/>
  <c r="D63" i="5"/>
  <c r="I85" i="5"/>
  <c r="J82" i="5"/>
  <c r="K82" i="5" s="1"/>
  <c r="I81" i="5"/>
  <c r="J80" i="5"/>
  <c r="K80" i="5" s="1"/>
  <c r="J79" i="5"/>
  <c r="K79" i="5" s="1"/>
  <c r="J78" i="5"/>
  <c r="K78" i="5" s="1"/>
  <c r="I77" i="5"/>
  <c r="J76" i="5"/>
  <c r="K76" i="5" s="1"/>
  <c r="J75" i="5"/>
  <c r="K75" i="5" s="1"/>
  <c r="J74" i="5"/>
  <c r="K74" i="5" s="1"/>
  <c r="I73" i="5"/>
  <c r="J68" i="5"/>
  <c r="K68" i="5" s="1"/>
  <c r="J67" i="5"/>
  <c r="K67" i="5" s="1"/>
  <c r="J66" i="5"/>
  <c r="K66" i="5" s="1"/>
  <c r="J65" i="5"/>
  <c r="K65" i="5" s="1"/>
  <c r="J41" i="5"/>
  <c r="K41" i="5" s="1"/>
  <c r="J40" i="5"/>
  <c r="K40" i="5" s="1"/>
  <c r="J39" i="5"/>
  <c r="K39" i="5" s="1"/>
  <c r="J38" i="5"/>
  <c r="K38"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I17" i="5"/>
  <c r="J8" i="5"/>
  <c r="J11" i="5"/>
  <c r="K11" i="5" s="1"/>
  <c r="I10" i="5"/>
  <c r="J14" i="5"/>
  <c r="K14" i="5" s="1"/>
  <c r="J13" i="5"/>
  <c r="K13" i="5" s="1"/>
  <c r="G7" i="5"/>
  <c r="H7" i="5" s="1"/>
  <c r="I8" i="5" l="1"/>
  <c r="J81" i="5"/>
  <c r="K81" i="5" s="1"/>
  <c r="J17" i="5"/>
  <c r="K17" i="5" s="1"/>
  <c r="J77" i="5"/>
  <c r="K77" i="5" s="1"/>
  <c r="I80" i="5"/>
  <c r="J73" i="5"/>
  <c r="K73" i="5" s="1"/>
  <c r="I76" i="5"/>
  <c r="I88" i="5"/>
  <c r="I89" i="5"/>
  <c r="I90" i="5"/>
  <c r="I91" i="5"/>
  <c r="I92" i="5"/>
  <c r="I93" i="5"/>
  <c r="I94" i="5"/>
  <c r="I95" i="5"/>
  <c r="I96" i="5"/>
  <c r="I97" i="5"/>
  <c r="I98" i="5"/>
  <c r="I99" i="5"/>
  <c r="I100" i="5"/>
  <c r="J85" i="5"/>
  <c r="K85" i="5" s="1"/>
  <c r="I75" i="5"/>
  <c r="I79" i="5"/>
  <c r="I74" i="5"/>
  <c r="I78" i="5"/>
  <c r="I82" i="5"/>
  <c r="G6" i="5"/>
  <c r="H6" i="5" s="1"/>
  <c r="I70" i="5"/>
  <c r="J10" i="5"/>
  <c r="K10" i="5" s="1"/>
  <c r="I11" i="5"/>
  <c r="I65" i="5"/>
  <c r="I66" i="5"/>
  <c r="I67" i="5"/>
  <c r="I68" i="5"/>
  <c r="I19" i="5"/>
  <c r="I20" i="5"/>
  <c r="I21" i="5"/>
  <c r="I22" i="5"/>
  <c r="I23" i="5"/>
  <c r="I24" i="5"/>
  <c r="I25" i="5"/>
  <c r="I26" i="5"/>
  <c r="I27" i="5"/>
  <c r="I28" i="5"/>
  <c r="I29" i="5"/>
  <c r="I30" i="5"/>
  <c r="I31" i="5"/>
  <c r="I32" i="5"/>
  <c r="I33" i="5"/>
  <c r="I34" i="5"/>
  <c r="I35" i="5"/>
  <c r="I36" i="5"/>
  <c r="I37" i="5"/>
  <c r="I38" i="5"/>
  <c r="I39" i="5"/>
  <c r="I40" i="5"/>
  <c r="I41" i="5"/>
  <c r="I13" i="5"/>
  <c r="I14" i="5"/>
  <c r="D7" i="5" l="1"/>
  <c r="E10" i="9" l="1"/>
  <c r="C20" i="11" s="1"/>
  <c r="G6" i="9" l="1"/>
  <c r="H6" i="9" s="1"/>
  <c r="C21" i="11" l="1"/>
  <c r="D21" i="11" l="1"/>
  <c r="I12" i="9" l="1"/>
  <c r="J12" i="9"/>
  <c r="J9" i="9"/>
  <c r="K9" i="9" s="1"/>
  <c r="I8" i="9"/>
  <c r="E7" i="9"/>
  <c r="D7" i="9"/>
  <c r="E6" i="9" l="1"/>
  <c r="C19" i="11"/>
  <c r="J8" i="9"/>
  <c r="K8" i="9" s="1"/>
  <c r="I9" i="9"/>
  <c r="D19" i="11"/>
  <c r="E19" i="11" l="1"/>
  <c r="I7" i="9"/>
  <c r="J7" i="9"/>
  <c r="E86" i="5" l="1"/>
  <c r="E7" i="5"/>
  <c r="I62" i="5" l="1"/>
  <c r="I61" i="5"/>
  <c r="J61" i="5" l="1"/>
  <c r="K61" i="5" s="1"/>
  <c r="J62" i="5"/>
  <c r="K62" i="5" s="1"/>
  <c r="J84" i="5"/>
  <c r="K84" i="5" s="1"/>
  <c r="J83" i="5"/>
  <c r="K83" i="5" s="1"/>
  <c r="I84" i="5" l="1"/>
  <c r="I83" i="5"/>
  <c r="D10" i="9" l="1"/>
  <c r="D6" i="9" s="1"/>
  <c r="J60" i="5" l="1"/>
  <c r="K60" i="5" s="1"/>
  <c r="I59" i="5"/>
  <c r="J58" i="5"/>
  <c r="K58" i="5" s="1"/>
  <c r="J57" i="5"/>
  <c r="K57" i="5" s="1"/>
  <c r="I56" i="5"/>
  <c r="J55" i="5"/>
  <c r="K55" i="5" s="1"/>
  <c r="I54" i="5"/>
  <c r="J53" i="5"/>
  <c r="K53" i="5" s="1"/>
  <c r="I52" i="5"/>
  <c r="J51" i="5"/>
  <c r="K51" i="5" s="1"/>
  <c r="J50" i="5"/>
  <c r="K50" i="5" s="1"/>
  <c r="J49" i="5"/>
  <c r="K49" i="5" s="1"/>
  <c r="J48" i="5"/>
  <c r="K48" i="5" s="1"/>
  <c r="J47" i="5"/>
  <c r="K47" i="5" s="1"/>
  <c r="J46" i="5"/>
  <c r="K46" i="5" s="1"/>
  <c r="J45" i="5"/>
  <c r="K45" i="5" s="1"/>
  <c r="J44" i="5"/>
  <c r="K44" i="5" s="1"/>
  <c r="J43" i="5"/>
  <c r="J42" i="5"/>
  <c r="K42" i="5" s="1"/>
  <c r="J18" i="5"/>
  <c r="K18" i="5" s="1"/>
  <c r="J16" i="5"/>
  <c r="K16" i="5" s="1"/>
  <c r="I15" i="5"/>
  <c r="J52" i="5" l="1"/>
  <c r="K52" i="5" s="1"/>
  <c r="J56" i="5"/>
  <c r="K56" i="5" s="1"/>
  <c r="J59" i="5"/>
  <c r="K59" i="5" s="1"/>
  <c r="I44" i="5"/>
  <c r="I48" i="5"/>
  <c r="I51" i="5"/>
  <c r="I45" i="5"/>
  <c r="J15" i="5"/>
  <c r="J54" i="5"/>
  <c r="K54" i="5" s="1"/>
  <c r="I47" i="5"/>
  <c r="I55" i="5"/>
  <c r="I42" i="5"/>
  <c r="I49" i="5"/>
  <c r="I57" i="5"/>
  <c r="I53" i="5"/>
  <c r="I18" i="5"/>
  <c r="I43" i="5"/>
  <c r="I50" i="5"/>
  <c r="I58" i="5"/>
  <c r="I60" i="5"/>
  <c r="I16" i="5"/>
  <c r="I46" i="5"/>
  <c r="I72" i="5" l="1"/>
  <c r="J71" i="5"/>
  <c r="K71" i="5" s="1"/>
  <c r="J72" i="5" l="1"/>
  <c r="K72" i="5" s="1"/>
  <c r="I71" i="5"/>
  <c r="J9" i="5" l="1"/>
  <c r="K9" i="5" s="1"/>
  <c r="I9" i="5"/>
  <c r="J69" i="5" l="1"/>
  <c r="K69" i="5" s="1"/>
  <c r="J64" i="5"/>
  <c r="K64" i="5" s="1"/>
  <c r="J12" i="5"/>
  <c r="K12" i="5" s="1"/>
  <c r="J63" i="5" l="1"/>
  <c r="I69" i="5"/>
  <c r="D6" i="5"/>
  <c r="I64" i="5"/>
  <c r="I12" i="5"/>
  <c r="C17" i="11"/>
  <c r="I63" i="5" l="1"/>
  <c r="D17" i="11"/>
  <c r="E17" i="11" s="1"/>
  <c r="E6" i="5"/>
  <c r="D20" i="11" l="1"/>
  <c r="E20" i="11" s="1"/>
  <c r="J11" i="9"/>
  <c r="K11" i="9" s="1"/>
  <c r="J87" i="5"/>
  <c r="C18" i="11"/>
  <c r="E21" i="11" l="1"/>
  <c r="I10" i="9"/>
  <c r="J10" i="9"/>
  <c r="I87" i="5"/>
  <c r="K15" i="5"/>
  <c r="C16" i="11"/>
  <c r="C15" i="11" s="1"/>
  <c r="C14" i="11" s="1"/>
  <c r="I11" i="9"/>
  <c r="I86" i="5" l="1"/>
  <c r="J86" i="5"/>
  <c r="D18" i="11"/>
  <c r="E18" i="11" s="1"/>
  <c r="I6" i="9" l="1"/>
  <c r="J6" i="9"/>
  <c r="J6" i="5" l="1"/>
  <c r="I6" i="5"/>
  <c r="J7" i="5"/>
  <c r="D16" i="11"/>
  <c r="I7" i="5"/>
  <c r="E16" i="11" l="1"/>
  <c r="D15" i="11"/>
  <c r="D14" i="11" s="1"/>
  <c r="E15" i="11" l="1"/>
  <c r="E14" i="11" l="1"/>
</calcChain>
</file>

<file path=xl/sharedStrings.xml><?xml version="1.0" encoding="utf-8"?>
<sst xmlns="http://schemas.openxmlformats.org/spreadsheetml/2006/main" count="186" uniqueCount="166">
  <si>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</si>
  <si>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</si>
  <si>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</si>
  <si>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</si>
  <si>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</si>
  <si>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</si>
  <si>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</si>
  <si>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</si>
  <si>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</si>
  <si>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</si>
  <si>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</si>
  <si>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</si>
  <si>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</si>
  <si>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</si>
  <si>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</si>
  <si>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</si>
  <si>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</si>
  <si>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</si>
  <si>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</si>
  <si>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</si>
  <si>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</si>
  <si>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</si>
  <si>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</si>
  <si>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Nivel de Ejecución     Mes Junio (Devengado)</t>
  </si>
  <si>
    <t>%
Avance  Ejecución respecto al Ppto. Total del Proyecto</t>
  </si>
  <si>
    <t>2183980: CONSTRUCCION DE ESTABLECIMIENTOS DE SALUD ESTRATEGICOS</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</si>
  <si>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</si>
  <si>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</si>
  <si>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2112851: CONSTRUCCION DEL ALMACEN PARA VACUNAS DE LA DIRECCION DE SALUD II LIMA SUR</t>
  </si>
  <si>
    <t>2193841: MEJORAMIENTO DE LA CAPACIDAD RESOLUTIVA DEL ESTABLECIMIENTO DE SALUD DEL AMBITO DE INFLUENCIA DE LA PROVINCIA DE ATALAYA, REGION UCAYALI</t>
  </si>
  <si>
    <t>2202471: MEJORAMIENTO DE LA CAPACIDAD RESOLUTIVA DEL CENTRO DE SALUD DE SORAS, DISTRITO DE SORAS - PROVINCIA DE SUCRE - AYACUCHO</t>
  </si>
  <si>
    <t>001-117 ADMINISTRACION CENTRAL - MINSA</t>
  </si>
  <si>
    <t>TOTAL PLIEGO 011: MINISTERIO DE SALUD</t>
  </si>
  <si>
    <t xml:space="preserve">       001-117    ADMINISTRACION CENTRAL - MINSA</t>
  </si>
  <si>
    <t xml:space="preserve">       123-1315  PROGRAMA DE APOYO A LA REFORMA DEL SECTOR 
                         SALUD - PARSALUD </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</si>
  <si>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</si>
  <si>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</si>
  <si>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</si>
  <si>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</si>
  <si>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</si>
  <si>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</si>
  <si>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</si>
  <si>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 xml:space="preserve">       022-138: DIRECCION DE SALUD II LIMA SUR</t>
  </si>
  <si>
    <t>TOTAL UE ADSCRITAS AL PLIEGO MINSA</t>
  </si>
  <si>
    <t>EJECUCIONES DE LAS UNIDADES EJECUTORAS DEL PLIEGO 011 DEL MINISTERIO DE SALUD</t>
  </si>
  <si>
    <t>2262442: MEJORAMIENTO DE LA CAPACIDAD DE ATENCION DE LOS PUESTOS DE SALUD JOSE OLAYA, JOSE GALVEZ Y SANTA ROSA DE CAMONASHARI, CATEGORIA I-1, DEL DISTRITO DE PERENE, PROVINCIA DE CHANCHAMAYO - DEPARTAMENTO DE JUNIN EN EL MARCO DE LA ESTRATEGIA SANITARIA NACI</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</si>
  <si>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</si>
  <si>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</si>
  <si>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2058271: MEJORAMIENTO DE LOS SERVICIOS DE SALUD DEL HOSPITAL SANTA ROSA DE PUERTO MALDONADO</t>
  </si>
  <si>
    <t>2078213: FORTALECIMIENTO DE LA ATENCION DE LOS SERVICIOS DE SALUD EN EL SEGUNDO NIVEL DE ATENCION, CATEGORIA II-2, 6° NIVEL DE COMPLEJIDAD NUEVO HOSPITAL DE ANDAHUAYLAS - APURIMAC</t>
  </si>
  <si>
    <t>2134861: MEJORAMIENTO DE LA CAPACIDAD OPERATIVA DEL CENTRO DE SALUD I -4 PUEBLO NUEVO DE COLAN - PAITA</t>
  </si>
  <si>
    <t>2159738: MEJORAMIENTO DE LOS SERVICIOS DE SALUD DEL CENTRO DE SALUD DE MACHUPICCHU, MICRO RED URUBAMBA, EN EL DISTRITO DE MACHUPICCHU, PROVINCIA DE URUBAMBA - CUSCO</t>
  </si>
  <si>
    <t>2160319: MEJORAMIENTO Y AMPLIACION DE LA CAPACIDAD RESOLUTIVA DE LOS SERVICIOS DE SALUD DEL HOSPITAL REGIONAL DANIEL A CARRION - DISTRITO DE YANACANCHA - PROVINCIA DE PASCO - REGION PASCO</t>
  </si>
  <si>
    <t>2166218: INSTALACION Y MEJORAMIENTO DE LOS SERVICIOS DE SALUD EN LOS PUESTOS DE SALUD CHALLAPAMPA, BATALLA, ANCOPUTO, BAJO VILLCALLAMAS, PICHUPICHUNI AURINCOTA Y CHACOCOLLO DE LA RED CHUCUITO, PROVINCIA DE CHUCUITO - PUNO</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</si>
  <si>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</si>
  <si>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</si>
  <si>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2194947: MEJORAMIENTO DE LOS SERVICIOS DE SALUD DEL PUESTO DE SALUD NINANTAYA, DEL CENTRO POBLADO DE NINANTAYA, DISTRITO DE MOHO, PROVINCIA DE MOHO - PUNO</t>
  </si>
  <si>
    <t>2196667: MEJORAMIENTO DE LA CAPACIDAD RESOLUTIVA DEL ESTABLECIMIENTO DE SALUD CACHORA DE LA MICRO RED MICAELA BASTIDAS DEL DISTRITO DE SAN PEDRO DE CACHORA, PROVINCIA DE ABANCAY - APURIMAC</t>
  </si>
  <si>
    <t>2198318: MEJORAMIENTO DEL ACCESO DE LA POBLACION A LOS SERVICIOS DEL CENTRO DE SALUD FREDY VALLEJO ORE DISTRITO DE YANAHUANCA, PROVINCIA DE DANIEL CARRION, REGION PASCO</t>
  </si>
  <si>
    <t>2198319: MEJORAMIENTO DE LA COBERTURA DE LOS SERVICIOS DE SALUD DEL HOSPITAL ERNESTO GERMAN GUZMAN GONZALES PROVINCIA DE OXAPAMPA,DEPARTAMENTO DE PASCO, REGION PASCO</t>
  </si>
  <si>
    <t>2204215: AMPLIACION Y MEJORAMIENTO DE LOS SERVICIOS DE SALUD EN EL PUESTO DE SALUD PUEBLO LIBRE - MICRORED LA ESPERANZA- RED TRUJILLO, DISTRITO DE LA ESPERANZA - TRUJILLO - LA LIBERTAD</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</si>
  <si>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</si>
  <si>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</si>
  <si>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2255793: CONSTRUCCION Y EQUIPAMIENTO DEL NUEVO HOSPITAL DE IQUITOS CESAR GARAYAR GARCIAS / PROVINCIA DE MAYNAS</t>
  </si>
  <si>
    <t>2260211: FORTALECIMIENTO DE LOS SERVICIOS DE SALUD DEL HOSPITAL REGIONAL DE PUCALLPA - REGION UCAYALI</t>
  </si>
  <si>
    <t>2281019: MEJORAMIENTO DE LOS SERVICIOS DE SALUD EN EL PUESTO DE SALUD DE NIVEL I-2 DE LA COMUNIDAD POMACOCHA, DISTRITO DE POMACOCHA - ANDAHUAYLAS - APURIMAC</t>
  </si>
  <si>
    <t>Ppto. Ejecución Acumulada al 2015</t>
  </si>
  <si>
    <t>AÑO 2016</t>
  </si>
  <si>
    <t>Ppto 2016 (PIM)</t>
  </si>
  <si>
    <t>Ppto. Ejecución acumulada 2016</t>
  </si>
  <si>
    <t>Ppto. 2016                     (PIM)</t>
  </si>
  <si>
    <t>2168944: CONSTRUCCION E IMPLEMENTACION DEL PUESTO DE SALUD DE VILLA JARDIN DE LA MICRORED DANIEL ALCIDES CARRION - TABLADA DE LURIN, RED SAN JUAN DE MIRAFLORES - VILLA MARIA DEL TRIUNFO, DISA II LIMA SUR - MINSA</t>
  </si>
  <si>
    <t>2171361: MEJORAMIENTO DE LA CAPACIDAD RESOLUTIVA DEL CENTRO DE SALUD TUPAC AMARU - MICRORRED VILLA - RED BARRANCO CHORRILLOS SURCO - DISA II LIMA SUR</t>
  </si>
  <si>
    <r>
      <t xml:space="preserve">Año de Ejecución: </t>
    </r>
    <r>
      <rPr>
        <b/>
        <sz val="10"/>
        <rFont val="Arial"/>
        <family val="2"/>
      </rPr>
      <t>2016</t>
    </r>
  </si>
  <si>
    <t>Ejecución acumulada al 2016  (Devengado)</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</si>
  <si>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</si>
  <si>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</si>
  <si>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</si>
  <si>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</si>
  <si>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</si>
  <si>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</si>
  <si>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</si>
  <si>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</si>
  <si>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</si>
  <si>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</si>
  <si>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</si>
  <si>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</si>
  <si>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</si>
  <si>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</si>
  <si>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</si>
  <si>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</si>
  <si>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</si>
  <si>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</si>
  <si>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</si>
  <si>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</si>
  <si>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</si>
  <si>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</si>
  <si>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</si>
  <si>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</si>
  <si>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</si>
  <si>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</si>
  <si>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</si>
  <si>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</si>
  <si>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</si>
  <si>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</si>
  <si>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</si>
  <si>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</si>
  <si>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</si>
  <si>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</si>
  <si>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</si>
  <si>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</si>
  <si>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</si>
  <si>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</si>
  <si>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</si>
  <si>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</si>
  <si>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</si>
  <si>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</si>
  <si>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</si>
  <si>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</si>
  <si>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</si>
  <si>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</si>
  <si>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</si>
  <si>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</si>
  <si>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</si>
  <si>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</si>
  <si>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</si>
  <si>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</si>
  <si>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</si>
  <si>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</si>
  <si>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</si>
  <si>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</si>
  <si>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</si>
  <si>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</si>
  <si>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http://apps5.mineco.gob.pe/transparencia/Navegador/default.aspx</t>
  </si>
  <si>
    <t>131: INSTITUTO NACIONAL DE SALUD</t>
  </si>
  <si>
    <t>137: INSTITUTO DE GESTION DE SERVICIOS DE SALUD</t>
  </si>
  <si>
    <t>Unidad Ejecutora 002-1551: HOSPITAL NACIONAL ARZOBISPO LOAYZA</t>
  </si>
  <si>
    <t>2170440: EQUIPAMIENTO DEL DEPARTAMENTO DE ANESTESIOLOGIA Y CENTRO QUIRURGICO DEL HOSPITAL NACIONAL ARZOBISPO LOAYZA</t>
  </si>
  <si>
    <t>2172430: MEJORAMIENTO DEL SERVICIO DE NEFROLOGIA DEL HOSPITAL NACIONAL ARZOBISPO LOAYZA - LIMA - LIMA</t>
  </si>
  <si>
    <t>Unidad Ejecutora 012-1565: HOSPITAL NACIONAL HIPOLITO UNANUE - IGSS</t>
  </si>
  <si>
    <t>2160763: MEJORAMIENTO DEL MONITOREO Y TRATAMIENTO EN LOS PACIENTES DE LOS DEPARTAMENTOS DE MEDICINA Y PEDIATRIA DEL HOSPITAL NACIONAL HIPOLITO UNANUE AGUSTINO, LIMA, LIMA</t>
  </si>
  <si>
    <t>2160769: EQUIPAMIENTO ESTRATEGICO DE LOS DEPARTAMENTOS DE CIRUGIA Y GINECO - OBSTETRICIA DEL HOSPITAL NACIONAL HIPOLITO UNANUE, EL AGUSTINO, LIMA, LIMA</t>
  </si>
  <si>
    <t>Unidad Ejecutora 014-1567: HOSPITAL DE APOYO DEPARTAMENTAL MARIA AUXILIADORA - IGSS</t>
  </si>
  <si>
    <t>2197543: MEJORAMIENTO DEL EQUIPAMIENTO QUIRURGICO ESPECIALIZADO EN EL SERVICIO DE TORAX Y CARDIOVASCULAR DEL HOSPITAL MARIA AUXILIADORA UBICADO EN EL DISTRITO DE SAN JUAN DE MIRAFLORES, PROVINCIA Y DEPARTAMENTO DE LIMA</t>
  </si>
  <si>
    <t>Unidad Ejecutora 022-1575: RED. DE SALUD SAN JUAN DE LURIGANCHO - IGSS</t>
  </si>
  <si>
    <t>2133722: CONSTRUCCION DE NUEVA INFRAESTRUCTURA E IMPLEMENTACION DEL ESTABLECIMIENTO DE SALUD CHACARILLA DE OTERO DE LA MICRORED DE SALUD PIEDRA LIZA, DIRECCION DE RED DE SALUD SAN JUAN DE LURIGANCHO, DIRECCION DE SALUD IV LIMA ESTE</t>
  </si>
  <si>
    <t>Unidad Ejecutora 024-1577: RED. DE SALUD TUPAC AMARU - IGSS</t>
  </si>
  <si>
    <t>2171360: MEJORAMIENTO DE LA CAPACIDAD RESOLUTIVA DEL CENTRO DE SALUD SANTA LUZMILA II DE LA RED TUPAC AMARU DE LA DISA V LIMA CIUDAD</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</si>
  <si>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</si>
  <si>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</si>
  <si>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</si>
  <si>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</si>
  <si>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2135032: MEJORAMIENTO DE LA COBERTURA DE ATENCION EN LOS SERVICIOS DEL DPTO. DE ODONTO-ESTOMATOLOGIA DEL HOSPITAL NACIONAL CAYETANO HEREDIA</t>
  </si>
  <si>
    <t>Unidad Ejecutora 007-1560: INSTITUTO NACIONAL DE CIENCIAS NEUROLOGICAS - IGSS</t>
  </si>
  <si>
    <t>2108103: MEJORAMIENTO DE LA CAPACIDAD RESOLUTIVA DE LA UNIDAD DE CUIDADOS INTENSIVOS DEL INSTITUTO NACIONAL DE CIENCIAS NEUROLOGICAS</t>
  </si>
  <si>
    <t>2144046: MODERNIZACION DEL SISTEMA INFORMATICO DEL HOSPITAL MARIA AUXILIADORA</t>
  </si>
  <si>
    <t>2148228: AMPLIACION, REMODELACION Y EQUIPAMIENTO DE LOS SERVICIOS DEL DEPARTAMENTO DE PATOLOGIA CLINICA DEL HOSPITAL DE EMERGENCIAS JOSE CASIMIRO ULLOA</t>
  </si>
  <si>
    <t>Unidad Ejecutora 023-1576: RED. DE SALUD RIMAC - SAN MARTIN DE PORRES - LOS OLIVOS - IGSS</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</si>
  <si>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</si>
  <si>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</si>
  <si>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2045646: CONSOLIDACION DE LOS SERVICIOS ASISTENCIALES DEL C.S. EL PROGRESO DISTRITO DE CARABAYLLO PROVINCIA DE LIMA</t>
  </si>
  <si>
    <t>Unidad Ejecutora 019-1572: HOSPITAL NACIONAL DOCENTE MADRE NIÑO - SAN BARTOLOME - IGSS</t>
  </si>
  <si>
    <t>2197490: INSTALACION DEL MODULO DE ATENCION DE URGENCIAS (MAU) EN EL SERVICIO DE EMERGENCIA DEL HOSPITAL NACIONAL DOCENTE MADRE NIÑO SAN BARTOLOME, LIMA -PERU</t>
  </si>
  <si>
    <t>MINISTERIO DE SALUD - MES DE JUNIO 2016</t>
  </si>
  <si>
    <t>AL MES DE JUNIO 2016</t>
  </si>
  <si>
    <t>Ejecución acumulada al mes de
 Mayo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</si>
</sst>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92">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7" fontId="19" fillId="6" borderId="12"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167" fontId="19" fillId="4" borderId="17" xfId="0" applyNumberFormat="1" applyFont="1" applyFill="1" applyBorder="1" applyAlignment="1">
      <alignment horizontal="right" vertical="center"/>
    </xf>
    <xf numFmtId="3" fontId="14" fillId="0" borderId="0" xfId="10" applyNumberFormat="1" applyFont="1"/>
    <xf numFmtId="43" fontId="32" fillId="2" borderId="0" xfId="1" applyFont="1" applyFill="1"/>
    <xf numFmtId="3" fontId="19" fillId="4" borderId="14" xfId="0" applyNumberFormat="1" applyFont="1" applyFill="1" applyBorder="1" applyAlignment="1">
      <alignment horizontal="right" vertical="center"/>
    </xf>
    <xf numFmtId="0" fontId="31" fillId="0" borderId="0" xfId="0" applyFont="1" applyBorder="1" applyAlignment="1">
      <alignment vertical="center"/>
    </xf>
    <xf numFmtId="3" fontId="19" fillId="4" borderId="17" xfId="0" applyNumberFormat="1" applyFont="1" applyFill="1" applyBorder="1" applyAlignment="1">
      <alignment vertical="center" wrapText="1"/>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5"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7"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167" fontId="22" fillId="0" borderId="12" xfId="0" applyNumberFormat="1" applyFont="1" applyBorder="1" applyAlignment="1">
      <alignment horizontal="right"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4" fillId="2" borderId="37" xfId="9" applyFont="1" applyFill="1" applyBorder="1" applyAlignment="1">
      <alignment wrapText="1"/>
    </xf>
    <xf numFmtId="3" fontId="14" fillId="5" borderId="12" xfId="9" applyNumberFormat="1" applyFont="1" applyFill="1" applyBorder="1" applyAlignment="1">
      <alignment horizontal="right"/>
    </xf>
    <xf numFmtId="167" fontId="14" fillId="5" borderId="38" xfId="9" applyNumberFormat="1" applyFont="1" applyFill="1" applyBorder="1" applyAlignment="1">
      <alignment horizontal="right"/>
    </xf>
    <xf numFmtId="0" fontId="10" fillId="5" borderId="39"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5"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40" xfId="0" applyFont="1" applyFill="1" applyBorder="1" applyAlignment="1">
      <alignment vertical="center" wrapText="1"/>
    </xf>
    <xf numFmtId="3" fontId="22" fillId="0" borderId="41" xfId="0" applyNumberFormat="1" applyFont="1" applyBorder="1" applyAlignment="1">
      <alignment horizontal="right" vertical="center" wrapText="1"/>
    </xf>
    <xf numFmtId="3" fontId="22" fillId="0" borderId="42" xfId="0" applyNumberFormat="1" applyFont="1" applyBorder="1" applyAlignment="1">
      <alignment horizontal="right" vertical="center" wrapText="1"/>
    </xf>
    <xf numFmtId="166" fontId="19" fillId="8" borderId="2" xfId="0" applyNumberFormat="1" applyFont="1" applyFill="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0" fontId="19" fillId="8" borderId="2" xfId="0" applyFont="1" applyFill="1" applyBorder="1" applyAlignment="1">
      <alignment horizontal="right" vertical="center" wrapText="1"/>
    </xf>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4"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3" fillId="0" borderId="0" xfId="11" applyNumberForma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xf numFmtId="164" fontId="19" fillId="8" borderId="2" xfId="1" applyNumberFormat="1" applyFont="1" applyFill="1" applyBorder="1" applyAlignment="1">
      <alignment horizontal="right"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tabSelected="1" workbookViewId="0">
      <selection activeCell="B5" sqref="B5"/>
    </sheetView>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8" customWidth="1"/>
    <col min="9" max="9" width="29.140625" style="1" bestFit="1" customWidth="1"/>
    <col min="10" max="16384" width="11.42578125" style="1"/>
  </cols>
  <sheetData>
    <row r="1" spans="2:11" ht="15" x14ac:dyDescent="0.2">
      <c r="B1" s="159"/>
      <c r="C1" s="159"/>
      <c r="D1" s="159"/>
    </row>
    <row r="2" spans="2:11" ht="15.75" customHeight="1" x14ac:dyDescent="0.15">
      <c r="B2" s="160" t="s">
        <v>18</v>
      </c>
      <c r="C2" s="160"/>
      <c r="D2" s="160"/>
      <c r="E2" s="160"/>
      <c r="F2" s="5"/>
      <c r="G2" s="9"/>
      <c r="H2" s="39"/>
    </row>
    <row r="3" spans="2:11" ht="15" customHeight="1" x14ac:dyDescent="0.2">
      <c r="B3" s="160" t="s">
        <v>164</v>
      </c>
      <c r="C3" s="160"/>
      <c r="D3" s="160"/>
      <c r="E3" s="160"/>
    </row>
    <row r="4" spans="2:11" x14ac:dyDescent="0.2">
      <c r="B4" s="161"/>
      <c r="C4" s="161"/>
      <c r="D4" s="161"/>
    </row>
    <row r="5" spans="2:11" x14ac:dyDescent="0.2">
      <c r="B5" s="2"/>
      <c r="C5" s="2"/>
      <c r="D5" s="2"/>
    </row>
    <row r="6" spans="2:11" x14ac:dyDescent="0.2">
      <c r="B6" s="2"/>
      <c r="C6" s="2"/>
      <c r="D6" s="2"/>
    </row>
    <row r="7" spans="2:11" ht="12.75" customHeight="1" x14ac:dyDescent="0.2">
      <c r="B7" s="162" t="s">
        <v>73</v>
      </c>
      <c r="C7" s="162"/>
      <c r="D7" s="162"/>
      <c r="F7" s="24"/>
    </row>
    <row r="8" spans="2:11" ht="12.75" customHeight="1" x14ac:dyDescent="0.2">
      <c r="B8" s="162" t="s">
        <v>8</v>
      </c>
      <c r="C8" s="162"/>
      <c r="D8" s="162"/>
      <c r="F8" s="24"/>
    </row>
    <row r="9" spans="2:11" ht="12.75" customHeight="1" x14ac:dyDescent="0.2">
      <c r="B9" s="3"/>
      <c r="C9" s="3"/>
      <c r="D9" s="3"/>
      <c r="F9" s="24"/>
    </row>
    <row r="10" spans="2:11" x14ac:dyDescent="0.2">
      <c r="B10" s="1" t="s">
        <v>47</v>
      </c>
      <c r="F10" s="25"/>
    </row>
    <row r="11" spans="2:11" ht="13.5" thickBot="1" x14ac:dyDescent="0.25">
      <c r="C11" s="23"/>
    </row>
    <row r="12" spans="2:11" ht="13.5" customHeight="1" thickBot="1" x14ac:dyDescent="0.25">
      <c r="B12" s="155" t="s">
        <v>5</v>
      </c>
      <c r="C12" s="156" t="s">
        <v>6</v>
      </c>
      <c r="D12" s="157" t="s">
        <v>74</v>
      </c>
      <c r="E12" s="155" t="s">
        <v>13</v>
      </c>
      <c r="G12" s="8"/>
    </row>
    <row r="13" spans="2:11" ht="39" customHeight="1" thickBot="1" x14ac:dyDescent="0.25">
      <c r="B13" s="155"/>
      <c r="C13" s="156"/>
      <c r="D13" s="158"/>
      <c r="E13" s="155"/>
      <c r="G13" s="8"/>
    </row>
    <row r="14" spans="2:11" s="13" customFormat="1" ht="34.5" customHeight="1" thickBot="1" x14ac:dyDescent="0.25">
      <c r="B14" s="6" t="s">
        <v>4</v>
      </c>
      <c r="C14" s="12">
        <f>C15+C19+C20+C21</f>
        <v>977481762</v>
      </c>
      <c r="D14" s="12">
        <f>D15+D19+D20+D21</f>
        <v>40453023</v>
      </c>
      <c r="E14" s="81">
        <f t="shared" ref="E14:E21" si="0">D14/C14%</f>
        <v>4.1384938903852415</v>
      </c>
      <c r="F14" s="22"/>
      <c r="G14" s="14"/>
      <c r="H14" s="38"/>
      <c r="K14" s="14"/>
    </row>
    <row r="15" spans="2:11" ht="26.25" customHeight="1" x14ac:dyDescent="0.2">
      <c r="B15" s="15" t="s">
        <v>7</v>
      </c>
      <c r="C15" s="16">
        <f>SUM(C16:C18)</f>
        <v>892779081</v>
      </c>
      <c r="D15" s="16">
        <f>SUM(D16:D18)</f>
        <v>36695439</v>
      </c>
      <c r="E15" s="86">
        <f t="shared" si="0"/>
        <v>4.11024852406908</v>
      </c>
      <c r="F15" s="20"/>
      <c r="G15" s="8"/>
      <c r="I15" s="21"/>
    </row>
    <row r="16" spans="2:11" ht="18.75" customHeight="1" x14ac:dyDescent="0.2">
      <c r="B16" s="17" t="s">
        <v>33</v>
      </c>
      <c r="C16" s="18">
        <f>'PLIEGO MINSA'!E7</f>
        <v>791730085</v>
      </c>
      <c r="D16" s="18">
        <f>'PLIEGO MINSA'!H7</f>
        <v>25996017</v>
      </c>
      <c r="E16" s="19">
        <f t="shared" si="0"/>
        <v>3.2834443824374819</v>
      </c>
      <c r="F16" s="20"/>
      <c r="G16" s="8"/>
    </row>
    <row r="17" spans="2:9" ht="18.75" customHeight="1" x14ac:dyDescent="0.2">
      <c r="B17" s="17" t="s">
        <v>42</v>
      </c>
      <c r="C17" s="18">
        <f>'PLIEGO MINSA'!E63</f>
        <v>25681600</v>
      </c>
      <c r="D17" s="18">
        <f>'PLIEGO MINSA'!H63</f>
        <v>2107195</v>
      </c>
      <c r="E17" s="19">
        <f t="shared" si="0"/>
        <v>8.2050767864930538</v>
      </c>
      <c r="F17" s="20"/>
      <c r="G17" s="8"/>
    </row>
    <row r="18" spans="2:9" ht="26.25" customHeight="1" thickBot="1" x14ac:dyDescent="0.25">
      <c r="B18" s="141" t="s">
        <v>34</v>
      </c>
      <c r="C18" s="142">
        <f>'PLIEGO MINSA'!E86</f>
        <v>75367396</v>
      </c>
      <c r="D18" s="142">
        <f>'PLIEGO MINSA'!H86</f>
        <v>8592227</v>
      </c>
      <c r="E18" s="143">
        <f t="shared" si="0"/>
        <v>11.400456239724669</v>
      </c>
      <c r="F18" s="20"/>
      <c r="G18" s="8"/>
    </row>
    <row r="19" spans="2:9" ht="30.75" customHeight="1" thickBot="1" x14ac:dyDescent="0.25">
      <c r="B19" s="144" t="s">
        <v>134</v>
      </c>
      <c r="C19" s="145">
        <f>'UE ADSCRITAS AL PLIEGO MINSA'!E7</f>
        <v>6288873</v>
      </c>
      <c r="D19" s="145">
        <f>'UE ADSCRITAS AL PLIEGO MINSA'!H7</f>
        <v>776043</v>
      </c>
      <c r="E19" s="146">
        <f t="shared" si="0"/>
        <v>12.339937537298018</v>
      </c>
      <c r="F19" s="20"/>
      <c r="G19" s="8"/>
    </row>
    <row r="20" spans="2:9" ht="30.75" customHeight="1" thickBot="1" x14ac:dyDescent="0.25">
      <c r="B20" s="144" t="s">
        <v>20</v>
      </c>
      <c r="C20" s="145">
        <f>'UE ADSCRITAS AL PLIEGO MINSA'!E10</f>
        <v>67114201</v>
      </c>
      <c r="D20" s="145">
        <f>'UE ADSCRITAS AL PLIEGO MINSA'!H10</f>
        <v>1834985</v>
      </c>
      <c r="E20" s="146">
        <f t="shared" si="0"/>
        <v>2.734123289346766</v>
      </c>
      <c r="F20" s="20"/>
      <c r="G20" s="8"/>
    </row>
    <row r="21" spans="2:9" ht="33.75" customHeight="1" thickBot="1" x14ac:dyDescent="0.25">
      <c r="B21" s="144" t="s">
        <v>135</v>
      </c>
      <c r="C21" s="147">
        <f>'UE ADSCRITAS AL PLIEGO MINSA'!E12</f>
        <v>11299607</v>
      </c>
      <c r="D21" s="147">
        <f>'UE ADSCRITAS AL PLIEGO MINSA'!H12</f>
        <v>1146556</v>
      </c>
      <c r="E21" s="146">
        <f t="shared" si="0"/>
        <v>10.146866169770329</v>
      </c>
      <c r="G21" s="8"/>
    </row>
    <row r="22" spans="2:9" ht="25.5" x14ac:dyDescent="0.35">
      <c r="C22" s="7"/>
      <c r="D22" s="82"/>
      <c r="I22" s="111"/>
    </row>
    <row r="23" spans="2:9" ht="25.5" x14ac:dyDescent="0.35">
      <c r="D23" s="7"/>
      <c r="I23" s="111"/>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1022"/>
  <sheetViews>
    <sheetView zoomScaleNormal="100" workbookViewId="0">
      <pane ySplit="7" topLeftCell="A8" activePane="bottomLeft" state="frozen"/>
      <selection pane="bottomLeft" activeCell="A2" sqref="A2:K2"/>
    </sheetView>
  </sheetViews>
  <sheetFormatPr baseColWidth="10" defaultRowHeight="5.65" customHeight="1" x14ac:dyDescent="0.2"/>
  <cols>
    <col min="1" max="1" width="8.5703125" style="61" customWidth="1"/>
    <col min="2" max="2" width="41.42578125" style="80" customWidth="1"/>
    <col min="3" max="3" width="10.5703125" style="62" customWidth="1" collapsed="1"/>
    <col min="4" max="4" width="12.28515625" style="62" customWidth="1"/>
    <col min="5" max="5" width="13" style="63" customWidth="1"/>
    <col min="6" max="6" width="11.7109375" style="63" customWidth="1"/>
    <col min="7" max="7" width="11.7109375" style="36" customWidth="1"/>
    <col min="8" max="8" width="11.28515625" style="36" customWidth="1"/>
    <col min="9" max="9" width="8.7109375" style="64" customWidth="1"/>
    <col min="10" max="10" width="12.28515625" style="60" customWidth="1"/>
    <col min="11" max="11" width="10.5703125" style="65" customWidth="1"/>
    <col min="12" max="12" width="12.85546875" style="36" customWidth="1"/>
    <col min="13" max="16384" width="11.42578125" style="36"/>
  </cols>
  <sheetData>
    <row r="1" spans="1:12" s="32" customFormat="1" ht="18.75" customHeight="1" x14ac:dyDescent="0.2">
      <c r="A1" s="168" t="s">
        <v>44</v>
      </c>
      <c r="B1" s="168"/>
      <c r="C1" s="168"/>
      <c r="D1" s="168"/>
      <c r="E1" s="168"/>
      <c r="F1" s="168"/>
      <c r="G1" s="168"/>
      <c r="H1" s="168"/>
      <c r="I1" s="168"/>
      <c r="J1" s="168"/>
      <c r="K1" s="168"/>
    </row>
    <row r="2" spans="1:12" s="32" customFormat="1" ht="18.75" customHeight="1" x14ac:dyDescent="0.2">
      <c r="A2" s="169" t="s">
        <v>164</v>
      </c>
      <c r="B2" s="169"/>
      <c r="C2" s="169"/>
      <c r="D2" s="169"/>
      <c r="E2" s="169"/>
      <c r="F2" s="169"/>
      <c r="G2" s="169"/>
      <c r="H2" s="169"/>
      <c r="I2" s="169"/>
      <c r="J2" s="169"/>
      <c r="K2" s="169"/>
    </row>
    <row r="3" spans="1:12" s="32" customFormat="1" ht="18.75" customHeight="1" x14ac:dyDescent="0.2">
      <c r="A3" s="71"/>
      <c r="B3" s="85"/>
      <c r="C3" s="71"/>
      <c r="D3" s="71"/>
      <c r="E3" s="153"/>
      <c r="F3" s="71"/>
      <c r="G3" s="58"/>
      <c r="H3" s="90"/>
      <c r="I3" s="71"/>
      <c r="J3" s="72"/>
      <c r="K3" s="73"/>
    </row>
    <row r="4" spans="1:12" s="32" customFormat="1" ht="13.5" customHeight="1" x14ac:dyDescent="0.2">
      <c r="A4" s="166" t="s">
        <v>0</v>
      </c>
      <c r="B4" s="166" t="s">
        <v>1</v>
      </c>
      <c r="C4" s="174" t="s">
        <v>3</v>
      </c>
      <c r="D4" s="174" t="s">
        <v>66</v>
      </c>
      <c r="E4" s="165" t="s">
        <v>67</v>
      </c>
      <c r="F4" s="165"/>
      <c r="G4" s="165"/>
      <c r="H4" s="165"/>
      <c r="I4" s="165"/>
      <c r="J4" s="170" t="s">
        <v>22</v>
      </c>
      <c r="K4" s="172" t="s">
        <v>24</v>
      </c>
    </row>
    <row r="5" spans="1:12" s="33" customFormat="1" ht="75.75" customHeight="1" thickBot="1" x14ac:dyDescent="0.3">
      <c r="A5" s="167"/>
      <c r="B5" s="166"/>
      <c r="C5" s="175"/>
      <c r="D5" s="175"/>
      <c r="E5" s="87" t="s">
        <v>70</v>
      </c>
      <c r="F5" s="28" t="s">
        <v>165</v>
      </c>
      <c r="G5" s="29" t="s">
        <v>23</v>
      </c>
      <c r="H5" s="40" t="s">
        <v>69</v>
      </c>
      <c r="I5" s="31" t="s">
        <v>13</v>
      </c>
      <c r="J5" s="171"/>
      <c r="K5" s="173"/>
    </row>
    <row r="6" spans="1:12" s="105" customFormat="1" ht="21.75" customHeight="1" x14ac:dyDescent="0.2">
      <c r="A6" s="103"/>
      <c r="B6" s="104" t="s">
        <v>32</v>
      </c>
      <c r="C6" s="104"/>
      <c r="D6" s="101">
        <f>D7+D63+D86</f>
        <v>1585602789.25</v>
      </c>
      <c r="E6" s="101">
        <f>E7+E63+E86</f>
        <v>892779081</v>
      </c>
      <c r="F6" s="101">
        <f>F7+F63+F86</f>
        <v>30014764</v>
      </c>
      <c r="G6" s="101">
        <f>G7+G63+G86</f>
        <v>6680675</v>
      </c>
      <c r="H6" s="101">
        <f>SUM(F6:G6)</f>
        <v>36695439</v>
      </c>
      <c r="I6" s="102">
        <f>H6/E6%</f>
        <v>4.11024852406908</v>
      </c>
      <c r="J6" s="101">
        <f>D6+H6</f>
        <v>1622298228.25</v>
      </c>
      <c r="K6" s="104"/>
    </row>
    <row r="7" spans="1:12" ht="26.25" customHeight="1" x14ac:dyDescent="0.2">
      <c r="A7" s="34"/>
      <c r="B7" s="99" t="s">
        <v>31</v>
      </c>
      <c r="C7" s="51"/>
      <c r="D7" s="51">
        <f>SUM(D8:D62)</f>
        <v>1100247561.03</v>
      </c>
      <c r="E7" s="51">
        <f>SUM(E8:E62)</f>
        <v>791730085</v>
      </c>
      <c r="F7" s="51">
        <f>SUM(F8:F62)</f>
        <v>20328350</v>
      </c>
      <c r="G7" s="51">
        <f>SUM(G8:G62)</f>
        <v>5667667</v>
      </c>
      <c r="H7" s="51">
        <f t="shared" ref="H7:H56" si="0">SUM(F7:G7)</f>
        <v>25996017</v>
      </c>
      <c r="I7" s="100">
        <f>H7/E7%</f>
        <v>3.2834443824374819</v>
      </c>
      <c r="J7" s="51">
        <f>D7+H7</f>
        <v>1126243578.03</v>
      </c>
      <c r="K7" s="51"/>
      <c r="L7" s="35"/>
    </row>
    <row r="8" spans="1:12" ht="21.75" customHeight="1" x14ac:dyDescent="0.2">
      <c r="A8" s="37"/>
      <c r="B8" s="46" t="s">
        <v>21</v>
      </c>
      <c r="C8" s="47"/>
      <c r="D8" s="47"/>
      <c r="E8" s="47">
        <v>255000</v>
      </c>
      <c r="F8" s="47">
        <v>0</v>
      </c>
      <c r="G8" s="47"/>
      <c r="H8" s="47">
        <f t="shared" si="0"/>
        <v>0</v>
      </c>
      <c r="I8" s="69">
        <f>H8/E8%</f>
        <v>0</v>
      </c>
      <c r="J8" s="47">
        <f>D8+H8</f>
        <v>0</v>
      </c>
      <c r="K8" s="69"/>
    </row>
    <row r="9" spans="1:12" ht="36" x14ac:dyDescent="0.2">
      <c r="A9" s="37">
        <v>71365</v>
      </c>
      <c r="B9" s="46" t="s">
        <v>48</v>
      </c>
      <c r="C9" s="47">
        <v>46732935</v>
      </c>
      <c r="D9" s="47">
        <v>3578525.43</v>
      </c>
      <c r="E9" s="47">
        <v>19600000</v>
      </c>
      <c r="F9" s="47">
        <v>0</v>
      </c>
      <c r="G9" s="47"/>
      <c r="H9" s="47">
        <f t="shared" si="0"/>
        <v>0</v>
      </c>
      <c r="I9" s="69">
        <f>H9/E9%</f>
        <v>0</v>
      </c>
      <c r="J9" s="47">
        <f>D9+H9</f>
        <v>3578525.43</v>
      </c>
      <c r="K9" s="69">
        <f>J9/C9%</f>
        <v>7.6573950041870908</v>
      </c>
    </row>
    <row r="10" spans="1:12" ht="60" x14ac:dyDescent="0.2">
      <c r="A10" s="37">
        <v>74531</v>
      </c>
      <c r="B10" s="46" t="s">
        <v>77</v>
      </c>
      <c r="C10" s="47">
        <v>4245500.71</v>
      </c>
      <c r="D10" s="47">
        <v>3533040.7</v>
      </c>
      <c r="E10" s="47">
        <v>53068</v>
      </c>
      <c r="F10" s="47">
        <v>0</v>
      </c>
      <c r="G10" s="47">
        <v>43834</v>
      </c>
      <c r="H10" s="47">
        <f t="shared" si="0"/>
        <v>43834</v>
      </c>
      <c r="I10" s="69">
        <f>H10/E10%</f>
        <v>82.599683425039586</v>
      </c>
      <c r="J10" s="47">
        <f>D10+H10</f>
        <v>3576874.7</v>
      </c>
      <c r="K10" s="69">
        <f>J10/C10%</f>
        <v>84.25095046091748</v>
      </c>
    </row>
    <row r="11" spans="1:12" ht="48" x14ac:dyDescent="0.2">
      <c r="A11" s="37">
        <v>66253</v>
      </c>
      <c r="B11" s="46" t="s">
        <v>78</v>
      </c>
      <c r="C11" s="47">
        <v>309614383.63</v>
      </c>
      <c r="D11" s="47">
        <v>300244494.73000002</v>
      </c>
      <c r="E11" s="47">
        <v>1871554</v>
      </c>
      <c r="F11" s="47">
        <v>0</v>
      </c>
      <c r="G11" s="47">
        <v>0</v>
      </c>
      <c r="H11" s="47">
        <f t="shared" si="0"/>
        <v>0</v>
      </c>
      <c r="I11" s="69">
        <f>H11/E11%</f>
        <v>0</v>
      </c>
      <c r="J11" s="47">
        <f>D11+H11</f>
        <v>300244494.73000002</v>
      </c>
      <c r="K11" s="69">
        <f>J11/C11%</f>
        <v>96.973690695456412</v>
      </c>
    </row>
    <row r="12" spans="1:12" ht="60" x14ac:dyDescent="0.2">
      <c r="A12" s="37">
        <v>72278</v>
      </c>
      <c r="B12" s="46" t="s">
        <v>49</v>
      </c>
      <c r="C12" s="47">
        <v>126275744.48999999</v>
      </c>
      <c r="D12" s="47">
        <v>85988542.790000007</v>
      </c>
      <c r="E12" s="47">
        <v>6055503</v>
      </c>
      <c r="F12" s="47">
        <v>0</v>
      </c>
      <c r="G12" s="47"/>
      <c r="H12" s="47">
        <f t="shared" si="0"/>
        <v>0</v>
      </c>
      <c r="I12" s="69">
        <f>H12/E12%</f>
        <v>0</v>
      </c>
      <c r="J12" s="47">
        <f>D12+H12</f>
        <v>85988542.790000007</v>
      </c>
      <c r="K12" s="69">
        <f>J12/C12%</f>
        <v>68.095850978577758</v>
      </c>
    </row>
    <row r="13" spans="1:12" ht="36" x14ac:dyDescent="0.2">
      <c r="A13" s="37">
        <v>72056</v>
      </c>
      <c r="B13" s="46" t="s">
        <v>79</v>
      </c>
      <c r="C13" s="47">
        <v>157104617.78999999</v>
      </c>
      <c r="D13" s="47">
        <v>156261352.84</v>
      </c>
      <c r="E13" s="47">
        <v>373240</v>
      </c>
      <c r="F13" s="47">
        <v>1389</v>
      </c>
      <c r="G13" s="47">
        <v>0</v>
      </c>
      <c r="H13" s="47">
        <f t="shared" si="0"/>
        <v>1389</v>
      </c>
      <c r="I13" s="69">
        <f>H13/E13%</f>
        <v>0.37214660808059158</v>
      </c>
      <c r="J13" s="47">
        <f>D13+H13</f>
        <v>156262741.84</v>
      </c>
      <c r="K13" s="69">
        <f>J13/C13%</f>
        <v>99.464130359856568</v>
      </c>
    </row>
    <row r="14" spans="1:12" ht="60" x14ac:dyDescent="0.2">
      <c r="A14" s="37">
        <v>74505</v>
      </c>
      <c r="B14" s="46" t="s">
        <v>80</v>
      </c>
      <c r="C14" s="47">
        <v>78610205.049999997</v>
      </c>
      <c r="D14" s="47">
        <v>76333147.260000005</v>
      </c>
      <c r="E14" s="47">
        <v>173104</v>
      </c>
      <c r="F14" s="47">
        <v>0</v>
      </c>
      <c r="G14" s="47"/>
      <c r="H14" s="47">
        <f t="shared" si="0"/>
        <v>0</v>
      </c>
      <c r="I14" s="69">
        <f>H14/E14%</f>
        <v>0</v>
      </c>
      <c r="J14" s="47">
        <f>D14+H14</f>
        <v>76333147.260000005</v>
      </c>
      <c r="K14" s="69">
        <f>J14/C14%</f>
        <v>97.103355997415761</v>
      </c>
    </row>
    <row r="15" spans="1:12" ht="48" x14ac:dyDescent="0.2">
      <c r="A15" s="37">
        <v>58330</v>
      </c>
      <c r="B15" s="46" t="s">
        <v>17</v>
      </c>
      <c r="C15" s="47">
        <v>255270770.75</v>
      </c>
      <c r="D15" s="47">
        <v>237041309.22999999</v>
      </c>
      <c r="E15" s="47">
        <v>9991674</v>
      </c>
      <c r="F15" s="47">
        <v>1192922</v>
      </c>
      <c r="G15" s="47">
        <v>2647534</v>
      </c>
      <c r="H15" s="47">
        <f t="shared" si="0"/>
        <v>3840456</v>
      </c>
      <c r="I15" s="69">
        <f>H15/E15%</f>
        <v>38.436562281755791</v>
      </c>
      <c r="J15" s="47">
        <f>D15+H15</f>
        <v>240881765.22999999</v>
      </c>
      <c r="K15" s="69">
        <f>J15/C15%</f>
        <v>94.36323811076204</v>
      </c>
    </row>
    <row r="16" spans="1:12" ht="48" x14ac:dyDescent="0.2">
      <c r="A16" s="37">
        <v>57894</v>
      </c>
      <c r="B16" s="46" t="s">
        <v>14</v>
      </c>
      <c r="C16" s="47">
        <v>159384974</v>
      </c>
      <c r="D16" s="47">
        <v>114524774.59999999</v>
      </c>
      <c r="E16" s="47">
        <v>33130515</v>
      </c>
      <c r="F16" s="47">
        <v>19134039</v>
      </c>
      <c r="G16" s="47">
        <v>2976299</v>
      </c>
      <c r="H16" s="47">
        <f t="shared" si="0"/>
        <v>22110338</v>
      </c>
      <c r="I16" s="69">
        <f>H16/E16%</f>
        <v>66.737079094605079</v>
      </c>
      <c r="J16" s="47">
        <f>D16+H16</f>
        <v>136635112.59999999</v>
      </c>
      <c r="K16" s="69">
        <f>J16/C16%</f>
        <v>85.726470426252348</v>
      </c>
    </row>
    <row r="17" spans="1:11" ht="36" x14ac:dyDescent="0.2">
      <c r="A17" s="37">
        <v>111234</v>
      </c>
      <c r="B17" s="46" t="s">
        <v>15</v>
      </c>
      <c r="C17" s="47">
        <v>14669819.58</v>
      </c>
      <c r="D17" s="47">
        <v>435887</v>
      </c>
      <c r="E17" s="47">
        <v>1764328</v>
      </c>
      <c r="F17" s="47">
        <v>0</v>
      </c>
      <c r="G17" s="47"/>
      <c r="H17" s="47">
        <f t="shared" si="0"/>
        <v>0</v>
      </c>
      <c r="I17" s="69">
        <f>H17/E17%</f>
        <v>0</v>
      </c>
      <c r="J17" s="47">
        <f>D17+H17</f>
        <v>435887</v>
      </c>
      <c r="K17" s="69">
        <f>J17/C17%</f>
        <v>2.9713180698845378</v>
      </c>
    </row>
    <row r="18" spans="1:11" ht="36" x14ac:dyDescent="0.2">
      <c r="A18" s="37">
        <v>127258</v>
      </c>
      <c r="B18" s="46" t="s">
        <v>50</v>
      </c>
      <c r="C18" s="47">
        <v>5208898.03</v>
      </c>
      <c r="D18" s="47">
        <v>1946957.14</v>
      </c>
      <c r="E18" s="47">
        <v>1</v>
      </c>
      <c r="F18" s="47">
        <v>0</v>
      </c>
      <c r="G18" s="47"/>
      <c r="H18" s="47">
        <f t="shared" si="0"/>
        <v>0</v>
      </c>
      <c r="I18" s="69">
        <f>H18/E18%</f>
        <v>0</v>
      </c>
      <c r="J18" s="47">
        <f>D18+H18</f>
        <v>1946957.14</v>
      </c>
      <c r="K18" s="69">
        <f>J18/C18%</f>
        <v>37.377524551003731</v>
      </c>
    </row>
    <row r="19" spans="1:11" ht="72" x14ac:dyDescent="0.2">
      <c r="A19" s="37">
        <v>211959</v>
      </c>
      <c r="B19" s="46" t="s">
        <v>81</v>
      </c>
      <c r="C19" s="47">
        <v>160194.29999999999</v>
      </c>
      <c r="D19" s="47">
        <v>0</v>
      </c>
      <c r="E19" s="47">
        <v>228408</v>
      </c>
      <c r="F19" s="47">
        <v>0</v>
      </c>
      <c r="G19" s="47"/>
      <c r="H19" s="47">
        <f t="shared" si="0"/>
        <v>0</v>
      </c>
      <c r="I19" s="69">
        <f>H19/E19%</f>
        <v>0</v>
      </c>
      <c r="J19" s="47">
        <f>D19+H19</f>
        <v>0</v>
      </c>
      <c r="K19" s="69">
        <f>J19/C19%</f>
        <v>0</v>
      </c>
    </row>
    <row r="20" spans="1:11" ht="60" x14ac:dyDescent="0.2">
      <c r="A20" s="37">
        <v>212025</v>
      </c>
      <c r="B20" s="46" t="s">
        <v>82</v>
      </c>
      <c r="C20" s="47">
        <v>160194.29999999999</v>
      </c>
      <c r="D20" s="47">
        <v>0</v>
      </c>
      <c r="E20" s="47">
        <v>228408</v>
      </c>
      <c r="F20" s="47">
        <v>0</v>
      </c>
      <c r="G20" s="47"/>
      <c r="H20" s="47">
        <f t="shared" si="0"/>
        <v>0</v>
      </c>
      <c r="I20" s="69">
        <f>H20/E20%</f>
        <v>0</v>
      </c>
      <c r="J20" s="47">
        <f>D20+H20</f>
        <v>0</v>
      </c>
      <c r="K20" s="69">
        <f>J20/C20%</f>
        <v>0</v>
      </c>
    </row>
    <row r="21" spans="1:11" ht="60" x14ac:dyDescent="0.2">
      <c r="A21" s="37">
        <v>212030</v>
      </c>
      <c r="B21" s="46" t="s">
        <v>83</v>
      </c>
      <c r="C21" s="47">
        <v>160194.29999999999</v>
      </c>
      <c r="D21" s="47">
        <v>0</v>
      </c>
      <c r="E21" s="47">
        <v>228408</v>
      </c>
      <c r="F21" s="47">
        <v>0</v>
      </c>
      <c r="G21" s="47"/>
      <c r="H21" s="47">
        <f t="shared" si="0"/>
        <v>0</v>
      </c>
      <c r="I21" s="69">
        <f>H21/E21%</f>
        <v>0</v>
      </c>
      <c r="J21" s="47">
        <f>D21+H21</f>
        <v>0</v>
      </c>
      <c r="K21" s="69">
        <f>J21/C21%</f>
        <v>0</v>
      </c>
    </row>
    <row r="22" spans="1:11" ht="60" x14ac:dyDescent="0.2">
      <c r="A22" s="37">
        <v>211942</v>
      </c>
      <c r="B22" s="46" t="s">
        <v>84</v>
      </c>
      <c r="C22" s="47">
        <v>160194.29999999999</v>
      </c>
      <c r="D22" s="47">
        <v>0</v>
      </c>
      <c r="E22" s="47">
        <v>228408</v>
      </c>
      <c r="F22" s="47">
        <v>0</v>
      </c>
      <c r="G22" s="47"/>
      <c r="H22" s="47">
        <f t="shared" si="0"/>
        <v>0</v>
      </c>
      <c r="I22" s="69">
        <f>H22/E22%</f>
        <v>0</v>
      </c>
      <c r="J22" s="47">
        <f>D22+H22</f>
        <v>0</v>
      </c>
      <c r="K22" s="69">
        <f>J22/C22%</f>
        <v>0</v>
      </c>
    </row>
    <row r="23" spans="1:11" ht="72" x14ac:dyDescent="0.2">
      <c r="A23" s="37">
        <v>212032</v>
      </c>
      <c r="B23" s="46" t="s">
        <v>85</v>
      </c>
      <c r="C23" s="47">
        <v>160194.29999999999</v>
      </c>
      <c r="D23" s="47">
        <v>0</v>
      </c>
      <c r="E23" s="47">
        <v>228408</v>
      </c>
      <c r="F23" s="47">
        <v>0</v>
      </c>
      <c r="G23" s="47"/>
      <c r="H23" s="47">
        <f t="shared" si="0"/>
        <v>0</v>
      </c>
      <c r="I23" s="69">
        <f>H23/E23%</f>
        <v>0</v>
      </c>
      <c r="J23" s="47">
        <f>D23+H23</f>
        <v>0</v>
      </c>
      <c r="K23" s="69">
        <f>J23/C23%</f>
        <v>0</v>
      </c>
    </row>
    <row r="24" spans="1:11" ht="72" x14ac:dyDescent="0.2">
      <c r="A24" s="37">
        <v>211985</v>
      </c>
      <c r="B24" s="46" t="s">
        <v>86</v>
      </c>
      <c r="C24" s="47">
        <v>160194.29999999999</v>
      </c>
      <c r="D24" s="47">
        <v>0</v>
      </c>
      <c r="E24" s="47">
        <v>228408</v>
      </c>
      <c r="F24" s="47">
        <v>0</v>
      </c>
      <c r="G24" s="47"/>
      <c r="H24" s="47">
        <f t="shared" si="0"/>
        <v>0</v>
      </c>
      <c r="I24" s="69">
        <f>H24/E24%</f>
        <v>0</v>
      </c>
      <c r="J24" s="47">
        <f>D24+H24</f>
        <v>0</v>
      </c>
      <c r="K24" s="69">
        <f>J24/C24%</f>
        <v>0</v>
      </c>
    </row>
    <row r="25" spans="1:11" ht="60" x14ac:dyDescent="0.2">
      <c r="A25" s="37">
        <v>212018</v>
      </c>
      <c r="B25" s="46" t="s">
        <v>87</v>
      </c>
      <c r="C25" s="47">
        <v>160194.29999999999</v>
      </c>
      <c r="D25" s="47">
        <v>0</v>
      </c>
      <c r="E25" s="47">
        <v>228408</v>
      </c>
      <c r="F25" s="47">
        <v>0</v>
      </c>
      <c r="G25" s="47"/>
      <c r="H25" s="47">
        <f t="shared" si="0"/>
        <v>0</v>
      </c>
      <c r="I25" s="69">
        <f>H25/E25%</f>
        <v>0</v>
      </c>
      <c r="J25" s="47">
        <f>D25+H25</f>
        <v>0</v>
      </c>
      <c r="K25" s="69">
        <f>J25/C25%</f>
        <v>0</v>
      </c>
    </row>
    <row r="26" spans="1:11" ht="60" x14ac:dyDescent="0.2">
      <c r="A26" s="37">
        <v>212042</v>
      </c>
      <c r="B26" s="46" t="s">
        <v>88</v>
      </c>
      <c r="C26" s="47">
        <v>160194.29999999999</v>
      </c>
      <c r="D26" s="47">
        <v>0</v>
      </c>
      <c r="E26" s="47">
        <v>228408</v>
      </c>
      <c r="F26" s="47">
        <v>0</v>
      </c>
      <c r="G26" s="47"/>
      <c r="H26" s="47">
        <f t="shared" si="0"/>
        <v>0</v>
      </c>
      <c r="I26" s="69">
        <f>H26/E26%</f>
        <v>0</v>
      </c>
      <c r="J26" s="47">
        <f>D26+H26</f>
        <v>0</v>
      </c>
      <c r="K26" s="69">
        <f>J26/C26%</f>
        <v>0</v>
      </c>
    </row>
    <row r="27" spans="1:11" ht="60" x14ac:dyDescent="0.2">
      <c r="A27" s="37">
        <v>212045</v>
      </c>
      <c r="B27" s="46" t="s">
        <v>89</v>
      </c>
      <c r="C27" s="47">
        <v>160194.29999999999</v>
      </c>
      <c r="D27" s="47">
        <v>0</v>
      </c>
      <c r="E27" s="47">
        <v>228408</v>
      </c>
      <c r="F27" s="47">
        <v>0</v>
      </c>
      <c r="G27" s="47"/>
      <c r="H27" s="47">
        <f t="shared" si="0"/>
        <v>0</v>
      </c>
      <c r="I27" s="69">
        <f>H27/E27%</f>
        <v>0</v>
      </c>
      <c r="J27" s="47">
        <f>D27+H27</f>
        <v>0</v>
      </c>
      <c r="K27" s="69">
        <f>J27/C27%</f>
        <v>0</v>
      </c>
    </row>
    <row r="28" spans="1:11" ht="72" x14ac:dyDescent="0.2">
      <c r="A28" s="37">
        <v>212047</v>
      </c>
      <c r="B28" s="46" t="s">
        <v>90</v>
      </c>
      <c r="C28" s="47">
        <v>160194.29999999999</v>
      </c>
      <c r="D28" s="47">
        <v>0</v>
      </c>
      <c r="E28" s="47">
        <v>228408</v>
      </c>
      <c r="F28" s="47">
        <v>0</v>
      </c>
      <c r="G28" s="47"/>
      <c r="H28" s="47">
        <f t="shared" si="0"/>
        <v>0</v>
      </c>
      <c r="I28" s="69">
        <f>H28/E28%</f>
        <v>0</v>
      </c>
      <c r="J28" s="47">
        <f>D28+H28</f>
        <v>0</v>
      </c>
      <c r="K28" s="69">
        <f>J28/C28%</f>
        <v>0</v>
      </c>
    </row>
    <row r="29" spans="1:11" ht="60" x14ac:dyDescent="0.2">
      <c r="A29" s="37">
        <v>216169</v>
      </c>
      <c r="B29" s="46" t="s">
        <v>51</v>
      </c>
      <c r="C29" s="47">
        <v>8985678</v>
      </c>
      <c r="D29" s="47">
        <v>73500</v>
      </c>
      <c r="E29" s="47">
        <v>8453212</v>
      </c>
      <c r="F29" s="47">
        <v>0</v>
      </c>
      <c r="G29" s="47"/>
      <c r="H29" s="47">
        <f t="shared" si="0"/>
        <v>0</v>
      </c>
      <c r="I29" s="69">
        <f>H29/E29%</f>
        <v>0</v>
      </c>
      <c r="J29" s="47">
        <f>D29+H29</f>
        <v>73500</v>
      </c>
      <c r="K29" s="69">
        <f>J29/C29%</f>
        <v>0.81796832693092281</v>
      </c>
    </row>
    <row r="30" spans="1:11" ht="60" x14ac:dyDescent="0.2">
      <c r="A30" s="37">
        <v>173538</v>
      </c>
      <c r="B30" s="46" t="s">
        <v>52</v>
      </c>
      <c r="C30" s="47">
        <v>210456333.84</v>
      </c>
      <c r="D30" s="47">
        <v>59185442.82</v>
      </c>
      <c r="E30" s="47">
        <v>76076885</v>
      </c>
      <c r="F30" s="47">
        <v>0</v>
      </c>
      <c r="G30" s="47"/>
      <c r="H30" s="47">
        <f t="shared" si="0"/>
        <v>0</v>
      </c>
      <c r="I30" s="69">
        <f>H30/E30%</f>
        <v>0</v>
      </c>
      <c r="J30" s="47">
        <f>D30+H30</f>
        <v>59185442.82</v>
      </c>
      <c r="K30" s="69">
        <f>J30/C30%</f>
        <v>28.122433637466994</v>
      </c>
    </row>
    <row r="31" spans="1:11" ht="48" x14ac:dyDescent="0.2">
      <c r="A31" s="37">
        <v>220449</v>
      </c>
      <c r="B31" s="46" t="s">
        <v>37</v>
      </c>
      <c r="C31" s="47">
        <v>8633260.8300000001</v>
      </c>
      <c r="D31" s="47">
        <v>0</v>
      </c>
      <c r="E31" s="47">
        <v>392209</v>
      </c>
      <c r="F31" s="47">
        <v>0</v>
      </c>
      <c r="G31" s="47"/>
      <c r="H31" s="47">
        <f t="shared" si="0"/>
        <v>0</v>
      </c>
      <c r="I31" s="69">
        <f>H31/E31%</f>
        <v>0</v>
      </c>
      <c r="J31" s="47">
        <f>D31+H31</f>
        <v>0</v>
      </c>
      <c r="K31" s="69">
        <f>J31/C31%</f>
        <v>0</v>
      </c>
    </row>
    <row r="32" spans="1:11" ht="72" x14ac:dyDescent="0.2">
      <c r="A32" s="37">
        <v>238131</v>
      </c>
      <c r="B32" s="46" t="s">
        <v>53</v>
      </c>
      <c r="C32" s="47">
        <v>9199404.1500000004</v>
      </c>
      <c r="D32" s="47">
        <v>3567204</v>
      </c>
      <c r="E32" s="47">
        <v>4740399</v>
      </c>
      <c r="F32" s="47">
        <v>0</v>
      </c>
      <c r="G32" s="47"/>
      <c r="H32" s="47">
        <f t="shared" si="0"/>
        <v>0</v>
      </c>
      <c r="I32" s="69">
        <f>H32/E32%</f>
        <v>0</v>
      </c>
      <c r="J32" s="47">
        <f>D32+H32</f>
        <v>3567204</v>
      </c>
      <c r="K32" s="69">
        <f>J32/C32%</f>
        <v>38.776467930262633</v>
      </c>
    </row>
    <row r="33" spans="1:11" ht="72" x14ac:dyDescent="0.2">
      <c r="A33" s="37">
        <v>227712</v>
      </c>
      <c r="B33" s="46" t="s">
        <v>91</v>
      </c>
      <c r="C33" s="47">
        <v>160194.29999999999</v>
      </c>
      <c r="D33" s="47">
        <v>0</v>
      </c>
      <c r="E33" s="47">
        <v>228408</v>
      </c>
      <c r="F33" s="47">
        <v>0</v>
      </c>
      <c r="G33" s="47"/>
      <c r="H33" s="47">
        <f t="shared" si="0"/>
        <v>0</v>
      </c>
      <c r="I33" s="69">
        <f>H33/E33%</f>
        <v>0</v>
      </c>
      <c r="J33" s="47">
        <f>D33+H33</f>
        <v>0</v>
      </c>
      <c r="K33" s="69">
        <f>J33/C33%</f>
        <v>0</v>
      </c>
    </row>
    <row r="34" spans="1:11" ht="84" x14ac:dyDescent="0.2">
      <c r="A34" s="37">
        <v>236791</v>
      </c>
      <c r="B34" s="46" t="s">
        <v>92</v>
      </c>
      <c r="C34" s="47">
        <v>313828.8</v>
      </c>
      <c r="D34" s="47">
        <v>0</v>
      </c>
      <c r="E34" s="47">
        <v>456815</v>
      </c>
      <c r="F34" s="47">
        <v>0</v>
      </c>
      <c r="G34" s="47"/>
      <c r="H34" s="47">
        <f t="shared" si="0"/>
        <v>0</v>
      </c>
      <c r="I34" s="69">
        <f>H34/E34%</f>
        <v>0</v>
      </c>
      <c r="J34" s="47">
        <f>D34+H34</f>
        <v>0</v>
      </c>
      <c r="K34" s="69">
        <f>J34/C34%</f>
        <v>0</v>
      </c>
    </row>
    <row r="35" spans="1:11" ht="84" x14ac:dyDescent="0.2">
      <c r="A35" s="37">
        <v>233952</v>
      </c>
      <c r="B35" s="46" t="s">
        <v>93</v>
      </c>
      <c r="C35" s="47">
        <v>165844.29999999999</v>
      </c>
      <c r="D35" s="47">
        <v>0</v>
      </c>
      <c r="E35" s="47">
        <v>228408</v>
      </c>
      <c r="F35" s="47">
        <v>0</v>
      </c>
      <c r="G35" s="47"/>
      <c r="H35" s="47">
        <f t="shared" si="0"/>
        <v>0</v>
      </c>
      <c r="I35" s="69">
        <f>H35/E35%</f>
        <v>0</v>
      </c>
      <c r="J35" s="47">
        <f>D35+H35</f>
        <v>0</v>
      </c>
      <c r="K35" s="69">
        <f>J35/C35%</f>
        <v>0</v>
      </c>
    </row>
    <row r="36" spans="1:11" ht="72" x14ac:dyDescent="0.2">
      <c r="A36" s="37">
        <v>236784</v>
      </c>
      <c r="B36" s="46" t="s">
        <v>94</v>
      </c>
      <c r="C36" s="47">
        <v>165844.29999999999</v>
      </c>
      <c r="D36" s="47">
        <v>0</v>
      </c>
      <c r="E36" s="47">
        <v>228408</v>
      </c>
      <c r="F36" s="47">
        <v>0</v>
      </c>
      <c r="G36" s="47"/>
      <c r="H36" s="47">
        <f t="shared" si="0"/>
        <v>0</v>
      </c>
      <c r="I36" s="69">
        <f>H36/E36%</f>
        <v>0</v>
      </c>
      <c r="J36" s="47">
        <f>D36+H36</f>
        <v>0</v>
      </c>
      <c r="K36" s="69">
        <f>J36/C36%</f>
        <v>0</v>
      </c>
    </row>
    <row r="37" spans="1:11" ht="84" x14ac:dyDescent="0.2">
      <c r="A37" s="37">
        <v>236787</v>
      </c>
      <c r="B37" s="46" t="s">
        <v>95</v>
      </c>
      <c r="C37" s="47">
        <v>165844.29999999999</v>
      </c>
      <c r="D37" s="47">
        <v>0</v>
      </c>
      <c r="E37" s="47">
        <v>228408</v>
      </c>
      <c r="F37" s="47">
        <v>0</v>
      </c>
      <c r="G37" s="47"/>
      <c r="H37" s="47">
        <f t="shared" si="0"/>
        <v>0</v>
      </c>
      <c r="I37" s="69">
        <f>H37/E37%</f>
        <v>0</v>
      </c>
      <c r="J37" s="47">
        <f>D37+H37</f>
        <v>0</v>
      </c>
      <c r="K37" s="69">
        <f>J37/C37%</f>
        <v>0</v>
      </c>
    </row>
    <row r="38" spans="1:11" ht="84" x14ac:dyDescent="0.2">
      <c r="A38" s="37">
        <v>234050</v>
      </c>
      <c r="B38" s="46" t="s">
        <v>96</v>
      </c>
      <c r="C38" s="47">
        <v>165844.29999999999</v>
      </c>
      <c r="D38" s="47">
        <v>0</v>
      </c>
      <c r="E38" s="47">
        <v>228408</v>
      </c>
      <c r="F38" s="47">
        <v>0</v>
      </c>
      <c r="G38" s="47"/>
      <c r="H38" s="47">
        <f t="shared" si="0"/>
        <v>0</v>
      </c>
      <c r="I38" s="69">
        <f>H38/E38%</f>
        <v>0</v>
      </c>
      <c r="J38" s="47">
        <f>D38+H38</f>
        <v>0</v>
      </c>
      <c r="K38" s="69">
        <f>J38/C38%</f>
        <v>0</v>
      </c>
    </row>
    <row r="39" spans="1:11" ht="84" x14ac:dyDescent="0.2">
      <c r="A39" s="37">
        <v>236788</v>
      </c>
      <c r="B39" s="46" t="s">
        <v>97</v>
      </c>
      <c r="C39" s="47">
        <v>165844.29999999999</v>
      </c>
      <c r="D39" s="47">
        <v>0</v>
      </c>
      <c r="E39" s="47">
        <v>228408</v>
      </c>
      <c r="F39" s="47">
        <v>0</v>
      </c>
      <c r="G39" s="47"/>
      <c r="H39" s="47">
        <f t="shared" si="0"/>
        <v>0</v>
      </c>
      <c r="I39" s="69">
        <f>H39/E39%</f>
        <v>0</v>
      </c>
      <c r="J39" s="47">
        <f>D39+H39</f>
        <v>0</v>
      </c>
      <c r="K39" s="69">
        <f>J39/C39%</f>
        <v>0</v>
      </c>
    </row>
    <row r="40" spans="1:11" ht="84" x14ac:dyDescent="0.2">
      <c r="A40" s="37">
        <v>236793</v>
      </c>
      <c r="B40" s="46" t="s">
        <v>98</v>
      </c>
      <c r="C40" s="47">
        <v>165844.29999999999</v>
      </c>
      <c r="D40" s="47">
        <v>0</v>
      </c>
      <c r="E40" s="47">
        <v>228408</v>
      </c>
      <c r="F40" s="47">
        <v>0</v>
      </c>
      <c r="G40" s="47"/>
      <c r="H40" s="47">
        <f t="shared" si="0"/>
        <v>0</v>
      </c>
      <c r="I40" s="69">
        <f>H40/E40%</f>
        <v>0</v>
      </c>
      <c r="J40" s="47">
        <f>D40+H40</f>
        <v>0</v>
      </c>
      <c r="K40" s="69">
        <f>J40/C40%</f>
        <v>0</v>
      </c>
    </row>
    <row r="41" spans="1:11" ht="84" x14ac:dyDescent="0.2">
      <c r="A41" s="37">
        <v>234064</v>
      </c>
      <c r="B41" s="46" t="s">
        <v>99</v>
      </c>
      <c r="C41" s="47">
        <v>165844.29999999999</v>
      </c>
      <c r="D41" s="47">
        <v>0</v>
      </c>
      <c r="E41" s="47">
        <v>228408</v>
      </c>
      <c r="F41" s="47">
        <v>0</v>
      </c>
      <c r="G41" s="47"/>
      <c r="H41" s="47">
        <f t="shared" si="0"/>
        <v>0</v>
      </c>
      <c r="I41" s="69">
        <f>H41/E41%</f>
        <v>0</v>
      </c>
      <c r="J41" s="47">
        <f>D41+H41</f>
        <v>0</v>
      </c>
      <c r="K41" s="69">
        <f>J41/C41%</f>
        <v>0</v>
      </c>
    </row>
    <row r="42" spans="1:11" ht="60" x14ac:dyDescent="0.2">
      <c r="A42" s="37">
        <v>268462</v>
      </c>
      <c r="B42" s="46" t="s">
        <v>54</v>
      </c>
      <c r="C42" s="47">
        <v>129685285.19</v>
      </c>
      <c r="D42" s="47">
        <v>1249864.8999999999</v>
      </c>
      <c r="E42" s="47">
        <v>22707727</v>
      </c>
      <c r="F42" s="47">
        <v>0</v>
      </c>
      <c r="G42" s="47"/>
      <c r="H42" s="47">
        <f t="shared" si="0"/>
        <v>0</v>
      </c>
      <c r="I42" s="69">
        <f>H42/E42%</f>
        <v>0</v>
      </c>
      <c r="J42" s="47">
        <f>D42+H42</f>
        <v>1249864.8999999999</v>
      </c>
      <c r="K42" s="69">
        <f>J42/C42%</f>
        <v>0.9637677074687705</v>
      </c>
    </row>
    <row r="43" spans="1:11" ht="24" x14ac:dyDescent="0.2">
      <c r="A43" s="37"/>
      <c r="B43" s="46" t="s">
        <v>25</v>
      </c>
      <c r="C43" s="47"/>
      <c r="D43" s="47">
        <v>0</v>
      </c>
      <c r="E43" s="47">
        <v>335058593</v>
      </c>
      <c r="F43" s="47">
        <v>0</v>
      </c>
      <c r="G43" s="47"/>
      <c r="H43" s="47">
        <f t="shared" si="0"/>
        <v>0</v>
      </c>
      <c r="I43" s="69">
        <f>H43/E43%</f>
        <v>0</v>
      </c>
      <c r="J43" s="47">
        <f>D43+H43</f>
        <v>0</v>
      </c>
      <c r="K43" s="69"/>
    </row>
    <row r="44" spans="1:11" ht="60" x14ac:dyDescent="0.2">
      <c r="A44" s="37">
        <v>175890</v>
      </c>
      <c r="B44" s="46" t="s">
        <v>55</v>
      </c>
      <c r="C44" s="47">
        <v>5794600</v>
      </c>
      <c r="D44" s="47">
        <v>2696523.23</v>
      </c>
      <c r="E44" s="47">
        <v>1</v>
      </c>
      <c r="F44" s="47">
        <v>0</v>
      </c>
      <c r="G44" s="47"/>
      <c r="H44" s="47">
        <f t="shared" si="0"/>
        <v>0</v>
      </c>
      <c r="I44" s="69">
        <f>H44/E44%</f>
        <v>0</v>
      </c>
      <c r="J44" s="47">
        <f>D44+H44</f>
        <v>2696523.23</v>
      </c>
      <c r="K44" s="69">
        <f>J44/C44%</f>
        <v>46.535105615573123</v>
      </c>
    </row>
    <row r="45" spans="1:11" ht="48" x14ac:dyDescent="0.2">
      <c r="A45" s="37">
        <v>93078</v>
      </c>
      <c r="B45" s="46" t="s">
        <v>29</v>
      </c>
      <c r="C45" s="47">
        <v>77360456.329999998</v>
      </c>
      <c r="D45" s="47">
        <v>37326482.869999997</v>
      </c>
      <c r="E45" s="47">
        <v>10073196</v>
      </c>
      <c r="F45" s="47">
        <v>0</v>
      </c>
      <c r="G45" s="47"/>
      <c r="H45" s="47">
        <f t="shared" si="0"/>
        <v>0</v>
      </c>
      <c r="I45" s="69">
        <f>H45/E45%</f>
        <v>0</v>
      </c>
      <c r="J45" s="47">
        <f>D45+H45</f>
        <v>37326482.869999997</v>
      </c>
      <c r="K45" s="69">
        <f>J45/C45%</f>
        <v>48.250081037235262</v>
      </c>
    </row>
    <row r="46" spans="1:11" ht="48" x14ac:dyDescent="0.2">
      <c r="A46" s="37">
        <v>287453</v>
      </c>
      <c r="B46" s="46" t="s">
        <v>56</v>
      </c>
      <c r="C46" s="47">
        <v>2956150</v>
      </c>
      <c r="D46" s="47">
        <v>0</v>
      </c>
      <c r="E46" s="47">
        <v>2956150</v>
      </c>
      <c r="F46" s="47">
        <v>0</v>
      </c>
      <c r="G46" s="47"/>
      <c r="H46" s="47">
        <f t="shared" si="0"/>
        <v>0</v>
      </c>
      <c r="I46" s="69">
        <f>H46/E46%</f>
        <v>0</v>
      </c>
      <c r="J46" s="47">
        <f>D46+H46</f>
        <v>0</v>
      </c>
      <c r="K46" s="69">
        <f>J46/C46%</f>
        <v>0</v>
      </c>
    </row>
    <row r="47" spans="1:11" ht="60" x14ac:dyDescent="0.2">
      <c r="A47" s="37">
        <v>245998</v>
      </c>
      <c r="B47" s="46" t="s">
        <v>57</v>
      </c>
      <c r="C47" s="47">
        <v>3991201.82</v>
      </c>
      <c r="D47" s="47">
        <v>1699185</v>
      </c>
      <c r="E47" s="47">
        <v>1</v>
      </c>
      <c r="F47" s="47">
        <v>0</v>
      </c>
      <c r="G47" s="47"/>
      <c r="H47" s="47">
        <f t="shared" si="0"/>
        <v>0</v>
      </c>
      <c r="I47" s="69">
        <f>H47/E47%</f>
        <v>0</v>
      </c>
      <c r="J47" s="47">
        <f>D47+H47</f>
        <v>1699185</v>
      </c>
      <c r="K47" s="69">
        <f>J47/C47%</f>
        <v>42.573266816159148</v>
      </c>
    </row>
    <row r="48" spans="1:11" ht="60" x14ac:dyDescent="0.2">
      <c r="A48" s="37">
        <v>268596</v>
      </c>
      <c r="B48" s="46" t="s">
        <v>58</v>
      </c>
      <c r="C48" s="47">
        <v>54949780</v>
      </c>
      <c r="D48" s="47">
        <v>0</v>
      </c>
      <c r="E48" s="47">
        <v>11757533</v>
      </c>
      <c r="F48" s="47">
        <v>0</v>
      </c>
      <c r="G48" s="47"/>
      <c r="H48" s="47">
        <f t="shared" si="0"/>
        <v>0</v>
      </c>
      <c r="I48" s="69">
        <f>H48/E48%</f>
        <v>0</v>
      </c>
      <c r="J48" s="47">
        <f>D48+H48</f>
        <v>0</v>
      </c>
      <c r="K48" s="69">
        <f>J48/C48%</f>
        <v>0</v>
      </c>
    </row>
    <row r="49" spans="1:12" ht="60" x14ac:dyDescent="0.2">
      <c r="A49" s="37">
        <v>268625</v>
      </c>
      <c r="B49" s="46" t="s">
        <v>59</v>
      </c>
      <c r="C49" s="47">
        <v>65711922</v>
      </c>
      <c r="D49" s="47">
        <v>0</v>
      </c>
      <c r="E49" s="47">
        <v>18757533</v>
      </c>
      <c r="F49" s="47">
        <v>0</v>
      </c>
      <c r="G49" s="47"/>
      <c r="H49" s="47">
        <f t="shared" si="0"/>
        <v>0</v>
      </c>
      <c r="I49" s="69">
        <f>H49/E49%</f>
        <v>0</v>
      </c>
      <c r="J49" s="47">
        <f>D49+H49</f>
        <v>0</v>
      </c>
      <c r="K49" s="69">
        <f>J49/C49%</f>
        <v>0</v>
      </c>
    </row>
    <row r="50" spans="1:12" ht="48" x14ac:dyDescent="0.2">
      <c r="A50" s="37">
        <v>288895</v>
      </c>
      <c r="B50" s="46" t="s">
        <v>30</v>
      </c>
      <c r="C50" s="47">
        <v>3194652</v>
      </c>
      <c r="D50" s="47">
        <v>0</v>
      </c>
      <c r="E50" s="47">
        <v>3194652</v>
      </c>
      <c r="F50" s="47">
        <v>0</v>
      </c>
      <c r="G50" s="47"/>
      <c r="H50" s="47">
        <f t="shared" si="0"/>
        <v>0</v>
      </c>
      <c r="I50" s="69">
        <f>H50/E50%</f>
        <v>0</v>
      </c>
      <c r="J50" s="47">
        <f>D50+H50</f>
        <v>0</v>
      </c>
      <c r="K50" s="69">
        <f>J50/C50%</f>
        <v>0</v>
      </c>
    </row>
    <row r="51" spans="1:12" ht="60" x14ac:dyDescent="0.2">
      <c r="A51" s="37">
        <v>222295</v>
      </c>
      <c r="B51" s="46" t="s">
        <v>60</v>
      </c>
      <c r="C51" s="47">
        <v>2139000.61</v>
      </c>
      <c r="D51" s="47">
        <v>1058024.67</v>
      </c>
      <c r="E51" s="47">
        <v>994533</v>
      </c>
      <c r="F51" s="47">
        <v>0</v>
      </c>
      <c r="G51" s="47"/>
      <c r="H51" s="47">
        <f t="shared" si="0"/>
        <v>0</v>
      </c>
      <c r="I51" s="69">
        <f>H51/E51%</f>
        <v>0</v>
      </c>
      <c r="J51" s="47">
        <f>D51+H51</f>
        <v>1058024.67</v>
      </c>
      <c r="K51" s="69">
        <f>J51/C51%</f>
        <v>49.4635048280795</v>
      </c>
    </row>
    <row r="52" spans="1:12" ht="48" x14ac:dyDescent="0.2">
      <c r="A52" s="37">
        <v>303966</v>
      </c>
      <c r="B52" s="46" t="s">
        <v>38</v>
      </c>
      <c r="C52" s="47">
        <v>92290500</v>
      </c>
      <c r="D52" s="47">
        <v>0</v>
      </c>
      <c r="E52" s="47">
        <v>2917000</v>
      </c>
      <c r="F52" s="47">
        <v>0</v>
      </c>
      <c r="G52" s="47"/>
      <c r="H52" s="47">
        <f t="shared" si="0"/>
        <v>0</v>
      </c>
      <c r="I52" s="69">
        <f>H52/E52%</f>
        <v>0</v>
      </c>
      <c r="J52" s="47">
        <f>D52+H52</f>
        <v>0</v>
      </c>
      <c r="K52" s="69">
        <f>J52/C52%</f>
        <v>0</v>
      </c>
    </row>
    <row r="53" spans="1:12" ht="48" x14ac:dyDescent="0.2">
      <c r="A53" s="37">
        <v>256053</v>
      </c>
      <c r="B53" s="46" t="s">
        <v>39</v>
      </c>
      <c r="C53" s="47">
        <v>1095260.19</v>
      </c>
      <c r="D53" s="47">
        <v>598688.06999999995</v>
      </c>
      <c r="E53" s="47">
        <v>9548</v>
      </c>
      <c r="F53" s="47">
        <v>0</v>
      </c>
      <c r="G53" s="47"/>
      <c r="H53" s="47">
        <f t="shared" si="0"/>
        <v>0</v>
      </c>
      <c r="I53" s="69">
        <f>H53/E53%</f>
        <v>0</v>
      </c>
      <c r="J53" s="47">
        <f>D53+H53</f>
        <v>598688.06999999995</v>
      </c>
      <c r="K53" s="69">
        <f>J53/C53%</f>
        <v>54.661721065567072</v>
      </c>
    </row>
    <row r="54" spans="1:12" ht="48" x14ac:dyDescent="0.2">
      <c r="A54" s="37">
        <v>256869</v>
      </c>
      <c r="B54" s="46" t="s">
        <v>61</v>
      </c>
      <c r="C54" s="47">
        <v>25886132</v>
      </c>
      <c r="D54" s="47">
        <v>0</v>
      </c>
      <c r="E54" s="47">
        <v>4966000</v>
      </c>
      <c r="F54" s="47">
        <v>0</v>
      </c>
      <c r="G54" s="47"/>
      <c r="H54" s="47">
        <f t="shared" si="0"/>
        <v>0</v>
      </c>
      <c r="I54" s="69">
        <f>H54/E54%</f>
        <v>0</v>
      </c>
      <c r="J54" s="47">
        <f>D54+H54</f>
        <v>0</v>
      </c>
      <c r="K54" s="69">
        <f>J54/C54%</f>
        <v>0</v>
      </c>
    </row>
    <row r="55" spans="1:12" ht="48" x14ac:dyDescent="0.2">
      <c r="A55" s="37">
        <v>294424</v>
      </c>
      <c r="B55" s="46" t="s">
        <v>62</v>
      </c>
      <c r="C55" s="47">
        <v>62071451</v>
      </c>
      <c r="D55" s="47">
        <v>0</v>
      </c>
      <c r="E55" s="47">
        <v>4816000</v>
      </c>
      <c r="F55" s="47">
        <v>0</v>
      </c>
      <c r="G55" s="47"/>
      <c r="H55" s="47">
        <f t="shared" si="0"/>
        <v>0</v>
      </c>
      <c r="I55" s="69">
        <f>H55/E55%</f>
        <v>0</v>
      </c>
      <c r="J55" s="47">
        <f>D55+H55</f>
        <v>0</v>
      </c>
      <c r="K55" s="69">
        <f>J55/C55%</f>
        <v>0</v>
      </c>
    </row>
    <row r="56" spans="1:12" ht="36" x14ac:dyDescent="0.2">
      <c r="A56" s="37">
        <v>32634</v>
      </c>
      <c r="B56" s="46" t="s">
        <v>63</v>
      </c>
      <c r="C56" s="47">
        <v>10136791</v>
      </c>
      <c r="D56" s="47">
        <v>5450967.75</v>
      </c>
      <c r="E56" s="47">
        <v>61311893</v>
      </c>
      <c r="F56" s="47">
        <v>0</v>
      </c>
      <c r="G56" s="47"/>
      <c r="H56" s="47">
        <f t="shared" si="0"/>
        <v>0</v>
      </c>
      <c r="I56" s="69">
        <f>H56/E56%</f>
        <v>0</v>
      </c>
      <c r="J56" s="47">
        <f>D56+H56</f>
        <v>5450967.75</v>
      </c>
      <c r="K56" s="69">
        <f>J56/C56%</f>
        <v>53.774096259851859</v>
      </c>
    </row>
    <row r="57" spans="1:12" ht="36" x14ac:dyDescent="0.2">
      <c r="A57" s="37">
        <v>155616</v>
      </c>
      <c r="B57" s="46" t="s">
        <v>64</v>
      </c>
      <c r="C57" s="47">
        <v>370863395.13999999</v>
      </c>
      <c r="D57" s="47">
        <v>7453646</v>
      </c>
      <c r="E57" s="47">
        <v>95529964</v>
      </c>
      <c r="F57" s="47">
        <v>0</v>
      </c>
      <c r="G57" s="47"/>
      <c r="H57" s="47">
        <f t="shared" ref="H57:H101" si="1">SUM(F57:G57)</f>
        <v>0</v>
      </c>
      <c r="I57" s="69">
        <f>H57/E57%</f>
        <v>0</v>
      </c>
      <c r="J57" s="47">
        <f>D57+H57</f>
        <v>7453646</v>
      </c>
      <c r="K57" s="69">
        <f>J57/C57%</f>
        <v>2.0098090287897699</v>
      </c>
    </row>
    <row r="58" spans="1:12" ht="84" x14ac:dyDescent="0.2">
      <c r="A58" s="37">
        <v>316436</v>
      </c>
      <c r="B58" s="46" t="s">
        <v>45</v>
      </c>
      <c r="C58" s="47">
        <v>287785</v>
      </c>
      <c r="D58" s="47">
        <v>0</v>
      </c>
      <c r="E58" s="47">
        <v>224000</v>
      </c>
      <c r="F58" s="47">
        <v>0</v>
      </c>
      <c r="G58" s="47"/>
      <c r="H58" s="47">
        <f t="shared" si="1"/>
        <v>0</v>
      </c>
      <c r="I58" s="69">
        <f>H58/E58%</f>
        <v>0</v>
      </c>
      <c r="J58" s="47">
        <f>D58+H58</f>
        <v>0</v>
      </c>
      <c r="K58" s="69">
        <f>J58/C58%</f>
        <v>0</v>
      </c>
    </row>
    <row r="59" spans="1:12" ht="84" x14ac:dyDescent="0.2">
      <c r="A59" s="37">
        <v>316441</v>
      </c>
      <c r="B59" s="46" t="s">
        <v>46</v>
      </c>
      <c r="C59" s="47">
        <v>287785</v>
      </c>
      <c r="D59" s="47">
        <v>0</v>
      </c>
      <c r="E59" s="47">
        <v>224000</v>
      </c>
      <c r="F59" s="47">
        <v>0</v>
      </c>
      <c r="G59" s="47"/>
      <c r="H59" s="47">
        <f t="shared" si="1"/>
        <v>0</v>
      </c>
      <c r="I59" s="69">
        <f>H59/E59%</f>
        <v>0</v>
      </c>
      <c r="J59" s="47">
        <f>D59+H59</f>
        <v>0</v>
      </c>
      <c r="K59" s="69">
        <f>J59/C59%</f>
        <v>0</v>
      </c>
    </row>
    <row r="60" spans="1:12" ht="48" x14ac:dyDescent="0.2">
      <c r="A60" s="37">
        <v>321841</v>
      </c>
      <c r="B60" s="46" t="s">
        <v>65</v>
      </c>
      <c r="C60" s="47">
        <v>1732910</v>
      </c>
      <c r="D60" s="47">
        <v>0</v>
      </c>
      <c r="E60" s="47">
        <v>1732910</v>
      </c>
      <c r="F60" s="47">
        <v>0</v>
      </c>
      <c r="G60" s="47"/>
      <c r="H60" s="47">
        <f t="shared" si="1"/>
        <v>0</v>
      </c>
      <c r="I60" s="69">
        <f>H60/E60%</f>
        <v>0</v>
      </c>
      <c r="J60" s="47">
        <f>D60+H60</f>
        <v>0</v>
      </c>
      <c r="K60" s="69">
        <f>J60/C60%</f>
        <v>0</v>
      </c>
    </row>
    <row r="61" spans="1:12" ht="48" x14ac:dyDescent="0.2">
      <c r="A61" s="37">
        <v>327905</v>
      </c>
      <c r="B61" s="46" t="s">
        <v>75</v>
      </c>
      <c r="C61" s="47">
        <v>63299811</v>
      </c>
      <c r="D61" s="47">
        <v>0</v>
      </c>
      <c r="E61" s="47">
        <v>16000000</v>
      </c>
      <c r="F61" s="47">
        <v>0</v>
      </c>
      <c r="G61" s="47"/>
      <c r="H61" s="47">
        <f t="shared" si="1"/>
        <v>0</v>
      </c>
      <c r="I61" s="69">
        <f>H61/E61%</f>
        <v>0</v>
      </c>
      <c r="J61" s="47">
        <f>D61+H61</f>
        <v>0</v>
      </c>
      <c r="K61" s="69">
        <f>J61/C61%</f>
        <v>0</v>
      </c>
    </row>
    <row r="62" spans="1:12" ht="48" x14ac:dyDescent="0.2">
      <c r="A62" s="37">
        <v>159298</v>
      </c>
      <c r="B62" s="46" t="s">
        <v>76</v>
      </c>
      <c r="C62" s="47">
        <v>71944623</v>
      </c>
      <c r="D62" s="47">
        <v>0</v>
      </c>
      <c r="E62" s="47">
        <v>31000000</v>
      </c>
      <c r="F62" s="47">
        <v>0</v>
      </c>
      <c r="G62" s="47"/>
      <c r="H62" s="47">
        <f t="shared" si="1"/>
        <v>0</v>
      </c>
      <c r="I62" s="69">
        <f>H62/E62%</f>
        <v>0</v>
      </c>
      <c r="J62" s="47">
        <f>D62+H62</f>
        <v>0</v>
      </c>
      <c r="K62" s="69">
        <f>J62/C62%</f>
        <v>0</v>
      </c>
    </row>
    <row r="63" spans="1:12" ht="26.25" customHeight="1" x14ac:dyDescent="0.2">
      <c r="A63" s="116"/>
      <c r="B63" s="117" t="s">
        <v>40</v>
      </c>
      <c r="C63" s="117"/>
      <c r="D63" s="118">
        <f>SUM(D64:D85)</f>
        <v>15822279.74</v>
      </c>
      <c r="E63" s="118">
        <f>SUM(E64:E85)</f>
        <v>25681600</v>
      </c>
      <c r="F63" s="118">
        <f>SUM(F64:F85)</f>
        <v>1875243</v>
      </c>
      <c r="G63" s="118">
        <f t="shared" ref="G63" si="2">SUM(G64:G85)</f>
        <v>231952</v>
      </c>
      <c r="H63" s="118">
        <f t="shared" si="1"/>
        <v>2107195</v>
      </c>
      <c r="I63" s="139">
        <f>H63/E63%</f>
        <v>8.2050767864930538</v>
      </c>
      <c r="J63" s="118">
        <f>D63+H63</f>
        <v>17929474.740000002</v>
      </c>
      <c r="K63" s="118"/>
      <c r="L63" s="35"/>
    </row>
    <row r="64" spans="1:12" ht="60" x14ac:dyDescent="0.2">
      <c r="A64" s="37">
        <v>66385</v>
      </c>
      <c r="B64" s="46" t="s">
        <v>41</v>
      </c>
      <c r="C64" s="47">
        <v>11574362</v>
      </c>
      <c r="D64" s="47">
        <v>8293919.4900000002</v>
      </c>
      <c r="E64" s="47">
        <v>1393607</v>
      </c>
      <c r="F64" s="47">
        <v>876228</v>
      </c>
      <c r="G64" s="47">
        <v>231952</v>
      </c>
      <c r="H64" s="47">
        <f t="shared" si="1"/>
        <v>1108180</v>
      </c>
      <c r="I64" s="69">
        <f>H64/E64%</f>
        <v>79.518831349153672</v>
      </c>
      <c r="J64" s="47">
        <f>D64+H64</f>
        <v>9402099.4900000002</v>
      </c>
      <c r="K64" s="69">
        <f>J64/C64%</f>
        <v>81.232118798427081</v>
      </c>
    </row>
    <row r="65" spans="1:11" ht="72" x14ac:dyDescent="0.2">
      <c r="A65" s="37">
        <v>67889</v>
      </c>
      <c r="B65" s="46" t="s">
        <v>100</v>
      </c>
      <c r="C65" s="47">
        <v>150190</v>
      </c>
      <c r="D65" s="47">
        <v>127843.33</v>
      </c>
      <c r="E65" s="47">
        <v>2581</v>
      </c>
      <c r="F65" s="47">
        <v>0</v>
      </c>
      <c r="G65" s="47"/>
      <c r="H65" s="47">
        <f t="shared" si="1"/>
        <v>0</v>
      </c>
      <c r="I65" s="69">
        <f>H65/E65%</f>
        <v>0</v>
      </c>
      <c r="J65" s="47">
        <f>D65+H65</f>
        <v>127843.33</v>
      </c>
      <c r="K65" s="69">
        <f>J65/C65%</f>
        <v>85.121066648911381</v>
      </c>
    </row>
    <row r="66" spans="1:11" ht="72" x14ac:dyDescent="0.2">
      <c r="A66" s="37">
        <v>59728</v>
      </c>
      <c r="B66" s="46" t="s">
        <v>101</v>
      </c>
      <c r="C66" s="47">
        <v>103421</v>
      </c>
      <c r="D66" s="47">
        <v>94241.2</v>
      </c>
      <c r="E66" s="47">
        <v>4576</v>
      </c>
      <c r="F66" s="47">
        <v>0</v>
      </c>
      <c r="G66" s="47"/>
      <c r="H66" s="47">
        <f t="shared" si="1"/>
        <v>0</v>
      </c>
      <c r="I66" s="69">
        <f>H66/E66%</f>
        <v>0</v>
      </c>
      <c r="J66" s="47">
        <f>D66+H66</f>
        <v>94241.2</v>
      </c>
      <c r="K66" s="69">
        <f>J66/C66%</f>
        <v>91.123852989238159</v>
      </c>
    </row>
    <row r="67" spans="1:11" ht="72" x14ac:dyDescent="0.2">
      <c r="A67" s="37">
        <v>59911</v>
      </c>
      <c r="B67" s="46" t="s">
        <v>102</v>
      </c>
      <c r="C67" s="47">
        <v>109005</v>
      </c>
      <c r="D67" s="47">
        <v>82916.149999999994</v>
      </c>
      <c r="E67" s="47">
        <v>1395</v>
      </c>
      <c r="F67" s="47">
        <v>0</v>
      </c>
      <c r="G67" s="47"/>
      <c r="H67" s="47">
        <f t="shared" si="1"/>
        <v>0</v>
      </c>
      <c r="I67" s="69">
        <f>H67/E67%</f>
        <v>0</v>
      </c>
      <c r="J67" s="47">
        <f>D67+H67</f>
        <v>82916.149999999994</v>
      </c>
      <c r="K67" s="69">
        <f>J67/C67%</f>
        <v>76.066373102151275</v>
      </c>
    </row>
    <row r="68" spans="1:11" ht="72" x14ac:dyDescent="0.2">
      <c r="A68" s="37">
        <v>38633</v>
      </c>
      <c r="B68" s="46" t="s">
        <v>103</v>
      </c>
      <c r="C68" s="47">
        <v>2390191</v>
      </c>
      <c r="D68" s="47">
        <v>2220967.52</v>
      </c>
      <c r="E68" s="47">
        <v>126780</v>
      </c>
      <c r="F68" s="47">
        <v>126780</v>
      </c>
      <c r="G68" s="47"/>
      <c r="H68" s="47">
        <f t="shared" si="1"/>
        <v>126780</v>
      </c>
      <c r="I68" s="69">
        <f>H68/E68%</f>
        <v>100</v>
      </c>
      <c r="J68" s="47">
        <f>D68+H68</f>
        <v>2347747.52</v>
      </c>
      <c r="K68" s="69">
        <f>J68/C68%</f>
        <v>98.224264086008191</v>
      </c>
    </row>
    <row r="69" spans="1:11" ht="72" x14ac:dyDescent="0.2">
      <c r="A69" s="37">
        <v>108527</v>
      </c>
      <c r="B69" s="46" t="s">
        <v>26</v>
      </c>
      <c r="C69" s="47">
        <v>2725244.36</v>
      </c>
      <c r="D69" s="47">
        <v>2149316</v>
      </c>
      <c r="E69" s="47">
        <v>512274</v>
      </c>
      <c r="F69" s="47">
        <v>260063</v>
      </c>
      <c r="G69" s="47">
        <v>0</v>
      </c>
      <c r="H69" s="47">
        <f t="shared" si="1"/>
        <v>260063</v>
      </c>
      <c r="I69" s="69">
        <f>H69/E69%</f>
        <v>50.766386738347059</v>
      </c>
      <c r="J69" s="47">
        <f>D69+H69</f>
        <v>2409379</v>
      </c>
      <c r="K69" s="69">
        <f>J69/C69%</f>
        <v>88.409649988230782</v>
      </c>
    </row>
    <row r="70" spans="1:11" ht="60" x14ac:dyDescent="0.2">
      <c r="A70" s="37">
        <v>142233</v>
      </c>
      <c r="B70" s="46" t="s">
        <v>104</v>
      </c>
      <c r="C70" s="47">
        <v>347525.81</v>
      </c>
      <c r="D70" s="47">
        <v>272460.27</v>
      </c>
      <c r="E70" s="47">
        <v>40450</v>
      </c>
      <c r="F70" s="47">
        <v>0</v>
      </c>
      <c r="G70" s="47"/>
      <c r="H70" s="47">
        <f t="shared" si="1"/>
        <v>0</v>
      </c>
      <c r="I70" s="69">
        <f>H70/E70%</f>
        <v>0</v>
      </c>
      <c r="J70" s="47">
        <f>D70+H70</f>
        <v>272460.27</v>
      </c>
      <c r="K70" s="69">
        <f>J70/C70%</f>
        <v>78.40001005968449</v>
      </c>
    </row>
    <row r="71" spans="1:11" ht="36" x14ac:dyDescent="0.2">
      <c r="A71" s="37">
        <v>111234</v>
      </c>
      <c r="B71" s="46" t="s">
        <v>15</v>
      </c>
      <c r="C71" s="47">
        <v>14669819.58</v>
      </c>
      <c r="D71" s="47">
        <v>435887.18</v>
      </c>
      <c r="E71" s="47">
        <v>10510692</v>
      </c>
      <c r="F71" s="47">
        <v>612172</v>
      </c>
      <c r="G71" s="47">
        <v>0</v>
      </c>
      <c r="H71" s="47">
        <f t="shared" si="1"/>
        <v>612172</v>
      </c>
      <c r="I71" s="69">
        <f>H71/E71%</f>
        <v>5.8242787439685229</v>
      </c>
      <c r="J71" s="47">
        <f>D71+H71</f>
        <v>1048059.1799999999</v>
      </c>
      <c r="K71" s="69">
        <f>J71/C71%</f>
        <v>7.1443222207644901</v>
      </c>
    </row>
    <row r="72" spans="1:11" ht="36" x14ac:dyDescent="0.2">
      <c r="A72" s="37">
        <v>135106</v>
      </c>
      <c r="B72" s="46" t="s">
        <v>28</v>
      </c>
      <c r="C72" s="47">
        <v>1187524.8500000001</v>
      </c>
      <c r="D72" s="47">
        <v>21350.62</v>
      </c>
      <c r="E72" s="47">
        <v>1104979</v>
      </c>
      <c r="F72" s="47">
        <v>0</v>
      </c>
      <c r="G72" s="47"/>
      <c r="H72" s="47">
        <f t="shared" si="1"/>
        <v>0</v>
      </c>
      <c r="I72" s="69">
        <f>H72/E72%</f>
        <v>0</v>
      </c>
      <c r="J72" s="47">
        <f>D72+H72</f>
        <v>21350.62</v>
      </c>
      <c r="K72" s="69">
        <f>J72/C72%</f>
        <v>1.7979093237501511</v>
      </c>
    </row>
    <row r="73" spans="1:11" ht="48" x14ac:dyDescent="0.2">
      <c r="A73" s="37">
        <v>141991</v>
      </c>
      <c r="B73" s="46" t="s">
        <v>105</v>
      </c>
      <c r="C73" s="47">
        <v>376317.74</v>
      </c>
      <c r="D73" s="47">
        <v>306143.46000000002</v>
      </c>
      <c r="E73" s="47">
        <v>36540</v>
      </c>
      <c r="F73" s="47">
        <v>0</v>
      </c>
      <c r="G73" s="47"/>
      <c r="H73" s="47">
        <f t="shared" si="1"/>
        <v>0</v>
      </c>
      <c r="I73" s="69">
        <f>H73/E73%</f>
        <v>0</v>
      </c>
      <c r="J73" s="47">
        <f>D73+H73</f>
        <v>306143.46000000002</v>
      </c>
      <c r="K73" s="69">
        <f>J73/C73%</f>
        <v>81.352385885395677</v>
      </c>
    </row>
    <row r="74" spans="1:11" ht="60" x14ac:dyDescent="0.2">
      <c r="A74" s="37">
        <v>142222</v>
      </c>
      <c r="B74" s="46" t="s">
        <v>106</v>
      </c>
      <c r="C74" s="47">
        <v>412200.81</v>
      </c>
      <c r="D74" s="47">
        <v>316136.38</v>
      </c>
      <c r="E74" s="47">
        <v>42950</v>
      </c>
      <c r="F74" s="47">
        <v>0</v>
      </c>
      <c r="G74" s="47"/>
      <c r="H74" s="47">
        <f t="shared" si="1"/>
        <v>0</v>
      </c>
      <c r="I74" s="69">
        <f>H74/E74%</f>
        <v>0</v>
      </c>
      <c r="J74" s="47">
        <f>D74+H74</f>
        <v>316136.38</v>
      </c>
      <c r="K74" s="69">
        <f>J74/C74%</f>
        <v>76.694749823514414</v>
      </c>
    </row>
    <row r="75" spans="1:11" ht="60" x14ac:dyDescent="0.2">
      <c r="A75" s="37">
        <v>106725</v>
      </c>
      <c r="B75" s="46" t="s">
        <v>27</v>
      </c>
      <c r="C75" s="47">
        <v>2025773</v>
      </c>
      <c r="D75" s="47">
        <v>59417.79</v>
      </c>
      <c r="E75" s="47">
        <v>1966355</v>
      </c>
      <c r="F75" s="47">
        <v>0</v>
      </c>
      <c r="G75" s="47"/>
      <c r="H75" s="47">
        <f t="shared" si="1"/>
        <v>0</v>
      </c>
      <c r="I75" s="69">
        <f>H75/E75%</f>
        <v>0</v>
      </c>
      <c r="J75" s="47">
        <f>D75+H75</f>
        <v>59417.79</v>
      </c>
      <c r="K75" s="69">
        <f>J75/C75%</f>
        <v>2.9330922072710024</v>
      </c>
    </row>
    <row r="76" spans="1:11" ht="60" x14ac:dyDescent="0.2">
      <c r="A76" s="37">
        <v>141811</v>
      </c>
      <c r="B76" s="46" t="s">
        <v>107</v>
      </c>
      <c r="C76" s="47">
        <v>383114.81</v>
      </c>
      <c r="D76" s="47">
        <v>313378.19</v>
      </c>
      <c r="E76" s="47">
        <v>30450</v>
      </c>
      <c r="F76" s="47">
        <v>0</v>
      </c>
      <c r="G76" s="47"/>
      <c r="H76" s="47">
        <f t="shared" si="1"/>
        <v>0</v>
      </c>
      <c r="I76" s="69">
        <f>H76/E76%</f>
        <v>0</v>
      </c>
      <c r="J76" s="47">
        <f>D76+H76</f>
        <v>313378.19</v>
      </c>
      <c r="K76" s="69">
        <f>J76/C76%</f>
        <v>81.797461706061426</v>
      </c>
    </row>
    <row r="77" spans="1:11" ht="48" x14ac:dyDescent="0.2">
      <c r="A77" s="37">
        <v>142361</v>
      </c>
      <c r="B77" s="46" t="s">
        <v>108</v>
      </c>
      <c r="C77" s="47">
        <v>337182.6</v>
      </c>
      <c r="D77" s="47">
        <v>273895.39</v>
      </c>
      <c r="E77" s="47">
        <v>24360</v>
      </c>
      <c r="F77" s="47">
        <v>0</v>
      </c>
      <c r="G77" s="47"/>
      <c r="H77" s="47">
        <f t="shared" si="1"/>
        <v>0</v>
      </c>
      <c r="I77" s="69">
        <f>H77/E77%</f>
        <v>0</v>
      </c>
      <c r="J77" s="47">
        <f>D77+H77</f>
        <v>273895.39</v>
      </c>
      <c r="K77" s="69">
        <f>J77/C77%</f>
        <v>81.230582479641612</v>
      </c>
    </row>
    <row r="78" spans="1:11" ht="72" x14ac:dyDescent="0.2">
      <c r="A78" s="37">
        <v>143125</v>
      </c>
      <c r="B78" s="46" t="s">
        <v>109</v>
      </c>
      <c r="C78" s="47">
        <v>11777443.99</v>
      </c>
      <c r="D78" s="47">
        <v>98446.13</v>
      </c>
      <c r="E78" s="47">
        <v>2446641</v>
      </c>
      <c r="F78" s="47">
        <v>0</v>
      </c>
      <c r="G78" s="47">
        <v>0</v>
      </c>
      <c r="H78" s="47">
        <f t="shared" si="1"/>
        <v>0</v>
      </c>
      <c r="I78" s="69">
        <f>H78/E78%</f>
        <v>0</v>
      </c>
      <c r="J78" s="47">
        <f>D78+H78</f>
        <v>98446.13</v>
      </c>
      <c r="K78" s="69">
        <f>J78/C78%</f>
        <v>0.83588705735802027</v>
      </c>
    </row>
    <row r="79" spans="1:11" ht="48" x14ac:dyDescent="0.2">
      <c r="A79" s="37">
        <v>142024</v>
      </c>
      <c r="B79" s="46" t="s">
        <v>110</v>
      </c>
      <c r="C79" s="47">
        <v>248885.52</v>
      </c>
      <c r="D79" s="47">
        <v>207635.51</v>
      </c>
      <c r="E79" s="47">
        <v>18270</v>
      </c>
      <c r="F79" s="47">
        <v>0</v>
      </c>
      <c r="G79" s="47"/>
      <c r="H79" s="47">
        <f t="shared" si="1"/>
        <v>0</v>
      </c>
      <c r="I79" s="69">
        <f>H79/E79%</f>
        <v>0</v>
      </c>
      <c r="J79" s="47">
        <f>D79+H79</f>
        <v>207635.51</v>
      </c>
      <c r="K79" s="69">
        <f>J79/C79%</f>
        <v>83.426110928430077</v>
      </c>
    </row>
    <row r="80" spans="1:11" ht="60" x14ac:dyDescent="0.2">
      <c r="A80" s="37">
        <v>142316</v>
      </c>
      <c r="B80" s="46" t="s">
        <v>111</v>
      </c>
      <c r="C80" s="47">
        <v>296021.2</v>
      </c>
      <c r="D80" s="47">
        <v>225191.47</v>
      </c>
      <c r="E80" s="47">
        <v>24360</v>
      </c>
      <c r="F80" s="47">
        <v>0</v>
      </c>
      <c r="G80" s="47"/>
      <c r="H80" s="47">
        <f t="shared" si="1"/>
        <v>0</v>
      </c>
      <c r="I80" s="69">
        <f>H80/E80%</f>
        <v>0</v>
      </c>
      <c r="J80" s="47">
        <f>D80+H80</f>
        <v>225191.47</v>
      </c>
      <c r="K80" s="69">
        <f>J80/C80%</f>
        <v>76.072750870545761</v>
      </c>
    </row>
    <row r="81" spans="1:12" ht="60" x14ac:dyDescent="0.2">
      <c r="A81" s="37">
        <v>142355</v>
      </c>
      <c r="B81" s="46" t="s">
        <v>112</v>
      </c>
      <c r="C81" s="47">
        <v>312350.82</v>
      </c>
      <c r="D81" s="47">
        <v>241557.66</v>
      </c>
      <c r="E81" s="47">
        <v>35450</v>
      </c>
      <c r="F81" s="47">
        <v>0</v>
      </c>
      <c r="G81" s="47"/>
      <c r="H81" s="47">
        <f t="shared" si="1"/>
        <v>0</v>
      </c>
      <c r="I81" s="69">
        <f>H81/E81%</f>
        <v>0</v>
      </c>
      <c r="J81" s="47">
        <f>D81+H81</f>
        <v>241557.66</v>
      </c>
      <c r="K81" s="69">
        <f>J81/C81%</f>
        <v>77.335369249230723</v>
      </c>
    </row>
    <row r="82" spans="1:12" ht="60" x14ac:dyDescent="0.2">
      <c r="A82" s="37">
        <v>142289</v>
      </c>
      <c r="B82" s="46" t="s">
        <v>113</v>
      </c>
      <c r="C82" s="47">
        <v>354496</v>
      </c>
      <c r="D82" s="47">
        <v>81576</v>
      </c>
      <c r="E82" s="47">
        <v>194494</v>
      </c>
      <c r="F82" s="47">
        <v>0</v>
      </c>
      <c r="G82" s="47"/>
      <c r="H82" s="47">
        <f t="shared" si="1"/>
        <v>0</v>
      </c>
      <c r="I82" s="69">
        <f>H82/E82%</f>
        <v>0</v>
      </c>
      <c r="J82" s="47">
        <f>D82+H82</f>
        <v>81576</v>
      </c>
      <c r="K82" s="69">
        <f>J82/C82%</f>
        <v>23.011825239212854</v>
      </c>
    </row>
    <row r="83" spans="1:12" ht="72" x14ac:dyDescent="0.2">
      <c r="A83" s="37">
        <v>210935</v>
      </c>
      <c r="B83" s="46" t="s">
        <v>71</v>
      </c>
      <c r="C83" s="47">
        <v>2388596</v>
      </c>
      <c r="D83" s="47">
        <v>0</v>
      </c>
      <c r="E83" s="47">
        <v>2104045</v>
      </c>
      <c r="F83" s="47">
        <v>0</v>
      </c>
      <c r="G83" s="47"/>
      <c r="H83" s="47">
        <f t="shared" si="1"/>
        <v>0</v>
      </c>
      <c r="I83" s="69">
        <f>H83/E83%</f>
        <v>0</v>
      </c>
      <c r="J83" s="47">
        <f>D83+H83</f>
        <v>0</v>
      </c>
      <c r="K83" s="69">
        <f>J83/C83%</f>
        <v>0</v>
      </c>
    </row>
    <row r="84" spans="1:12" ht="48" x14ac:dyDescent="0.2">
      <c r="A84" s="37">
        <v>71544</v>
      </c>
      <c r="B84" s="46" t="s">
        <v>72</v>
      </c>
      <c r="C84" s="47">
        <v>6770877</v>
      </c>
      <c r="D84" s="47">
        <v>0</v>
      </c>
      <c r="E84" s="47">
        <v>5006671</v>
      </c>
      <c r="F84" s="47">
        <v>0</v>
      </c>
      <c r="G84" s="47"/>
      <c r="H84" s="47">
        <f t="shared" si="1"/>
        <v>0</v>
      </c>
      <c r="I84" s="69">
        <f>H84/E84%</f>
        <v>0</v>
      </c>
      <c r="J84" s="47">
        <f>D84+H84</f>
        <v>0</v>
      </c>
      <c r="K84" s="69">
        <f>J84/C84%</f>
        <v>0</v>
      </c>
    </row>
    <row r="85" spans="1:12" ht="48" x14ac:dyDescent="0.2">
      <c r="A85" s="37">
        <v>153123</v>
      </c>
      <c r="B85" s="46" t="s">
        <v>114</v>
      </c>
      <c r="C85" s="47">
        <v>1069594.81</v>
      </c>
      <c r="D85" s="47">
        <v>0</v>
      </c>
      <c r="E85" s="47">
        <v>53680</v>
      </c>
      <c r="F85" s="47">
        <v>0</v>
      </c>
      <c r="G85" s="47"/>
      <c r="H85" s="47">
        <f t="shared" si="1"/>
        <v>0</v>
      </c>
      <c r="I85" s="69">
        <f>H85/E85%</f>
        <v>0</v>
      </c>
      <c r="J85" s="47">
        <f>D85+H85</f>
        <v>0</v>
      </c>
      <c r="K85" s="69">
        <f>J85/C85%</f>
        <v>0</v>
      </c>
    </row>
    <row r="86" spans="1:12" ht="29.25" customHeight="1" x14ac:dyDescent="0.2">
      <c r="A86" s="54"/>
      <c r="B86" s="49" t="s">
        <v>9</v>
      </c>
      <c r="C86" s="50"/>
      <c r="D86" s="51">
        <f>SUM(D87:D101)</f>
        <v>469532948.47999996</v>
      </c>
      <c r="E86" s="51">
        <f>SUM(E87:E101)</f>
        <v>75367396</v>
      </c>
      <c r="F86" s="51">
        <f>SUM(F87:F101)</f>
        <v>7811171</v>
      </c>
      <c r="G86" s="51">
        <f t="shared" ref="G86" si="3">SUM(G87:G101)</f>
        <v>781056</v>
      </c>
      <c r="H86" s="51">
        <f t="shared" si="1"/>
        <v>8592227</v>
      </c>
      <c r="I86" s="140">
        <f>H86/E86%</f>
        <v>11.400456239724669</v>
      </c>
      <c r="J86" s="51">
        <f>D86+H86</f>
        <v>478125175.47999996</v>
      </c>
      <c r="K86" s="140"/>
    </row>
    <row r="87" spans="1:12" ht="20.25" customHeight="1" x14ac:dyDescent="0.2">
      <c r="A87" s="52"/>
      <c r="B87" s="46" t="s">
        <v>21</v>
      </c>
      <c r="C87" s="47"/>
      <c r="D87" s="47">
        <v>17443619</v>
      </c>
      <c r="E87" s="47">
        <v>60440006</v>
      </c>
      <c r="F87" s="47">
        <v>997141</v>
      </c>
      <c r="G87" s="47">
        <v>405086</v>
      </c>
      <c r="H87" s="47">
        <f t="shared" si="1"/>
        <v>1402227</v>
      </c>
      <c r="I87" s="98">
        <f>H87/E87%</f>
        <v>2.3200312058208596</v>
      </c>
      <c r="J87" s="47">
        <f>D87+H87</f>
        <v>18845846</v>
      </c>
      <c r="K87" s="98"/>
      <c r="L87" s="110"/>
    </row>
    <row r="88" spans="1:12" ht="42" customHeight="1" x14ac:dyDescent="0.2">
      <c r="A88" s="37">
        <v>27954</v>
      </c>
      <c r="B88" s="46" t="s">
        <v>115</v>
      </c>
      <c r="C88" s="47">
        <v>85893125</v>
      </c>
      <c r="D88" s="47">
        <v>95953323.040000007</v>
      </c>
      <c r="E88" s="47">
        <v>231215</v>
      </c>
      <c r="F88" s="47">
        <v>152917</v>
      </c>
      <c r="G88" s="47"/>
      <c r="H88" s="47">
        <f t="shared" si="1"/>
        <v>152917</v>
      </c>
      <c r="I88" s="69">
        <f>H88/E88%</f>
        <v>66.136280085634581</v>
      </c>
      <c r="J88" s="47">
        <f>D88+H88</f>
        <v>96106240.040000007</v>
      </c>
      <c r="K88" s="69">
        <f>J88/C88%</f>
        <v>111.8904918641626</v>
      </c>
    </row>
    <row r="89" spans="1:12" ht="77.25" customHeight="1" x14ac:dyDescent="0.2">
      <c r="A89" s="37">
        <v>68162</v>
      </c>
      <c r="B89" s="46" t="s">
        <v>116</v>
      </c>
      <c r="C89" s="47">
        <v>48327512</v>
      </c>
      <c r="D89" s="47">
        <v>47840117.700000003</v>
      </c>
      <c r="E89" s="47">
        <v>357389</v>
      </c>
      <c r="F89" s="47">
        <v>18891</v>
      </c>
      <c r="G89" s="47">
        <v>5552</v>
      </c>
      <c r="H89" s="47">
        <f t="shared" si="1"/>
        <v>24443</v>
      </c>
      <c r="I89" s="69">
        <f>H89/E89%</f>
        <v>6.8393263362890302</v>
      </c>
      <c r="J89" s="47">
        <f>D89+H89</f>
        <v>47864560.700000003</v>
      </c>
      <c r="K89" s="69">
        <f>J89/C89%</f>
        <v>99.042054347842281</v>
      </c>
    </row>
    <row r="90" spans="1:12" ht="72" x14ac:dyDescent="0.2">
      <c r="A90" s="37">
        <v>67776</v>
      </c>
      <c r="B90" s="46" t="s">
        <v>117</v>
      </c>
      <c r="C90" s="47">
        <v>67473062</v>
      </c>
      <c r="D90" s="47">
        <v>65459313.200000003</v>
      </c>
      <c r="E90" s="47">
        <v>916406</v>
      </c>
      <c r="F90" s="47">
        <v>550243</v>
      </c>
      <c r="G90" s="47">
        <v>104973</v>
      </c>
      <c r="H90" s="47">
        <f t="shared" si="1"/>
        <v>655216</v>
      </c>
      <c r="I90" s="69">
        <f>H90/E90%</f>
        <v>71.49844064748595</v>
      </c>
      <c r="J90" s="47">
        <f>D90+H90</f>
        <v>66114529.200000003</v>
      </c>
      <c r="K90" s="69">
        <f>J90/C90%</f>
        <v>97.986555286315607</v>
      </c>
    </row>
    <row r="91" spans="1:12" ht="80.25" customHeight="1" x14ac:dyDescent="0.2">
      <c r="A91" s="37">
        <v>67514</v>
      </c>
      <c r="B91" s="46" t="s">
        <v>118</v>
      </c>
      <c r="C91" s="47">
        <v>27764085</v>
      </c>
      <c r="D91" s="47">
        <v>26600072</v>
      </c>
      <c r="E91" s="47">
        <v>500778</v>
      </c>
      <c r="F91" s="47">
        <v>192175</v>
      </c>
      <c r="G91" s="47">
        <v>154919</v>
      </c>
      <c r="H91" s="47">
        <f t="shared" si="1"/>
        <v>347094</v>
      </c>
      <c r="I91" s="69">
        <f>H91/E91%</f>
        <v>69.310952158441467</v>
      </c>
      <c r="J91" s="47">
        <f>D91+H91</f>
        <v>26947166</v>
      </c>
      <c r="K91" s="69">
        <f>J91/C91%</f>
        <v>97.057641193649999</v>
      </c>
    </row>
    <row r="92" spans="1:12" ht="72" x14ac:dyDescent="0.2">
      <c r="A92" s="37">
        <v>67623</v>
      </c>
      <c r="B92" s="46" t="s">
        <v>119</v>
      </c>
      <c r="C92" s="47">
        <v>57341870</v>
      </c>
      <c r="D92" s="47">
        <v>50367992</v>
      </c>
      <c r="E92" s="47">
        <v>5911157</v>
      </c>
      <c r="F92" s="47">
        <v>5325950</v>
      </c>
      <c r="G92" s="47">
        <v>59356</v>
      </c>
      <c r="H92" s="47">
        <f t="shared" si="1"/>
        <v>5385306</v>
      </c>
      <c r="I92" s="69">
        <f>H92/E92%</f>
        <v>91.104093496417036</v>
      </c>
      <c r="J92" s="47">
        <f>D92+H92</f>
        <v>55753298</v>
      </c>
      <c r="K92" s="69">
        <f>J92/C92%</f>
        <v>97.229647376341234</v>
      </c>
    </row>
    <row r="93" spans="1:12" ht="72" x14ac:dyDescent="0.2">
      <c r="A93" s="37">
        <v>68101</v>
      </c>
      <c r="B93" s="46" t="s">
        <v>120</v>
      </c>
      <c r="C93" s="47">
        <v>35922461</v>
      </c>
      <c r="D93" s="47">
        <v>36781313.899999999</v>
      </c>
      <c r="E93" s="47">
        <v>220959</v>
      </c>
      <c r="F93" s="47">
        <v>144</v>
      </c>
      <c r="G93" s="47">
        <v>0</v>
      </c>
      <c r="H93" s="47">
        <f t="shared" si="1"/>
        <v>144</v>
      </c>
      <c r="I93" s="69">
        <f>H93/E93%</f>
        <v>6.5170461488330417E-2</v>
      </c>
      <c r="J93" s="47">
        <f>D93+H93</f>
        <v>36781457.899999999</v>
      </c>
      <c r="K93" s="69">
        <f>J93/C93%</f>
        <v>102.39125292668562</v>
      </c>
    </row>
    <row r="94" spans="1:12" ht="81" customHeight="1" x14ac:dyDescent="0.2">
      <c r="A94" s="37">
        <v>68060</v>
      </c>
      <c r="B94" s="46" t="s">
        <v>121</v>
      </c>
      <c r="C94" s="47">
        <v>28315336</v>
      </c>
      <c r="D94" s="47">
        <v>28241047.530000001</v>
      </c>
      <c r="E94" s="47">
        <v>546186</v>
      </c>
      <c r="F94" s="47">
        <v>0</v>
      </c>
      <c r="G94" s="47">
        <v>677</v>
      </c>
      <c r="H94" s="47">
        <f t="shared" si="1"/>
        <v>677</v>
      </c>
      <c r="I94" s="69">
        <f>H94/E94%</f>
        <v>0.12395044911440425</v>
      </c>
      <c r="J94" s="47">
        <f>D94+H94</f>
        <v>28241724.530000001</v>
      </c>
      <c r="K94" s="69">
        <f>J94/C94%</f>
        <v>99.740029678616565</v>
      </c>
    </row>
    <row r="95" spans="1:12" ht="72" x14ac:dyDescent="0.2">
      <c r="A95" s="37">
        <v>68102</v>
      </c>
      <c r="B95" s="46" t="s">
        <v>122</v>
      </c>
      <c r="C95" s="47">
        <v>48238994</v>
      </c>
      <c r="D95" s="47">
        <v>47164224.880000003</v>
      </c>
      <c r="E95" s="47">
        <v>350076</v>
      </c>
      <c r="F95" s="47">
        <v>4107</v>
      </c>
      <c r="G95" s="47">
        <v>2070</v>
      </c>
      <c r="H95" s="47">
        <f t="shared" si="1"/>
        <v>6177</v>
      </c>
      <c r="I95" s="69">
        <f>H95/E95%</f>
        <v>1.7644739999314434</v>
      </c>
      <c r="J95" s="47">
        <f>D95+H95</f>
        <v>47170401.880000003</v>
      </c>
      <c r="K95" s="69">
        <f>J95/C95%</f>
        <v>97.78479600963486</v>
      </c>
    </row>
    <row r="96" spans="1:12" ht="72" x14ac:dyDescent="0.2">
      <c r="A96" s="37">
        <v>67932</v>
      </c>
      <c r="B96" s="46" t="s">
        <v>123</v>
      </c>
      <c r="C96" s="47">
        <v>30360496</v>
      </c>
      <c r="D96" s="47">
        <v>29080692.379999999</v>
      </c>
      <c r="E96" s="47">
        <v>300277</v>
      </c>
      <c r="F96" s="47">
        <v>3412</v>
      </c>
      <c r="G96" s="47">
        <v>144</v>
      </c>
      <c r="H96" s="47">
        <f t="shared" si="1"/>
        <v>3556</v>
      </c>
      <c r="I96" s="69">
        <f>H96/E96%</f>
        <v>1.1842398851726905</v>
      </c>
      <c r="J96" s="47">
        <f>D96+H96</f>
        <v>29084248.379999999</v>
      </c>
      <c r="K96" s="69">
        <f>J96/C96%</f>
        <v>95.796354512785285</v>
      </c>
    </row>
    <row r="97" spans="1:12" ht="72" x14ac:dyDescent="0.2">
      <c r="A97" s="37">
        <v>68114</v>
      </c>
      <c r="B97" s="46" t="s">
        <v>124</v>
      </c>
      <c r="C97" s="47">
        <v>23763327</v>
      </c>
      <c r="D97" s="47">
        <v>23242422.949999999</v>
      </c>
      <c r="E97" s="47">
        <v>488523</v>
      </c>
      <c r="F97" s="47">
        <v>416236</v>
      </c>
      <c r="G97" s="47">
        <v>2279</v>
      </c>
      <c r="H97" s="47">
        <f t="shared" si="1"/>
        <v>418515</v>
      </c>
      <c r="I97" s="69">
        <f>H97/E97%</f>
        <v>85.669456709305408</v>
      </c>
      <c r="J97" s="47">
        <f>D97+H97</f>
        <v>23660937.949999999</v>
      </c>
      <c r="K97" s="69">
        <f>J97/C97%</f>
        <v>99.569129987564452</v>
      </c>
    </row>
    <row r="98" spans="1:12" ht="60" x14ac:dyDescent="0.2">
      <c r="A98" s="37">
        <v>268462</v>
      </c>
      <c r="B98" s="46" t="s">
        <v>54</v>
      </c>
      <c r="C98" s="47">
        <v>129685285.19</v>
      </c>
      <c r="D98" s="47">
        <v>1249864.8999999999</v>
      </c>
      <c r="E98" s="47">
        <v>2833933</v>
      </c>
      <c r="F98" s="47">
        <v>131000</v>
      </c>
      <c r="G98" s="47"/>
      <c r="H98" s="47">
        <f t="shared" si="1"/>
        <v>131000</v>
      </c>
      <c r="I98" s="69">
        <f>H98/E98%</f>
        <v>4.622551062428081</v>
      </c>
      <c r="J98" s="47">
        <f>D98+H98</f>
        <v>1380864.9</v>
      </c>
      <c r="K98" s="69">
        <f>J98/C98%</f>
        <v>1.0647814807801173</v>
      </c>
    </row>
    <row r="99" spans="1:12" ht="48" x14ac:dyDescent="0.2">
      <c r="A99" s="37">
        <v>256869</v>
      </c>
      <c r="B99" s="46" t="s">
        <v>61</v>
      </c>
      <c r="C99" s="47">
        <v>25886132</v>
      </c>
      <c r="D99" s="47">
        <v>0</v>
      </c>
      <c r="E99" s="47">
        <v>245000</v>
      </c>
      <c r="F99" s="47">
        <v>18955</v>
      </c>
      <c r="G99" s="47">
        <v>46000</v>
      </c>
      <c r="H99" s="47">
        <f t="shared" si="1"/>
        <v>64955</v>
      </c>
      <c r="I99" s="69">
        <f>H99/E99%</f>
        <v>26.512244897959185</v>
      </c>
      <c r="J99" s="47">
        <f>D99+H99</f>
        <v>64955</v>
      </c>
      <c r="K99" s="69">
        <f>J99/C99%</f>
        <v>0.25092586254292454</v>
      </c>
    </row>
    <row r="100" spans="1:12" ht="48" x14ac:dyDescent="0.2">
      <c r="A100" s="37">
        <v>294424</v>
      </c>
      <c r="B100" s="46" t="s">
        <v>62</v>
      </c>
      <c r="C100" s="47">
        <v>62071451</v>
      </c>
      <c r="D100" s="47">
        <v>0</v>
      </c>
      <c r="E100" s="47">
        <v>1255062</v>
      </c>
      <c r="F100" s="47">
        <v>0</v>
      </c>
      <c r="G100" s="47"/>
      <c r="H100" s="47">
        <f t="shared" si="1"/>
        <v>0</v>
      </c>
      <c r="I100" s="69">
        <f>H100/E100%</f>
        <v>0</v>
      </c>
      <c r="J100" s="47">
        <f>D100+H100</f>
        <v>0</v>
      </c>
      <c r="K100" s="69">
        <f>J100/C100%</f>
        <v>0</v>
      </c>
    </row>
    <row r="101" spans="1:12" ht="60" x14ac:dyDescent="0.2">
      <c r="A101" s="37">
        <v>319790</v>
      </c>
      <c r="B101" s="46" t="s">
        <v>125</v>
      </c>
      <c r="C101" s="47">
        <v>879374</v>
      </c>
      <c r="D101" s="47">
        <v>108945</v>
      </c>
      <c r="E101" s="47">
        <v>770429</v>
      </c>
      <c r="F101" s="47">
        <v>0</v>
      </c>
      <c r="G101" s="47"/>
      <c r="H101" s="47">
        <f t="shared" si="1"/>
        <v>0</v>
      </c>
      <c r="I101" s="69">
        <f>H101/E101%</f>
        <v>0</v>
      </c>
      <c r="J101" s="47">
        <f>D101+H101</f>
        <v>108945</v>
      </c>
      <c r="K101" s="69">
        <f>J101/C101%</f>
        <v>12.388926668289033</v>
      </c>
    </row>
    <row r="102" spans="1:12" ht="12.75" x14ac:dyDescent="0.2">
      <c r="A102" s="91"/>
      <c r="B102" s="83"/>
      <c r="C102" s="89"/>
      <c r="D102" s="92"/>
      <c r="E102" s="93"/>
      <c r="F102" s="93"/>
      <c r="G102" s="89"/>
      <c r="H102" s="94"/>
      <c r="I102" s="95"/>
      <c r="J102" s="92"/>
      <c r="K102" s="96"/>
    </row>
    <row r="103" spans="1:12" s="59" customFormat="1" ht="12" x14ac:dyDescent="0.2">
      <c r="A103" s="133" t="s">
        <v>16</v>
      </c>
      <c r="B103" s="134"/>
      <c r="C103" s="135"/>
      <c r="D103" s="135"/>
      <c r="E103" s="97"/>
      <c r="F103" s="77"/>
      <c r="G103" s="74"/>
      <c r="H103" s="74"/>
      <c r="I103" s="75"/>
      <c r="J103" s="76"/>
      <c r="K103" s="75"/>
      <c r="L103" s="36"/>
    </row>
    <row r="104" spans="1:12" s="59" customFormat="1" ht="12" x14ac:dyDescent="0.2">
      <c r="A104" s="136" t="s">
        <v>11</v>
      </c>
      <c r="B104" s="137"/>
      <c r="C104" s="135"/>
      <c r="D104" s="135"/>
      <c r="E104" s="97"/>
      <c r="F104" s="77"/>
      <c r="G104" s="74"/>
      <c r="H104" s="74"/>
      <c r="I104" s="75"/>
      <c r="J104" s="76"/>
      <c r="K104" s="75"/>
      <c r="L104" s="36"/>
    </row>
    <row r="105" spans="1:12" ht="20.25" customHeight="1" x14ac:dyDescent="0.2">
      <c r="A105" s="138"/>
      <c r="B105" s="163" t="s">
        <v>133</v>
      </c>
      <c r="C105" s="164"/>
      <c r="D105" s="164"/>
    </row>
    <row r="106" spans="1:12" ht="20.25" customHeight="1" x14ac:dyDescent="0.2"/>
    <row r="107" spans="1:12" ht="20.25" customHeight="1" x14ac:dyDescent="0.2"/>
    <row r="108" spans="1:12" ht="20.25" customHeight="1" x14ac:dyDescent="0.2"/>
    <row r="109" spans="1:12" ht="20.25" customHeight="1" x14ac:dyDescent="0.2"/>
    <row r="110" spans="1:12" ht="20.25" customHeight="1" x14ac:dyDescent="0.2"/>
    <row r="111" spans="1:12" ht="20.25" customHeight="1" x14ac:dyDescent="0.2"/>
    <row r="112" spans="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sheetData>
  <mergeCells count="10">
    <mergeCell ref="B105:D105"/>
    <mergeCell ref="E4:I4"/>
    <mergeCell ref="A4:A5"/>
    <mergeCell ref="B4:B5"/>
    <mergeCell ref="A1:K1"/>
    <mergeCell ref="A2:K2"/>
    <mergeCell ref="J4:J5"/>
    <mergeCell ref="K4:K5"/>
    <mergeCell ref="C4:C5"/>
    <mergeCell ref="D4:D5"/>
  </mergeCells>
  <phoneticPr fontId="6" type="noConversion"/>
  <hyperlinks>
    <hyperlink ref="B105" r:id="rId1"/>
  </hyperlinks>
  <pageMargins left="0.78740157480314965" right="0" top="0.59055118110236227" bottom="0.39370078740157483" header="0" footer="0"/>
  <pageSetup paperSize="9" scale="6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83"/>
  <sheetViews>
    <sheetView workbookViewId="0">
      <pane ySplit="6" topLeftCell="A7" activePane="bottomLeft" state="frozen"/>
      <selection pane="bottomLeft" sqref="A1:K1"/>
    </sheetView>
  </sheetViews>
  <sheetFormatPr baseColWidth="10" defaultRowHeight="12" x14ac:dyDescent="0.2"/>
  <cols>
    <col min="1" max="1" width="8.5703125" style="41" customWidth="1"/>
    <col min="2" max="2" width="41.42578125" style="43" customWidth="1"/>
    <col min="3" max="3" width="10.5703125" style="43" customWidth="1"/>
    <col min="4" max="4" width="11.42578125" style="43" customWidth="1"/>
    <col min="5" max="5" width="11.140625" style="43" customWidth="1"/>
    <col min="6" max="6" width="11.7109375" style="43" customWidth="1"/>
    <col min="7" max="7" width="11.7109375" style="42" customWidth="1"/>
    <col min="8" max="8" width="11.28515625" style="42" customWidth="1"/>
    <col min="9" max="9" width="8.7109375" style="55" customWidth="1"/>
    <col min="10" max="10" width="12.28515625" style="56" customWidth="1"/>
    <col min="11" max="11" width="10.5703125" style="55" customWidth="1"/>
    <col min="12" max="12" width="6.140625" style="42" customWidth="1"/>
    <col min="13" max="17" width="11.42578125" style="42" customWidth="1"/>
    <col min="18" max="16384" width="11.42578125" style="42"/>
  </cols>
  <sheetData>
    <row r="1" spans="1:15" ht="18" customHeight="1" x14ac:dyDescent="0.2">
      <c r="A1" s="179" t="s">
        <v>12</v>
      </c>
      <c r="B1" s="179"/>
      <c r="C1" s="179"/>
      <c r="D1" s="179"/>
      <c r="E1" s="179"/>
      <c r="F1" s="179"/>
      <c r="G1" s="179"/>
      <c r="H1" s="179"/>
      <c r="I1" s="179"/>
      <c r="J1" s="179"/>
      <c r="K1" s="179"/>
    </row>
    <row r="2" spans="1:15" ht="18" customHeight="1" x14ac:dyDescent="0.2">
      <c r="A2" s="169" t="s">
        <v>163</v>
      </c>
      <c r="B2" s="169"/>
      <c r="C2" s="169"/>
      <c r="D2" s="169"/>
      <c r="E2" s="169"/>
      <c r="F2" s="169"/>
      <c r="G2" s="169"/>
      <c r="H2" s="169"/>
      <c r="I2" s="169"/>
      <c r="J2" s="169"/>
      <c r="K2" s="169"/>
    </row>
    <row r="3" spans="1:15" ht="25.5" customHeight="1" x14ac:dyDescent="0.2">
      <c r="B3" s="41"/>
      <c r="C3" s="41"/>
      <c r="D3" s="41"/>
      <c r="E3" s="58"/>
      <c r="F3" s="41"/>
      <c r="G3" s="41"/>
      <c r="H3" s="84"/>
      <c r="I3" s="79"/>
      <c r="J3" s="88"/>
      <c r="K3" s="41"/>
    </row>
    <row r="4" spans="1:15" ht="20.25" customHeight="1" x14ac:dyDescent="0.2">
      <c r="A4" s="189" t="s">
        <v>2</v>
      </c>
      <c r="B4" s="182" t="s">
        <v>10</v>
      </c>
      <c r="C4" s="182" t="s">
        <v>3</v>
      </c>
      <c r="D4" s="187" t="s">
        <v>66</v>
      </c>
      <c r="E4" s="184" t="s">
        <v>67</v>
      </c>
      <c r="F4" s="185"/>
      <c r="G4" s="185"/>
      <c r="H4" s="185"/>
      <c r="I4" s="186"/>
      <c r="J4" s="177" t="s">
        <v>22</v>
      </c>
      <c r="K4" s="180" t="s">
        <v>24</v>
      </c>
    </row>
    <row r="5" spans="1:15" s="44" customFormat="1" ht="65.25" customHeight="1" thickBot="1" x14ac:dyDescent="0.25">
      <c r="A5" s="190"/>
      <c r="B5" s="183"/>
      <c r="C5" s="183"/>
      <c r="D5" s="188"/>
      <c r="E5" s="26" t="s">
        <v>68</v>
      </c>
      <c r="F5" s="28" t="s">
        <v>165</v>
      </c>
      <c r="G5" s="29" t="s">
        <v>23</v>
      </c>
      <c r="H5" s="27" t="s">
        <v>69</v>
      </c>
      <c r="I5" s="30" t="s">
        <v>13</v>
      </c>
      <c r="J5" s="178"/>
      <c r="K5" s="181"/>
    </row>
    <row r="6" spans="1:15" s="113" customFormat="1" ht="18.75" customHeight="1" x14ac:dyDescent="0.25">
      <c r="A6" s="108"/>
      <c r="B6" s="106" t="s">
        <v>43</v>
      </c>
      <c r="C6" s="112"/>
      <c r="D6" s="132">
        <f>D7+D10+D12</f>
        <v>166948912.36000001</v>
      </c>
      <c r="E6" s="132">
        <f t="shared" ref="E6:G6" si="0">E7+E10+E12</f>
        <v>84702681</v>
      </c>
      <c r="F6" s="132">
        <f t="shared" si="0"/>
        <v>2965951</v>
      </c>
      <c r="G6" s="132">
        <f t="shared" si="0"/>
        <v>791633</v>
      </c>
      <c r="H6" s="132">
        <f>SUM(F6:G6)</f>
        <v>3757584</v>
      </c>
      <c r="I6" s="109">
        <f>H6/E6%</f>
        <v>4.4362043274639671</v>
      </c>
      <c r="J6" s="114">
        <f>D6+H6</f>
        <v>170706496.36000001</v>
      </c>
      <c r="K6" s="148"/>
    </row>
    <row r="7" spans="1:15" ht="21.75" customHeight="1" x14ac:dyDescent="0.2">
      <c r="A7" s="119"/>
      <c r="B7" s="53" t="s">
        <v>126</v>
      </c>
      <c r="C7" s="120"/>
      <c r="D7" s="120">
        <f>SUM(D8:D9)</f>
        <v>2260971</v>
      </c>
      <c r="E7" s="121">
        <f>SUM(E8:E9)</f>
        <v>6288873</v>
      </c>
      <c r="F7" s="121">
        <f>SUM(F8:F9)</f>
        <v>578045</v>
      </c>
      <c r="G7" s="121">
        <f>SUM(G8:G9)</f>
        <v>197998</v>
      </c>
      <c r="H7" s="121">
        <f t="shared" ref="H7:H43" si="1">SUM(F7:G7)</f>
        <v>776043</v>
      </c>
      <c r="I7" s="122">
        <f>H7/E7%</f>
        <v>12.339937537298018</v>
      </c>
      <c r="J7" s="121">
        <f>D7+H7</f>
        <v>3037014</v>
      </c>
      <c r="K7" s="122"/>
    </row>
    <row r="8" spans="1:15" ht="48" x14ac:dyDescent="0.2">
      <c r="A8" s="48">
        <v>238150</v>
      </c>
      <c r="B8" s="123" t="s">
        <v>127</v>
      </c>
      <c r="C8" s="115">
        <v>7690783.2599999998</v>
      </c>
      <c r="D8" s="115">
        <v>2242971</v>
      </c>
      <c r="E8" s="115">
        <v>863131</v>
      </c>
      <c r="F8" s="115">
        <v>578045</v>
      </c>
      <c r="G8" s="115">
        <v>197998</v>
      </c>
      <c r="H8" s="115">
        <f t="shared" si="1"/>
        <v>776043</v>
      </c>
      <c r="I8" s="124">
        <f>H8/E8%</f>
        <v>89.91022220265522</v>
      </c>
      <c r="J8" s="115">
        <f>D8+H8</f>
        <v>3019014</v>
      </c>
      <c r="K8" s="69">
        <f>J8/C8%</f>
        <v>39.254961399081218</v>
      </c>
    </row>
    <row r="9" spans="1:15" ht="60" x14ac:dyDescent="0.2">
      <c r="A9" s="48">
        <v>227100</v>
      </c>
      <c r="B9" s="123" t="s">
        <v>128</v>
      </c>
      <c r="C9" s="115">
        <v>9910910</v>
      </c>
      <c r="D9" s="115">
        <v>18000</v>
      </c>
      <c r="E9" s="115">
        <v>5425742</v>
      </c>
      <c r="F9" s="115">
        <v>0</v>
      </c>
      <c r="G9" s="115"/>
      <c r="H9" s="115">
        <f t="shared" si="1"/>
        <v>0</v>
      </c>
      <c r="I9" s="124">
        <f>H9/E9%</f>
        <v>0</v>
      </c>
      <c r="J9" s="115">
        <f>D9+H9</f>
        <v>18000</v>
      </c>
      <c r="K9" s="69">
        <f>J9/C9%</f>
        <v>0.18161803507447852</v>
      </c>
    </row>
    <row r="10" spans="1:15" ht="24" x14ac:dyDescent="0.2">
      <c r="A10" s="48"/>
      <c r="B10" s="53" t="s">
        <v>19</v>
      </c>
      <c r="C10" s="66"/>
      <c r="D10" s="70">
        <f>D11</f>
        <v>50550324.600000001</v>
      </c>
      <c r="E10" s="67">
        <f>E11</f>
        <v>67114201</v>
      </c>
      <c r="F10" s="67">
        <f>F11</f>
        <v>1834985</v>
      </c>
      <c r="G10" s="67">
        <f>G11</f>
        <v>0</v>
      </c>
      <c r="H10" s="67">
        <f t="shared" si="1"/>
        <v>1834985</v>
      </c>
      <c r="I10" s="68">
        <f>H10/E10%</f>
        <v>2.734123289346766</v>
      </c>
      <c r="J10" s="67">
        <f>D10+H10</f>
        <v>52385309.600000001</v>
      </c>
      <c r="K10" s="68"/>
    </row>
    <row r="11" spans="1:15" ht="63" customHeight="1" x14ac:dyDescent="0.2">
      <c r="A11" s="48">
        <v>143957</v>
      </c>
      <c r="B11" s="46" t="s">
        <v>36</v>
      </c>
      <c r="C11" s="115">
        <v>277993156</v>
      </c>
      <c r="D11" s="115">
        <v>50550324.600000001</v>
      </c>
      <c r="E11" s="47">
        <v>67114201</v>
      </c>
      <c r="F11" s="47">
        <v>1834985</v>
      </c>
      <c r="G11" s="47">
        <v>0</v>
      </c>
      <c r="H11" s="47">
        <f t="shared" si="1"/>
        <v>1834985</v>
      </c>
      <c r="I11" s="69">
        <f>H11/E11%</f>
        <v>2.734123289346766</v>
      </c>
      <c r="J11" s="115">
        <f>D11+H11</f>
        <v>52385309.600000001</v>
      </c>
      <c r="K11" s="69">
        <f>J11/C11%</f>
        <v>18.844100464113584</v>
      </c>
      <c r="L11" s="45"/>
      <c r="M11" s="45"/>
      <c r="N11" s="45"/>
      <c r="O11" s="45"/>
    </row>
    <row r="12" spans="1:15" s="45" customFormat="1" ht="24" x14ac:dyDescent="0.2">
      <c r="A12" s="127"/>
      <c r="B12" s="128" t="s">
        <v>132</v>
      </c>
      <c r="C12" s="129"/>
      <c r="D12" s="121">
        <f>D13+D16+D19+D21+D23+D25+D28+D31+D34+D36+D38+D41</f>
        <v>114137616.76000001</v>
      </c>
      <c r="E12" s="121">
        <f>E13+E16+E19+E21+E23+E25+E28+E31+E34+E36+E38+E41</f>
        <v>11299607</v>
      </c>
      <c r="F12" s="121">
        <f>F13+F16+F19+F21+F23+F25+F28+F31+F34+F36+F38+F41</f>
        <v>552921</v>
      </c>
      <c r="G12" s="121">
        <f>G13+G16+G19+G21+G23+G25+G28+G31+G34+G36+G38+G41</f>
        <v>593635</v>
      </c>
      <c r="H12" s="121">
        <f t="shared" si="1"/>
        <v>1146556</v>
      </c>
      <c r="I12" s="131">
        <f>H12/E12%</f>
        <v>10.146866169770329</v>
      </c>
      <c r="J12" s="130">
        <f>D12+H12</f>
        <v>115284172.76000001</v>
      </c>
      <c r="K12" s="131"/>
    </row>
    <row r="13" spans="1:15" ht="24" x14ac:dyDescent="0.2">
      <c r="A13" s="48"/>
      <c r="B13" s="125" t="s">
        <v>136</v>
      </c>
      <c r="C13" s="126"/>
      <c r="D13" s="126">
        <f>SUM(D14:D15)</f>
        <v>525281</v>
      </c>
      <c r="E13" s="126">
        <f>SUM(E14:E15)</f>
        <v>1707414</v>
      </c>
      <c r="F13" s="126">
        <v>0</v>
      </c>
      <c r="G13" s="126">
        <f>SUM(G14:G15)</f>
        <v>311950</v>
      </c>
      <c r="H13" s="126">
        <f t="shared" si="1"/>
        <v>311950</v>
      </c>
      <c r="I13" s="151">
        <f>H13/E13%</f>
        <v>18.270319910695356</v>
      </c>
      <c r="J13" s="126">
        <f>D13+H13</f>
        <v>837231</v>
      </c>
      <c r="K13" s="151"/>
    </row>
    <row r="14" spans="1:15" ht="36" x14ac:dyDescent="0.2">
      <c r="A14" s="48">
        <v>182070</v>
      </c>
      <c r="B14" s="46" t="s">
        <v>137</v>
      </c>
      <c r="C14" s="115">
        <v>1197216.1399999999</v>
      </c>
      <c r="D14" s="149">
        <v>387791</v>
      </c>
      <c r="E14" s="47">
        <v>770420</v>
      </c>
      <c r="F14" s="47">
        <v>0</v>
      </c>
      <c r="G14" s="115">
        <v>0</v>
      </c>
      <c r="H14" s="115">
        <f t="shared" si="1"/>
        <v>0</v>
      </c>
      <c r="I14" s="152">
        <f>H14/E14%</f>
        <v>0</v>
      </c>
      <c r="J14" s="47">
        <f>D14+H14</f>
        <v>387791</v>
      </c>
      <c r="K14" s="152">
        <f>J14/C14%</f>
        <v>32.391060147251274</v>
      </c>
    </row>
    <row r="15" spans="1:15" ht="36" x14ac:dyDescent="0.2">
      <c r="A15" s="48">
        <v>206839</v>
      </c>
      <c r="B15" s="46" t="s">
        <v>138</v>
      </c>
      <c r="C15" s="115">
        <v>1197345.1000000001</v>
      </c>
      <c r="D15" s="149">
        <v>137490</v>
      </c>
      <c r="E15" s="47">
        <v>936994</v>
      </c>
      <c r="F15" s="47">
        <v>0</v>
      </c>
      <c r="G15" s="115">
        <v>311950</v>
      </c>
      <c r="H15" s="115">
        <f t="shared" si="1"/>
        <v>311950</v>
      </c>
      <c r="I15" s="152">
        <f>H15/E15%</f>
        <v>33.292635811968914</v>
      </c>
      <c r="J15" s="47">
        <f>D15+H15</f>
        <v>449440</v>
      </c>
      <c r="K15" s="152">
        <f>J15/C15%</f>
        <v>37.536379444823382</v>
      </c>
    </row>
    <row r="16" spans="1:15" ht="24" x14ac:dyDescent="0.2">
      <c r="A16" s="48"/>
      <c r="B16" s="125" t="s">
        <v>148</v>
      </c>
      <c r="C16" s="126"/>
      <c r="D16" s="126">
        <f>SUM(D17:D18)</f>
        <v>55260.89</v>
      </c>
      <c r="E16" s="126">
        <f>SUM(E17:E18)</f>
        <v>22540</v>
      </c>
      <c r="F16" s="126">
        <v>0</v>
      </c>
      <c r="G16" s="126">
        <f>SUM(G17:G18)</f>
        <v>0</v>
      </c>
      <c r="H16" s="126">
        <f t="shared" si="1"/>
        <v>0</v>
      </c>
      <c r="I16" s="151">
        <f>H16/E16%</f>
        <v>0</v>
      </c>
      <c r="J16" s="126">
        <f>D16+H16</f>
        <v>55260.89</v>
      </c>
      <c r="K16" s="151"/>
    </row>
    <row r="17" spans="1:11" ht="48" x14ac:dyDescent="0.2">
      <c r="A17" s="48">
        <v>220053</v>
      </c>
      <c r="B17" s="46" t="s">
        <v>149</v>
      </c>
      <c r="C17" s="115">
        <v>9951775</v>
      </c>
      <c r="D17" s="149">
        <v>33000</v>
      </c>
      <c r="E17" s="47">
        <v>10701</v>
      </c>
      <c r="F17" s="47">
        <v>0</v>
      </c>
      <c r="G17" s="115">
        <v>0</v>
      </c>
      <c r="H17" s="115">
        <f t="shared" si="1"/>
        <v>0</v>
      </c>
      <c r="I17" s="152">
        <f>H17/E17%</f>
        <v>0</v>
      </c>
      <c r="J17" s="47">
        <f>D17+H17</f>
        <v>33000</v>
      </c>
      <c r="K17" s="152">
        <f>J17/C17%</f>
        <v>0.33159913683739833</v>
      </c>
    </row>
    <row r="18" spans="1:11" ht="36" x14ac:dyDescent="0.2">
      <c r="A18" s="48">
        <v>271878</v>
      </c>
      <c r="B18" s="46" t="s">
        <v>150</v>
      </c>
      <c r="C18" s="115">
        <v>3649603</v>
      </c>
      <c r="D18" s="149">
        <v>22260.89</v>
      </c>
      <c r="E18" s="47">
        <v>11839</v>
      </c>
      <c r="F18" s="47">
        <v>0</v>
      </c>
      <c r="G18" s="115"/>
      <c r="H18" s="115">
        <f t="shared" si="1"/>
        <v>0</v>
      </c>
      <c r="I18" s="152">
        <f>H18/E18%</f>
        <v>0</v>
      </c>
      <c r="J18" s="47">
        <f>D18+H18</f>
        <v>22260.89</v>
      </c>
      <c r="K18" s="152">
        <f>J18/C18%</f>
        <v>0.60995374017393122</v>
      </c>
    </row>
    <row r="19" spans="1:11" ht="24" x14ac:dyDescent="0.2">
      <c r="A19" s="48"/>
      <c r="B19" s="125" t="s">
        <v>151</v>
      </c>
      <c r="C19" s="126"/>
      <c r="D19" s="126">
        <f>D20</f>
        <v>1795132.72</v>
      </c>
      <c r="E19" s="126">
        <f>E20</f>
        <v>5766</v>
      </c>
      <c r="F19" s="126">
        <f>F20</f>
        <v>5650</v>
      </c>
      <c r="G19" s="125"/>
      <c r="H19" s="191">
        <f t="shared" si="1"/>
        <v>5650</v>
      </c>
      <c r="I19" s="151">
        <f>H19/E19%</f>
        <v>97.988206729101634</v>
      </c>
      <c r="J19" s="126">
        <f>D19+H19</f>
        <v>1800782.72</v>
      </c>
      <c r="K19" s="151"/>
    </row>
    <row r="20" spans="1:11" ht="48" x14ac:dyDescent="0.2">
      <c r="A20" s="48">
        <v>104190</v>
      </c>
      <c r="B20" s="46" t="s">
        <v>152</v>
      </c>
      <c r="C20" s="115">
        <v>1800899.44</v>
      </c>
      <c r="D20" s="149">
        <v>1795132.72</v>
      </c>
      <c r="E20" s="47">
        <v>5766</v>
      </c>
      <c r="F20" s="47">
        <v>5650</v>
      </c>
      <c r="G20" s="115"/>
      <c r="H20" s="115">
        <f t="shared" si="1"/>
        <v>5650</v>
      </c>
      <c r="I20" s="152">
        <f>H20/E20%</f>
        <v>97.988206729101634</v>
      </c>
      <c r="J20" s="47">
        <f>D20+H20</f>
        <v>1800782.72</v>
      </c>
      <c r="K20" s="152">
        <f>J20/C20%</f>
        <v>99.993518794142105</v>
      </c>
    </row>
    <row r="21" spans="1:11" ht="24" x14ac:dyDescent="0.2">
      <c r="A21" s="48"/>
      <c r="B21" s="125" t="s">
        <v>153</v>
      </c>
      <c r="C21" s="126"/>
      <c r="D21" s="126">
        <f>D22</f>
        <v>1497079.07</v>
      </c>
      <c r="E21" s="126">
        <f>E22</f>
        <v>41406</v>
      </c>
      <c r="F21" s="126">
        <f>F22</f>
        <v>0</v>
      </c>
      <c r="G21" s="125"/>
      <c r="H21" s="154">
        <f t="shared" si="1"/>
        <v>0</v>
      </c>
      <c r="I21" s="151">
        <f>H21/E21%</f>
        <v>0</v>
      </c>
      <c r="J21" s="126">
        <f>D21+H21</f>
        <v>1497079.07</v>
      </c>
      <c r="K21" s="151"/>
    </row>
    <row r="22" spans="1:11" ht="48" x14ac:dyDescent="0.2">
      <c r="A22" s="48">
        <v>117211</v>
      </c>
      <c r="B22" s="46" t="s">
        <v>154</v>
      </c>
      <c r="C22" s="115">
        <v>2308127.64</v>
      </c>
      <c r="D22" s="149">
        <v>1497079.07</v>
      </c>
      <c r="E22" s="47">
        <v>41406</v>
      </c>
      <c r="F22" s="47">
        <v>0</v>
      </c>
      <c r="G22" s="115"/>
      <c r="H22" s="115">
        <f t="shared" si="1"/>
        <v>0</v>
      </c>
      <c r="I22" s="152">
        <f>H22/E22%</f>
        <v>0</v>
      </c>
      <c r="J22" s="47">
        <f>D22+H22</f>
        <v>1497079.07</v>
      </c>
      <c r="K22" s="152">
        <f>J22/C22%</f>
        <v>64.861190692209718</v>
      </c>
    </row>
    <row r="23" spans="1:11" ht="24" x14ac:dyDescent="0.2">
      <c r="A23" s="48"/>
      <c r="B23" s="125" t="s">
        <v>129</v>
      </c>
      <c r="C23" s="126"/>
      <c r="D23" s="126">
        <f>D24</f>
        <v>66608929.799999997</v>
      </c>
      <c r="E23" s="126">
        <f>E24</f>
        <v>6070219</v>
      </c>
      <c r="F23" s="126">
        <f>F24</f>
        <v>102750</v>
      </c>
      <c r="G23" s="126">
        <f>G24</f>
        <v>169000</v>
      </c>
      <c r="H23" s="126">
        <f t="shared" si="1"/>
        <v>271750</v>
      </c>
      <c r="I23" s="151">
        <f>H23/E23%</f>
        <v>4.4767742317039962</v>
      </c>
      <c r="J23" s="126">
        <f>D23+H23</f>
        <v>66880679.799999997</v>
      </c>
      <c r="K23" s="151"/>
    </row>
    <row r="24" spans="1:11" ht="48" x14ac:dyDescent="0.2">
      <c r="A24" s="48">
        <v>16823</v>
      </c>
      <c r="B24" s="46" t="s">
        <v>130</v>
      </c>
      <c r="C24" s="47">
        <v>131606305.98999999</v>
      </c>
      <c r="D24" s="150">
        <v>66608929.799999997</v>
      </c>
      <c r="E24" s="47">
        <v>6070219</v>
      </c>
      <c r="F24" s="47">
        <v>102750</v>
      </c>
      <c r="G24" s="115">
        <v>169000</v>
      </c>
      <c r="H24" s="115">
        <f t="shared" si="1"/>
        <v>271750</v>
      </c>
      <c r="I24" s="152">
        <f>H24/E24%</f>
        <v>4.4767742317039962</v>
      </c>
      <c r="J24" s="47">
        <f>D24+H24</f>
        <v>66880679.799999997</v>
      </c>
      <c r="K24" s="152">
        <f>J24/C24%</f>
        <v>50.818750132749621</v>
      </c>
    </row>
    <row r="25" spans="1:11" ht="24" x14ac:dyDescent="0.2">
      <c r="A25" s="48"/>
      <c r="B25" s="125" t="s">
        <v>139</v>
      </c>
      <c r="C25" s="126"/>
      <c r="D25" s="126">
        <f>SUM(D26:D27)</f>
        <v>22503216.68</v>
      </c>
      <c r="E25" s="126">
        <f>SUM(E26:E27)</f>
        <v>1232912</v>
      </c>
      <c r="F25" s="126">
        <f>SUM(F26:F27)</f>
        <v>170000</v>
      </c>
      <c r="G25" s="125"/>
      <c r="H25" s="126">
        <f t="shared" si="1"/>
        <v>170000</v>
      </c>
      <c r="I25" s="151">
        <f>H25/E25%</f>
        <v>13.788494231542883</v>
      </c>
      <c r="J25" s="126">
        <f>D25+H25</f>
        <v>22673216.68</v>
      </c>
      <c r="K25" s="151"/>
    </row>
    <row r="26" spans="1:11" ht="60" x14ac:dyDescent="0.2">
      <c r="A26" s="48">
        <v>191262</v>
      </c>
      <c r="B26" s="46" t="s">
        <v>140</v>
      </c>
      <c r="C26" s="115">
        <v>12762215</v>
      </c>
      <c r="D26" s="149">
        <v>12466878.949999999</v>
      </c>
      <c r="E26" s="47">
        <v>175437</v>
      </c>
      <c r="F26" s="47">
        <v>170000</v>
      </c>
      <c r="G26" s="115"/>
      <c r="H26" s="115">
        <f t="shared" si="1"/>
        <v>170000</v>
      </c>
      <c r="I26" s="152">
        <f>H26/E26%</f>
        <v>96.900881798024372</v>
      </c>
      <c r="J26" s="47">
        <f>D26+H26</f>
        <v>12636878.949999999</v>
      </c>
      <c r="K26" s="152">
        <f>J26/C26%</f>
        <v>99.017913034688732</v>
      </c>
    </row>
    <row r="27" spans="1:11" ht="48" x14ac:dyDescent="0.2">
      <c r="A27" s="48">
        <v>187772</v>
      </c>
      <c r="B27" s="46" t="s">
        <v>141</v>
      </c>
      <c r="C27" s="115">
        <v>11416931</v>
      </c>
      <c r="D27" s="149">
        <v>10036337.73</v>
      </c>
      <c r="E27" s="47">
        <v>1057475</v>
      </c>
      <c r="F27" s="47">
        <v>0</v>
      </c>
      <c r="G27" s="115"/>
      <c r="H27" s="115">
        <f t="shared" si="1"/>
        <v>0</v>
      </c>
      <c r="I27" s="152">
        <f>H27/E27%</f>
        <v>0</v>
      </c>
      <c r="J27" s="47">
        <f>D27+H27</f>
        <v>10036337.73</v>
      </c>
      <c r="K27" s="152">
        <f>J27/C27%</f>
        <v>87.907492214851786</v>
      </c>
    </row>
    <row r="28" spans="1:11" ht="24" x14ac:dyDescent="0.2">
      <c r="A28" s="48"/>
      <c r="B28" s="125" t="s">
        <v>142</v>
      </c>
      <c r="C28" s="126"/>
      <c r="D28" s="126">
        <f>SUM(D29:D30)</f>
        <v>316354</v>
      </c>
      <c r="E28" s="126">
        <f>SUM(E29:E30)</f>
        <v>1057352</v>
      </c>
      <c r="F28" s="126">
        <f>SUM(F29:F30)</f>
        <v>0</v>
      </c>
      <c r="G28" s="125"/>
      <c r="H28" s="126">
        <f t="shared" si="1"/>
        <v>0</v>
      </c>
      <c r="I28" s="151">
        <f>H28/E28%</f>
        <v>0</v>
      </c>
      <c r="J28" s="126">
        <f>D28+H28</f>
        <v>316354</v>
      </c>
      <c r="K28" s="151"/>
    </row>
    <row r="29" spans="1:11" ht="36" x14ac:dyDescent="0.2">
      <c r="A29" s="48">
        <v>158310</v>
      </c>
      <c r="B29" s="46" t="s">
        <v>155</v>
      </c>
      <c r="C29" s="115">
        <v>6789638.5499999998</v>
      </c>
      <c r="D29" s="149">
        <v>183954</v>
      </c>
      <c r="E29" s="47">
        <v>112201</v>
      </c>
      <c r="F29" s="47">
        <v>0</v>
      </c>
      <c r="G29" s="115"/>
      <c r="H29" s="115">
        <f t="shared" si="1"/>
        <v>0</v>
      </c>
      <c r="I29" s="152">
        <f>H29/E29%</f>
        <v>0</v>
      </c>
      <c r="J29" s="47">
        <f>D29+H29</f>
        <v>183954</v>
      </c>
      <c r="K29" s="152">
        <f>J29/C29%</f>
        <v>2.7093342104345157</v>
      </c>
    </row>
    <row r="30" spans="1:11" ht="72" x14ac:dyDescent="0.2">
      <c r="A30" s="48">
        <v>263915</v>
      </c>
      <c r="B30" s="46" t="s">
        <v>143</v>
      </c>
      <c r="C30" s="115">
        <v>1151713.3</v>
      </c>
      <c r="D30" s="149">
        <v>132400</v>
      </c>
      <c r="E30" s="47">
        <v>945151</v>
      </c>
      <c r="F30" s="47">
        <v>0</v>
      </c>
      <c r="G30" s="115"/>
      <c r="H30" s="115">
        <f t="shared" si="1"/>
        <v>0</v>
      </c>
      <c r="I30" s="152">
        <f>H30/E30%</f>
        <v>0</v>
      </c>
      <c r="J30" s="47">
        <f>D30+H30</f>
        <v>132400</v>
      </c>
      <c r="K30" s="152">
        <f>J30/C30%</f>
        <v>11.495916561873514</v>
      </c>
    </row>
    <row r="31" spans="1:11" ht="24" x14ac:dyDescent="0.2">
      <c r="A31" s="48"/>
      <c r="B31" s="125" t="s">
        <v>131</v>
      </c>
      <c r="C31" s="126"/>
      <c r="D31" s="126">
        <f>SUM(D32:D33)</f>
        <v>498071.86</v>
      </c>
      <c r="E31" s="126">
        <f>SUM(E32:E33)</f>
        <v>152014</v>
      </c>
      <c r="F31" s="126">
        <f>SUM(F32:F33)</f>
        <v>21270</v>
      </c>
      <c r="G31" s="125"/>
      <c r="H31" s="126">
        <f t="shared" si="1"/>
        <v>21270</v>
      </c>
      <c r="I31" s="151">
        <f>H31/E31%</f>
        <v>13.992132303603615</v>
      </c>
      <c r="J31" s="126">
        <f>D31+H31</f>
        <v>519341.86</v>
      </c>
      <c r="K31" s="151"/>
    </row>
    <row r="32" spans="1:11" ht="26.25" customHeight="1" x14ac:dyDescent="0.2">
      <c r="A32" s="48"/>
      <c r="B32" s="46" t="s">
        <v>21</v>
      </c>
      <c r="C32" s="115"/>
      <c r="D32" s="149"/>
      <c r="E32" s="47">
        <v>127256</v>
      </c>
      <c r="F32" s="47">
        <v>21270</v>
      </c>
      <c r="G32" s="115"/>
      <c r="H32" s="115">
        <f t="shared" si="1"/>
        <v>21270</v>
      </c>
      <c r="I32" s="152">
        <f>H32/E32%</f>
        <v>16.714339598918716</v>
      </c>
      <c r="J32" s="47">
        <f>D32+H32</f>
        <v>21270</v>
      </c>
      <c r="K32" s="152"/>
    </row>
    <row r="33" spans="1:184" ht="60" x14ac:dyDescent="0.2">
      <c r="A33" s="48">
        <v>172862</v>
      </c>
      <c r="B33" s="46" t="s">
        <v>156</v>
      </c>
      <c r="C33" s="115">
        <v>1234326.67</v>
      </c>
      <c r="D33" s="149">
        <v>498071.86</v>
      </c>
      <c r="E33" s="47">
        <v>24758</v>
      </c>
      <c r="F33" s="47">
        <v>0</v>
      </c>
      <c r="G33" s="115"/>
      <c r="H33" s="115">
        <f t="shared" si="1"/>
        <v>0</v>
      </c>
      <c r="I33" s="152">
        <f>H33/E33%</f>
        <v>0</v>
      </c>
      <c r="J33" s="47">
        <f>D33+H33</f>
        <v>498071.86</v>
      </c>
      <c r="K33" s="152">
        <f>J33/C33%</f>
        <v>40.351705274260986</v>
      </c>
    </row>
    <row r="34" spans="1:184" ht="30.75" customHeight="1" x14ac:dyDescent="0.2">
      <c r="A34" s="48"/>
      <c r="B34" s="125" t="s">
        <v>161</v>
      </c>
      <c r="C34" s="125"/>
      <c r="D34" s="126">
        <f>D35</f>
        <v>696820</v>
      </c>
      <c r="E34" s="126">
        <f>E35</f>
        <v>24225</v>
      </c>
      <c r="F34" s="126">
        <f>F35</f>
        <v>0</v>
      </c>
      <c r="G34" s="125"/>
      <c r="H34" s="126">
        <f t="shared" si="1"/>
        <v>0</v>
      </c>
      <c r="I34" s="151">
        <f>H34/E34%</f>
        <v>0</v>
      </c>
      <c r="J34" s="126">
        <f>D34+H34</f>
        <v>696820</v>
      </c>
      <c r="K34" s="125"/>
    </row>
    <row r="35" spans="1:184" ht="62.25" customHeight="1" x14ac:dyDescent="0.2">
      <c r="A35" s="48">
        <v>255957</v>
      </c>
      <c r="B35" s="46" t="s">
        <v>162</v>
      </c>
      <c r="C35" s="115">
        <v>1184329.48</v>
      </c>
      <c r="D35" s="149">
        <v>696820</v>
      </c>
      <c r="E35" s="47">
        <v>24225</v>
      </c>
      <c r="F35" s="47">
        <v>0</v>
      </c>
      <c r="G35" s="115"/>
      <c r="H35" s="115">
        <f t="shared" si="1"/>
        <v>0</v>
      </c>
      <c r="I35" s="152">
        <f>H35/E35%</f>
        <v>0</v>
      </c>
      <c r="J35" s="47">
        <f>D35+H35</f>
        <v>696820</v>
      </c>
      <c r="K35" s="152">
        <f>J35/C35%</f>
        <v>58.836667647587397</v>
      </c>
    </row>
    <row r="36" spans="1:184" ht="24" x14ac:dyDescent="0.2">
      <c r="A36" s="48"/>
      <c r="B36" s="125" t="s">
        <v>144</v>
      </c>
      <c r="C36" s="126"/>
      <c r="D36" s="126">
        <f>D37</f>
        <v>3201142.28</v>
      </c>
      <c r="E36" s="126">
        <f>E37</f>
        <v>149930</v>
      </c>
      <c r="F36" s="126">
        <f>F37</f>
        <v>18000</v>
      </c>
      <c r="G36" s="126">
        <f>G37</f>
        <v>67105</v>
      </c>
      <c r="H36" s="126">
        <f t="shared" si="1"/>
        <v>85105</v>
      </c>
      <c r="I36" s="151">
        <f>H36/E36%</f>
        <v>56.76315613953178</v>
      </c>
      <c r="J36" s="126">
        <f>D36+H36</f>
        <v>3286247.28</v>
      </c>
      <c r="K36" s="151"/>
    </row>
    <row r="37" spans="1:184" ht="84" x14ac:dyDescent="0.2">
      <c r="A37" s="48">
        <v>120501</v>
      </c>
      <c r="B37" s="46" t="s">
        <v>145</v>
      </c>
      <c r="C37" s="115">
        <v>9993383</v>
      </c>
      <c r="D37" s="149">
        <v>3201142.28</v>
      </c>
      <c r="E37" s="47">
        <v>149930</v>
      </c>
      <c r="F37" s="47">
        <v>18000</v>
      </c>
      <c r="G37" s="115">
        <v>67105</v>
      </c>
      <c r="H37" s="115">
        <f t="shared" si="1"/>
        <v>85105</v>
      </c>
      <c r="I37" s="152">
        <f>H37/E37%</f>
        <v>56.76315613953178</v>
      </c>
      <c r="J37" s="47">
        <f>D37+H37</f>
        <v>3286247.28</v>
      </c>
      <c r="K37" s="152">
        <f>J37/C37%</f>
        <v>32.884232296510596</v>
      </c>
    </row>
    <row r="38" spans="1:184" ht="36" x14ac:dyDescent="0.2">
      <c r="A38" s="48"/>
      <c r="B38" s="125" t="s">
        <v>157</v>
      </c>
      <c r="C38" s="126"/>
      <c r="D38" s="126">
        <f>SUM(D39:D40)</f>
        <v>385385.33999999997</v>
      </c>
      <c r="E38" s="126">
        <f>SUM(E39:E40)</f>
        <v>217719</v>
      </c>
      <c r="F38" s="126">
        <v>0</v>
      </c>
      <c r="G38" s="125"/>
      <c r="H38" s="126">
        <f t="shared" si="1"/>
        <v>0</v>
      </c>
      <c r="I38" s="151">
        <f>H38/E38%</f>
        <v>0</v>
      </c>
      <c r="J38" s="126">
        <f>D38+H38</f>
        <v>385385.33999999997</v>
      </c>
      <c r="K38" s="151"/>
    </row>
    <row r="39" spans="1:184" ht="48" x14ac:dyDescent="0.2">
      <c r="A39" s="48">
        <v>25249</v>
      </c>
      <c r="B39" s="46" t="s">
        <v>158</v>
      </c>
      <c r="C39" s="115">
        <v>9815264</v>
      </c>
      <c r="D39" s="149">
        <v>225042.33</v>
      </c>
      <c r="E39" s="47">
        <v>96498</v>
      </c>
      <c r="F39" s="47">
        <v>0</v>
      </c>
      <c r="G39" s="115"/>
      <c r="H39" s="115">
        <f t="shared" si="1"/>
        <v>0</v>
      </c>
      <c r="I39" s="152">
        <f>H39/E39%</f>
        <v>0</v>
      </c>
      <c r="J39" s="47">
        <f>D39+H39</f>
        <v>225042.33</v>
      </c>
      <c r="K39" s="152">
        <f>J39/C39%</f>
        <v>2.2927791855624053</v>
      </c>
    </row>
    <row r="40" spans="1:184" ht="60" x14ac:dyDescent="0.2">
      <c r="A40" s="48">
        <v>180262</v>
      </c>
      <c r="B40" s="46" t="s">
        <v>159</v>
      </c>
      <c r="C40" s="115">
        <v>3028855</v>
      </c>
      <c r="D40" s="149">
        <v>160343.01</v>
      </c>
      <c r="E40" s="47">
        <v>121221</v>
      </c>
      <c r="F40" s="47">
        <v>0</v>
      </c>
      <c r="G40" s="115"/>
      <c r="H40" s="115">
        <f t="shared" si="1"/>
        <v>0</v>
      </c>
      <c r="I40" s="152">
        <f>H40/E40%</f>
        <v>0</v>
      </c>
      <c r="J40" s="47">
        <f>D40+H40</f>
        <v>160343.01</v>
      </c>
      <c r="K40" s="152">
        <f>J40/C40%</f>
        <v>5.293848995742616</v>
      </c>
    </row>
    <row r="41" spans="1:184" ht="24" x14ac:dyDescent="0.2">
      <c r="A41" s="48"/>
      <c r="B41" s="125" t="s">
        <v>146</v>
      </c>
      <c r="C41" s="126"/>
      <c r="D41" s="126">
        <f>SUM(D42:D43)</f>
        <v>16054943.119999999</v>
      </c>
      <c r="E41" s="126">
        <f>SUM(E42:E43)</f>
        <v>618110</v>
      </c>
      <c r="F41" s="126">
        <f>SUM(F42:F43)</f>
        <v>235251</v>
      </c>
      <c r="G41" s="126">
        <f>SUM(G42:G43)</f>
        <v>45580</v>
      </c>
      <c r="H41" s="126">
        <f t="shared" si="1"/>
        <v>280831</v>
      </c>
      <c r="I41" s="151">
        <f>H41/E41%</f>
        <v>45.433822458785649</v>
      </c>
      <c r="J41" s="126">
        <f>D41+H41</f>
        <v>16335774.119999999</v>
      </c>
      <c r="K41" s="151"/>
    </row>
    <row r="42" spans="1:184" ht="36" x14ac:dyDescent="0.2">
      <c r="A42" s="48">
        <v>21451</v>
      </c>
      <c r="B42" s="46" t="s">
        <v>160</v>
      </c>
      <c r="C42" s="115">
        <v>13117817</v>
      </c>
      <c r="D42" s="149">
        <v>11971684.199999999</v>
      </c>
      <c r="E42" s="47">
        <v>38175</v>
      </c>
      <c r="F42" s="47">
        <v>0</v>
      </c>
      <c r="G42" s="115"/>
      <c r="H42" s="115">
        <f t="shared" si="1"/>
        <v>0</v>
      </c>
      <c r="I42" s="152">
        <f>H42/E42%</f>
        <v>0</v>
      </c>
      <c r="J42" s="47">
        <f>D42+H42</f>
        <v>11971684.199999999</v>
      </c>
      <c r="K42" s="152">
        <f>J42/C42%</f>
        <v>91.262777945446246</v>
      </c>
    </row>
    <row r="43" spans="1:184" ht="48" x14ac:dyDescent="0.2">
      <c r="A43" s="48">
        <v>111982</v>
      </c>
      <c r="B43" s="46" t="s">
        <v>147</v>
      </c>
      <c r="C43" s="47">
        <v>11542757.890000001</v>
      </c>
      <c r="D43" s="150">
        <v>4083258.92</v>
      </c>
      <c r="E43" s="47">
        <v>579935</v>
      </c>
      <c r="F43" s="47">
        <v>235251</v>
      </c>
      <c r="G43" s="47">
        <v>45580</v>
      </c>
      <c r="H43" s="47">
        <f t="shared" si="1"/>
        <v>280831</v>
      </c>
      <c r="I43" s="152">
        <f>H43/E43%</f>
        <v>48.424564821919695</v>
      </c>
      <c r="J43" s="47">
        <f>D43+H43</f>
        <v>4364089.92</v>
      </c>
      <c r="K43" s="152">
        <f>J43/C43%</f>
        <v>37.808034800598243</v>
      </c>
    </row>
    <row r="44" spans="1:184" x14ac:dyDescent="0.2">
      <c r="F44" s="42"/>
      <c r="L44" s="45"/>
      <c r="M44" s="45"/>
      <c r="N44" s="45"/>
      <c r="O44" s="45"/>
    </row>
    <row r="45" spans="1:184" s="55" customFormat="1" x14ac:dyDescent="0.2">
      <c r="A45" s="133" t="s">
        <v>16</v>
      </c>
      <c r="B45" s="134"/>
      <c r="C45" s="135"/>
      <c r="D45" s="135"/>
      <c r="E45" s="43"/>
      <c r="F45" s="42"/>
      <c r="G45" s="42"/>
      <c r="H45" s="42"/>
      <c r="I45" s="42"/>
      <c r="J45" s="42"/>
      <c r="K45" s="42"/>
      <c r="L45" s="45"/>
      <c r="M45" s="45"/>
      <c r="N45" s="45"/>
      <c r="O45" s="45"/>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row>
    <row r="46" spans="1:184" s="55" customFormat="1" x14ac:dyDescent="0.2">
      <c r="A46" s="136" t="s">
        <v>11</v>
      </c>
      <c r="B46" s="137"/>
      <c r="C46" s="135"/>
      <c r="D46" s="135"/>
      <c r="E46" s="43"/>
      <c r="F46" s="42"/>
      <c r="G46" s="42"/>
      <c r="H46" s="42"/>
      <c r="I46" s="42"/>
      <c r="J46" s="42"/>
      <c r="K46" s="42"/>
      <c r="L46" s="45"/>
      <c r="M46" s="45"/>
      <c r="N46" s="45"/>
      <c r="O46" s="45"/>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row>
    <row r="47" spans="1:184" s="55" customFormat="1" x14ac:dyDescent="0.2">
      <c r="A47" s="138"/>
      <c r="B47" s="176" t="s">
        <v>133</v>
      </c>
      <c r="C47" s="164"/>
      <c r="D47" s="164"/>
      <c r="E47" s="57"/>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row>
    <row r="48" spans="1:184" x14ac:dyDescent="0.2">
      <c r="F48" s="42"/>
    </row>
    <row r="49" spans="6:6" x14ac:dyDescent="0.2">
      <c r="F49" s="42"/>
    </row>
    <row r="50" spans="6:6" x14ac:dyDescent="0.2">
      <c r="F50" s="42"/>
    </row>
    <row r="51" spans="6:6" x14ac:dyDescent="0.2">
      <c r="F51" s="42"/>
    </row>
    <row r="52" spans="6:6" x14ac:dyDescent="0.2">
      <c r="F52" s="42"/>
    </row>
    <row r="53" spans="6:6" x14ac:dyDescent="0.2">
      <c r="F53" s="42"/>
    </row>
    <row r="54" spans="6:6" x14ac:dyDescent="0.2">
      <c r="F54" s="42"/>
    </row>
    <row r="55" spans="6:6" x14ac:dyDescent="0.2">
      <c r="F55" s="42"/>
    </row>
    <row r="56" spans="6:6" x14ac:dyDescent="0.2">
      <c r="F56" s="42"/>
    </row>
    <row r="57" spans="6:6" x14ac:dyDescent="0.2">
      <c r="F57" s="42"/>
    </row>
    <row r="58" spans="6:6" x14ac:dyDescent="0.2">
      <c r="F58" s="42"/>
    </row>
    <row r="59" spans="6:6" x14ac:dyDescent="0.2">
      <c r="F59" s="42"/>
    </row>
    <row r="60" spans="6:6" x14ac:dyDescent="0.2">
      <c r="F60" s="42"/>
    </row>
    <row r="61" spans="6:6" x14ac:dyDescent="0.2">
      <c r="F61" s="42"/>
    </row>
    <row r="62" spans="6:6" x14ac:dyDescent="0.2">
      <c r="F62" s="42"/>
    </row>
    <row r="63" spans="6:6" x14ac:dyDescent="0.2">
      <c r="F63" s="42"/>
    </row>
    <row r="64" spans="6:6" x14ac:dyDescent="0.2">
      <c r="F64" s="42"/>
    </row>
    <row r="65" spans="6:6" x14ac:dyDescent="0.2">
      <c r="F65" s="42"/>
    </row>
    <row r="66" spans="6:6" x14ac:dyDescent="0.2">
      <c r="F66" s="42"/>
    </row>
    <row r="67" spans="6:6" x14ac:dyDescent="0.2">
      <c r="F67" s="42"/>
    </row>
    <row r="68" spans="6:6" x14ac:dyDescent="0.2">
      <c r="F68" s="42"/>
    </row>
    <row r="69" spans="6:6" x14ac:dyDescent="0.2">
      <c r="F69" s="42"/>
    </row>
    <row r="70" spans="6:6" x14ac:dyDescent="0.2">
      <c r="F70" s="42"/>
    </row>
    <row r="71" spans="6:6" x14ac:dyDescent="0.2">
      <c r="F71" s="42"/>
    </row>
    <row r="72" spans="6:6" x14ac:dyDescent="0.2">
      <c r="F72" s="42"/>
    </row>
    <row r="73" spans="6:6" x14ac:dyDescent="0.2">
      <c r="F73" s="42"/>
    </row>
    <row r="74" spans="6:6" x14ac:dyDescent="0.2">
      <c r="F74" s="42"/>
    </row>
    <row r="75" spans="6:6" x14ac:dyDescent="0.2">
      <c r="F75" s="42"/>
    </row>
    <row r="76" spans="6:6" x14ac:dyDescent="0.2">
      <c r="F76" s="42"/>
    </row>
    <row r="77" spans="6:6" x14ac:dyDescent="0.2">
      <c r="F77" s="42"/>
    </row>
    <row r="78" spans="6:6" x14ac:dyDescent="0.2">
      <c r="F78" s="42"/>
    </row>
    <row r="79" spans="6:6" x14ac:dyDescent="0.2">
      <c r="F79" s="42"/>
    </row>
    <row r="80" spans="6:6" x14ac:dyDescent="0.2">
      <c r="F80" s="42"/>
    </row>
    <row r="81" spans="6:6" x14ac:dyDescent="0.2">
      <c r="F81" s="42"/>
    </row>
    <row r="82" spans="6:6" x14ac:dyDescent="0.2">
      <c r="F82" s="42"/>
    </row>
    <row r="83" spans="6:6" x14ac:dyDescent="0.2">
      <c r="F83" s="42"/>
    </row>
    <row r="84" spans="6:6" x14ac:dyDescent="0.2">
      <c r="F84" s="42"/>
    </row>
    <row r="85" spans="6:6" x14ac:dyDescent="0.2">
      <c r="F85" s="42"/>
    </row>
    <row r="86" spans="6:6" x14ac:dyDescent="0.2">
      <c r="F86" s="42"/>
    </row>
    <row r="87" spans="6:6" x14ac:dyDescent="0.2">
      <c r="F87" s="42"/>
    </row>
    <row r="88" spans="6:6" x14ac:dyDescent="0.2">
      <c r="F88" s="42"/>
    </row>
    <row r="89" spans="6:6" x14ac:dyDescent="0.2">
      <c r="F89" s="42"/>
    </row>
    <row r="90" spans="6:6" x14ac:dyDescent="0.2">
      <c r="F90" s="42"/>
    </row>
    <row r="91" spans="6:6" x14ac:dyDescent="0.2">
      <c r="F91" s="42"/>
    </row>
    <row r="92" spans="6:6" x14ac:dyDescent="0.2">
      <c r="F92" s="42"/>
    </row>
    <row r="93" spans="6:6" x14ac:dyDescent="0.2">
      <c r="F93" s="42"/>
    </row>
    <row r="94" spans="6:6" x14ac:dyDescent="0.2">
      <c r="F94" s="42"/>
    </row>
    <row r="95" spans="6:6" x14ac:dyDescent="0.2">
      <c r="F95" s="42"/>
    </row>
    <row r="96" spans="6:6" x14ac:dyDescent="0.2">
      <c r="F96" s="42"/>
    </row>
    <row r="97" spans="3:6" x14ac:dyDescent="0.2">
      <c r="F97" s="42"/>
    </row>
    <row r="98" spans="3:6" x14ac:dyDescent="0.2">
      <c r="F98" s="42"/>
    </row>
    <row r="99" spans="3:6" x14ac:dyDescent="0.2">
      <c r="F99" s="42"/>
    </row>
    <row r="100" spans="3:6" x14ac:dyDescent="0.2">
      <c r="C100" s="78"/>
      <c r="D100" s="78"/>
      <c r="F100" s="42"/>
    </row>
    <row r="101" spans="3:6" x14ac:dyDescent="0.2">
      <c r="F101" s="42"/>
    </row>
    <row r="102" spans="3:6" x14ac:dyDescent="0.2">
      <c r="F102" s="42"/>
    </row>
    <row r="103" spans="3:6" x14ac:dyDescent="0.2">
      <c r="F103" s="42"/>
    </row>
    <row r="104" spans="3:6" x14ac:dyDescent="0.2">
      <c r="F104" s="42"/>
    </row>
    <row r="105" spans="3:6" x14ac:dyDescent="0.2">
      <c r="F105" s="42"/>
    </row>
    <row r="106" spans="3:6" x14ac:dyDescent="0.2">
      <c r="F106" s="42"/>
    </row>
    <row r="107" spans="3:6" x14ac:dyDescent="0.2">
      <c r="F107" s="42"/>
    </row>
    <row r="108" spans="3:6" x14ac:dyDescent="0.2">
      <c r="F108" s="42"/>
    </row>
    <row r="109" spans="3:6" x14ac:dyDescent="0.2">
      <c r="F109" s="42"/>
    </row>
    <row r="110" spans="3:6" x14ac:dyDescent="0.2">
      <c r="F110" s="42"/>
    </row>
    <row r="111" spans="3:6" x14ac:dyDescent="0.2">
      <c r="F111" s="42"/>
    </row>
    <row r="112" spans="3:6" x14ac:dyDescent="0.2">
      <c r="F112" s="42"/>
    </row>
    <row r="113" spans="6:6" x14ac:dyDescent="0.2">
      <c r="F113" s="42"/>
    </row>
    <row r="114" spans="6:6" x14ac:dyDescent="0.2">
      <c r="F114" s="42"/>
    </row>
    <row r="115" spans="6:6" x14ac:dyDescent="0.2">
      <c r="F115" s="42"/>
    </row>
    <row r="116" spans="6:6" x14ac:dyDescent="0.2">
      <c r="F116" s="42"/>
    </row>
    <row r="117" spans="6:6" x14ac:dyDescent="0.2">
      <c r="F117" s="42"/>
    </row>
    <row r="118" spans="6:6" x14ac:dyDescent="0.2">
      <c r="F118" s="42"/>
    </row>
    <row r="119" spans="6:6" x14ac:dyDescent="0.2">
      <c r="F119" s="42"/>
    </row>
    <row r="120" spans="6:6" x14ac:dyDescent="0.2">
      <c r="F120" s="42"/>
    </row>
    <row r="121" spans="6:6" x14ac:dyDescent="0.2">
      <c r="F121" s="42"/>
    </row>
    <row r="122" spans="6:6" x14ac:dyDescent="0.2">
      <c r="F122" s="42"/>
    </row>
    <row r="123" spans="6:6" x14ac:dyDescent="0.2">
      <c r="F123" s="42"/>
    </row>
    <row r="124" spans="6:6" x14ac:dyDescent="0.2">
      <c r="F124" s="42"/>
    </row>
    <row r="125" spans="6:6" x14ac:dyDescent="0.2">
      <c r="F125" s="42"/>
    </row>
    <row r="126" spans="6:6" x14ac:dyDescent="0.2">
      <c r="F126" s="42"/>
    </row>
    <row r="127" spans="6:6" x14ac:dyDescent="0.2">
      <c r="F127" s="42"/>
    </row>
    <row r="128" spans="6:6" x14ac:dyDescent="0.2">
      <c r="F128" s="42"/>
    </row>
    <row r="129" spans="6:6" x14ac:dyDescent="0.2">
      <c r="F129" s="42"/>
    </row>
    <row r="130" spans="6:6" x14ac:dyDescent="0.2">
      <c r="F130" s="42"/>
    </row>
    <row r="131" spans="6:6" x14ac:dyDescent="0.2">
      <c r="F131" s="42"/>
    </row>
    <row r="132" spans="6:6" x14ac:dyDescent="0.2">
      <c r="F132" s="42"/>
    </row>
    <row r="133" spans="6:6" x14ac:dyDescent="0.2">
      <c r="F133" s="42"/>
    </row>
    <row r="134" spans="6:6" x14ac:dyDescent="0.2">
      <c r="F134" s="42"/>
    </row>
    <row r="135" spans="6:6" x14ac:dyDescent="0.2">
      <c r="F135" s="42"/>
    </row>
    <row r="136" spans="6:6" x14ac:dyDescent="0.2">
      <c r="F136" s="42"/>
    </row>
    <row r="137" spans="6:6" x14ac:dyDescent="0.2">
      <c r="F137" s="42"/>
    </row>
    <row r="138" spans="6:6" x14ac:dyDescent="0.2">
      <c r="F138" s="42"/>
    </row>
    <row r="139" spans="6:6" x14ac:dyDescent="0.2">
      <c r="F139" s="42"/>
    </row>
    <row r="140" spans="6:6" x14ac:dyDescent="0.2">
      <c r="F140" s="42"/>
    </row>
    <row r="141" spans="6:6" x14ac:dyDescent="0.2">
      <c r="F141" s="42"/>
    </row>
    <row r="142" spans="6:6" x14ac:dyDescent="0.2">
      <c r="F142" s="42"/>
    </row>
    <row r="143" spans="6:6" x14ac:dyDescent="0.2">
      <c r="F143" s="42"/>
    </row>
    <row r="144" spans="6:6" x14ac:dyDescent="0.2">
      <c r="F144" s="42"/>
    </row>
    <row r="145" spans="6:6" x14ac:dyDescent="0.2">
      <c r="F145" s="42"/>
    </row>
    <row r="146" spans="6:6" x14ac:dyDescent="0.2">
      <c r="F146" s="42"/>
    </row>
    <row r="147" spans="6:6" x14ac:dyDescent="0.2">
      <c r="F147" s="42"/>
    </row>
    <row r="148" spans="6:6" x14ac:dyDescent="0.2">
      <c r="F148" s="42"/>
    </row>
    <row r="149" spans="6:6" x14ac:dyDescent="0.2">
      <c r="F149" s="42"/>
    </row>
    <row r="150" spans="6:6" x14ac:dyDescent="0.2">
      <c r="F150" s="42"/>
    </row>
    <row r="151" spans="6:6" x14ac:dyDescent="0.2">
      <c r="F151" s="42"/>
    </row>
    <row r="152" spans="6:6" x14ac:dyDescent="0.2">
      <c r="F152" s="42"/>
    </row>
    <row r="153" spans="6:6" x14ac:dyDescent="0.2">
      <c r="F153" s="42"/>
    </row>
    <row r="154" spans="6:6" x14ac:dyDescent="0.2">
      <c r="F154" s="42"/>
    </row>
    <row r="155" spans="6:6" x14ac:dyDescent="0.2">
      <c r="F155" s="42"/>
    </row>
    <row r="156" spans="6:6" x14ac:dyDescent="0.2">
      <c r="F156" s="42"/>
    </row>
    <row r="157" spans="6:6" x14ac:dyDescent="0.2">
      <c r="F157" s="42"/>
    </row>
    <row r="158" spans="6:6" x14ac:dyDescent="0.2">
      <c r="F158" s="42"/>
    </row>
    <row r="159" spans="6:6" x14ac:dyDescent="0.2">
      <c r="F159" s="42"/>
    </row>
    <row r="160" spans="6:6" x14ac:dyDescent="0.2">
      <c r="F160" s="42"/>
    </row>
    <row r="161" spans="4:6" x14ac:dyDescent="0.2">
      <c r="F161" s="42"/>
    </row>
    <row r="162" spans="4:6" x14ac:dyDescent="0.2">
      <c r="F162" s="42"/>
    </row>
    <row r="163" spans="4:6" x14ac:dyDescent="0.2">
      <c r="F163" s="42"/>
    </row>
    <row r="164" spans="4:6" x14ac:dyDescent="0.2">
      <c r="F164" s="42"/>
    </row>
    <row r="165" spans="4:6" x14ac:dyDescent="0.2">
      <c r="F165" s="42"/>
    </row>
    <row r="166" spans="4:6" x14ac:dyDescent="0.2">
      <c r="F166" s="42"/>
    </row>
    <row r="167" spans="4:6" x14ac:dyDescent="0.2">
      <c r="F167" s="42"/>
    </row>
    <row r="168" spans="4:6" x14ac:dyDescent="0.2">
      <c r="F168" s="42"/>
    </row>
    <row r="169" spans="4:6" x14ac:dyDescent="0.2">
      <c r="F169" s="42"/>
    </row>
    <row r="170" spans="4:6" x14ac:dyDescent="0.2">
      <c r="F170" s="42"/>
    </row>
    <row r="171" spans="4:6" x14ac:dyDescent="0.2">
      <c r="F171" s="42"/>
    </row>
    <row r="172" spans="4:6" x14ac:dyDescent="0.2">
      <c r="F172" s="42"/>
    </row>
    <row r="173" spans="4:6" x14ac:dyDescent="0.2">
      <c r="F173" s="42"/>
    </row>
    <row r="174" spans="4:6" x14ac:dyDescent="0.2">
      <c r="F174" s="42"/>
    </row>
    <row r="175" spans="4:6" x14ac:dyDescent="0.2">
      <c r="D175" s="107"/>
      <c r="F175" s="42"/>
    </row>
    <row r="176" spans="4:6" x14ac:dyDescent="0.2">
      <c r="F176" s="42"/>
    </row>
    <row r="177" spans="6:6" x14ac:dyDescent="0.2">
      <c r="F177" s="42"/>
    </row>
    <row r="178" spans="6:6" x14ac:dyDescent="0.2">
      <c r="F178" s="42"/>
    </row>
    <row r="179" spans="6:6" x14ac:dyDescent="0.2">
      <c r="F179" s="42"/>
    </row>
    <row r="180" spans="6:6" x14ac:dyDescent="0.2">
      <c r="F180" s="42"/>
    </row>
    <row r="181" spans="6:6" x14ac:dyDescent="0.2">
      <c r="F181" s="42"/>
    </row>
    <row r="182" spans="6:6" x14ac:dyDescent="0.2">
      <c r="F182" s="42"/>
    </row>
    <row r="183" spans="6:6" x14ac:dyDescent="0.2">
      <c r="F183" s="42"/>
    </row>
    <row r="184" spans="6:6" x14ac:dyDescent="0.2">
      <c r="F184" s="42"/>
    </row>
    <row r="185" spans="6:6" x14ac:dyDescent="0.2">
      <c r="F185" s="42"/>
    </row>
    <row r="186" spans="6:6" x14ac:dyDescent="0.2">
      <c r="F186" s="42"/>
    </row>
    <row r="187" spans="6:6" x14ac:dyDescent="0.2">
      <c r="F187" s="42"/>
    </row>
    <row r="188" spans="6:6" x14ac:dyDescent="0.2">
      <c r="F188" s="42"/>
    </row>
    <row r="189" spans="6:6" x14ac:dyDescent="0.2">
      <c r="F189" s="42"/>
    </row>
    <row r="190" spans="6:6" x14ac:dyDescent="0.2">
      <c r="F190" s="42"/>
    </row>
    <row r="191" spans="6:6" x14ac:dyDescent="0.2">
      <c r="F191" s="42"/>
    </row>
    <row r="192" spans="6:6" x14ac:dyDescent="0.2">
      <c r="F192" s="42"/>
    </row>
    <row r="193" spans="6:6" x14ac:dyDescent="0.2">
      <c r="F193" s="42"/>
    </row>
    <row r="314" spans="4:4" x14ac:dyDescent="0.2">
      <c r="D314" s="107"/>
    </row>
    <row r="483" spans="4:4" ht="288" x14ac:dyDescent="0.2">
      <c r="D483" s="43" t="s">
        <v>35</v>
      </c>
    </row>
  </sheetData>
  <mergeCells count="10">
    <mergeCell ref="B47:D47"/>
    <mergeCell ref="J4:J5"/>
    <mergeCell ref="A1:K1"/>
    <mergeCell ref="K4:K5"/>
    <mergeCell ref="A2:K2"/>
    <mergeCell ref="C4:C5"/>
    <mergeCell ref="E4:I4"/>
    <mergeCell ref="D4:D5"/>
    <mergeCell ref="A4:A5"/>
    <mergeCell ref="B4:B5"/>
  </mergeCells>
  <hyperlinks>
    <hyperlink ref="B47"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REVELO</dc:creator>
  <cp:lastModifiedBy>MARY GRISELDA REVELO AZABACHE</cp:lastModifiedBy>
  <cp:lastPrinted>2016-07-15T15:33:20Z</cp:lastPrinted>
  <dcterms:created xsi:type="dcterms:W3CDTF">2009-03-02T15:11:29Z</dcterms:created>
  <dcterms:modified xsi:type="dcterms:W3CDTF">2016-07-15T15:46:49Z</dcterms:modified>
</cp:coreProperties>
</file>