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Seguimiento Proyectos\ENLACE.Trans\Transparencia\Transparencia Deveng 2016\Transparencia Julio 2016\"/>
    </mc:Choice>
  </mc:AlternateContent>
  <bookViews>
    <workbookView xWindow="8970" yWindow="105" windowWidth="9765" windowHeight="819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MINSA'!$A$1:$K$102</definedName>
    <definedName name="_xlnm.Print_Area" localSheetId="2">'UE ADSCRITAS AL PLIEGO MINSA'!$A$1:$K$47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C21" i="11" l="1"/>
  <c r="G12" i="9"/>
  <c r="F12" i="9"/>
  <c r="E12" i="9"/>
  <c r="D12" i="9"/>
  <c r="H43" i="9"/>
  <c r="H42" i="9"/>
  <c r="H40" i="9"/>
  <c r="H39" i="9"/>
  <c r="H37" i="9"/>
  <c r="H35" i="9"/>
  <c r="H33" i="9"/>
  <c r="H32" i="9"/>
  <c r="H30" i="9"/>
  <c r="H29" i="9"/>
  <c r="H27" i="9"/>
  <c r="H26" i="9"/>
  <c r="H24" i="9"/>
  <c r="H22" i="9"/>
  <c r="H20" i="9"/>
  <c r="H18" i="9"/>
  <c r="H17" i="9"/>
  <c r="H15" i="9"/>
  <c r="H14" i="9"/>
  <c r="H11" i="9"/>
  <c r="H10" i="9"/>
  <c r="H9" i="9"/>
  <c r="H8" i="9"/>
  <c r="F41" i="9"/>
  <c r="F38" i="9"/>
  <c r="F36" i="9"/>
  <c r="F34" i="9"/>
  <c r="H34" i="9" s="1"/>
  <c r="F31" i="9"/>
  <c r="H31" i="9" s="1"/>
  <c r="F28" i="9"/>
  <c r="F25" i="9"/>
  <c r="F23" i="9"/>
  <c r="F21" i="9"/>
  <c r="H21" i="9" s="1"/>
  <c r="F19" i="9"/>
  <c r="H19" i="9" s="1"/>
  <c r="F16" i="9"/>
  <c r="H16" i="9" s="1"/>
  <c r="F13" i="9"/>
  <c r="F10" i="9"/>
  <c r="F7" i="9"/>
  <c r="F82" i="5"/>
  <c r="F58" i="5"/>
  <c r="H98" i="5"/>
  <c r="H97" i="5"/>
  <c r="H96" i="5"/>
  <c r="H95" i="5"/>
  <c r="H94" i="5"/>
  <c r="H93" i="5"/>
  <c r="H92" i="5"/>
  <c r="H91" i="5"/>
  <c r="H90" i="5"/>
  <c r="H89" i="5"/>
  <c r="H88" i="5"/>
  <c r="H87" i="5"/>
  <c r="H86" i="5"/>
  <c r="H85" i="5"/>
  <c r="H84" i="5"/>
  <c r="H83" i="5"/>
  <c r="H81" i="5"/>
  <c r="H80" i="5"/>
  <c r="H79" i="5"/>
  <c r="H78" i="5"/>
  <c r="H77" i="5"/>
  <c r="H76" i="5"/>
  <c r="H75" i="5"/>
  <c r="H74" i="5"/>
  <c r="H73" i="5"/>
  <c r="H72" i="5"/>
  <c r="H71" i="5"/>
  <c r="H70" i="5"/>
  <c r="H69" i="5"/>
  <c r="H68" i="5"/>
  <c r="H67" i="5"/>
  <c r="H66" i="5"/>
  <c r="H65" i="5"/>
  <c r="H64" i="5"/>
  <c r="H63" i="5"/>
  <c r="H62" i="5"/>
  <c r="H61" i="5"/>
  <c r="H60" i="5"/>
  <c r="H59"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F6" i="5" l="1"/>
  <c r="F6" i="9" l="1"/>
  <c r="G41" i="9"/>
  <c r="H41" i="9" s="1"/>
  <c r="G38" i="9"/>
  <c r="H38" i="9" s="1"/>
  <c r="G36" i="9"/>
  <c r="H36" i="9" s="1"/>
  <c r="G28" i="9"/>
  <c r="H28" i="9" s="1"/>
  <c r="G25" i="9"/>
  <c r="H25" i="9" s="1"/>
  <c r="G23" i="9"/>
  <c r="H23" i="9" s="1"/>
  <c r="G13" i="9"/>
  <c r="H13" i="9" s="1"/>
  <c r="G7" i="9"/>
  <c r="H7" i="9" s="1"/>
  <c r="I97" i="5" l="1"/>
  <c r="J66" i="5"/>
  <c r="K66" i="5" s="1"/>
  <c r="J97" i="5" l="1"/>
  <c r="K97" i="5" s="1"/>
  <c r="I66" i="5"/>
  <c r="J35" i="9"/>
  <c r="K35" i="9" s="1"/>
  <c r="I35" i="9"/>
  <c r="H12" i="9" l="1"/>
  <c r="D34" i="9" l="1"/>
  <c r="J34" i="9" s="1"/>
  <c r="E34" i="9" l="1"/>
  <c r="I34" i="9" s="1"/>
  <c r="J43" i="9" l="1"/>
  <c r="K43" i="9" s="1"/>
  <c r="J42" i="9"/>
  <c r="K42" i="9" s="1"/>
  <c r="J40" i="9"/>
  <c r="K40" i="9" s="1"/>
  <c r="J39" i="9"/>
  <c r="K39" i="9" s="1"/>
  <c r="J37" i="9"/>
  <c r="K37" i="9" s="1"/>
  <c r="J33" i="9"/>
  <c r="K33" i="9" s="1"/>
  <c r="J32" i="9"/>
  <c r="J30" i="9"/>
  <c r="K30" i="9" s="1"/>
  <c r="J29" i="9"/>
  <c r="K29" i="9" s="1"/>
  <c r="J27" i="9"/>
  <c r="K27" i="9" s="1"/>
  <c r="J26" i="9"/>
  <c r="K26" i="9" s="1"/>
  <c r="J24" i="9"/>
  <c r="K24" i="9" s="1"/>
  <c r="J22" i="9"/>
  <c r="K22" i="9" s="1"/>
  <c r="J20" i="9"/>
  <c r="K20" i="9" s="1"/>
  <c r="J18" i="9"/>
  <c r="K18" i="9" s="1"/>
  <c r="J17" i="9"/>
  <c r="K17" i="9" s="1"/>
  <c r="J15" i="9"/>
  <c r="K15" i="9" s="1"/>
  <c r="J14" i="9"/>
  <c r="K14" i="9" s="1"/>
  <c r="I43" i="9"/>
  <c r="I42" i="9"/>
  <c r="I40" i="9"/>
  <c r="I39" i="9"/>
  <c r="I37" i="9"/>
  <c r="I33" i="9"/>
  <c r="I32" i="9"/>
  <c r="I30" i="9"/>
  <c r="I29" i="9"/>
  <c r="I27" i="9"/>
  <c r="I26" i="9"/>
  <c r="I24" i="9"/>
  <c r="I22" i="9"/>
  <c r="I20" i="9"/>
  <c r="I18" i="9"/>
  <c r="I17" i="9"/>
  <c r="I15" i="9"/>
  <c r="I14" i="9"/>
  <c r="D41" i="9"/>
  <c r="J41" i="9" s="1"/>
  <c r="D38" i="9"/>
  <c r="J38" i="9" s="1"/>
  <c r="D36" i="9"/>
  <c r="J36" i="9" s="1"/>
  <c r="D31" i="9"/>
  <c r="J31" i="9" s="1"/>
  <c r="D28" i="9"/>
  <c r="J28" i="9" s="1"/>
  <c r="D25" i="9"/>
  <c r="J25" i="9" s="1"/>
  <c r="D23" i="9"/>
  <c r="J23" i="9" s="1"/>
  <c r="D21" i="9"/>
  <c r="J21" i="9" s="1"/>
  <c r="D19" i="9"/>
  <c r="J19" i="9" s="1"/>
  <c r="D16" i="9"/>
  <c r="J16" i="9" s="1"/>
  <c r="D13" i="9"/>
  <c r="J13" i="9" l="1"/>
  <c r="E41" i="9"/>
  <c r="I41" i="9" s="1"/>
  <c r="E38" i="9"/>
  <c r="I38" i="9" s="1"/>
  <c r="E36" i="9"/>
  <c r="I36" i="9" s="1"/>
  <c r="E31" i="9"/>
  <c r="I31" i="9" s="1"/>
  <c r="E28" i="9"/>
  <c r="I28" i="9" s="1"/>
  <c r="E25" i="9"/>
  <c r="I25" i="9" s="1"/>
  <c r="E23" i="9"/>
  <c r="E21" i="9"/>
  <c r="I21" i="9" s="1"/>
  <c r="E19" i="9"/>
  <c r="I19" i="9" s="1"/>
  <c r="E16" i="9"/>
  <c r="I16" i="9" s="1"/>
  <c r="E13" i="9"/>
  <c r="I13" i="9" l="1"/>
  <c r="I23" i="9"/>
  <c r="I98" i="5"/>
  <c r="J98" i="5" l="1"/>
  <c r="K98" i="5" s="1"/>
  <c r="G82" i="5"/>
  <c r="H82" i="5" s="1"/>
  <c r="D82" i="5"/>
  <c r="J96" i="5"/>
  <c r="K96" i="5" s="1"/>
  <c r="J95" i="5"/>
  <c r="K95" i="5" s="1"/>
  <c r="J94" i="5"/>
  <c r="K94" i="5" s="1"/>
  <c r="J93" i="5"/>
  <c r="K93" i="5" s="1"/>
  <c r="J92" i="5"/>
  <c r="K92" i="5" s="1"/>
  <c r="J91" i="5"/>
  <c r="K91" i="5" s="1"/>
  <c r="J90" i="5"/>
  <c r="K90" i="5" s="1"/>
  <c r="J89" i="5"/>
  <c r="K89" i="5" s="1"/>
  <c r="J88" i="5"/>
  <c r="K88" i="5" s="1"/>
  <c r="J87" i="5"/>
  <c r="K87" i="5" s="1"/>
  <c r="J86" i="5"/>
  <c r="K86" i="5" s="1"/>
  <c r="J85" i="5"/>
  <c r="K85" i="5" s="1"/>
  <c r="J84" i="5"/>
  <c r="K84" i="5" s="1"/>
  <c r="J65" i="5"/>
  <c r="K65" i="5" s="1"/>
  <c r="G58" i="5"/>
  <c r="H58" i="5" s="1"/>
  <c r="E58" i="5"/>
  <c r="D58" i="5"/>
  <c r="I81" i="5"/>
  <c r="J78" i="5"/>
  <c r="K78" i="5" s="1"/>
  <c r="I77" i="5"/>
  <c r="J76" i="5"/>
  <c r="K76" i="5" s="1"/>
  <c r="J75" i="5"/>
  <c r="K75" i="5" s="1"/>
  <c r="J74" i="5"/>
  <c r="K74" i="5" s="1"/>
  <c r="I73" i="5"/>
  <c r="J72" i="5"/>
  <c r="K72" i="5" s="1"/>
  <c r="J71" i="5"/>
  <c r="K71" i="5" s="1"/>
  <c r="J70" i="5"/>
  <c r="K70" i="5" s="1"/>
  <c r="I69" i="5"/>
  <c r="J63" i="5"/>
  <c r="K63" i="5" s="1"/>
  <c r="J62" i="5"/>
  <c r="K62" i="5" s="1"/>
  <c r="J61" i="5"/>
  <c r="K61" i="5" s="1"/>
  <c r="J60" i="5"/>
  <c r="K60" i="5" s="1"/>
  <c r="J39" i="5"/>
  <c r="K39" i="5" s="1"/>
  <c r="J38" i="5"/>
  <c r="K38"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I16" i="5"/>
  <c r="J8" i="5"/>
  <c r="J10" i="5"/>
  <c r="K10" i="5" s="1"/>
  <c r="I9" i="5"/>
  <c r="J13" i="5"/>
  <c r="K13" i="5" s="1"/>
  <c r="J12" i="5"/>
  <c r="K12" i="5" s="1"/>
  <c r="G7" i="5"/>
  <c r="H7" i="5" s="1"/>
  <c r="I8" i="5" l="1"/>
  <c r="J77" i="5"/>
  <c r="K77" i="5" s="1"/>
  <c r="J16" i="5"/>
  <c r="K16" i="5" s="1"/>
  <c r="J73" i="5"/>
  <c r="K73" i="5" s="1"/>
  <c r="I76" i="5"/>
  <c r="J69" i="5"/>
  <c r="K69" i="5" s="1"/>
  <c r="I72" i="5"/>
  <c r="I84" i="5"/>
  <c r="I85" i="5"/>
  <c r="I86" i="5"/>
  <c r="I87" i="5"/>
  <c r="I88" i="5"/>
  <c r="I89" i="5"/>
  <c r="I90" i="5"/>
  <c r="I91" i="5"/>
  <c r="I92" i="5"/>
  <c r="I93" i="5"/>
  <c r="I94" i="5"/>
  <c r="I95" i="5"/>
  <c r="I96" i="5"/>
  <c r="J81" i="5"/>
  <c r="K81" i="5" s="1"/>
  <c r="I71" i="5"/>
  <c r="I75" i="5"/>
  <c r="I70" i="5"/>
  <c r="I74" i="5"/>
  <c r="I78" i="5"/>
  <c r="I65" i="5"/>
  <c r="G6" i="5"/>
  <c r="H6" i="5" s="1"/>
  <c r="J9" i="5"/>
  <c r="K9" i="5" s="1"/>
  <c r="I10" i="5"/>
  <c r="I60" i="5"/>
  <c r="I61" i="5"/>
  <c r="I62" i="5"/>
  <c r="I63" i="5"/>
  <c r="I18" i="5"/>
  <c r="I19" i="5"/>
  <c r="I20" i="5"/>
  <c r="I21" i="5"/>
  <c r="I22" i="5"/>
  <c r="I23" i="5"/>
  <c r="I24" i="5"/>
  <c r="I25" i="5"/>
  <c r="I26" i="5"/>
  <c r="I27" i="5"/>
  <c r="I28" i="5"/>
  <c r="I29" i="5"/>
  <c r="I30" i="5"/>
  <c r="I31" i="5"/>
  <c r="I32" i="5"/>
  <c r="I33" i="5"/>
  <c r="I34" i="5"/>
  <c r="I35" i="5"/>
  <c r="I36" i="5"/>
  <c r="I37" i="5"/>
  <c r="I38" i="5"/>
  <c r="I39" i="5"/>
  <c r="I12" i="5"/>
  <c r="I13" i="5"/>
  <c r="D7" i="5" l="1"/>
  <c r="E10" i="9" l="1"/>
  <c r="C20" i="11" s="1"/>
  <c r="G6" i="9" l="1"/>
  <c r="H6" i="9" s="1"/>
  <c r="D21" i="11" l="1"/>
  <c r="I12" i="9" l="1"/>
  <c r="J12" i="9"/>
  <c r="J9" i="9"/>
  <c r="K9" i="9" s="1"/>
  <c r="I8" i="9"/>
  <c r="E7" i="9"/>
  <c r="E6" i="9" s="1"/>
  <c r="D7" i="9"/>
  <c r="C19" i="11" l="1"/>
  <c r="J8" i="9"/>
  <c r="K8" i="9" s="1"/>
  <c r="I9" i="9"/>
  <c r="D19" i="11"/>
  <c r="E19" i="11" l="1"/>
  <c r="I7" i="9"/>
  <c r="J7" i="9"/>
  <c r="E82" i="5" l="1"/>
  <c r="E7" i="5"/>
  <c r="I57" i="5" l="1"/>
  <c r="I56" i="5"/>
  <c r="J56" i="5" l="1"/>
  <c r="K56" i="5" s="1"/>
  <c r="J57" i="5"/>
  <c r="K57" i="5" s="1"/>
  <c r="J80" i="5"/>
  <c r="K80" i="5" s="1"/>
  <c r="J79" i="5"/>
  <c r="K79" i="5" s="1"/>
  <c r="I80" i="5" l="1"/>
  <c r="I79" i="5"/>
  <c r="D10" i="9" l="1"/>
  <c r="D6" i="9" s="1"/>
  <c r="J55" i="5" l="1"/>
  <c r="K55" i="5" s="1"/>
  <c r="I54" i="5"/>
  <c r="J53" i="5"/>
  <c r="K53" i="5" s="1"/>
  <c r="J52" i="5"/>
  <c r="K52" i="5" s="1"/>
  <c r="I51" i="5"/>
  <c r="J50" i="5"/>
  <c r="K50" i="5" s="1"/>
  <c r="J49" i="5"/>
  <c r="K49" i="5" s="1"/>
  <c r="I48" i="5"/>
  <c r="J47" i="5"/>
  <c r="K47" i="5" s="1"/>
  <c r="J46" i="5"/>
  <c r="K46" i="5" s="1"/>
  <c r="J45" i="5"/>
  <c r="K45" i="5" s="1"/>
  <c r="J44" i="5"/>
  <c r="K44" i="5" s="1"/>
  <c r="J43" i="5"/>
  <c r="K43" i="5" s="1"/>
  <c r="J42" i="5"/>
  <c r="K42" i="5" s="1"/>
  <c r="J41" i="5"/>
  <c r="J40" i="5"/>
  <c r="K40" i="5" s="1"/>
  <c r="J17" i="5"/>
  <c r="K17" i="5" s="1"/>
  <c r="J15" i="5"/>
  <c r="K15" i="5" s="1"/>
  <c r="I14" i="5"/>
  <c r="J48" i="5" l="1"/>
  <c r="K48" i="5" s="1"/>
  <c r="J51" i="5"/>
  <c r="K51" i="5" s="1"/>
  <c r="J54" i="5"/>
  <c r="K54" i="5" s="1"/>
  <c r="I42" i="5"/>
  <c r="I45" i="5"/>
  <c r="J14" i="5"/>
  <c r="I44" i="5"/>
  <c r="I50" i="5"/>
  <c r="I40" i="5"/>
  <c r="I46" i="5"/>
  <c r="I52" i="5"/>
  <c r="I49" i="5"/>
  <c r="I17" i="5"/>
  <c r="I41" i="5"/>
  <c r="I47" i="5"/>
  <c r="I53" i="5"/>
  <c r="I55" i="5"/>
  <c r="I15" i="5"/>
  <c r="I43" i="5"/>
  <c r="I68" i="5" l="1"/>
  <c r="J67" i="5"/>
  <c r="K67" i="5" s="1"/>
  <c r="J68" i="5" l="1"/>
  <c r="K68" i="5" s="1"/>
  <c r="I67" i="5"/>
  <c r="J64" i="5" l="1"/>
  <c r="K64" i="5" s="1"/>
  <c r="J59" i="5"/>
  <c r="K59" i="5" s="1"/>
  <c r="J11" i="5"/>
  <c r="K11" i="5" s="1"/>
  <c r="J58" i="5" l="1"/>
  <c r="I64" i="5"/>
  <c r="D6" i="5"/>
  <c r="I59" i="5"/>
  <c r="I11" i="5"/>
  <c r="C17" i="11"/>
  <c r="I58" i="5" l="1"/>
  <c r="D17" i="11"/>
  <c r="E17" i="11" s="1"/>
  <c r="E6" i="5"/>
  <c r="D20" i="11" l="1"/>
  <c r="E20" i="11" s="1"/>
  <c r="J11" i="9"/>
  <c r="K11" i="9" s="1"/>
  <c r="J83" i="5"/>
  <c r="C18" i="11"/>
  <c r="E21" i="11" l="1"/>
  <c r="I10" i="9"/>
  <c r="J10" i="9"/>
  <c r="I83" i="5"/>
  <c r="K14" i="5"/>
  <c r="C16" i="11"/>
  <c r="C15" i="11" s="1"/>
  <c r="C14" i="11" s="1"/>
  <c r="I11" i="9"/>
  <c r="I82" i="5" l="1"/>
  <c r="J82" i="5"/>
  <c r="D18" i="11"/>
  <c r="E18" i="11" s="1"/>
  <c r="I6" i="9" l="1"/>
  <c r="J6" i="9"/>
  <c r="J6" i="5" l="1"/>
  <c r="I6" i="5"/>
  <c r="J7" i="5"/>
  <c r="D16" i="11"/>
  <c r="I7" i="5"/>
  <c r="E16" i="11" l="1"/>
  <c r="D15" i="11"/>
  <c r="D14" i="11" s="1"/>
  <c r="E15" i="11" l="1"/>
  <c r="E14" i="11" l="1"/>
</calcChain>
</file>

<file path=xl/sharedStrings.xml><?xml version="1.0" encoding="utf-8"?>
<sst xmlns="http://schemas.openxmlformats.org/spreadsheetml/2006/main" count="184" uniqueCount="165">
  <si>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</si>
  <si>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</si>
  <si>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</si>
  <si>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</si>
  <si>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</si>
  <si>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</si>
  <si>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</si>
  <si>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</si>
  <si>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</si>
  <si>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</si>
  <si>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</si>
  <si>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</si>
  <si>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</si>
  <si>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</si>
  <si>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</si>
  <si>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</si>
  <si>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</si>
  <si>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</si>
  <si>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</si>
  <si>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</si>
  <si>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</si>
  <si>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</si>
  <si>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</si>
  <si>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</si>
  <si>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Julio (Devengado)</t>
  </si>
  <si>
    <t>2183980: CONSTRUCCION DE ESTABLECIMIENTOS DE SALUD ESTRATEGICOS</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</si>
  <si>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</si>
  <si>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</si>
  <si>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2112851: CONSTRUCCION DEL ALMACEN PARA VACUNAS DE LA DIRECCION DE SALUD II LIMA SUR</t>
  </si>
  <si>
    <t>2202471: MEJORAMIENTO DE LA CAPACIDAD RESOLUTIVA DEL CENTRO DE SALUD DE SORAS, DISTRITO DE SORAS - PROVINCIA DE SUCRE - AYACUCHO</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</si>
  <si>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</si>
  <si>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</si>
  <si>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</si>
  <si>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</si>
  <si>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</si>
  <si>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</si>
  <si>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</si>
  <si>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</si>
  <si>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</si>
  <si>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</si>
  <si>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</si>
  <si>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 xml:space="preserve">       022-138: DIRECCION DE SALUD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</si>
  <si>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</si>
  <si>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</si>
  <si>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</si>
  <si>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</si>
  <si>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</si>
  <si>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2078213: FORTALECIMIENTO DE LA ATENCION DE LOS SERVICIOS DE SALUD EN EL SEGUNDO NIVEL DE ATENCION, CATEGORIA II-2, 6° NIVEL DE COMPLEJIDAD NUEVO HOSPITAL DE ANDAHUAYLAS - APURIMAC</t>
  </si>
  <si>
    <t>2134861: MEJORAMIENTO DE LA CAPACIDAD OPERATIVA DEL CENTRO DE SALUD I -4 PUEBLO NUEVO DE COLAN - PAITA</t>
  </si>
  <si>
    <t>2159738: MEJORAMIENTO DE LOS SERVICIOS DE SALUD DEL CENTRO DE SALUD DE MACHUPICCHU, MICRO RED URUBAMBA, EN EL DISTRITO DE MACHUPICCHU, PROVINCIA DE URUBAMBA - CUSCO</t>
  </si>
  <si>
    <t>2160319: MEJORAMIENTO Y AMPLIACION DE LA CAPACIDAD RESOLUTIVA DE LOS SERVICIOS DE SALUD DEL HOSPITAL REGIONAL DANIEL A CARRION - DISTRITO DE YANACANCHA - PROVINCIA DE PASCO - REGION PASCO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</si>
  <si>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</si>
  <si>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</si>
  <si>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</si>
  <si>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</si>
  <si>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</si>
  <si>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</si>
  <si>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</si>
  <si>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</si>
  <si>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</si>
  <si>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</si>
  <si>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</si>
  <si>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Ppto. Ejecución Acumulada al 2015</t>
  </si>
  <si>
    <t>AÑO 2016</t>
  </si>
  <si>
    <t>Ppto 2016 (PIM)</t>
  </si>
  <si>
    <t>Ppto. Ejecución acumulada 2016</t>
  </si>
  <si>
    <t>Ppto. 2016                     (PIM)</t>
  </si>
  <si>
    <t>2168944: CONSTRUCCION E IMPLEMENTACION DEL PUESTO DE SALUD DE VILLA JARDIN DE LA MICRORED DANIEL ALCIDES CARRION - TABLADA DE LURIN, RED SAN JUAN DE MIRAFLORES - VILLA MARIA DEL TRIUNFO, DISA II LIMA SUR - MINSA</t>
  </si>
  <si>
    <t>2171361: MEJORAMIENTO DE LA CAPACIDAD RESOLUTIVA DEL CENTRO DE SALUD TUPAC AMARU - MICRORRED VILLA - RED BARRANCO CHORRILLOS SURCO - DISA II LIMA SUR</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</si>
  <si>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</si>
  <si>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</si>
  <si>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</si>
  <si>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</si>
  <si>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</si>
  <si>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</si>
  <si>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</si>
  <si>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</si>
  <si>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</si>
  <si>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</si>
  <si>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</si>
  <si>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</si>
  <si>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</si>
  <si>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</si>
  <si>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</si>
  <si>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</si>
  <si>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</si>
  <si>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</si>
  <si>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</si>
  <si>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</si>
  <si>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</si>
  <si>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</si>
  <si>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</si>
  <si>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</si>
  <si>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</si>
  <si>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</si>
  <si>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</si>
  <si>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</si>
  <si>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</si>
  <si>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</si>
  <si>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</si>
  <si>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</si>
  <si>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</si>
  <si>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</si>
  <si>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</si>
  <si>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</si>
  <si>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</si>
  <si>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</si>
  <si>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</si>
  <si>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</si>
  <si>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</si>
  <si>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</si>
  <si>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</si>
  <si>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</si>
  <si>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</si>
  <si>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</si>
  <si>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</si>
  <si>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</si>
  <si>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</si>
  <si>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</si>
  <si>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</si>
  <si>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</si>
  <si>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</si>
  <si>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</si>
  <si>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</si>
  <si>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</si>
  <si>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</si>
  <si>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</si>
  <si>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</si>
  <si>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</si>
  <si>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</si>
  <si>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</si>
  <si>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</si>
  <si>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</si>
  <si>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</si>
  <si>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</si>
  <si>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</si>
  <si>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</si>
  <si>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</si>
  <si>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</si>
  <si>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</si>
  <si>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</si>
  <si>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</si>
  <si>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</si>
  <si>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</si>
  <si>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</si>
  <si>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</si>
  <si>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</si>
  <si>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</si>
  <si>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</si>
  <si>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</si>
  <si>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</si>
  <si>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2144046: MODERNIZACION DEL SISTEMA INFORMATICO DEL HOSPITAL MARIA AUXILIADORA</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</si>
  <si>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</si>
  <si>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</si>
  <si>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</si>
  <si>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</si>
  <si>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</si>
  <si>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Unidad Ejecutora 019-1572: HOSPITAL NACIONAL DOCENTE MADRE NIÑO - SAN BARTOLOME - IGSS</t>
  </si>
  <si>
    <t>2197490: INSTALACION DEL MODULO DE ATENCION DE URGENCIAS (MAU) EN EL SERVICIO DE EMERGENCIA DEL HOSPITAL NACIONAL DOCENTE MADRE NIÑO SAN BARTOLOME, LIMA -PERU</t>
  </si>
  <si>
    <t>AL MES DE JULIO 2016</t>
  </si>
  <si>
    <t>MINISTERIO DE SALUD - MES DE JULIO 2016</t>
  </si>
  <si>
    <t>2112720: FORTALECIMIENTO DE LA CAPACIDAD RESOLUTIVA DEL CENTRO DE SALUD I-4 CESAR LOPEZ SILVA DE LA DISA II LIMA SUR</t>
  </si>
  <si>
    <t>Ejecución acumulada al mes de
 Junio (Devengado)</t>
  </si>
  <si>
    <t>2285573: MEJORAMIENTO DE LOS SERVICIOS DE SALUD DEL ESTABLECIMIENTO DE SALUD PROGRESO, DEL DISTRITO DE CHIMBOTE, PROVINCIA DE SANTA, DEPARTAMENTO DE ANCASH</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</si>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</sst>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
      <u/>
      <sz val="8"/>
      <name val="Calibri"/>
      <family val="2"/>
      <scheme val="minor"/>
    </font>
    <font>
      <sz val="8"/>
      <color indexed="8"/>
      <name val="Arial"/>
      <family val="2"/>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95">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167" fontId="19" fillId="4" borderId="17" xfId="0" applyNumberFormat="1" applyFont="1" applyFill="1" applyBorder="1" applyAlignment="1">
      <alignment horizontal="right" vertical="center"/>
    </xf>
    <xf numFmtId="3" fontId="14" fillId="0" borderId="0" xfId="10" applyNumberFormat="1" applyFont="1"/>
    <xf numFmtId="43" fontId="32" fillId="2" borderId="0" xfId="1" applyFont="1" applyFill="1"/>
    <xf numFmtId="3" fontId="19" fillId="4" borderId="14" xfId="0" applyNumberFormat="1" applyFont="1" applyFill="1" applyBorder="1" applyAlignment="1">
      <alignment horizontal="right" vertical="center"/>
    </xf>
    <xf numFmtId="0" fontId="31" fillId="0" borderId="0" xfId="0" applyFont="1" applyBorder="1" applyAlignment="1">
      <alignment vertical="center"/>
    </xf>
    <xf numFmtId="3" fontId="19" fillId="4" borderId="17" xfId="0" applyNumberFormat="1" applyFont="1" applyFill="1" applyBorder="1" applyAlignment="1">
      <alignment vertical="center" wrapText="1"/>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167" fontId="22" fillId="0" borderId="12"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4" fillId="2" borderId="37" xfId="9" applyFont="1" applyFill="1" applyBorder="1" applyAlignment="1">
      <alignment wrapText="1"/>
    </xf>
    <xf numFmtId="3" fontId="14" fillId="5" borderId="12" xfId="9" applyNumberFormat="1" applyFont="1" applyFill="1" applyBorder="1" applyAlignment="1">
      <alignment horizontal="right"/>
    </xf>
    <xf numFmtId="167" fontId="14" fillId="5" borderId="38" xfId="9" applyNumberFormat="1" applyFont="1" applyFill="1" applyBorder="1" applyAlignment="1">
      <alignment horizontal="right"/>
    </xf>
    <xf numFmtId="0" fontId="10" fillId="5" borderId="39"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40" xfId="0" applyFont="1" applyFill="1" applyBorder="1" applyAlignment="1">
      <alignment vertical="center" wrapText="1"/>
    </xf>
    <xf numFmtId="3" fontId="22" fillId="0" borderId="41" xfId="0" applyNumberFormat="1" applyFont="1" applyBorder="1" applyAlignment="1">
      <alignment horizontal="right" vertical="center" wrapText="1"/>
    </xf>
    <xf numFmtId="3" fontId="22" fillId="0" borderId="42"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19" fillId="8" borderId="2" xfId="0" applyFont="1" applyFill="1" applyBorder="1" applyAlignment="1">
      <alignment horizontal="right" vertical="center" wrapText="1"/>
    </xf>
    <xf numFmtId="3" fontId="28" fillId="0" borderId="0" xfId="0" applyNumberFormat="1" applyFont="1" applyAlignment="1">
      <alignment horizontal="right" vertical="center" wrapText="1"/>
    </xf>
    <xf numFmtId="0" fontId="26" fillId="0" borderId="0" xfId="0" applyFont="1" applyAlignment="1">
      <alignment horizontal="right"/>
    </xf>
    <xf numFmtId="0" fontId="36" fillId="0" borderId="0" xfId="0" applyFont="1" applyAlignment="1">
      <alignment horizontal="center" vertical="center" wrapText="1"/>
    </xf>
    <xf numFmtId="0" fontId="36" fillId="0" borderId="0" xfId="0" applyFont="1" applyAlignment="1">
      <alignment vertical="center" wrapText="1"/>
    </xf>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5" fillId="0" borderId="0" xfId="11" applyNumberFormat="1" applyFon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abSelected="1" workbookViewId="0">
      <selection activeCell="B2" sqref="B2:E21"/>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63"/>
      <c r="C1" s="163"/>
      <c r="D1" s="163"/>
    </row>
    <row r="2" spans="2:11" ht="15.75" customHeight="1" x14ac:dyDescent="0.15">
      <c r="B2" s="164" t="s">
        <v>18</v>
      </c>
      <c r="C2" s="164"/>
      <c r="D2" s="164"/>
      <c r="E2" s="164"/>
      <c r="F2" s="5"/>
      <c r="G2" s="9"/>
      <c r="H2" s="39"/>
    </row>
    <row r="3" spans="2:11" ht="15" customHeight="1" x14ac:dyDescent="0.2">
      <c r="B3" s="164" t="s">
        <v>159</v>
      </c>
      <c r="C3" s="164"/>
      <c r="D3" s="164"/>
      <c r="E3" s="164"/>
    </row>
    <row r="4" spans="2:11" x14ac:dyDescent="0.2">
      <c r="B4" s="165"/>
      <c r="C4" s="165"/>
      <c r="D4" s="165"/>
    </row>
    <row r="5" spans="2:11" x14ac:dyDescent="0.2">
      <c r="B5" s="2"/>
      <c r="C5" s="2"/>
      <c r="D5" s="2"/>
    </row>
    <row r="6" spans="2:11" x14ac:dyDescent="0.2">
      <c r="B6" s="2"/>
      <c r="C6" s="2"/>
      <c r="D6" s="2"/>
    </row>
    <row r="7" spans="2:11" ht="12.75" customHeight="1" x14ac:dyDescent="0.2">
      <c r="B7" s="166" t="s">
        <v>69</v>
      </c>
      <c r="C7" s="166"/>
      <c r="D7" s="166"/>
      <c r="F7" s="24"/>
    </row>
    <row r="8" spans="2:11" ht="12.75" customHeight="1" x14ac:dyDescent="0.2">
      <c r="B8" s="166" t="s">
        <v>8</v>
      </c>
      <c r="C8" s="166"/>
      <c r="D8" s="166"/>
      <c r="F8" s="24"/>
    </row>
    <row r="9" spans="2:11" ht="12.75" customHeight="1" x14ac:dyDescent="0.2">
      <c r="B9" s="3"/>
      <c r="C9" s="3"/>
      <c r="D9" s="3"/>
      <c r="F9" s="24"/>
    </row>
    <row r="10" spans="2:11" x14ac:dyDescent="0.2">
      <c r="B10" s="1" t="s">
        <v>46</v>
      </c>
      <c r="F10" s="25"/>
    </row>
    <row r="11" spans="2:11" ht="13.5" thickBot="1" x14ac:dyDescent="0.25">
      <c r="C11" s="23"/>
    </row>
    <row r="12" spans="2:11" ht="13.5" customHeight="1" thickBot="1" x14ac:dyDescent="0.25">
      <c r="B12" s="159" t="s">
        <v>5</v>
      </c>
      <c r="C12" s="160" t="s">
        <v>6</v>
      </c>
      <c r="D12" s="161" t="s">
        <v>70</v>
      </c>
      <c r="E12" s="159" t="s">
        <v>13</v>
      </c>
      <c r="G12" s="8"/>
    </row>
    <row r="13" spans="2:11" ht="39" customHeight="1" thickBot="1" x14ac:dyDescent="0.25">
      <c r="B13" s="159"/>
      <c r="C13" s="160"/>
      <c r="D13" s="162"/>
      <c r="E13" s="159"/>
      <c r="G13" s="8"/>
    </row>
    <row r="14" spans="2:11" s="13" customFormat="1" ht="34.5" customHeight="1" thickBot="1" x14ac:dyDescent="0.25">
      <c r="B14" s="6" t="s">
        <v>4</v>
      </c>
      <c r="C14" s="12">
        <f>C15+C19+C20+C21</f>
        <v>551924946</v>
      </c>
      <c r="D14" s="12">
        <f>D15+D19+D20+D21</f>
        <v>50468859</v>
      </c>
      <c r="E14" s="81">
        <f t="shared" ref="E14:E21" si="0">D14/C14%</f>
        <v>9.1441525456977626</v>
      </c>
      <c r="F14" s="22"/>
      <c r="G14" s="14"/>
      <c r="H14" s="38"/>
      <c r="K14" s="14"/>
    </row>
    <row r="15" spans="2:11" ht="26.25" customHeight="1" x14ac:dyDescent="0.2">
      <c r="B15" s="15" t="s">
        <v>7</v>
      </c>
      <c r="C15" s="16">
        <f>SUM(C16:C18)</f>
        <v>454446690</v>
      </c>
      <c r="D15" s="16">
        <f>SUM(D16:D18)</f>
        <v>46156605</v>
      </c>
      <c r="E15" s="86">
        <f t="shared" si="0"/>
        <v>10.156659959389295</v>
      </c>
      <c r="F15" s="20"/>
      <c r="G15" s="8"/>
      <c r="I15" s="21"/>
    </row>
    <row r="16" spans="2:11" ht="18.75" customHeight="1" x14ac:dyDescent="0.2">
      <c r="B16" s="17" t="s">
        <v>32</v>
      </c>
      <c r="C16" s="18">
        <f>'PLIEGO MINSA'!E7</f>
        <v>368808921</v>
      </c>
      <c r="D16" s="18">
        <f>'PLIEGO MINSA'!H7</f>
        <v>33498644</v>
      </c>
      <c r="E16" s="19">
        <f t="shared" si="0"/>
        <v>9.0829267115260475</v>
      </c>
      <c r="F16" s="20"/>
      <c r="G16" s="8"/>
    </row>
    <row r="17" spans="2:9" ht="18.75" customHeight="1" x14ac:dyDescent="0.2">
      <c r="B17" s="17" t="s">
        <v>41</v>
      </c>
      <c r="C17" s="18">
        <f>'PLIEGO MINSA'!E58</f>
        <v>25681600</v>
      </c>
      <c r="D17" s="18">
        <f>'PLIEGO MINSA'!H58</f>
        <v>3003795</v>
      </c>
      <c r="E17" s="19">
        <f t="shared" si="0"/>
        <v>11.696292287084917</v>
      </c>
      <c r="F17" s="20"/>
      <c r="G17" s="8"/>
    </row>
    <row r="18" spans="2:9" ht="26.25" customHeight="1" thickBot="1" x14ac:dyDescent="0.25">
      <c r="B18" s="141" t="s">
        <v>33</v>
      </c>
      <c r="C18" s="142">
        <f>'PLIEGO MINSA'!E82</f>
        <v>59956169</v>
      </c>
      <c r="D18" s="142">
        <f>'PLIEGO MINSA'!H82</f>
        <v>9654166</v>
      </c>
      <c r="E18" s="143">
        <f t="shared" si="0"/>
        <v>16.102039474870384</v>
      </c>
      <c r="F18" s="20"/>
      <c r="G18" s="8"/>
    </row>
    <row r="19" spans="2:9" ht="30.75" customHeight="1" thickBot="1" x14ac:dyDescent="0.25">
      <c r="B19" s="144" t="s">
        <v>130</v>
      </c>
      <c r="C19" s="145">
        <f>'UE ADSCRITAS AL PLIEGO MINSA'!E7</f>
        <v>10726249</v>
      </c>
      <c r="D19" s="145">
        <f>'UE ADSCRITAS AL PLIEGO MINSA'!H7</f>
        <v>1105861</v>
      </c>
      <c r="E19" s="146">
        <f t="shared" si="0"/>
        <v>10.309857621242989</v>
      </c>
      <c r="F19" s="20"/>
      <c r="G19" s="8"/>
    </row>
    <row r="20" spans="2:9" ht="30.75" customHeight="1" thickBot="1" x14ac:dyDescent="0.25">
      <c r="B20" s="144" t="s">
        <v>20</v>
      </c>
      <c r="C20" s="145">
        <f>'UE ADSCRITAS AL PLIEGO MINSA'!E10</f>
        <v>67114201</v>
      </c>
      <c r="D20" s="145">
        <f>'UE ADSCRITAS AL PLIEGO MINSA'!H10</f>
        <v>1834985</v>
      </c>
      <c r="E20" s="146">
        <f t="shared" si="0"/>
        <v>2.734123289346766</v>
      </c>
      <c r="F20" s="20"/>
      <c r="G20" s="8"/>
    </row>
    <row r="21" spans="2:9" ht="33.75" customHeight="1" thickBot="1" x14ac:dyDescent="0.25">
      <c r="B21" s="144" t="s">
        <v>131</v>
      </c>
      <c r="C21" s="147">
        <f>'UE ADSCRITAS AL PLIEGO MINSA'!E12</f>
        <v>19637806</v>
      </c>
      <c r="D21" s="147">
        <f>'UE ADSCRITAS AL PLIEGO MINSA'!H12</f>
        <v>1371408</v>
      </c>
      <c r="E21" s="146">
        <f t="shared" si="0"/>
        <v>6.9835092576024023</v>
      </c>
      <c r="G21" s="8"/>
    </row>
    <row r="22" spans="2:9" ht="25.5" x14ac:dyDescent="0.35">
      <c r="C22" s="7"/>
      <c r="D22" s="82"/>
      <c r="I22" s="111"/>
    </row>
    <row r="23" spans="2:9" ht="25.5" x14ac:dyDescent="0.35">
      <c r="D23" s="7"/>
      <c r="I23" s="111"/>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19"/>
  <sheetViews>
    <sheetView zoomScaleNormal="100" workbookViewId="0">
      <pane ySplit="7" topLeftCell="A8" activePane="bottomLeft" state="frozen"/>
      <selection pane="bottomLeft" sqref="A1:K102"/>
    </sheetView>
  </sheetViews>
  <sheetFormatPr baseColWidth="10" defaultRowHeight="5.65" customHeight="1" x14ac:dyDescent="0.2"/>
  <cols>
    <col min="1" max="1" width="8.5703125" style="61" customWidth="1"/>
    <col min="2" max="2" width="41.42578125" style="80" customWidth="1"/>
    <col min="3" max="3" width="10.5703125" style="62" customWidth="1" collapsed="1"/>
    <col min="4" max="4" width="12.28515625" style="62" customWidth="1"/>
    <col min="5" max="5" width="13" style="63" customWidth="1"/>
    <col min="6" max="6" width="11.7109375" style="63" customWidth="1"/>
    <col min="7" max="7" width="11.7109375" style="36" customWidth="1"/>
    <col min="8" max="8" width="11.28515625" style="36" customWidth="1"/>
    <col min="9" max="9" width="8.7109375" style="64" customWidth="1"/>
    <col min="10" max="10" width="12.28515625" style="60" customWidth="1"/>
    <col min="11" max="11" width="10.5703125" style="65" customWidth="1"/>
    <col min="12" max="12" width="12.85546875" style="36" customWidth="1"/>
    <col min="13" max="16384" width="11.42578125" style="36"/>
  </cols>
  <sheetData>
    <row r="1" spans="1:12" s="32" customFormat="1" ht="18.75" customHeight="1" x14ac:dyDescent="0.2">
      <c r="A1" s="172" t="s">
        <v>43</v>
      </c>
      <c r="B1" s="172"/>
      <c r="C1" s="172"/>
      <c r="D1" s="172"/>
      <c r="E1" s="172"/>
      <c r="F1" s="172"/>
      <c r="G1" s="172"/>
      <c r="H1" s="172"/>
      <c r="I1" s="172"/>
      <c r="J1" s="172"/>
      <c r="K1" s="172"/>
    </row>
    <row r="2" spans="1:12" s="32" customFormat="1" ht="18.75" customHeight="1" x14ac:dyDescent="0.2">
      <c r="A2" s="173" t="s">
        <v>159</v>
      </c>
      <c r="B2" s="173"/>
      <c r="C2" s="173"/>
      <c r="D2" s="173"/>
      <c r="E2" s="173"/>
      <c r="F2" s="173"/>
      <c r="G2" s="173"/>
      <c r="H2" s="173"/>
      <c r="I2" s="173"/>
      <c r="J2" s="173"/>
      <c r="K2" s="173"/>
    </row>
    <row r="3" spans="1:12" s="32" customFormat="1" ht="18.75" customHeight="1" x14ac:dyDescent="0.2">
      <c r="A3" s="71"/>
      <c r="B3" s="85"/>
      <c r="C3" s="71"/>
      <c r="D3" s="71"/>
      <c r="E3" s="153"/>
      <c r="F3" s="71"/>
      <c r="G3" s="58"/>
      <c r="H3" s="90"/>
      <c r="I3" s="71"/>
      <c r="J3" s="72"/>
      <c r="K3" s="73"/>
    </row>
    <row r="4" spans="1:12" s="32" customFormat="1" ht="13.5" customHeight="1" x14ac:dyDescent="0.2">
      <c r="A4" s="170" t="s">
        <v>0</v>
      </c>
      <c r="B4" s="170" t="s">
        <v>1</v>
      </c>
      <c r="C4" s="178" t="s">
        <v>3</v>
      </c>
      <c r="D4" s="178" t="s">
        <v>62</v>
      </c>
      <c r="E4" s="169" t="s">
        <v>63</v>
      </c>
      <c r="F4" s="169"/>
      <c r="G4" s="169"/>
      <c r="H4" s="169"/>
      <c r="I4" s="169"/>
      <c r="J4" s="174" t="s">
        <v>22</v>
      </c>
      <c r="K4" s="176" t="s">
        <v>23</v>
      </c>
    </row>
    <row r="5" spans="1:12" s="33" customFormat="1" ht="75.75" customHeight="1" thickBot="1" x14ac:dyDescent="0.3">
      <c r="A5" s="171"/>
      <c r="B5" s="170"/>
      <c r="C5" s="179"/>
      <c r="D5" s="179"/>
      <c r="E5" s="87" t="s">
        <v>66</v>
      </c>
      <c r="F5" s="28" t="s">
        <v>162</v>
      </c>
      <c r="G5" s="29" t="s">
        <v>24</v>
      </c>
      <c r="H5" s="40" t="s">
        <v>65</v>
      </c>
      <c r="I5" s="31" t="s">
        <v>13</v>
      </c>
      <c r="J5" s="175"/>
      <c r="K5" s="177"/>
    </row>
    <row r="6" spans="1:12" s="105" customFormat="1" ht="21.75" customHeight="1" x14ac:dyDescent="0.2">
      <c r="A6" s="103"/>
      <c r="B6" s="104" t="s">
        <v>31</v>
      </c>
      <c r="C6" s="104"/>
      <c r="D6" s="101">
        <f>D7+D58+D82</f>
        <v>1540162092.8700001</v>
      </c>
      <c r="E6" s="101">
        <f>E7+E58+E82</f>
        <v>454446690</v>
      </c>
      <c r="F6" s="101">
        <f>F7+F58+F82</f>
        <v>36695439</v>
      </c>
      <c r="G6" s="101">
        <f>G7+G58+G82</f>
        <v>9461166</v>
      </c>
      <c r="H6" s="101">
        <f>SUM(F6:G6)</f>
        <v>46156605</v>
      </c>
      <c r="I6" s="102">
        <f t="shared" ref="I6:I37" si="0">H6/E6%</f>
        <v>10.156659959389295</v>
      </c>
      <c r="J6" s="101">
        <f t="shared" ref="J6:J37" si="1">D6+H6</f>
        <v>1586318697.8700001</v>
      </c>
      <c r="K6" s="104"/>
    </row>
    <row r="7" spans="1:12" ht="26.25" customHeight="1" x14ac:dyDescent="0.2">
      <c r="A7" s="34"/>
      <c r="B7" s="99" t="s">
        <v>30</v>
      </c>
      <c r="C7" s="51"/>
      <c r="D7" s="51">
        <f>SUM(D8:D57)</f>
        <v>1054717324.0600002</v>
      </c>
      <c r="E7" s="51">
        <f>SUM(E8:E57)</f>
        <v>368808921</v>
      </c>
      <c r="F7" s="51">
        <v>25996017</v>
      </c>
      <c r="G7" s="51">
        <f>SUM(G8:G57)</f>
        <v>7502627</v>
      </c>
      <c r="H7" s="51">
        <f t="shared" ref="H7:H51" si="2">SUM(F7:G7)</f>
        <v>33498644</v>
      </c>
      <c r="I7" s="100">
        <f t="shared" si="0"/>
        <v>9.0829267115260475</v>
      </c>
      <c r="J7" s="51">
        <f t="shared" si="1"/>
        <v>1088215968.0600002</v>
      </c>
      <c r="K7" s="51"/>
      <c r="L7" s="35"/>
    </row>
    <row r="8" spans="1:12" ht="16.5" customHeight="1" x14ac:dyDescent="0.2">
      <c r="A8" s="37"/>
      <c r="B8" s="46" t="s">
        <v>21</v>
      </c>
      <c r="C8" s="47"/>
      <c r="D8" s="47"/>
      <c r="E8" s="47">
        <v>255000</v>
      </c>
      <c r="F8" s="47">
        <v>0</v>
      </c>
      <c r="G8" s="47"/>
      <c r="H8" s="47">
        <f t="shared" si="2"/>
        <v>0</v>
      </c>
      <c r="I8" s="69">
        <f t="shared" si="0"/>
        <v>0</v>
      </c>
      <c r="J8" s="47">
        <f t="shared" si="1"/>
        <v>0</v>
      </c>
      <c r="K8" s="69"/>
    </row>
    <row r="9" spans="1:12" ht="60" x14ac:dyDescent="0.2">
      <c r="A9" s="37">
        <v>74531</v>
      </c>
      <c r="B9" s="46" t="s">
        <v>73</v>
      </c>
      <c r="C9" s="47">
        <v>4245500.71</v>
      </c>
      <c r="D9" s="47">
        <v>3533040.7</v>
      </c>
      <c r="E9" s="47">
        <v>53068</v>
      </c>
      <c r="F9" s="47">
        <v>43834</v>
      </c>
      <c r="G9" s="47"/>
      <c r="H9" s="47">
        <f t="shared" si="2"/>
        <v>43834</v>
      </c>
      <c r="I9" s="69">
        <f t="shared" si="0"/>
        <v>82.599683425039586</v>
      </c>
      <c r="J9" s="47">
        <f t="shared" si="1"/>
        <v>3576874.7</v>
      </c>
      <c r="K9" s="69">
        <f t="shared" ref="K9:K40" si="3">J9/C9%</f>
        <v>84.25095046091748</v>
      </c>
    </row>
    <row r="10" spans="1:12" ht="48" x14ac:dyDescent="0.2">
      <c r="A10" s="37">
        <v>66253</v>
      </c>
      <c r="B10" s="46" t="s">
        <v>74</v>
      </c>
      <c r="C10" s="47">
        <v>309614383.63</v>
      </c>
      <c r="D10" s="47">
        <v>300244494.73000002</v>
      </c>
      <c r="E10" s="47">
        <v>1871554</v>
      </c>
      <c r="F10" s="47">
        <v>0</v>
      </c>
      <c r="G10" s="47">
        <v>193891</v>
      </c>
      <c r="H10" s="47">
        <f t="shared" si="2"/>
        <v>193891</v>
      </c>
      <c r="I10" s="69">
        <f t="shared" si="0"/>
        <v>10.359893436149852</v>
      </c>
      <c r="J10" s="47">
        <f t="shared" si="1"/>
        <v>300438385.73000002</v>
      </c>
      <c r="K10" s="69">
        <f t="shared" si="3"/>
        <v>97.036314078041798</v>
      </c>
    </row>
    <row r="11" spans="1:12" ht="60" x14ac:dyDescent="0.2">
      <c r="A11" s="37">
        <v>72278</v>
      </c>
      <c r="B11" s="46" t="s">
        <v>47</v>
      </c>
      <c r="C11" s="47">
        <v>126275744.48999999</v>
      </c>
      <c r="D11" s="47">
        <v>85988542.790000007</v>
      </c>
      <c r="E11" s="47">
        <v>6055503</v>
      </c>
      <c r="F11" s="47">
        <v>0</v>
      </c>
      <c r="G11" s="47"/>
      <c r="H11" s="47">
        <f t="shared" si="2"/>
        <v>0</v>
      </c>
      <c r="I11" s="69">
        <f t="shared" si="0"/>
        <v>0</v>
      </c>
      <c r="J11" s="47">
        <f t="shared" si="1"/>
        <v>85988542.790000007</v>
      </c>
      <c r="K11" s="69">
        <f t="shared" si="3"/>
        <v>68.095850978577758</v>
      </c>
    </row>
    <row r="12" spans="1:12" ht="36" x14ac:dyDescent="0.2">
      <c r="A12" s="37">
        <v>72056</v>
      </c>
      <c r="B12" s="46" t="s">
        <v>75</v>
      </c>
      <c r="C12" s="47">
        <v>157104617.78999999</v>
      </c>
      <c r="D12" s="47">
        <v>156261352.84</v>
      </c>
      <c r="E12" s="47">
        <v>373240</v>
      </c>
      <c r="F12" s="47">
        <v>1389</v>
      </c>
      <c r="G12" s="47"/>
      <c r="H12" s="47">
        <f t="shared" si="2"/>
        <v>1389</v>
      </c>
      <c r="I12" s="69">
        <f t="shared" si="0"/>
        <v>0.37214660808059158</v>
      </c>
      <c r="J12" s="47">
        <f t="shared" si="1"/>
        <v>156262741.84</v>
      </c>
      <c r="K12" s="69">
        <f t="shared" si="3"/>
        <v>99.464130359856568</v>
      </c>
    </row>
    <row r="13" spans="1:12" ht="60" x14ac:dyDescent="0.2">
      <c r="A13" s="37">
        <v>74505</v>
      </c>
      <c r="B13" s="46" t="s">
        <v>76</v>
      </c>
      <c r="C13" s="47">
        <v>78610205.049999997</v>
      </c>
      <c r="D13" s="47">
        <v>76333147.260000005</v>
      </c>
      <c r="E13" s="47">
        <v>173104</v>
      </c>
      <c r="F13" s="47">
        <v>0</v>
      </c>
      <c r="G13" s="47"/>
      <c r="H13" s="47">
        <f t="shared" si="2"/>
        <v>0</v>
      </c>
      <c r="I13" s="69">
        <f t="shared" si="0"/>
        <v>0</v>
      </c>
      <c r="J13" s="47">
        <f t="shared" si="1"/>
        <v>76333147.260000005</v>
      </c>
      <c r="K13" s="69">
        <f t="shared" si="3"/>
        <v>97.103355997415761</v>
      </c>
    </row>
    <row r="14" spans="1:12" ht="48" x14ac:dyDescent="0.2">
      <c r="A14" s="37">
        <v>58330</v>
      </c>
      <c r="B14" s="46" t="s">
        <v>17</v>
      </c>
      <c r="C14" s="47">
        <v>255270770.75</v>
      </c>
      <c r="D14" s="47">
        <v>237041309.22999999</v>
      </c>
      <c r="E14" s="47">
        <v>9991674</v>
      </c>
      <c r="F14" s="47">
        <v>3840456</v>
      </c>
      <c r="G14" s="47">
        <v>3622704</v>
      </c>
      <c r="H14" s="47">
        <f t="shared" si="2"/>
        <v>7463160</v>
      </c>
      <c r="I14" s="69">
        <f t="shared" si="0"/>
        <v>74.693790049595293</v>
      </c>
      <c r="J14" s="47">
        <f t="shared" si="1"/>
        <v>244504469.22999999</v>
      </c>
      <c r="K14" s="69">
        <f t="shared" si="3"/>
        <v>95.782399415190383</v>
      </c>
    </row>
    <row r="15" spans="1:12" ht="48" x14ac:dyDescent="0.2">
      <c r="A15" s="37">
        <v>57894</v>
      </c>
      <c r="B15" s="46" t="s">
        <v>14</v>
      </c>
      <c r="C15" s="47">
        <v>159384974</v>
      </c>
      <c r="D15" s="47">
        <v>114524774.59999999</v>
      </c>
      <c r="E15" s="47">
        <v>33130515</v>
      </c>
      <c r="F15" s="47">
        <v>22110338</v>
      </c>
      <c r="G15" s="47">
        <v>3686032</v>
      </c>
      <c r="H15" s="47">
        <f t="shared" si="2"/>
        <v>25796370</v>
      </c>
      <c r="I15" s="69">
        <f t="shared" si="0"/>
        <v>77.862870528876471</v>
      </c>
      <c r="J15" s="47">
        <f t="shared" si="1"/>
        <v>140321144.59999999</v>
      </c>
      <c r="K15" s="69">
        <f t="shared" si="3"/>
        <v>88.039130087632969</v>
      </c>
    </row>
    <row r="16" spans="1:12" ht="36" x14ac:dyDescent="0.2">
      <c r="A16" s="37">
        <v>111234</v>
      </c>
      <c r="B16" s="46" t="s">
        <v>15</v>
      </c>
      <c r="C16" s="47">
        <v>14669819.58</v>
      </c>
      <c r="D16" s="47">
        <v>435887</v>
      </c>
      <c r="E16" s="47">
        <v>1764328</v>
      </c>
      <c r="F16" s="47">
        <v>0</v>
      </c>
      <c r="G16" s="47"/>
      <c r="H16" s="47">
        <f t="shared" si="2"/>
        <v>0</v>
      </c>
      <c r="I16" s="69">
        <f t="shared" si="0"/>
        <v>0</v>
      </c>
      <c r="J16" s="47">
        <f t="shared" si="1"/>
        <v>435887</v>
      </c>
      <c r="K16" s="69">
        <f t="shared" si="3"/>
        <v>2.9713180698845378</v>
      </c>
    </row>
    <row r="17" spans="1:11" ht="36" x14ac:dyDescent="0.2">
      <c r="A17" s="37">
        <v>127258</v>
      </c>
      <c r="B17" s="46" t="s">
        <v>48</v>
      </c>
      <c r="C17" s="47">
        <v>5208898.03</v>
      </c>
      <c r="D17" s="47">
        <v>1946957.14</v>
      </c>
      <c r="E17" s="47">
        <v>1</v>
      </c>
      <c r="F17" s="47">
        <v>0</v>
      </c>
      <c r="G17" s="47"/>
      <c r="H17" s="47">
        <f t="shared" si="2"/>
        <v>0</v>
      </c>
      <c r="I17" s="69">
        <f t="shared" si="0"/>
        <v>0</v>
      </c>
      <c r="J17" s="47">
        <f t="shared" si="1"/>
        <v>1946957.14</v>
      </c>
      <c r="K17" s="69">
        <f t="shared" si="3"/>
        <v>37.377524551003731</v>
      </c>
    </row>
    <row r="18" spans="1:11" ht="72" x14ac:dyDescent="0.2">
      <c r="A18" s="37">
        <v>211959</v>
      </c>
      <c r="B18" s="46" t="s">
        <v>77</v>
      </c>
      <c r="C18" s="47">
        <v>160194.29999999999</v>
      </c>
      <c r="D18" s="47">
        <v>0</v>
      </c>
      <c r="E18" s="47">
        <v>68214</v>
      </c>
      <c r="F18" s="47">
        <v>0</v>
      </c>
      <c r="G18" s="47"/>
      <c r="H18" s="47">
        <f t="shared" si="2"/>
        <v>0</v>
      </c>
      <c r="I18" s="69">
        <f t="shared" si="0"/>
        <v>0</v>
      </c>
      <c r="J18" s="47">
        <f t="shared" si="1"/>
        <v>0</v>
      </c>
      <c r="K18" s="69">
        <f t="shared" si="3"/>
        <v>0</v>
      </c>
    </row>
    <row r="19" spans="1:11" ht="60" x14ac:dyDescent="0.2">
      <c r="A19" s="37">
        <v>212025</v>
      </c>
      <c r="B19" s="46" t="s">
        <v>78</v>
      </c>
      <c r="C19" s="47">
        <v>160194.29999999999</v>
      </c>
      <c r="D19" s="47">
        <v>0</v>
      </c>
      <c r="E19" s="47">
        <v>68214</v>
      </c>
      <c r="F19" s="47">
        <v>0</v>
      </c>
      <c r="G19" s="47"/>
      <c r="H19" s="47">
        <f t="shared" si="2"/>
        <v>0</v>
      </c>
      <c r="I19" s="69">
        <f t="shared" si="0"/>
        <v>0</v>
      </c>
      <c r="J19" s="47">
        <f t="shared" si="1"/>
        <v>0</v>
      </c>
      <c r="K19" s="69">
        <f t="shared" si="3"/>
        <v>0</v>
      </c>
    </row>
    <row r="20" spans="1:11" ht="60" x14ac:dyDescent="0.2">
      <c r="A20" s="37">
        <v>212030</v>
      </c>
      <c r="B20" s="46" t="s">
        <v>79</v>
      </c>
      <c r="C20" s="47">
        <v>160194.29999999999</v>
      </c>
      <c r="D20" s="47">
        <v>0</v>
      </c>
      <c r="E20" s="47">
        <v>68214</v>
      </c>
      <c r="F20" s="47">
        <v>0</v>
      </c>
      <c r="G20" s="47"/>
      <c r="H20" s="47">
        <f t="shared" si="2"/>
        <v>0</v>
      </c>
      <c r="I20" s="69">
        <f t="shared" si="0"/>
        <v>0</v>
      </c>
      <c r="J20" s="47">
        <f t="shared" si="1"/>
        <v>0</v>
      </c>
      <c r="K20" s="69">
        <f t="shared" si="3"/>
        <v>0</v>
      </c>
    </row>
    <row r="21" spans="1:11" ht="60" x14ac:dyDescent="0.2">
      <c r="A21" s="37">
        <v>211942</v>
      </c>
      <c r="B21" s="46" t="s">
        <v>80</v>
      </c>
      <c r="C21" s="47">
        <v>160194.29999999999</v>
      </c>
      <c r="D21" s="47">
        <v>0</v>
      </c>
      <c r="E21" s="47">
        <v>68214</v>
      </c>
      <c r="F21" s="47">
        <v>0</v>
      </c>
      <c r="G21" s="47"/>
      <c r="H21" s="47">
        <f t="shared" si="2"/>
        <v>0</v>
      </c>
      <c r="I21" s="69">
        <f t="shared" si="0"/>
        <v>0</v>
      </c>
      <c r="J21" s="47">
        <f t="shared" si="1"/>
        <v>0</v>
      </c>
      <c r="K21" s="69">
        <f t="shared" si="3"/>
        <v>0</v>
      </c>
    </row>
    <row r="22" spans="1:11" ht="72" x14ac:dyDescent="0.2">
      <c r="A22" s="37">
        <v>212032</v>
      </c>
      <c r="B22" s="46" t="s">
        <v>81</v>
      </c>
      <c r="C22" s="47">
        <v>160194.29999999999</v>
      </c>
      <c r="D22" s="47">
        <v>0</v>
      </c>
      <c r="E22" s="47">
        <v>68214</v>
      </c>
      <c r="F22" s="47">
        <v>0</v>
      </c>
      <c r="G22" s="47"/>
      <c r="H22" s="47">
        <f t="shared" si="2"/>
        <v>0</v>
      </c>
      <c r="I22" s="69">
        <f t="shared" si="0"/>
        <v>0</v>
      </c>
      <c r="J22" s="47">
        <f t="shared" si="1"/>
        <v>0</v>
      </c>
      <c r="K22" s="69">
        <f t="shared" si="3"/>
        <v>0</v>
      </c>
    </row>
    <row r="23" spans="1:11" ht="72" x14ac:dyDescent="0.2">
      <c r="A23" s="37">
        <v>211985</v>
      </c>
      <c r="B23" s="46" t="s">
        <v>82</v>
      </c>
      <c r="C23" s="47">
        <v>160194.29999999999</v>
      </c>
      <c r="D23" s="47">
        <v>0</v>
      </c>
      <c r="E23" s="47">
        <v>68214</v>
      </c>
      <c r="F23" s="47">
        <v>0</v>
      </c>
      <c r="G23" s="47"/>
      <c r="H23" s="47">
        <f t="shared" si="2"/>
        <v>0</v>
      </c>
      <c r="I23" s="69">
        <f t="shared" si="0"/>
        <v>0</v>
      </c>
      <c r="J23" s="47">
        <f t="shared" si="1"/>
        <v>0</v>
      </c>
      <c r="K23" s="69">
        <f t="shared" si="3"/>
        <v>0</v>
      </c>
    </row>
    <row r="24" spans="1:11" ht="60" x14ac:dyDescent="0.2">
      <c r="A24" s="37">
        <v>212018</v>
      </c>
      <c r="B24" s="46" t="s">
        <v>83</v>
      </c>
      <c r="C24" s="47">
        <v>160194.29999999999</v>
      </c>
      <c r="D24" s="47">
        <v>0</v>
      </c>
      <c r="E24" s="47">
        <v>68214</v>
      </c>
      <c r="F24" s="47">
        <v>0</v>
      </c>
      <c r="G24" s="47"/>
      <c r="H24" s="47">
        <f t="shared" si="2"/>
        <v>0</v>
      </c>
      <c r="I24" s="69">
        <f t="shared" si="0"/>
        <v>0</v>
      </c>
      <c r="J24" s="47">
        <f t="shared" si="1"/>
        <v>0</v>
      </c>
      <c r="K24" s="69">
        <f t="shared" si="3"/>
        <v>0</v>
      </c>
    </row>
    <row r="25" spans="1:11" ht="60" x14ac:dyDescent="0.2">
      <c r="A25" s="37">
        <v>212042</v>
      </c>
      <c r="B25" s="46" t="s">
        <v>84</v>
      </c>
      <c r="C25" s="47">
        <v>160194.29999999999</v>
      </c>
      <c r="D25" s="47">
        <v>0</v>
      </c>
      <c r="E25" s="47">
        <v>68214</v>
      </c>
      <c r="F25" s="47">
        <v>0</v>
      </c>
      <c r="G25" s="47"/>
      <c r="H25" s="47">
        <f t="shared" si="2"/>
        <v>0</v>
      </c>
      <c r="I25" s="69">
        <f t="shared" si="0"/>
        <v>0</v>
      </c>
      <c r="J25" s="47">
        <f t="shared" si="1"/>
        <v>0</v>
      </c>
      <c r="K25" s="69">
        <f t="shared" si="3"/>
        <v>0</v>
      </c>
    </row>
    <row r="26" spans="1:11" ht="60" x14ac:dyDescent="0.2">
      <c r="A26" s="37">
        <v>212045</v>
      </c>
      <c r="B26" s="46" t="s">
        <v>85</v>
      </c>
      <c r="C26" s="47">
        <v>160194.29999999999</v>
      </c>
      <c r="D26" s="47">
        <v>0</v>
      </c>
      <c r="E26" s="47">
        <v>68214</v>
      </c>
      <c r="F26" s="47">
        <v>0</v>
      </c>
      <c r="G26" s="47"/>
      <c r="H26" s="47">
        <f t="shared" si="2"/>
        <v>0</v>
      </c>
      <c r="I26" s="69">
        <f t="shared" si="0"/>
        <v>0</v>
      </c>
      <c r="J26" s="47">
        <f t="shared" si="1"/>
        <v>0</v>
      </c>
      <c r="K26" s="69">
        <f t="shared" si="3"/>
        <v>0</v>
      </c>
    </row>
    <row r="27" spans="1:11" ht="72" x14ac:dyDescent="0.2">
      <c r="A27" s="37">
        <v>212047</v>
      </c>
      <c r="B27" s="46" t="s">
        <v>86</v>
      </c>
      <c r="C27" s="47">
        <v>160194.29999999999</v>
      </c>
      <c r="D27" s="47">
        <v>0</v>
      </c>
      <c r="E27" s="47">
        <v>68214</v>
      </c>
      <c r="F27" s="47">
        <v>0</v>
      </c>
      <c r="G27" s="47"/>
      <c r="H27" s="47">
        <f t="shared" si="2"/>
        <v>0</v>
      </c>
      <c r="I27" s="69">
        <f t="shared" si="0"/>
        <v>0</v>
      </c>
      <c r="J27" s="47">
        <f t="shared" si="1"/>
        <v>0</v>
      </c>
      <c r="K27" s="69">
        <f t="shared" si="3"/>
        <v>0</v>
      </c>
    </row>
    <row r="28" spans="1:11" ht="60" x14ac:dyDescent="0.2">
      <c r="A28" s="37">
        <v>216169</v>
      </c>
      <c r="B28" s="46" t="s">
        <v>49</v>
      </c>
      <c r="C28" s="47">
        <v>8985678</v>
      </c>
      <c r="D28" s="47">
        <v>73500</v>
      </c>
      <c r="E28" s="47">
        <v>8453212</v>
      </c>
      <c r="F28" s="47">
        <v>0</v>
      </c>
      <c r="G28" s="47"/>
      <c r="H28" s="47">
        <f t="shared" si="2"/>
        <v>0</v>
      </c>
      <c r="I28" s="69">
        <f t="shared" si="0"/>
        <v>0</v>
      </c>
      <c r="J28" s="47">
        <f t="shared" si="1"/>
        <v>73500</v>
      </c>
      <c r="K28" s="69">
        <f t="shared" si="3"/>
        <v>0.81796832693092281</v>
      </c>
    </row>
    <row r="29" spans="1:11" ht="60" x14ac:dyDescent="0.2">
      <c r="A29" s="37">
        <v>173538</v>
      </c>
      <c r="B29" s="46" t="s">
        <v>50</v>
      </c>
      <c r="C29" s="47">
        <v>210456333.84</v>
      </c>
      <c r="D29" s="47">
        <v>59185442.82</v>
      </c>
      <c r="E29" s="47">
        <v>95509</v>
      </c>
      <c r="F29" s="47">
        <v>0</v>
      </c>
      <c r="G29" s="47"/>
      <c r="H29" s="47">
        <f t="shared" si="2"/>
        <v>0</v>
      </c>
      <c r="I29" s="69">
        <f t="shared" si="0"/>
        <v>0</v>
      </c>
      <c r="J29" s="47">
        <f t="shared" si="1"/>
        <v>59185442.82</v>
      </c>
      <c r="K29" s="69">
        <f t="shared" si="3"/>
        <v>28.122433637466994</v>
      </c>
    </row>
    <row r="30" spans="1:11" ht="48" x14ac:dyDescent="0.2">
      <c r="A30" s="37">
        <v>220449</v>
      </c>
      <c r="B30" s="46" t="s">
        <v>36</v>
      </c>
      <c r="C30" s="47">
        <v>8633260.8300000001</v>
      </c>
      <c r="D30" s="47">
        <v>0</v>
      </c>
      <c r="E30" s="47">
        <v>392209</v>
      </c>
      <c r="F30" s="47">
        <v>0</v>
      </c>
      <c r="G30" s="47"/>
      <c r="H30" s="47">
        <f t="shared" si="2"/>
        <v>0</v>
      </c>
      <c r="I30" s="69">
        <f t="shared" si="0"/>
        <v>0</v>
      </c>
      <c r="J30" s="47">
        <f t="shared" si="1"/>
        <v>0</v>
      </c>
      <c r="K30" s="69">
        <f t="shared" si="3"/>
        <v>0</v>
      </c>
    </row>
    <row r="31" spans="1:11" ht="72" x14ac:dyDescent="0.2">
      <c r="A31" s="37">
        <v>227712</v>
      </c>
      <c r="B31" s="46" t="s">
        <v>87</v>
      </c>
      <c r="C31" s="47">
        <v>160194.29999999999</v>
      </c>
      <c r="D31" s="47">
        <v>0</v>
      </c>
      <c r="E31" s="47">
        <v>68214</v>
      </c>
      <c r="F31" s="47">
        <v>0</v>
      </c>
      <c r="G31" s="47"/>
      <c r="H31" s="47">
        <f t="shared" si="2"/>
        <v>0</v>
      </c>
      <c r="I31" s="69">
        <f t="shared" si="0"/>
        <v>0</v>
      </c>
      <c r="J31" s="47">
        <f t="shared" si="1"/>
        <v>0</v>
      </c>
      <c r="K31" s="69">
        <f t="shared" si="3"/>
        <v>0</v>
      </c>
    </row>
    <row r="32" spans="1:11" ht="84" x14ac:dyDescent="0.2">
      <c r="A32" s="37">
        <v>236791</v>
      </c>
      <c r="B32" s="46" t="s">
        <v>88</v>
      </c>
      <c r="C32" s="47">
        <v>313828.8</v>
      </c>
      <c r="D32" s="47">
        <v>0</v>
      </c>
      <c r="E32" s="47">
        <v>142987</v>
      </c>
      <c r="F32" s="47">
        <v>0</v>
      </c>
      <c r="G32" s="47"/>
      <c r="H32" s="47">
        <f t="shared" si="2"/>
        <v>0</v>
      </c>
      <c r="I32" s="69">
        <f t="shared" si="0"/>
        <v>0</v>
      </c>
      <c r="J32" s="47">
        <f t="shared" si="1"/>
        <v>0</v>
      </c>
      <c r="K32" s="69">
        <f t="shared" si="3"/>
        <v>0</v>
      </c>
    </row>
    <row r="33" spans="1:11" ht="84" x14ac:dyDescent="0.2">
      <c r="A33" s="37">
        <v>233952</v>
      </c>
      <c r="B33" s="46" t="s">
        <v>89</v>
      </c>
      <c r="C33" s="47">
        <v>165844.29999999999</v>
      </c>
      <c r="D33" s="47">
        <v>0</v>
      </c>
      <c r="E33" s="47">
        <v>62564</v>
      </c>
      <c r="F33" s="47">
        <v>0</v>
      </c>
      <c r="G33" s="47"/>
      <c r="H33" s="47">
        <f t="shared" si="2"/>
        <v>0</v>
      </c>
      <c r="I33" s="69">
        <f t="shared" si="0"/>
        <v>0</v>
      </c>
      <c r="J33" s="47">
        <f t="shared" si="1"/>
        <v>0</v>
      </c>
      <c r="K33" s="69">
        <f t="shared" si="3"/>
        <v>0</v>
      </c>
    </row>
    <row r="34" spans="1:11" ht="72" x14ac:dyDescent="0.2">
      <c r="A34" s="37">
        <v>236784</v>
      </c>
      <c r="B34" s="46" t="s">
        <v>90</v>
      </c>
      <c r="C34" s="47">
        <v>165844.29999999999</v>
      </c>
      <c r="D34" s="47">
        <v>0</v>
      </c>
      <c r="E34" s="47">
        <v>62564</v>
      </c>
      <c r="F34" s="47">
        <v>0</v>
      </c>
      <c r="G34" s="47"/>
      <c r="H34" s="47">
        <f t="shared" si="2"/>
        <v>0</v>
      </c>
      <c r="I34" s="69">
        <f t="shared" si="0"/>
        <v>0</v>
      </c>
      <c r="J34" s="47">
        <f t="shared" si="1"/>
        <v>0</v>
      </c>
      <c r="K34" s="69">
        <f t="shared" si="3"/>
        <v>0</v>
      </c>
    </row>
    <row r="35" spans="1:11" ht="84" x14ac:dyDescent="0.2">
      <c r="A35" s="37">
        <v>236787</v>
      </c>
      <c r="B35" s="46" t="s">
        <v>91</v>
      </c>
      <c r="C35" s="47">
        <v>165844.29999999999</v>
      </c>
      <c r="D35" s="47">
        <v>0</v>
      </c>
      <c r="E35" s="47">
        <v>62564</v>
      </c>
      <c r="F35" s="47">
        <v>0</v>
      </c>
      <c r="G35" s="47"/>
      <c r="H35" s="47">
        <f t="shared" si="2"/>
        <v>0</v>
      </c>
      <c r="I35" s="69">
        <f t="shared" si="0"/>
        <v>0</v>
      </c>
      <c r="J35" s="47">
        <f t="shared" si="1"/>
        <v>0</v>
      </c>
      <c r="K35" s="69">
        <f t="shared" si="3"/>
        <v>0</v>
      </c>
    </row>
    <row r="36" spans="1:11" ht="84" x14ac:dyDescent="0.2">
      <c r="A36" s="37">
        <v>234050</v>
      </c>
      <c r="B36" s="46" t="s">
        <v>92</v>
      </c>
      <c r="C36" s="47">
        <v>165844.29999999999</v>
      </c>
      <c r="D36" s="47">
        <v>0</v>
      </c>
      <c r="E36" s="47">
        <v>62564</v>
      </c>
      <c r="F36" s="47">
        <v>0</v>
      </c>
      <c r="G36" s="47"/>
      <c r="H36" s="47">
        <f t="shared" si="2"/>
        <v>0</v>
      </c>
      <c r="I36" s="69">
        <f t="shared" si="0"/>
        <v>0</v>
      </c>
      <c r="J36" s="47">
        <f t="shared" si="1"/>
        <v>0</v>
      </c>
      <c r="K36" s="69">
        <f t="shared" si="3"/>
        <v>0</v>
      </c>
    </row>
    <row r="37" spans="1:11" ht="84" x14ac:dyDescent="0.2">
      <c r="A37" s="37">
        <v>236788</v>
      </c>
      <c r="B37" s="46" t="s">
        <v>93</v>
      </c>
      <c r="C37" s="47">
        <v>165844.29999999999</v>
      </c>
      <c r="D37" s="47">
        <v>0</v>
      </c>
      <c r="E37" s="47">
        <v>62564</v>
      </c>
      <c r="F37" s="47">
        <v>0</v>
      </c>
      <c r="G37" s="47"/>
      <c r="H37" s="47">
        <f t="shared" si="2"/>
        <v>0</v>
      </c>
      <c r="I37" s="69">
        <f t="shared" si="0"/>
        <v>0</v>
      </c>
      <c r="J37" s="47">
        <f t="shared" si="1"/>
        <v>0</v>
      </c>
      <c r="K37" s="69">
        <f t="shared" si="3"/>
        <v>0</v>
      </c>
    </row>
    <row r="38" spans="1:11" ht="84" x14ac:dyDescent="0.2">
      <c r="A38" s="37">
        <v>236793</v>
      </c>
      <c r="B38" s="46" t="s">
        <v>94</v>
      </c>
      <c r="C38" s="47">
        <v>165844.29999999999</v>
      </c>
      <c r="D38" s="47">
        <v>0</v>
      </c>
      <c r="E38" s="47">
        <v>62564</v>
      </c>
      <c r="F38" s="47">
        <v>0</v>
      </c>
      <c r="G38" s="47"/>
      <c r="H38" s="47">
        <f t="shared" si="2"/>
        <v>0</v>
      </c>
      <c r="I38" s="69">
        <f t="shared" ref="I38:I69" si="4">H38/E38%</f>
        <v>0</v>
      </c>
      <c r="J38" s="47">
        <f t="shared" ref="J38:J69" si="5">D38+H38</f>
        <v>0</v>
      </c>
      <c r="K38" s="69">
        <f t="shared" si="3"/>
        <v>0</v>
      </c>
    </row>
    <row r="39" spans="1:11" ht="84" x14ac:dyDescent="0.2">
      <c r="A39" s="37">
        <v>234064</v>
      </c>
      <c r="B39" s="46" t="s">
        <v>95</v>
      </c>
      <c r="C39" s="47">
        <v>165844.29999999999</v>
      </c>
      <c r="D39" s="47">
        <v>0</v>
      </c>
      <c r="E39" s="47">
        <v>62564</v>
      </c>
      <c r="F39" s="47">
        <v>0</v>
      </c>
      <c r="G39" s="47"/>
      <c r="H39" s="47">
        <f t="shared" si="2"/>
        <v>0</v>
      </c>
      <c r="I39" s="69">
        <f t="shared" si="4"/>
        <v>0</v>
      </c>
      <c r="J39" s="47">
        <f t="shared" si="5"/>
        <v>0</v>
      </c>
      <c r="K39" s="69">
        <f t="shared" si="3"/>
        <v>0</v>
      </c>
    </row>
    <row r="40" spans="1:11" ht="60" x14ac:dyDescent="0.2">
      <c r="A40" s="37">
        <v>268462</v>
      </c>
      <c r="B40" s="46" t="s">
        <v>51</v>
      </c>
      <c r="C40" s="47">
        <v>129685285.19</v>
      </c>
      <c r="D40" s="47">
        <v>1249864.8999999999</v>
      </c>
      <c r="E40" s="47">
        <v>1255518</v>
      </c>
      <c r="F40" s="47">
        <v>0</v>
      </c>
      <c r="G40" s="47"/>
      <c r="H40" s="47">
        <f t="shared" si="2"/>
        <v>0</v>
      </c>
      <c r="I40" s="69">
        <f t="shared" si="4"/>
        <v>0</v>
      </c>
      <c r="J40" s="47">
        <f t="shared" si="5"/>
        <v>1249864.8999999999</v>
      </c>
      <c r="K40" s="69">
        <f t="shared" si="3"/>
        <v>0.9637677074687705</v>
      </c>
    </row>
    <row r="41" spans="1:11" ht="24" x14ac:dyDescent="0.2">
      <c r="A41" s="37"/>
      <c r="B41" s="46" t="s">
        <v>25</v>
      </c>
      <c r="C41" s="47"/>
      <c r="D41" s="47">
        <v>0</v>
      </c>
      <c r="E41" s="47">
        <v>147264585</v>
      </c>
      <c r="F41" s="47">
        <v>0</v>
      </c>
      <c r="G41" s="47"/>
      <c r="H41" s="47">
        <f t="shared" si="2"/>
        <v>0</v>
      </c>
      <c r="I41" s="69">
        <f t="shared" si="4"/>
        <v>0</v>
      </c>
      <c r="J41" s="47">
        <f t="shared" si="5"/>
        <v>0</v>
      </c>
      <c r="K41" s="69"/>
    </row>
    <row r="42" spans="1:11" ht="60" x14ac:dyDescent="0.2">
      <c r="A42" s="37">
        <v>175890</v>
      </c>
      <c r="B42" s="46" t="s">
        <v>52</v>
      </c>
      <c r="C42" s="47">
        <v>5794600</v>
      </c>
      <c r="D42" s="47">
        <v>2696523.23</v>
      </c>
      <c r="E42" s="47">
        <v>1</v>
      </c>
      <c r="F42" s="47">
        <v>0</v>
      </c>
      <c r="G42" s="47"/>
      <c r="H42" s="47">
        <f t="shared" si="2"/>
        <v>0</v>
      </c>
      <c r="I42" s="69">
        <f t="shared" si="4"/>
        <v>0</v>
      </c>
      <c r="J42" s="47">
        <f t="shared" si="5"/>
        <v>2696523.23</v>
      </c>
      <c r="K42" s="69">
        <f t="shared" ref="K42:K57" si="6">J42/C42%</f>
        <v>46.535105615573123</v>
      </c>
    </row>
    <row r="43" spans="1:11" ht="48" x14ac:dyDescent="0.2">
      <c r="A43" s="37">
        <v>287453</v>
      </c>
      <c r="B43" s="46" t="s">
        <v>53</v>
      </c>
      <c r="C43" s="47">
        <v>2956150</v>
      </c>
      <c r="D43" s="47">
        <v>0</v>
      </c>
      <c r="E43" s="47">
        <v>1318466</v>
      </c>
      <c r="F43" s="47">
        <v>0</v>
      </c>
      <c r="G43" s="47"/>
      <c r="H43" s="47">
        <f t="shared" si="2"/>
        <v>0</v>
      </c>
      <c r="I43" s="69">
        <f t="shared" si="4"/>
        <v>0</v>
      </c>
      <c r="J43" s="47">
        <f t="shared" si="5"/>
        <v>0</v>
      </c>
      <c r="K43" s="69">
        <f t="shared" si="6"/>
        <v>0</v>
      </c>
    </row>
    <row r="44" spans="1:11" ht="60" x14ac:dyDescent="0.2">
      <c r="A44" s="37">
        <v>245998</v>
      </c>
      <c r="B44" s="46" t="s">
        <v>54</v>
      </c>
      <c r="C44" s="47">
        <v>3991201.82</v>
      </c>
      <c r="D44" s="47">
        <v>1699185</v>
      </c>
      <c r="E44" s="47">
        <v>1</v>
      </c>
      <c r="F44" s="47">
        <v>0</v>
      </c>
      <c r="G44" s="47"/>
      <c r="H44" s="47">
        <f t="shared" si="2"/>
        <v>0</v>
      </c>
      <c r="I44" s="69">
        <f t="shared" si="4"/>
        <v>0</v>
      </c>
      <c r="J44" s="47">
        <f t="shared" si="5"/>
        <v>1699185</v>
      </c>
      <c r="K44" s="69">
        <f t="shared" si="6"/>
        <v>42.573266816159148</v>
      </c>
    </row>
    <row r="45" spans="1:11" ht="60" x14ac:dyDescent="0.2">
      <c r="A45" s="37">
        <v>268596</v>
      </c>
      <c r="B45" s="46" t="s">
        <v>55</v>
      </c>
      <c r="C45" s="47">
        <v>54949780</v>
      </c>
      <c r="D45" s="47">
        <v>0</v>
      </c>
      <c r="E45" s="47">
        <v>5674601</v>
      </c>
      <c r="F45" s="47">
        <v>0</v>
      </c>
      <c r="G45" s="47"/>
      <c r="H45" s="47">
        <f t="shared" si="2"/>
        <v>0</v>
      </c>
      <c r="I45" s="69">
        <f t="shared" si="4"/>
        <v>0</v>
      </c>
      <c r="J45" s="47">
        <f t="shared" si="5"/>
        <v>0</v>
      </c>
      <c r="K45" s="69">
        <f t="shared" si="6"/>
        <v>0</v>
      </c>
    </row>
    <row r="46" spans="1:11" ht="60" x14ac:dyDescent="0.2">
      <c r="A46" s="37">
        <v>268625</v>
      </c>
      <c r="B46" s="46" t="s">
        <v>56</v>
      </c>
      <c r="C46" s="47">
        <v>65711922</v>
      </c>
      <c r="D46" s="47">
        <v>0</v>
      </c>
      <c r="E46" s="47">
        <v>1665246</v>
      </c>
      <c r="F46" s="47">
        <v>0</v>
      </c>
      <c r="G46" s="47"/>
      <c r="H46" s="47">
        <f t="shared" si="2"/>
        <v>0</v>
      </c>
      <c r="I46" s="69">
        <f t="shared" si="4"/>
        <v>0</v>
      </c>
      <c r="J46" s="47">
        <f t="shared" si="5"/>
        <v>0</v>
      </c>
      <c r="K46" s="69">
        <f t="shared" si="6"/>
        <v>0</v>
      </c>
    </row>
    <row r="47" spans="1:11" ht="48" x14ac:dyDescent="0.2">
      <c r="A47" s="37">
        <v>288895</v>
      </c>
      <c r="B47" s="46" t="s">
        <v>29</v>
      </c>
      <c r="C47" s="47">
        <v>3194652</v>
      </c>
      <c r="D47" s="47">
        <v>0</v>
      </c>
      <c r="E47" s="47">
        <v>3194652</v>
      </c>
      <c r="F47" s="47">
        <v>0</v>
      </c>
      <c r="G47" s="47"/>
      <c r="H47" s="47">
        <f t="shared" si="2"/>
        <v>0</v>
      </c>
      <c r="I47" s="69">
        <f t="shared" si="4"/>
        <v>0</v>
      </c>
      <c r="J47" s="47">
        <f t="shared" si="5"/>
        <v>0</v>
      </c>
      <c r="K47" s="69">
        <f t="shared" si="6"/>
        <v>0</v>
      </c>
    </row>
    <row r="48" spans="1:11" ht="48" x14ac:dyDescent="0.2">
      <c r="A48" s="37">
        <v>303966</v>
      </c>
      <c r="B48" s="46" t="s">
        <v>37</v>
      </c>
      <c r="C48" s="47">
        <v>92290500</v>
      </c>
      <c r="D48" s="47">
        <v>0</v>
      </c>
      <c r="E48" s="47">
        <v>2917000</v>
      </c>
      <c r="F48" s="47">
        <v>0</v>
      </c>
      <c r="G48" s="47"/>
      <c r="H48" s="47">
        <f t="shared" si="2"/>
        <v>0</v>
      </c>
      <c r="I48" s="69">
        <f t="shared" si="4"/>
        <v>0</v>
      </c>
      <c r="J48" s="47">
        <f t="shared" si="5"/>
        <v>0</v>
      </c>
      <c r="K48" s="69">
        <f t="shared" si="6"/>
        <v>0</v>
      </c>
    </row>
    <row r="49" spans="1:12" ht="48" x14ac:dyDescent="0.2">
      <c r="A49" s="37">
        <v>256053</v>
      </c>
      <c r="B49" s="46" t="s">
        <v>38</v>
      </c>
      <c r="C49" s="47">
        <v>1095260.19</v>
      </c>
      <c r="D49" s="47">
        <v>598688.06999999995</v>
      </c>
      <c r="E49" s="47">
        <v>9548</v>
      </c>
      <c r="F49" s="47">
        <v>0</v>
      </c>
      <c r="G49" s="47"/>
      <c r="H49" s="47">
        <f t="shared" si="2"/>
        <v>0</v>
      </c>
      <c r="I49" s="69">
        <f t="shared" si="4"/>
        <v>0</v>
      </c>
      <c r="J49" s="47">
        <f t="shared" si="5"/>
        <v>598688.06999999995</v>
      </c>
      <c r="K49" s="69">
        <f t="shared" si="6"/>
        <v>54.661721065567072</v>
      </c>
    </row>
    <row r="50" spans="1:12" ht="48" x14ac:dyDescent="0.2">
      <c r="A50" s="37">
        <v>294424</v>
      </c>
      <c r="B50" s="46" t="s">
        <v>58</v>
      </c>
      <c r="C50" s="47">
        <v>62071451</v>
      </c>
      <c r="D50" s="47">
        <v>0</v>
      </c>
      <c r="E50" s="47">
        <v>550900</v>
      </c>
      <c r="F50" s="47">
        <v>0</v>
      </c>
      <c r="G50" s="47"/>
      <c r="H50" s="47">
        <f t="shared" si="2"/>
        <v>0</v>
      </c>
      <c r="I50" s="69">
        <f t="shared" si="4"/>
        <v>0</v>
      </c>
      <c r="J50" s="47">
        <f t="shared" si="5"/>
        <v>0</v>
      </c>
      <c r="K50" s="69">
        <f t="shared" si="6"/>
        <v>0</v>
      </c>
    </row>
    <row r="51" spans="1:12" ht="36" x14ac:dyDescent="0.2">
      <c r="A51" s="37">
        <v>32634</v>
      </c>
      <c r="B51" s="46" t="s">
        <v>59</v>
      </c>
      <c r="C51" s="47">
        <v>10136791</v>
      </c>
      <c r="D51" s="47">
        <v>5450967.75</v>
      </c>
      <c r="E51" s="47">
        <v>2842508</v>
      </c>
      <c r="F51" s="47">
        <v>0</v>
      </c>
      <c r="G51" s="47"/>
      <c r="H51" s="47">
        <f t="shared" si="2"/>
        <v>0</v>
      </c>
      <c r="I51" s="69">
        <f t="shared" si="4"/>
        <v>0</v>
      </c>
      <c r="J51" s="47">
        <f t="shared" si="5"/>
        <v>5450967.75</v>
      </c>
      <c r="K51" s="69">
        <f t="shared" si="6"/>
        <v>53.774096259851859</v>
      </c>
    </row>
    <row r="52" spans="1:12" ht="36" x14ac:dyDescent="0.2">
      <c r="A52" s="37">
        <v>155616</v>
      </c>
      <c r="B52" s="46" t="s">
        <v>60</v>
      </c>
      <c r="C52" s="47">
        <v>370863395.13999999</v>
      </c>
      <c r="D52" s="47">
        <v>7453646</v>
      </c>
      <c r="E52" s="47">
        <v>88994779</v>
      </c>
      <c r="F52" s="47">
        <v>0</v>
      </c>
      <c r="G52" s="47"/>
      <c r="H52" s="47">
        <f t="shared" ref="H52:H98" si="7">SUM(F52:G52)</f>
        <v>0</v>
      </c>
      <c r="I52" s="69">
        <f t="shared" si="4"/>
        <v>0</v>
      </c>
      <c r="J52" s="47">
        <f t="shared" si="5"/>
        <v>7453646</v>
      </c>
      <c r="K52" s="69">
        <f t="shared" si="6"/>
        <v>2.0098090287897699</v>
      </c>
    </row>
    <row r="53" spans="1:12" ht="84" x14ac:dyDescent="0.2">
      <c r="A53" s="37">
        <v>316436</v>
      </c>
      <c r="B53" s="46" t="s">
        <v>44</v>
      </c>
      <c r="C53" s="47">
        <v>287785</v>
      </c>
      <c r="D53" s="47">
        <v>0</v>
      </c>
      <c r="E53" s="47">
        <v>224000</v>
      </c>
      <c r="F53" s="47">
        <v>0</v>
      </c>
      <c r="G53" s="47"/>
      <c r="H53" s="47">
        <f t="shared" si="7"/>
        <v>0</v>
      </c>
      <c r="I53" s="69">
        <f t="shared" si="4"/>
        <v>0</v>
      </c>
      <c r="J53" s="47">
        <f t="shared" si="5"/>
        <v>0</v>
      </c>
      <c r="K53" s="69">
        <f t="shared" si="6"/>
        <v>0</v>
      </c>
    </row>
    <row r="54" spans="1:12" ht="84" x14ac:dyDescent="0.2">
      <c r="A54" s="37">
        <v>316441</v>
      </c>
      <c r="B54" s="46" t="s">
        <v>45</v>
      </c>
      <c r="C54" s="47">
        <v>287785</v>
      </c>
      <c r="D54" s="47">
        <v>0</v>
      </c>
      <c r="E54" s="47">
        <v>224000</v>
      </c>
      <c r="F54" s="47">
        <v>0</v>
      </c>
      <c r="G54" s="47"/>
      <c r="H54" s="47">
        <f t="shared" si="7"/>
        <v>0</v>
      </c>
      <c r="I54" s="69">
        <f t="shared" si="4"/>
        <v>0</v>
      </c>
      <c r="J54" s="47">
        <f t="shared" si="5"/>
        <v>0</v>
      </c>
      <c r="K54" s="69">
        <f t="shared" si="6"/>
        <v>0</v>
      </c>
    </row>
    <row r="55" spans="1:12" ht="48" x14ac:dyDescent="0.2">
      <c r="A55" s="37">
        <v>321841</v>
      </c>
      <c r="B55" s="46" t="s">
        <v>61</v>
      </c>
      <c r="C55" s="47">
        <v>1732910</v>
      </c>
      <c r="D55" s="47">
        <v>0</v>
      </c>
      <c r="E55" s="47">
        <v>1732910</v>
      </c>
      <c r="F55" s="47">
        <v>0</v>
      </c>
      <c r="G55" s="47"/>
      <c r="H55" s="47">
        <f t="shared" si="7"/>
        <v>0</v>
      </c>
      <c r="I55" s="69">
        <f t="shared" si="4"/>
        <v>0</v>
      </c>
      <c r="J55" s="47">
        <f t="shared" si="5"/>
        <v>0</v>
      </c>
      <c r="K55" s="69">
        <f t="shared" si="6"/>
        <v>0</v>
      </c>
    </row>
    <row r="56" spans="1:12" ht="48" x14ac:dyDescent="0.2">
      <c r="A56" s="37">
        <v>327905</v>
      </c>
      <c r="B56" s="46" t="s">
        <v>71</v>
      </c>
      <c r="C56" s="47">
        <v>63299811</v>
      </c>
      <c r="D56" s="47">
        <v>0</v>
      </c>
      <c r="E56" s="47">
        <v>16000000</v>
      </c>
      <c r="F56" s="47">
        <v>0</v>
      </c>
      <c r="G56" s="47"/>
      <c r="H56" s="47">
        <f t="shared" si="7"/>
        <v>0</v>
      </c>
      <c r="I56" s="69">
        <f t="shared" si="4"/>
        <v>0</v>
      </c>
      <c r="J56" s="47">
        <f t="shared" si="5"/>
        <v>0</v>
      </c>
      <c r="K56" s="69">
        <f t="shared" si="6"/>
        <v>0</v>
      </c>
    </row>
    <row r="57" spans="1:12" ht="48" x14ac:dyDescent="0.2">
      <c r="A57" s="37">
        <v>159298</v>
      </c>
      <c r="B57" s="46" t="s">
        <v>72</v>
      </c>
      <c r="C57" s="47">
        <v>71944623</v>
      </c>
      <c r="D57" s="47">
        <v>0</v>
      </c>
      <c r="E57" s="47">
        <v>31000000</v>
      </c>
      <c r="F57" s="47">
        <v>0</v>
      </c>
      <c r="G57" s="47"/>
      <c r="H57" s="47">
        <f t="shared" si="7"/>
        <v>0</v>
      </c>
      <c r="I57" s="69">
        <f t="shared" si="4"/>
        <v>0</v>
      </c>
      <c r="J57" s="47">
        <f t="shared" si="5"/>
        <v>0</v>
      </c>
      <c r="K57" s="69">
        <f t="shared" si="6"/>
        <v>0</v>
      </c>
    </row>
    <row r="58" spans="1:12" ht="26.25" customHeight="1" x14ac:dyDescent="0.2">
      <c r="A58" s="116"/>
      <c r="B58" s="117" t="s">
        <v>39</v>
      </c>
      <c r="C58" s="117"/>
      <c r="D58" s="118">
        <f>SUM(D59:D81)</f>
        <v>15911820.33</v>
      </c>
      <c r="E58" s="118">
        <f>SUM(E59:E81)</f>
        <v>25681600</v>
      </c>
      <c r="F58" s="118">
        <f>SUM(F59:F81)</f>
        <v>2107195</v>
      </c>
      <c r="G58" s="118">
        <f t="shared" ref="G58" si="8">SUM(G59:G81)</f>
        <v>896600</v>
      </c>
      <c r="H58" s="118">
        <f t="shared" si="7"/>
        <v>3003795</v>
      </c>
      <c r="I58" s="139">
        <f t="shared" si="4"/>
        <v>11.696292287084917</v>
      </c>
      <c r="J58" s="118">
        <f t="shared" si="5"/>
        <v>18915615.329999998</v>
      </c>
      <c r="K58" s="118"/>
      <c r="L58" s="35"/>
    </row>
    <row r="59" spans="1:12" ht="60" x14ac:dyDescent="0.2">
      <c r="A59" s="37">
        <v>66385</v>
      </c>
      <c r="B59" s="46" t="s">
        <v>40</v>
      </c>
      <c r="C59" s="47">
        <v>11574362</v>
      </c>
      <c r="D59" s="47">
        <v>8293919.4900000002</v>
      </c>
      <c r="E59" s="47">
        <v>1393607</v>
      </c>
      <c r="F59" s="47">
        <v>1108180</v>
      </c>
      <c r="G59" s="47">
        <v>20000</v>
      </c>
      <c r="H59" s="47">
        <f t="shared" si="7"/>
        <v>1128180</v>
      </c>
      <c r="I59" s="69">
        <f t="shared" si="4"/>
        <v>80.953956172723011</v>
      </c>
      <c r="J59" s="47">
        <f t="shared" si="5"/>
        <v>9422099.4900000002</v>
      </c>
      <c r="K59" s="69">
        <f t="shared" ref="K59:K81" si="9">J59/C59%</f>
        <v>81.404914499822979</v>
      </c>
    </row>
    <row r="60" spans="1:12" ht="72" x14ac:dyDescent="0.2">
      <c r="A60" s="37">
        <v>67889</v>
      </c>
      <c r="B60" s="46" t="s">
        <v>96</v>
      </c>
      <c r="C60" s="47">
        <v>150190</v>
      </c>
      <c r="D60" s="47">
        <v>127843.33</v>
      </c>
      <c r="E60" s="47">
        <v>2581</v>
      </c>
      <c r="F60" s="47">
        <v>0</v>
      </c>
      <c r="G60" s="47"/>
      <c r="H60" s="47">
        <f t="shared" si="7"/>
        <v>0</v>
      </c>
      <c r="I60" s="69">
        <f t="shared" si="4"/>
        <v>0</v>
      </c>
      <c r="J60" s="47">
        <f t="shared" si="5"/>
        <v>127843.33</v>
      </c>
      <c r="K60" s="69">
        <f t="shared" si="9"/>
        <v>85.121066648911381</v>
      </c>
    </row>
    <row r="61" spans="1:12" ht="72" x14ac:dyDescent="0.2">
      <c r="A61" s="37">
        <v>59728</v>
      </c>
      <c r="B61" s="46" t="s">
        <v>97</v>
      </c>
      <c r="C61" s="47">
        <v>103421</v>
      </c>
      <c r="D61" s="47">
        <v>94241.2</v>
      </c>
      <c r="E61" s="47">
        <v>4576</v>
      </c>
      <c r="F61" s="47">
        <v>0</v>
      </c>
      <c r="G61" s="47"/>
      <c r="H61" s="47">
        <f t="shared" si="7"/>
        <v>0</v>
      </c>
      <c r="I61" s="69">
        <f t="shared" si="4"/>
        <v>0</v>
      </c>
      <c r="J61" s="47">
        <f t="shared" si="5"/>
        <v>94241.2</v>
      </c>
      <c r="K61" s="69">
        <f t="shared" si="9"/>
        <v>91.123852989238159</v>
      </c>
    </row>
    <row r="62" spans="1:12" ht="72" x14ac:dyDescent="0.2">
      <c r="A62" s="37">
        <v>59911</v>
      </c>
      <c r="B62" s="46" t="s">
        <v>98</v>
      </c>
      <c r="C62" s="47">
        <v>109005</v>
      </c>
      <c r="D62" s="47">
        <v>82916.149999999994</v>
      </c>
      <c r="E62" s="47">
        <v>1395</v>
      </c>
      <c r="F62" s="47">
        <v>0</v>
      </c>
      <c r="G62" s="47"/>
      <c r="H62" s="47">
        <f t="shared" si="7"/>
        <v>0</v>
      </c>
      <c r="I62" s="69">
        <f t="shared" si="4"/>
        <v>0</v>
      </c>
      <c r="J62" s="47">
        <f t="shared" si="5"/>
        <v>82916.149999999994</v>
      </c>
      <c r="K62" s="69">
        <f t="shared" si="9"/>
        <v>76.066373102151275</v>
      </c>
    </row>
    <row r="63" spans="1:12" ht="72" x14ac:dyDescent="0.2">
      <c r="A63" s="37">
        <v>38633</v>
      </c>
      <c r="B63" s="46" t="s">
        <v>99</v>
      </c>
      <c r="C63" s="47">
        <v>2390191</v>
      </c>
      <c r="D63" s="47">
        <v>2220967.52</v>
      </c>
      <c r="E63" s="47">
        <v>126780</v>
      </c>
      <c r="F63" s="47">
        <v>126780</v>
      </c>
      <c r="G63" s="47"/>
      <c r="H63" s="47">
        <f t="shared" si="7"/>
        <v>126780</v>
      </c>
      <c r="I63" s="69">
        <f t="shared" si="4"/>
        <v>100</v>
      </c>
      <c r="J63" s="47">
        <f t="shared" si="5"/>
        <v>2347747.52</v>
      </c>
      <c r="K63" s="69">
        <f t="shared" si="9"/>
        <v>98.224264086008191</v>
      </c>
    </row>
    <row r="64" spans="1:12" ht="72" x14ac:dyDescent="0.2">
      <c r="A64" s="37">
        <v>108527</v>
      </c>
      <c r="B64" s="46" t="s">
        <v>26</v>
      </c>
      <c r="C64" s="47">
        <v>2725244.36</v>
      </c>
      <c r="D64" s="47">
        <v>2149316</v>
      </c>
      <c r="E64" s="47">
        <v>512274</v>
      </c>
      <c r="F64" s="47">
        <v>260063</v>
      </c>
      <c r="G64" s="47"/>
      <c r="H64" s="47">
        <f t="shared" si="7"/>
        <v>260063</v>
      </c>
      <c r="I64" s="69">
        <f t="shared" si="4"/>
        <v>50.766386738347059</v>
      </c>
      <c r="J64" s="47">
        <f t="shared" si="5"/>
        <v>2409379</v>
      </c>
      <c r="K64" s="69">
        <f t="shared" si="9"/>
        <v>88.409649988230782</v>
      </c>
    </row>
    <row r="65" spans="1:11" ht="60" x14ac:dyDescent="0.2">
      <c r="A65" s="37">
        <v>142233</v>
      </c>
      <c r="B65" s="46" t="s">
        <v>100</v>
      </c>
      <c r="C65" s="47">
        <v>347525.81</v>
      </c>
      <c r="D65" s="47">
        <v>272460.27</v>
      </c>
      <c r="E65" s="47">
        <v>40450</v>
      </c>
      <c r="F65" s="47">
        <v>0</v>
      </c>
      <c r="G65" s="47"/>
      <c r="H65" s="47">
        <f t="shared" si="7"/>
        <v>0</v>
      </c>
      <c r="I65" s="69">
        <f t="shared" si="4"/>
        <v>0</v>
      </c>
      <c r="J65" s="47">
        <f t="shared" si="5"/>
        <v>272460.27</v>
      </c>
      <c r="K65" s="69">
        <f t="shared" si="9"/>
        <v>78.40001005968449</v>
      </c>
    </row>
    <row r="66" spans="1:11" ht="46.5" customHeight="1" x14ac:dyDescent="0.2">
      <c r="A66" s="37">
        <v>111221</v>
      </c>
      <c r="B66" s="46" t="s">
        <v>161</v>
      </c>
      <c r="C66" s="47">
        <v>3865203</v>
      </c>
      <c r="D66" s="47">
        <v>89540.59</v>
      </c>
      <c r="E66" s="47">
        <v>127932</v>
      </c>
      <c r="F66" s="47">
        <v>0</v>
      </c>
      <c r="G66" s="47"/>
      <c r="H66" s="47">
        <f t="shared" si="7"/>
        <v>0</v>
      </c>
      <c r="I66" s="69">
        <f t="shared" si="4"/>
        <v>0</v>
      </c>
      <c r="J66" s="47">
        <f t="shared" si="5"/>
        <v>89540.59</v>
      </c>
      <c r="K66" s="69">
        <f t="shared" si="9"/>
        <v>2.3165818198940649</v>
      </c>
    </row>
    <row r="67" spans="1:11" ht="36" x14ac:dyDescent="0.2">
      <c r="A67" s="37">
        <v>111234</v>
      </c>
      <c r="B67" s="46" t="s">
        <v>15</v>
      </c>
      <c r="C67" s="47">
        <v>14669819.58</v>
      </c>
      <c r="D67" s="47">
        <v>435887.18</v>
      </c>
      <c r="E67" s="47">
        <v>10510692</v>
      </c>
      <c r="F67" s="47">
        <v>612172</v>
      </c>
      <c r="G67" s="47">
        <v>876600</v>
      </c>
      <c r="H67" s="47">
        <f t="shared" si="7"/>
        <v>1488772</v>
      </c>
      <c r="I67" s="69">
        <f t="shared" si="4"/>
        <v>14.164357589395637</v>
      </c>
      <c r="J67" s="47">
        <f t="shared" si="5"/>
        <v>1924659.18</v>
      </c>
      <c r="K67" s="69">
        <f t="shared" si="9"/>
        <v>13.119855833973386</v>
      </c>
    </row>
    <row r="68" spans="1:11" ht="36" x14ac:dyDescent="0.2">
      <c r="A68" s="37">
        <v>135106</v>
      </c>
      <c r="B68" s="46" t="s">
        <v>28</v>
      </c>
      <c r="C68" s="47">
        <v>1187524.8500000001</v>
      </c>
      <c r="D68" s="47">
        <v>21350.62</v>
      </c>
      <c r="E68" s="47">
        <v>1104979</v>
      </c>
      <c r="F68" s="47">
        <v>0</v>
      </c>
      <c r="G68" s="47"/>
      <c r="H68" s="47">
        <f t="shared" si="7"/>
        <v>0</v>
      </c>
      <c r="I68" s="69">
        <f t="shared" si="4"/>
        <v>0</v>
      </c>
      <c r="J68" s="47">
        <f t="shared" si="5"/>
        <v>21350.62</v>
      </c>
      <c r="K68" s="69">
        <f t="shared" si="9"/>
        <v>1.7979093237501511</v>
      </c>
    </row>
    <row r="69" spans="1:11" ht="48" x14ac:dyDescent="0.2">
      <c r="A69" s="37">
        <v>141991</v>
      </c>
      <c r="B69" s="46" t="s">
        <v>101</v>
      </c>
      <c r="C69" s="47">
        <v>376317.74</v>
      </c>
      <c r="D69" s="47">
        <v>306143.46000000002</v>
      </c>
      <c r="E69" s="47">
        <v>36540</v>
      </c>
      <c r="F69" s="47">
        <v>0</v>
      </c>
      <c r="G69" s="47"/>
      <c r="H69" s="47">
        <f t="shared" si="7"/>
        <v>0</v>
      </c>
      <c r="I69" s="69">
        <f t="shared" si="4"/>
        <v>0</v>
      </c>
      <c r="J69" s="47">
        <f t="shared" si="5"/>
        <v>306143.46000000002</v>
      </c>
      <c r="K69" s="69">
        <f t="shared" si="9"/>
        <v>81.352385885395677</v>
      </c>
    </row>
    <row r="70" spans="1:11" ht="60" x14ac:dyDescent="0.2">
      <c r="A70" s="37">
        <v>142222</v>
      </c>
      <c r="B70" s="46" t="s">
        <v>102</v>
      </c>
      <c r="C70" s="47">
        <v>412200.81</v>
      </c>
      <c r="D70" s="47">
        <v>316136.38</v>
      </c>
      <c r="E70" s="47">
        <v>42950</v>
      </c>
      <c r="F70" s="47">
        <v>0</v>
      </c>
      <c r="G70" s="47"/>
      <c r="H70" s="47">
        <f t="shared" si="7"/>
        <v>0</v>
      </c>
      <c r="I70" s="69">
        <f t="shared" ref="I70:I98" si="10">H70/E70%</f>
        <v>0</v>
      </c>
      <c r="J70" s="47">
        <f t="shared" ref="J70:J98" si="11">D70+H70</f>
        <v>316136.38</v>
      </c>
      <c r="K70" s="69">
        <f t="shared" si="9"/>
        <v>76.694749823514414</v>
      </c>
    </row>
    <row r="71" spans="1:11" ht="60" x14ac:dyDescent="0.2">
      <c r="A71" s="37">
        <v>106725</v>
      </c>
      <c r="B71" s="46" t="s">
        <v>27</v>
      </c>
      <c r="C71" s="47">
        <v>2025773</v>
      </c>
      <c r="D71" s="47">
        <v>59417.79</v>
      </c>
      <c r="E71" s="47">
        <v>1966355</v>
      </c>
      <c r="F71" s="47">
        <v>0</v>
      </c>
      <c r="G71" s="47"/>
      <c r="H71" s="47">
        <f t="shared" si="7"/>
        <v>0</v>
      </c>
      <c r="I71" s="69">
        <f t="shared" si="10"/>
        <v>0</v>
      </c>
      <c r="J71" s="47">
        <f t="shared" si="11"/>
        <v>59417.79</v>
      </c>
      <c r="K71" s="69">
        <f t="shared" si="9"/>
        <v>2.9330922072710024</v>
      </c>
    </row>
    <row r="72" spans="1:11" ht="60" x14ac:dyDescent="0.2">
      <c r="A72" s="37">
        <v>141811</v>
      </c>
      <c r="B72" s="46" t="s">
        <v>103</v>
      </c>
      <c r="C72" s="47">
        <v>383114.81</v>
      </c>
      <c r="D72" s="47">
        <v>313378.19</v>
      </c>
      <c r="E72" s="47">
        <v>30450</v>
      </c>
      <c r="F72" s="47">
        <v>0</v>
      </c>
      <c r="G72" s="47"/>
      <c r="H72" s="47">
        <f t="shared" si="7"/>
        <v>0</v>
      </c>
      <c r="I72" s="69">
        <f t="shared" si="10"/>
        <v>0</v>
      </c>
      <c r="J72" s="47">
        <f t="shared" si="11"/>
        <v>313378.19</v>
      </c>
      <c r="K72" s="69">
        <f t="shared" si="9"/>
        <v>81.797461706061426</v>
      </c>
    </row>
    <row r="73" spans="1:11" ht="48" x14ac:dyDescent="0.2">
      <c r="A73" s="37">
        <v>142361</v>
      </c>
      <c r="B73" s="46" t="s">
        <v>104</v>
      </c>
      <c r="C73" s="47">
        <v>337182.6</v>
      </c>
      <c r="D73" s="47">
        <v>273895.39</v>
      </c>
      <c r="E73" s="47">
        <v>24360</v>
      </c>
      <c r="F73" s="47">
        <v>0</v>
      </c>
      <c r="G73" s="47"/>
      <c r="H73" s="47">
        <f t="shared" si="7"/>
        <v>0</v>
      </c>
      <c r="I73" s="69">
        <f t="shared" si="10"/>
        <v>0</v>
      </c>
      <c r="J73" s="47">
        <f t="shared" si="11"/>
        <v>273895.39</v>
      </c>
      <c r="K73" s="69">
        <f t="shared" si="9"/>
        <v>81.230582479641612</v>
      </c>
    </row>
    <row r="74" spans="1:11" ht="72" x14ac:dyDescent="0.2">
      <c r="A74" s="37">
        <v>143125</v>
      </c>
      <c r="B74" s="46" t="s">
        <v>105</v>
      </c>
      <c r="C74" s="47">
        <v>11777443.99</v>
      </c>
      <c r="D74" s="47">
        <v>98446.13</v>
      </c>
      <c r="E74" s="47">
        <v>2446641</v>
      </c>
      <c r="F74" s="47">
        <v>0</v>
      </c>
      <c r="G74" s="47"/>
      <c r="H74" s="47">
        <f t="shared" si="7"/>
        <v>0</v>
      </c>
      <c r="I74" s="69">
        <f t="shared" si="10"/>
        <v>0</v>
      </c>
      <c r="J74" s="47">
        <f t="shared" si="11"/>
        <v>98446.13</v>
      </c>
      <c r="K74" s="69">
        <f t="shared" si="9"/>
        <v>0.83588705735802027</v>
      </c>
    </row>
    <row r="75" spans="1:11" ht="48" x14ac:dyDescent="0.2">
      <c r="A75" s="37">
        <v>142024</v>
      </c>
      <c r="B75" s="46" t="s">
        <v>106</v>
      </c>
      <c r="C75" s="47">
        <v>248885.52</v>
      </c>
      <c r="D75" s="47">
        <v>207635.51</v>
      </c>
      <c r="E75" s="47">
        <v>18270</v>
      </c>
      <c r="F75" s="47">
        <v>0</v>
      </c>
      <c r="G75" s="47"/>
      <c r="H75" s="47">
        <f t="shared" si="7"/>
        <v>0</v>
      </c>
      <c r="I75" s="69">
        <f t="shared" si="10"/>
        <v>0</v>
      </c>
      <c r="J75" s="47">
        <f t="shared" si="11"/>
        <v>207635.51</v>
      </c>
      <c r="K75" s="69">
        <f t="shared" si="9"/>
        <v>83.426110928430077</v>
      </c>
    </row>
    <row r="76" spans="1:11" ht="60" x14ac:dyDescent="0.2">
      <c r="A76" s="37">
        <v>142316</v>
      </c>
      <c r="B76" s="46" t="s">
        <v>107</v>
      </c>
      <c r="C76" s="47">
        <v>296021.2</v>
      </c>
      <c r="D76" s="47">
        <v>225191.47</v>
      </c>
      <c r="E76" s="47">
        <v>24360</v>
      </c>
      <c r="F76" s="47">
        <v>0</v>
      </c>
      <c r="G76" s="47"/>
      <c r="H76" s="47">
        <f t="shared" si="7"/>
        <v>0</v>
      </c>
      <c r="I76" s="69">
        <f t="shared" si="10"/>
        <v>0</v>
      </c>
      <c r="J76" s="47">
        <f t="shared" si="11"/>
        <v>225191.47</v>
      </c>
      <c r="K76" s="69">
        <f t="shared" si="9"/>
        <v>76.072750870545761</v>
      </c>
    </row>
    <row r="77" spans="1:11" ht="60" x14ac:dyDescent="0.2">
      <c r="A77" s="37">
        <v>142355</v>
      </c>
      <c r="B77" s="46" t="s">
        <v>108</v>
      </c>
      <c r="C77" s="47">
        <v>312350.82</v>
      </c>
      <c r="D77" s="47">
        <v>241557.66</v>
      </c>
      <c r="E77" s="47">
        <v>35450</v>
      </c>
      <c r="F77" s="47">
        <v>0</v>
      </c>
      <c r="G77" s="47"/>
      <c r="H77" s="47">
        <f t="shared" si="7"/>
        <v>0</v>
      </c>
      <c r="I77" s="69">
        <f t="shared" si="10"/>
        <v>0</v>
      </c>
      <c r="J77" s="47">
        <f t="shared" si="11"/>
        <v>241557.66</v>
      </c>
      <c r="K77" s="69">
        <f t="shared" si="9"/>
        <v>77.335369249230723</v>
      </c>
    </row>
    <row r="78" spans="1:11" ht="60" x14ac:dyDescent="0.2">
      <c r="A78" s="37">
        <v>142289</v>
      </c>
      <c r="B78" s="46" t="s">
        <v>109</v>
      </c>
      <c r="C78" s="47">
        <v>354496</v>
      </c>
      <c r="D78" s="47">
        <v>81576</v>
      </c>
      <c r="E78" s="47">
        <v>194494</v>
      </c>
      <c r="F78" s="47">
        <v>0</v>
      </c>
      <c r="G78" s="47"/>
      <c r="H78" s="47">
        <f t="shared" si="7"/>
        <v>0</v>
      </c>
      <c r="I78" s="69">
        <f t="shared" si="10"/>
        <v>0</v>
      </c>
      <c r="J78" s="47">
        <f t="shared" si="11"/>
        <v>81576</v>
      </c>
      <c r="K78" s="69">
        <f t="shared" si="9"/>
        <v>23.011825239212854</v>
      </c>
    </row>
    <row r="79" spans="1:11" ht="72" x14ac:dyDescent="0.2">
      <c r="A79" s="37">
        <v>210935</v>
      </c>
      <c r="B79" s="46" t="s">
        <v>67</v>
      </c>
      <c r="C79" s="47">
        <v>2388596</v>
      </c>
      <c r="D79" s="47">
        <v>0</v>
      </c>
      <c r="E79" s="47">
        <v>2104045</v>
      </c>
      <c r="F79" s="47">
        <v>0</v>
      </c>
      <c r="G79" s="47"/>
      <c r="H79" s="47">
        <f t="shared" si="7"/>
        <v>0</v>
      </c>
      <c r="I79" s="69">
        <f t="shared" si="10"/>
        <v>0</v>
      </c>
      <c r="J79" s="47">
        <f t="shared" si="11"/>
        <v>0</v>
      </c>
      <c r="K79" s="69">
        <f t="shared" si="9"/>
        <v>0</v>
      </c>
    </row>
    <row r="80" spans="1:11" ht="48" x14ac:dyDescent="0.2">
      <c r="A80" s="37">
        <v>71544</v>
      </c>
      <c r="B80" s="46" t="s">
        <v>68</v>
      </c>
      <c r="C80" s="47">
        <v>6770877</v>
      </c>
      <c r="D80" s="47">
        <v>0</v>
      </c>
      <c r="E80" s="47">
        <v>4878739</v>
      </c>
      <c r="F80" s="47">
        <v>0</v>
      </c>
      <c r="G80" s="47"/>
      <c r="H80" s="47">
        <f t="shared" si="7"/>
        <v>0</v>
      </c>
      <c r="I80" s="69">
        <f t="shared" si="10"/>
        <v>0</v>
      </c>
      <c r="J80" s="47">
        <f t="shared" si="11"/>
        <v>0</v>
      </c>
      <c r="K80" s="69">
        <f t="shared" si="9"/>
        <v>0</v>
      </c>
    </row>
    <row r="81" spans="1:12" ht="48" x14ac:dyDescent="0.2">
      <c r="A81" s="37">
        <v>153123</v>
      </c>
      <c r="B81" s="46" t="s">
        <v>110</v>
      </c>
      <c r="C81" s="47">
        <v>1069594.81</v>
      </c>
      <c r="D81" s="47">
        <v>0</v>
      </c>
      <c r="E81" s="47">
        <v>53680</v>
      </c>
      <c r="F81" s="47">
        <v>0</v>
      </c>
      <c r="G81" s="47"/>
      <c r="H81" s="47">
        <f t="shared" si="7"/>
        <v>0</v>
      </c>
      <c r="I81" s="69">
        <f t="shared" si="10"/>
        <v>0</v>
      </c>
      <c r="J81" s="47">
        <f t="shared" si="11"/>
        <v>0</v>
      </c>
      <c r="K81" s="69">
        <f t="shared" si="9"/>
        <v>0</v>
      </c>
    </row>
    <row r="82" spans="1:12" ht="29.25" customHeight="1" x14ac:dyDescent="0.2">
      <c r="A82" s="54"/>
      <c r="B82" s="49" t="s">
        <v>9</v>
      </c>
      <c r="C82" s="50"/>
      <c r="D82" s="51">
        <f>SUM(D83:D98)</f>
        <v>469532948.47999996</v>
      </c>
      <c r="E82" s="51">
        <f>SUM(E83:E98)</f>
        <v>59956169</v>
      </c>
      <c r="F82" s="51">
        <f>SUM(F83:F98)</f>
        <v>8592227</v>
      </c>
      <c r="G82" s="51">
        <f t="shared" ref="G82" si="12">SUM(G83:G98)</f>
        <v>1061939</v>
      </c>
      <c r="H82" s="51">
        <f t="shared" si="7"/>
        <v>9654166</v>
      </c>
      <c r="I82" s="140">
        <f t="shared" si="10"/>
        <v>16.102039474870384</v>
      </c>
      <c r="J82" s="51">
        <f t="shared" si="11"/>
        <v>479187114.47999996</v>
      </c>
      <c r="K82" s="140"/>
    </row>
    <row r="83" spans="1:12" ht="20.25" customHeight="1" x14ac:dyDescent="0.2">
      <c r="A83" s="52"/>
      <c r="B83" s="46" t="s">
        <v>21</v>
      </c>
      <c r="C83" s="47"/>
      <c r="D83" s="47">
        <v>17443619</v>
      </c>
      <c r="E83" s="47">
        <v>44061907</v>
      </c>
      <c r="F83" s="47">
        <v>1402227</v>
      </c>
      <c r="G83" s="47">
        <v>257506</v>
      </c>
      <c r="H83" s="47">
        <f t="shared" si="7"/>
        <v>1659733</v>
      </c>
      <c r="I83" s="98">
        <f t="shared" si="10"/>
        <v>3.7668206235376966</v>
      </c>
      <c r="J83" s="47">
        <f t="shared" si="11"/>
        <v>19103352</v>
      </c>
      <c r="K83" s="98"/>
      <c r="L83" s="110"/>
    </row>
    <row r="84" spans="1:12" ht="42" customHeight="1" x14ac:dyDescent="0.2">
      <c r="A84" s="37">
        <v>27954</v>
      </c>
      <c r="B84" s="46" t="s">
        <v>111</v>
      </c>
      <c r="C84" s="47">
        <v>85893125</v>
      </c>
      <c r="D84" s="47">
        <v>95953323.040000007</v>
      </c>
      <c r="E84" s="47">
        <v>231215</v>
      </c>
      <c r="F84" s="47">
        <v>152917</v>
      </c>
      <c r="G84" s="47"/>
      <c r="H84" s="47">
        <f t="shared" si="7"/>
        <v>152917</v>
      </c>
      <c r="I84" s="69">
        <f t="shared" si="10"/>
        <v>66.136280085634581</v>
      </c>
      <c r="J84" s="47">
        <f t="shared" si="11"/>
        <v>96106240.040000007</v>
      </c>
      <c r="K84" s="69">
        <f t="shared" ref="K84:K98" si="13">J84/C84%</f>
        <v>111.8904918641626</v>
      </c>
    </row>
    <row r="85" spans="1:12" ht="77.25" customHeight="1" x14ac:dyDescent="0.2">
      <c r="A85" s="37">
        <v>68162</v>
      </c>
      <c r="B85" s="46" t="s">
        <v>112</v>
      </c>
      <c r="C85" s="47">
        <v>48327512</v>
      </c>
      <c r="D85" s="47">
        <v>47840117.700000003</v>
      </c>
      <c r="E85" s="47">
        <v>357389</v>
      </c>
      <c r="F85" s="47">
        <v>24443</v>
      </c>
      <c r="G85" s="47">
        <v>5461</v>
      </c>
      <c r="H85" s="47">
        <f t="shared" si="7"/>
        <v>29904</v>
      </c>
      <c r="I85" s="69">
        <f t="shared" si="10"/>
        <v>8.3673532201606662</v>
      </c>
      <c r="J85" s="47">
        <f t="shared" si="11"/>
        <v>47870021.700000003</v>
      </c>
      <c r="K85" s="69">
        <f t="shared" si="13"/>
        <v>99.053354329517319</v>
      </c>
    </row>
    <row r="86" spans="1:12" ht="72" x14ac:dyDescent="0.2">
      <c r="A86" s="37">
        <v>67776</v>
      </c>
      <c r="B86" s="46" t="s">
        <v>113</v>
      </c>
      <c r="C86" s="47">
        <v>67473062</v>
      </c>
      <c r="D86" s="47">
        <v>65459313.200000003</v>
      </c>
      <c r="E86" s="47">
        <v>916406</v>
      </c>
      <c r="F86" s="47">
        <v>655216</v>
      </c>
      <c r="G86" s="47">
        <v>4650</v>
      </c>
      <c r="H86" s="47">
        <f t="shared" si="7"/>
        <v>659866</v>
      </c>
      <c r="I86" s="69">
        <f t="shared" si="10"/>
        <v>72.005857665707126</v>
      </c>
      <c r="J86" s="47">
        <f t="shared" si="11"/>
        <v>66119179.200000003</v>
      </c>
      <c r="K86" s="69">
        <f t="shared" si="13"/>
        <v>97.99344692553008</v>
      </c>
    </row>
    <row r="87" spans="1:12" ht="80.25" customHeight="1" x14ac:dyDescent="0.2">
      <c r="A87" s="37">
        <v>67514</v>
      </c>
      <c r="B87" s="46" t="s">
        <v>114</v>
      </c>
      <c r="C87" s="47">
        <v>27764085</v>
      </c>
      <c r="D87" s="47">
        <v>26600072</v>
      </c>
      <c r="E87" s="47">
        <v>500778</v>
      </c>
      <c r="F87" s="47">
        <v>347094</v>
      </c>
      <c r="G87" s="47">
        <v>298</v>
      </c>
      <c r="H87" s="47">
        <f t="shared" si="7"/>
        <v>347392</v>
      </c>
      <c r="I87" s="69">
        <f t="shared" si="10"/>
        <v>69.370459564916999</v>
      </c>
      <c r="J87" s="47">
        <f t="shared" si="11"/>
        <v>26947464</v>
      </c>
      <c r="K87" s="69">
        <f t="shared" si="13"/>
        <v>97.05871452273685</v>
      </c>
    </row>
    <row r="88" spans="1:12" ht="72" x14ac:dyDescent="0.2">
      <c r="A88" s="37">
        <v>67623</v>
      </c>
      <c r="B88" s="46" t="s">
        <v>115</v>
      </c>
      <c r="C88" s="47">
        <v>57341870</v>
      </c>
      <c r="D88" s="47">
        <v>50367992</v>
      </c>
      <c r="E88" s="47">
        <v>5911157</v>
      </c>
      <c r="F88" s="47">
        <v>5385306</v>
      </c>
      <c r="G88" s="47">
        <v>34064</v>
      </c>
      <c r="H88" s="47">
        <f t="shared" si="7"/>
        <v>5419370</v>
      </c>
      <c r="I88" s="69">
        <f t="shared" si="10"/>
        <v>91.680359699463239</v>
      </c>
      <c r="J88" s="47">
        <f t="shared" si="11"/>
        <v>55787362</v>
      </c>
      <c r="K88" s="69">
        <f t="shared" si="13"/>
        <v>97.289052484685286</v>
      </c>
    </row>
    <row r="89" spans="1:12" ht="72" x14ac:dyDescent="0.2">
      <c r="A89" s="37">
        <v>68101</v>
      </c>
      <c r="B89" s="46" t="s">
        <v>116</v>
      </c>
      <c r="C89" s="47">
        <v>35922461</v>
      </c>
      <c r="D89" s="47">
        <v>36781313.899999999</v>
      </c>
      <c r="E89" s="47">
        <v>220959</v>
      </c>
      <c r="F89" s="47">
        <v>144</v>
      </c>
      <c r="G89" s="47">
        <v>0</v>
      </c>
      <c r="H89" s="47">
        <f t="shared" si="7"/>
        <v>144</v>
      </c>
      <c r="I89" s="69">
        <f t="shared" si="10"/>
        <v>6.5170461488330417E-2</v>
      </c>
      <c r="J89" s="47">
        <f t="shared" si="11"/>
        <v>36781457.899999999</v>
      </c>
      <c r="K89" s="69">
        <f t="shared" si="13"/>
        <v>102.39125292668562</v>
      </c>
    </row>
    <row r="90" spans="1:12" ht="81" customHeight="1" x14ac:dyDescent="0.2">
      <c r="A90" s="37">
        <v>68060</v>
      </c>
      <c r="B90" s="46" t="s">
        <v>117</v>
      </c>
      <c r="C90" s="47">
        <v>28315336</v>
      </c>
      <c r="D90" s="47">
        <v>28241047.530000001</v>
      </c>
      <c r="E90" s="47">
        <v>546186</v>
      </c>
      <c r="F90" s="47">
        <v>677</v>
      </c>
      <c r="G90" s="47">
        <v>496</v>
      </c>
      <c r="H90" s="47">
        <f t="shared" si="7"/>
        <v>1173</v>
      </c>
      <c r="I90" s="69">
        <f t="shared" si="10"/>
        <v>0.2147620041524316</v>
      </c>
      <c r="J90" s="47">
        <f t="shared" si="11"/>
        <v>28242220.530000001</v>
      </c>
      <c r="K90" s="69">
        <f t="shared" si="13"/>
        <v>99.741781379532284</v>
      </c>
    </row>
    <row r="91" spans="1:12" ht="72" x14ac:dyDescent="0.2">
      <c r="A91" s="37">
        <v>68102</v>
      </c>
      <c r="B91" s="46" t="s">
        <v>118</v>
      </c>
      <c r="C91" s="47">
        <v>48238994</v>
      </c>
      <c r="D91" s="47">
        <v>47164224.880000003</v>
      </c>
      <c r="E91" s="47">
        <v>350076</v>
      </c>
      <c r="F91" s="47">
        <v>6177</v>
      </c>
      <c r="G91" s="47">
        <v>1878</v>
      </c>
      <c r="H91" s="47">
        <f t="shared" si="7"/>
        <v>8055</v>
      </c>
      <c r="I91" s="69">
        <f t="shared" si="10"/>
        <v>2.3009289411442087</v>
      </c>
      <c r="J91" s="47">
        <f t="shared" si="11"/>
        <v>47172279.880000003</v>
      </c>
      <c r="K91" s="69">
        <f t="shared" si="13"/>
        <v>97.78868912564802</v>
      </c>
    </row>
    <row r="92" spans="1:12" ht="72" x14ac:dyDescent="0.2">
      <c r="A92" s="37">
        <v>67932</v>
      </c>
      <c r="B92" s="46" t="s">
        <v>119</v>
      </c>
      <c r="C92" s="47">
        <v>30360496</v>
      </c>
      <c r="D92" s="47">
        <v>29080692.379999999</v>
      </c>
      <c r="E92" s="47">
        <v>300277</v>
      </c>
      <c r="F92" s="47">
        <v>3556</v>
      </c>
      <c r="G92" s="47">
        <v>141027</v>
      </c>
      <c r="H92" s="47">
        <f t="shared" si="7"/>
        <v>144583</v>
      </c>
      <c r="I92" s="69">
        <f t="shared" si="10"/>
        <v>48.149874948797276</v>
      </c>
      <c r="J92" s="47">
        <f t="shared" si="11"/>
        <v>29225275.379999999</v>
      </c>
      <c r="K92" s="69">
        <f t="shared" si="13"/>
        <v>96.260862734258353</v>
      </c>
    </row>
    <row r="93" spans="1:12" ht="72" x14ac:dyDescent="0.2">
      <c r="A93" s="37">
        <v>68114</v>
      </c>
      <c r="B93" s="46" t="s">
        <v>120</v>
      </c>
      <c r="C93" s="47">
        <v>23763327</v>
      </c>
      <c r="D93" s="47">
        <v>23242422.949999999</v>
      </c>
      <c r="E93" s="47">
        <v>488523</v>
      </c>
      <c r="F93" s="47">
        <v>418515</v>
      </c>
      <c r="G93" s="47">
        <v>1000</v>
      </c>
      <c r="H93" s="47">
        <f t="shared" si="7"/>
        <v>419515</v>
      </c>
      <c r="I93" s="69">
        <f t="shared" si="10"/>
        <v>85.874155362183572</v>
      </c>
      <c r="J93" s="47">
        <f t="shared" si="11"/>
        <v>23661937.949999999</v>
      </c>
      <c r="K93" s="69">
        <f t="shared" si="13"/>
        <v>99.573338152523846</v>
      </c>
    </row>
    <row r="94" spans="1:12" ht="60" x14ac:dyDescent="0.2">
      <c r="A94" s="37">
        <v>268462</v>
      </c>
      <c r="B94" s="46" t="s">
        <v>51</v>
      </c>
      <c r="C94" s="47">
        <v>129685285.19</v>
      </c>
      <c r="D94" s="47">
        <v>1249864.8999999999</v>
      </c>
      <c r="E94" s="47">
        <v>2833933</v>
      </c>
      <c r="F94" s="47">
        <v>131000</v>
      </c>
      <c r="G94" s="47">
        <v>0</v>
      </c>
      <c r="H94" s="47">
        <f t="shared" si="7"/>
        <v>131000</v>
      </c>
      <c r="I94" s="69">
        <f t="shared" si="10"/>
        <v>4.622551062428081</v>
      </c>
      <c r="J94" s="47">
        <f t="shared" si="11"/>
        <v>1380864.9</v>
      </c>
      <c r="K94" s="69">
        <f t="shared" si="13"/>
        <v>1.0647814807801173</v>
      </c>
    </row>
    <row r="95" spans="1:12" ht="48" x14ac:dyDescent="0.2">
      <c r="A95" s="37">
        <v>256869</v>
      </c>
      <c r="B95" s="46" t="s">
        <v>57</v>
      </c>
      <c r="C95" s="47">
        <v>25886132</v>
      </c>
      <c r="D95" s="47">
        <v>0</v>
      </c>
      <c r="E95" s="47">
        <v>245000</v>
      </c>
      <c r="F95" s="47">
        <v>64955</v>
      </c>
      <c r="G95" s="47">
        <v>0</v>
      </c>
      <c r="H95" s="47">
        <f t="shared" si="7"/>
        <v>64955</v>
      </c>
      <c r="I95" s="69">
        <f t="shared" si="10"/>
        <v>26.512244897959185</v>
      </c>
      <c r="J95" s="47">
        <f t="shared" si="11"/>
        <v>64955</v>
      </c>
      <c r="K95" s="69">
        <f t="shared" si="13"/>
        <v>0.25092586254292454</v>
      </c>
    </row>
    <row r="96" spans="1:12" ht="48" x14ac:dyDescent="0.2">
      <c r="A96" s="37">
        <v>294424</v>
      </c>
      <c r="B96" s="46" t="s">
        <v>58</v>
      </c>
      <c r="C96" s="47">
        <v>62071451</v>
      </c>
      <c r="D96" s="47">
        <v>0</v>
      </c>
      <c r="E96" s="47">
        <v>1255062</v>
      </c>
      <c r="F96" s="47">
        <v>0</v>
      </c>
      <c r="G96" s="47"/>
      <c r="H96" s="47">
        <f t="shared" si="7"/>
        <v>0</v>
      </c>
      <c r="I96" s="69">
        <f t="shared" si="10"/>
        <v>0</v>
      </c>
      <c r="J96" s="47">
        <f t="shared" si="11"/>
        <v>0</v>
      </c>
      <c r="K96" s="69">
        <f t="shared" si="13"/>
        <v>0</v>
      </c>
    </row>
    <row r="97" spans="1:12" ht="60" x14ac:dyDescent="0.2">
      <c r="A97" s="37">
        <v>319790</v>
      </c>
      <c r="B97" s="46" t="s">
        <v>121</v>
      </c>
      <c r="C97" s="47">
        <v>879374</v>
      </c>
      <c r="D97" s="47">
        <v>108945</v>
      </c>
      <c r="E97" s="47">
        <v>770429</v>
      </c>
      <c r="F97" s="47">
        <v>0</v>
      </c>
      <c r="G97" s="47">
        <v>615559</v>
      </c>
      <c r="H97" s="47">
        <f t="shared" si="7"/>
        <v>615559</v>
      </c>
      <c r="I97" s="69">
        <f t="shared" si="10"/>
        <v>79.898212554304166</v>
      </c>
      <c r="J97" s="47">
        <f t="shared" si="11"/>
        <v>724504</v>
      </c>
      <c r="K97" s="69">
        <f t="shared" si="13"/>
        <v>82.388608259966745</v>
      </c>
    </row>
    <row r="98" spans="1:12" ht="60" x14ac:dyDescent="0.2">
      <c r="A98" s="37">
        <v>327681</v>
      </c>
      <c r="B98" s="46" t="s">
        <v>163</v>
      </c>
      <c r="C98" s="47">
        <v>43188164</v>
      </c>
      <c r="D98" s="47">
        <v>0</v>
      </c>
      <c r="E98" s="47">
        <v>966872</v>
      </c>
      <c r="F98" s="47">
        <v>0</v>
      </c>
      <c r="G98" s="47"/>
      <c r="H98" s="47">
        <f t="shared" si="7"/>
        <v>0</v>
      </c>
      <c r="I98" s="69">
        <f t="shared" si="10"/>
        <v>0</v>
      </c>
      <c r="J98" s="47">
        <f t="shared" si="11"/>
        <v>0</v>
      </c>
      <c r="K98" s="69">
        <f t="shared" si="13"/>
        <v>0</v>
      </c>
    </row>
    <row r="99" spans="1:12" ht="12.75" x14ac:dyDescent="0.2">
      <c r="A99" s="91"/>
      <c r="B99" s="83"/>
      <c r="C99" s="89"/>
      <c r="D99" s="92"/>
      <c r="E99" s="93"/>
      <c r="F99" s="93"/>
      <c r="G99" s="89"/>
      <c r="H99" s="94"/>
      <c r="I99" s="95"/>
      <c r="J99" s="92"/>
      <c r="K99" s="96"/>
    </row>
    <row r="100" spans="1:12" s="59" customFormat="1" ht="12" x14ac:dyDescent="0.2">
      <c r="A100" s="133" t="s">
        <v>16</v>
      </c>
      <c r="B100" s="134"/>
      <c r="C100" s="135"/>
      <c r="D100" s="135"/>
      <c r="E100" s="97"/>
      <c r="F100" s="77"/>
      <c r="G100" s="74"/>
      <c r="H100" s="74"/>
      <c r="I100" s="75"/>
      <c r="J100" s="76"/>
      <c r="K100" s="75"/>
      <c r="L100" s="36"/>
    </row>
    <row r="101" spans="1:12" s="59" customFormat="1" ht="12" x14ac:dyDescent="0.2">
      <c r="A101" s="136" t="s">
        <v>11</v>
      </c>
      <c r="B101" s="137"/>
      <c r="C101" s="135"/>
      <c r="D101" s="135"/>
      <c r="E101" s="97"/>
      <c r="F101" s="77"/>
      <c r="G101" s="74"/>
      <c r="H101" s="74"/>
      <c r="I101" s="75"/>
      <c r="J101" s="76"/>
      <c r="K101" s="75"/>
      <c r="L101" s="36"/>
    </row>
    <row r="102" spans="1:12" ht="20.25" customHeight="1" x14ac:dyDescent="0.2">
      <c r="A102" s="138"/>
      <c r="B102" s="167" t="s">
        <v>129</v>
      </c>
      <c r="C102" s="168"/>
      <c r="D102" s="168"/>
    </row>
    <row r="103" spans="1:12" ht="20.25" customHeight="1" x14ac:dyDescent="0.2"/>
    <row r="104" spans="1:12" ht="20.25" customHeight="1" x14ac:dyDescent="0.2"/>
    <row r="105" spans="1:12" ht="20.25" customHeight="1" x14ac:dyDescent="0.2"/>
    <row r="106" spans="1:12" ht="20.25" customHeight="1" x14ac:dyDescent="0.2"/>
    <row r="107" spans="1:12" ht="20.25" customHeight="1" x14ac:dyDescent="0.2"/>
    <row r="108" spans="1:12" ht="20.25" customHeight="1" x14ac:dyDescent="0.2"/>
    <row r="109" spans="1:12" ht="20.25" customHeight="1" x14ac:dyDescent="0.2"/>
    <row r="110" spans="1:12" ht="20.25" customHeight="1" x14ac:dyDescent="0.2"/>
    <row r="111" spans="1:12" ht="20.25" customHeight="1" x14ac:dyDescent="0.2"/>
    <row r="112" spans="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sheetData>
  <mergeCells count="10">
    <mergeCell ref="B102:D102"/>
    <mergeCell ref="E4:I4"/>
    <mergeCell ref="A4:A5"/>
    <mergeCell ref="B4:B5"/>
    <mergeCell ref="A1:K1"/>
    <mergeCell ref="A2:K2"/>
    <mergeCell ref="J4:J5"/>
    <mergeCell ref="K4:K5"/>
    <mergeCell ref="C4:C5"/>
    <mergeCell ref="D4:D5"/>
  </mergeCells>
  <phoneticPr fontId="6" type="noConversion"/>
  <hyperlinks>
    <hyperlink ref="B102"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3"/>
  <sheetViews>
    <sheetView workbookViewId="0">
      <pane ySplit="6" topLeftCell="A7" activePane="bottomLeft" state="frozen"/>
      <selection pane="bottomLeft" sqref="A1:K47"/>
    </sheetView>
  </sheetViews>
  <sheetFormatPr baseColWidth="10"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156" customWidth="1"/>
    <col min="8" max="8" width="11.28515625" style="42" customWidth="1"/>
    <col min="9" max="9" width="8.7109375" style="55" customWidth="1"/>
    <col min="10" max="10" width="12.28515625" style="56" customWidth="1"/>
    <col min="11" max="11" width="10.5703125" style="55" customWidth="1"/>
    <col min="12" max="12" width="12" style="42" customWidth="1"/>
    <col min="13" max="17" width="11.42578125" style="42" customWidth="1"/>
    <col min="18" max="16384" width="11.42578125" style="42"/>
  </cols>
  <sheetData>
    <row r="1" spans="1:15" ht="18" customHeight="1" x14ac:dyDescent="0.2">
      <c r="A1" s="183" t="s">
        <v>12</v>
      </c>
      <c r="B1" s="183"/>
      <c r="C1" s="183"/>
      <c r="D1" s="183"/>
      <c r="E1" s="183"/>
      <c r="F1" s="183"/>
      <c r="G1" s="183"/>
      <c r="H1" s="183"/>
      <c r="I1" s="183"/>
      <c r="J1" s="183"/>
      <c r="K1" s="183"/>
    </row>
    <row r="2" spans="1:15" ht="18" customHeight="1" x14ac:dyDescent="0.2">
      <c r="A2" s="173" t="s">
        <v>160</v>
      </c>
      <c r="B2" s="173"/>
      <c r="C2" s="173"/>
      <c r="D2" s="173"/>
      <c r="E2" s="173"/>
      <c r="F2" s="173"/>
      <c r="G2" s="173"/>
      <c r="H2" s="173"/>
      <c r="I2" s="173"/>
      <c r="J2" s="173"/>
      <c r="K2" s="173"/>
    </row>
    <row r="3" spans="1:15" ht="25.5" customHeight="1" x14ac:dyDescent="0.2">
      <c r="B3" s="41"/>
      <c r="C3" s="41"/>
      <c r="D3" s="41"/>
      <c r="E3" s="58"/>
      <c r="F3" s="41"/>
      <c r="G3" s="155"/>
      <c r="H3" s="84"/>
      <c r="I3" s="79"/>
      <c r="J3" s="88"/>
      <c r="K3" s="41"/>
    </row>
    <row r="4" spans="1:15" ht="20.25" customHeight="1" x14ac:dyDescent="0.2">
      <c r="A4" s="193" t="s">
        <v>2</v>
      </c>
      <c r="B4" s="186" t="s">
        <v>10</v>
      </c>
      <c r="C4" s="186" t="s">
        <v>3</v>
      </c>
      <c r="D4" s="191" t="s">
        <v>62</v>
      </c>
      <c r="E4" s="188" t="s">
        <v>63</v>
      </c>
      <c r="F4" s="189"/>
      <c r="G4" s="189"/>
      <c r="H4" s="189"/>
      <c r="I4" s="190"/>
      <c r="J4" s="181" t="s">
        <v>22</v>
      </c>
      <c r="K4" s="184" t="s">
        <v>23</v>
      </c>
    </row>
    <row r="5" spans="1:15" s="44" customFormat="1" ht="65.25" customHeight="1" thickBot="1" x14ac:dyDescent="0.25">
      <c r="A5" s="194"/>
      <c r="B5" s="187"/>
      <c r="C5" s="187"/>
      <c r="D5" s="192"/>
      <c r="E5" s="26" t="s">
        <v>64</v>
      </c>
      <c r="F5" s="28" t="s">
        <v>162</v>
      </c>
      <c r="G5" s="29" t="s">
        <v>24</v>
      </c>
      <c r="H5" s="27" t="s">
        <v>65</v>
      </c>
      <c r="I5" s="30" t="s">
        <v>13</v>
      </c>
      <c r="J5" s="182"/>
      <c r="K5" s="185"/>
    </row>
    <row r="6" spans="1:15" s="113" customFormat="1" ht="18.75" customHeight="1" x14ac:dyDescent="0.25">
      <c r="A6" s="108"/>
      <c r="B6" s="106" t="s">
        <v>42</v>
      </c>
      <c r="C6" s="112"/>
      <c r="D6" s="132">
        <f>D7+D10+D12</f>
        <v>166948912.36000001</v>
      </c>
      <c r="E6" s="132">
        <f>E7+E10+E12</f>
        <v>97478256</v>
      </c>
      <c r="F6" s="132">
        <f>F7+F10+F12</f>
        <v>3757584</v>
      </c>
      <c r="G6" s="132">
        <f t="shared" ref="G6" si="0">G7+G10+G12</f>
        <v>554670</v>
      </c>
      <c r="H6" s="132">
        <f>SUM(F6:G6)</f>
        <v>4312254</v>
      </c>
      <c r="I6" s="109">
        <f t="shared" ref="I6:I43" si="1">H6/E6%</f>
        <v>4.4238111933393638</v>
      </c>
      <c r="J6" s="114">
        <f t="shared" ref="J6:J43" si="2">D6+H6</f>
        <v>171261166.36000001</v>
      </c>
      <c r="K6" s="148"/>
    </row>
    <row r="7" spans="1:15" ht="21.75" customHeight="1" x14ac:dyDescent="0.2">
      <c r="A7" s="119"/>
      <c r="B7" s="53" t="s">
        <v>122</v>
      </c>
      <c r="C7" s="120"/>
      <c r="D7" s="120">
        <f>SUM(D8:D9)</f>
        <v>2260971</v>
      </c>
      <c r="E7" s="121">
        <f>SUM(E8:E9)</f>
        <v>10726249</v>
      </c>
      <c r="F7" s="121">
        <f>SUM(F8:F9)</f>
        <v>776043</v>
      </c>
      <c r="G7" s="121">
        <f t="shared" ref="G7" si="3">SUM(G8:G9)</f>
        <v>329818</v>
      </c>
      <c r="H7" s="121">
        <f t="shared" ref="H7:H43" si="4">SUM(F7:G7)</f>
        <v>1105861</v>
      </c>
      <c r="I7" s="122">
        <f t="shared" si="1"/>
        <v>10.309857621242989</v>
      </c>
      <c r="J7" s="121">
        <f t="shared" si="2"/>
        <v>3366832</v>
      </c>
      <c r="K7" s="122"/>
    </row>
    <row r="8" spans="1:15" ht="48" x14ac:dyDescent="0.2">
      <c r="A8" s="48">
        <v>238150</v>
      </c>
      <c r="B8" s="123" t="s">
        <v>123</v>
      </c>
      <c r="C8" s="115">
        <v>7690783.2599999998</v>
      </c>
      <c r="D8" s="115">
        <v>2242971</v>
      </c>
      <c r="E8" s="115">
        <v>5300507</v>
      </c>
      <c r="F8" s="115">
        <v>776043</v>
      </c>
      <c r="G8" s="115">
        <v>329818</v>
      </c>
      <c r="H8" s="115">
        <f t="shared" si="4"/>
        <v>1105861</v>
      </c>
      <c r="I8" s="124">
        <f t="shared" si="1"/>
        <v>20.863306095058455</v>
      </c>
      <c r="J8" s="115">
        <f t="shared" si="2"/>
        <v>3348832</v>
      </c>
      <c r="K8" s="69">
        <f>J8/C8%</f>
        <v>43.543445274519414</v>
      </c>
    </row>
    <row r="9" spans="1:15" ht="60" x14ac:dyDescent="0.2">
      <c r="A9" s="48">
        <v>227100</v>
      </c>
      <c r="B9" s="123" t="s">
        <v>124</v>
      </c>
      <c r="C9" s="115">
        <v>9910910</v>
      </c>
      <c r="D9" s="115">
        <v>18000</v>
      </c>
      <c r="E9" s="115">
        <v>5425742</v>
      </c>
      <c r="F9" s="115">
        <v>0</v>
      </c>
      <c r="G9" s="115"/>
      <c r="H9" s="115">
        <f t="shared" si="4"/>
        <v>0</v>
      </c>
      <c r="I9" s="124">
        <f t="shared" si="1"/>
        <v>0</v>
      </c>
      <c r="J9" s="115">
        <f t="shared" si="2"/>
        <v>18000</v>
      </c>
      <c r="K9" s="69">
        <f>J9/C9%</f>
        <v>0.18161803507447852</v>
      </c>
    </row>
    <row r="10" spans="1:15" ht="24" x14ac:dyDescent="0.2">
      <c r="A10" s="48"/>
      <c r="B10" s="53" t="s">
        <v>19</v>
      </c>
      <c r="C10" s="66"/>
      <c r="D10" s="70">
        <f>D11</f>
        <v>50550324.600000001</v>
      </c>
      <c r="E10" s="67">
        <f>E11</f>
        <v>67114201</v>
      </c>
      <c r="F10" s="67">
        <f>F11</f>
        <v>1834985</v>
      </c>
      <c r="G10" s="67"/>
      <c r="H10" s="67">
        <f t="shared" si="4"/>
        <v>1834985</v>
      </c>
      <c r="I10" s="68">
        <f t="shared" si="1"/>
        <v>2.734123289346766</v>
      </c>
      <c r="J10" s="67">
        <f t="shared" si="2"/>
        <v>52385309.600000001</v>
      </c>
      <c r="K10" s="68"/>
    </row>
    <row r="11" spans="1:15" ht="63" customHeight="1" x14ac:dyDescent="0.2">
      <c r="A11" s="48">
        <v>143957</v>
      </c>
      <c r="B11" s="46" t="s">
        <v>35</v>
      </c>
      <c r="C11" s="115">
        <v>277993156</v>
      </c>
      <c r="D11" s="115">
        <v>50550324.600000001</v>
      </c>
      <c r="E11" s="47">
        <v>67114201</v>
      </c>
      <c r="F11" s="47">
        <v>1834985</v>
      </c>
      <c r="G11" s="47"/>
      <c r="H11" s="47">
        <f t="shared" si="4"/>
        <v>1834985</v>
      </c>
      <c r="I11" s="69">
        <f t="shared" si="1"/>
        <v>2.734123289346766</v>
      </c>
      <c r="J11" s="115">
        <f t="shared" si="2"/>
        <v>52385309.600000001</v>
      </c>
      <c r="K11" s="69">
        <f>J11/C11%</f>
        <v>18.844100464113584</v>
      </c>
      <c r="L11" s="45"/>
      <c r="M11" s="45"/>
      <c r="N11" s="45"/>
      <c r="O11" s="45"/>
    </row>
    <row r="12" spans="1:15" s="45" customFormat="1" ht="24" x14ac:dyDescent="0.2">
      <c r="A12" s="127"/>
      <c r="B12" s="128" t="s">
        <v>128</v>
      </c>
      <c r="C12" s="129"/>
      <c r="D12" s="121">
        <f>D13+D16+D19+D21+D23+D25+D28+D31+D34+D36+D38+D41</f>
        <v>114137616.76000001</v>
      </c>
      <c r="E12" s="121">
        <f>E13+E16+E19+E21+E23+E25+E28+E31+E34+E36+E38+E41</f>
        <v>19637806</v>
      </c>
      <c r="F12" s="121">
        <f>F13+F16+F19+F21+F23+F25+F28+F31+F34+F36+F38+F41</f>
        <v>1146556</v>
      </c>
      <c r="G12" s="121">
        <f>G13+G16+G19+G21+G23+G25+G28+G31+G34+G36+G38+G41</f>
        <v>224852</v>
      </c>
      <c r="H12" s="121">
        <f t="shared" si="4"/>
        <v>1371408</v>
      </c>
      <c r="I12" s="131">
        <f t="shared" si="1"/>
        <v>6.9835092576024023</v>
      </c>
      <c r="J12" s="130">
        <f t="shared" si="2"/>
        <v>115509024.76000001</v>
      </c>
      <c r="K12" s="131"/>
    </row>
    <row r="13" spans="1:15" ht="24" x14ac:dyDescent="0.2">
      <c r="A13" s="48"/>
      <c r="B13" s="125" t="s">
        <v>132</v>
      </c>
      <c r="C13" s="126"/>
      <c r="D13" s="126">
        <f>SUM(D14:D15)</f>
        <v>525281</v>
      </c>
      <c r="E13" s="126">
        <f>SUM(E14:E15)</f>
        <v>1830275</v>
      </c>
      <c r="F13" s="126">
        <f>SUM(F14:F15)</f>
        <v>311950</v>
      </c>
      <c r="G13" s="126">
        <f>SUM(G14:G15)</f>
        <v>1367</v>
      </c>
      <c r="H13" s="126">
        <f t="shared" si="4"/>
        <v>313317</v>
      </c>
      <c r="I13" s="151">
        <f t="shared" si="1"/>
        <v>17.118575077515676</v>
      </c>
      <c r="J13" s="126">
        <f t="shared" si="2"/>
        <v>838598</v>
      </c>
      <c r="K13" s="151"/>
    </row>
    <row r="14" spans="1:15" ht="36" x14ac:dyDescent="0.2">
      <c r="A14" s="48">
        <v>182070</v>
      </c>
      <c r="B14" s="46" t="s">
        <v>133</v>
      </c>
      <c r="C14" s="115">
        <v>1197216.1399999999</v>
      </c>
      <c r="D14" s="149">
        <v>387791</v>
      </c>
      <c r="E14" s="47">
        <v>770420</v>
      </c>
      <c r="F14" s="47">
        <v>0</v>
      </c>
      <c r="G14" s="115">
        <v>1367</v>
      </c>
      <c r="H14" s="115">
        <f t="shared" si="4"/>
        <v>1367</v>
      </c>
      <c r="I14" s="152">
        <f t="shared" si="1"/>
        <v>0.17743568443186833</v>
      </c>
      <c r="J14" s="47">
        <f t="shared" si="2"/>
        <v>389158</v>
      </c>
      <c r="K14" s="152">
        <f>J14/C14%</f>
        <v>32.505241701803321</v>
      </c>
    </row>
    <row r="15" spans="1:15" ht="36" x14ac:dyDescent="0.2">
      <c r="A15" s="48">
        <v>206839</v>
      </c>
      <c r="B15" s="46" t="s">
        <v>134</v>
      </c>
      <c r="C15" s="115">
        <v>1197345.1000000001</v>
      </c>
      <c r="D15" s="149">
        <v>137490</v>
      </c>
      <c r="E15" s="47">
        <v>1059855</v>
      </c>
      <c r="F15" s="47">
        <v>311950</v>
      </c>
      <c r="G15" s="115">
        <v>0</v>
      </c>
      <c r="H15" s="115">
        <f t="shared" si="4"/>
        <v>311950</v>
      </c>
      <c r="I15" s="152">
        <f t="shared" si="1"/>
        <v>29.433271532426609</v>
      </c>
      <c r="J15" s="47">
        <f t="shared" si="2"/>
        <v>449440</v>
      </c>
      <c r="K15" s="152">
        <f>J15/C15%</f>
        <v>37.536379444823382</v>
      </c>
    </row>
    <row r="16" spans="1:15" ht="24" x14ac:dyDescent="0.2">
      <c r="A16" s="48"/>
      <c r="B16" s="125" t="s">
        <v>144</v>
      </c>
      <c r="C16" s="126"/>
      <c r="D16" s="126">
        <f>SUM(D17:D18)</f>
        <v>55260.89</v>
      </c>
      <c r="E16" s="126">
        <f>SUM(E17:E18)</f>
        <v>22540</v>
      </c>
      <c r="F16" s="126">
        <f>SUM(F17:F18)</f>
        <v>0</v>
      </c>
      <c r="G16" s="154"/>
      <c r="H16" s="154">
        <f t="shared" si="4"/>
        <v>0</v>
      </c>
      <c r="I16" s="151">
        <f t="shared" si="1"/>
        <v>0</v>
      </c>
      <c r="J16" s="126">
        <f t="shared" si="2"/>
        <v>55260.89</v>
      </c>
      <c r="K16" s="151"/>
    </row>
    <row r="17" spans="1:11" ht="48" x14ac:dyDescent="0.2">
      <c r="A17" s="48">
        <v>220053</v>
      </c>
      <c r="B17" s="46" t="s">
        <v>145</v>
      </c>
      <c r="C17" s="115">
        <v>9951775</v>
      </c>
      <c r="D17" s="149">
        <v>33000</v>
      </c>
      <c r="E17" s="47">
        <v>10701</v>
      </c>
      <c r="F17" s="47">
        <v>0</v>
      </c>
      <c r="G17" s="115"/>
      <c r="H17" s="115">
        <f t="shared" si="4"/>
        <v>0</v>
      </c>
      <c r="I17" s="152">
        <f t="shared" si="1"/>
        <v>0</v>
      </c>
      <c r="J17" s="47">
        <f t="shared" si="2"/>
        <v>33000</v>
      </c>
      <c r="K17" s="152">
        <f>J17/C17%</f>
        <v>0.33159913683739833</v>
      </c>
    </row>
    <row r="18" spans="1:11" ht="36" x14ac:dyDescent="0.2">
      <c r="A18" s="48">
        <v>271878</v>
      </c>
      <c r="B18" s="46" t="s">
        <v>146</v>
      </c>
      <c r="C18" s="115">
        <v>3649603</v>
      </c>
      <c r="D18" s="149">
        <v>22260.89</v>
      </c>
      <c r="E18" s="47">
        <v>11839</v>
      </c>
      <c r="F18" s="47">
        <v>0</v>
      </c>
      <c r="G18" s="115"/>
      <c r="H18" s="115">
        <f t="shared" si="4"/>
        <v>0</v>
      </c>
      <c r="I18" s="152">
        <f t="shared" si="1"/>
        <v>0</v>
      </c>
      <c r="J18" s="47">
        <f t="shared" si="2"/>
        <v>22260.89</v>
      </c>
      <c r="K18" s="152">
        <f>J18/C18%</f>
        <v>0.60995374017393122</v>
      </c>
    </row>
    <row r="19" spans="1:11" ht="24" x14ac:dyDescent="0.2">
      <c r="A19" s="48"/>
      <c r="B19" s="125" t="s">
        <v>147</v>
      </c>
      <c r="C19" s="126"/>
      <c r="D19" s="126">
        <f>D20</f>
        <v>1795132.72</v>
      </c>
      <c r="E19" s="126">
        <f>E20</f>
        <v>5766</v>
      </c>
      <c r="F19" s="126">
        <f>F20</f>
        <v>5650</v>
      </c>
      <c r="G19" s="154"/>
      <c r="H19" s="154">
        <f t="shared" si="4"/>
        <v>5650</v>
      </c>
      <c r="I19" s="151">
        <f t="shared" si="1"/>
        <v>97.988206729101634</v>
      </c>
      <c r="J19" s="126">
        <f t="shared" si="2"/>
        <v>1800782.72</v>
      </c>
      <c r="K19" s="151"/>
    </row>
    <row r="20" spans="1:11" ht="48" x14ac:dyDescent="0.2">
      <c r="A20" s="48">
        <v>104190</v>
      </c>
      <c r="B20" s="46" t="s">
        <v>148</v>
      </c>
      <c r="C20" s="115">
        <v>1800899.44</v>
      </c>
      <c r="D20" s="149">
        <v>1795132.72</v>
      </c>
      <c r="E20" s="47">
        <v>5766</v>
      </c>
      <c r="F20" s="47">
        <v>5650</v>
      </c>
      <c r="G20" s="115"/>
      <c r="H20" s="115">
        <f t="shared" si="4"/>
        <v>5650</v>
      </c>
      <c r="I20" s="152">
        <f t="shared" si="1"/>
        <v>97.988206729101634</v>
      </c>
      <c r="J20" s="47">
        <f t="shared" si="2"/>
        <v>1800782.72</v>
      </c>
      <c r="K20" s="152">
        <f>J20/C20%</f>
        <v>99.993518794142105</v>
      </c>
    </row>
    <row r="21" spans="1:11" ht="24" x14ac:dyDescent="0.2">
      <c r="A21" s="48"/>
      <c r="B21" s="125" t="s">
        <v>149</v>
      </c>
      <c r="C21" s="126"/>
      <c r="D21" s="126">
        <f>D22</f>
        <v>1497079.07</v>
      </c>
      <c r="E21" s="126">
        <f>E22</f>
        <v>320602</v>
      </c>
      <c r="F21" s="126">
        <f>F22</f>
        <v>0</v>
      </c>
      <c r="G21" s="154"/>
      <c r="H21" s="154">
        <f t="shared" si="4"/>
        <v>0</v>
      </c>
      <c r="I21" s="151">
        <f t="shared" si="1"/>
        <v>0</v>
      </c>
      <c r="J21" s="126">
        <f t="shared" si="2"/>
        <v>1497079.07</v>
      </c>
      <c r="K21" s="151"/>
    </row>
    <row r="22" spans="1:11" ht="48" x14ac:dyDescent="0.2">
      <c r="A22" s="48">
        <v>117211</v>
      </c>
      <c r="B22" s="46" t="s">
        <v>150</v>
      </c>
      <c r="C22" s="115">
        <v>2308127.64</v>
      </c>
      <c r="D22" s="149">
        <v>1497079.07</v>
      </c>
      <c r="E22" s="47">
        <v>320602</v>
      </c>
      <c r="F22" s="47">
        <v>0</v>
      </c>
      <c r="G22" s="115"/>
      <c r="H22" s="115">
        <f t="shared" si="4"/>
        <v>0</v>
      </c>
      <c r="I22" s="152">
        <f t="shared" si="1"/>
        <v>0</v>
      </c>
      <c r="J22" s="47">
        <f t="shared" si="2"/>
        <v>1497079.07</v>
      </c>
      <c r="K22" s="152">
        <f>J22/C22%</f>
        <v>64.861190692209718</v>
      </c>
    </row>
    <row r="23" spans="1:11" ht="24" x14ac:dyDescent="0.2">
      <c r="A23" s="48"/>
      <c r="B23" s="125" t="s">
        <v>125</v>
      </c>
      <c r="C23" s="126"/>
      <c r="D23" s="126">
        <f>D24</f>
        <v>66608929.799999997</v>
      </c>
      <c r="E23" s="126">
        <f>E24</f>
        <v>6070219</v>
      </c>
      <c r="F23" s="126">
        <f>F24</f>
        <v>271750</v>
      </c>
      <c r="G23" s="126">
        <f>G24</f>
        <v>0</v>
      </c>
      <c r="H23" s="126">
        <f t="shared" si="4"/>
        <v>271750</v>
      </c>
      <c r="I23" s="151">
        <f t="shared" si="1"/>
        <v>4.4767742317039962</v>
      </c>
      <c r="J23" s="126">
        <f t="shared" si="2"/>
        <v>66880679.799999997</v>
      </c>
      <c r="K23" s="151"/>
    </row>
    <row r="24" spans="1:11" ht="48" x14ac:dyDescent="0.2">
      <c r="A24" s="48">
        <v>16823</v>
      </c>
      <c r="B24" s="46" t="s">
        <v>126</v>
      </c>
      <c r="C24" s="47">
        <v>131606305.98999999</v>
      </c>
      <c r="D24" s="150">
        <v>66608929.799999997</v>
      </c>
      <c r="E24" s="47">
        <v>6070219</v>
      </c>
      <c r="F24" s="47">
        <v>271750</v>
      </c>
      <c r="G24" s="115">
        <v>0</v>
      </c>
      <c r="H24" s="115">
        <f t="shared" si="4"/>
        <v>271750</v>
      </c>
      <c r="I24" s="152">
        <f t="shared" si="1"/>
        <v>4.4767742317039962</v>
      </c>
      <c r="J24" s="47">
        <f t="shared" si="2"/>
        <v>66880679.799999997</v>
      </c>
      <c r="K24" s="152">
        <f>J24/C24%</f>
        <v>50.818750132749621</v>
      </c>
    </row>
    <row r="25" spans="1:11" ht="24" x14ac:dyDescent="0.2">
      <c r="A25" s="48"/>
      <c r="B25" s="125" t="s">
        <v>135</v>
      </c>
      <c r="C25" s="126"/>
      <c r="D25" s="126">
        <f>SUM(D26:D27)</f>
        <v>22503216.68</v>
      </c>
      <c r="E25" s="126">
        <f>SUM(E26:E27)</f>
        <v>1581030</v>
      </c>
      <c r="F25" s="126">
        <f>SUM(F26:F27)</f>
        <v>170000</v>
      </c>
      <c r="G25" s="126">
        <f>SUM(G26:G27)</f>
        <v>0</v>
      </c>
      <c r="H25" s="126">
        <f t="shared" si="4"/>
        <v>170000</v>
      </c>
      <c r="I25" s="151">
        <f t="shared" si="1"/>
        <v>10.752484140085894</v>
      </c>
      <c r="J25" s="126">
        <f t="shared" si="2"/>
        <v>22673216.68</v>
      </c>
      <c r="K25" s="151"/>
    </row>
    <row r="26" spans="1:11" ht="60" x14ac:dyDescent="0.2">
      <c r="A26" s="48">
        <v>191262</v>
      </c>
      <c r="B26" s="46" t="s">
        <v>136</v>
      </c>
      <c r="C26" s="115">
        <v>12762215</v>
      </c>
      <c r="D26" s="149">
        <v>12466878.949999999</v>
      </c>
      <c r="E26" s="47">
        <v>200437</v>
      </c>
      <c r="F26" s="47">
        <v>170000</v>
      </c>
      <c r="G26" s="115"/>
      <c r="H26" s="115">
        <f t="shared" si="4"/>
        <v>170000</v>
      </c>
      <c r="I26" s="152">
        <f t="shared" si="1"/>
        <v>84.814679924365265</v>
      </c>
      <c r="J26" s="47">
        <f t="shared" si="2"/>
        <v>12636878.949999999</v>
      </c>
      <c r="K26" s="152">
        <f>J26/C26%</f>
        <v>99.017913034688732</v>
      </c>
    </row>
    <row r="27" spans="1:11" ht="48" x14ac:dyDescent="0.2">
      <c r="A27" s="48">
        <v>187772</v>
      </c>
      <c r="B27" s="46" t="s">
        <v>137</v>
      </c>
      <c r="C27" s="115">
        <v>11416931</v>
      </c>
      <c r="D27" s="149">
        <v>10036337.73</v>
      </c>
      <c r="E27" s="47">
        <v>1380593</v>
      </c>
      <c r="F27" s="47">
        <v>0</v>
      </c>
      <c r="G27" s="115">
        <v>0</v>
      </c>
      <c r="H27" s="115">
        <f t="shared" si="4"/>
        <v>0</v>
      </c>
      <c r="I27" s="152">
        <f t="shared" si="1"/>
        <v>0</v>
      </c>
      <c r="J27" s="47">
        <f t="shared" si="2"/>
        <v>10036337.73</v>
      </c>
      <c r="K27" s="152">
        <f>J27/C27%</f>
        <v>87.907492214851786</v>
      </c>
    </row>
    <row r="28" spans="1:11" ht="24" x14ac:dyDescent="0.2">
      <c r="A28" s="48"/>
      <c r="B28" s="125" t="s">
        <v>138</v>
      </c>
      <c r="C28" s="126"/>
      <c r="D28" s="126">
        <f>SUM(D29:D30)</f>
        <v>316354</v>
      </c>
      <c r="E28" s="126">
        <f>SUM(E29:E30)</f>
        <v>1057352</v>
      </c>
      <c r="F28" s="126">
        <f>SUM(F29:F30)</f>
        <v>0</v>
      </c>
      <c r="G28" s="126">
        <f>SUM(G29:G30)</f>
        <v>138981</v>
      </c>
      <c r="H28" s="126">
        <f t="shared" si="4"/>
        <v>138981</v>
      </c>
      <c r="I28" s="151">
        <f t="shared" si="1"/>
        <v>13.144250921169109</v>
      </c>
      <c r="J28" s="126">
        <f t="shared" si="2"/>
        <v>455335</v>
      </c>
      <c r="K28" s="151"/>
    </row>
    <row r="29" spans="1:11" ht="36" x14ac:dyDescent="0.2">
      <c r="A29" s="48">
        <v>158310</v>
      </c>
      <c r="B29" s="46" t="s">
        <v>151</v>
      </c>
      <c r="C29" s="115">
        <v>6789638.5499999998</v>
      </c>
      <c r="D29" s="149">
        <v>183954</v>
      </c>
      <c r="E29" s="47">
        <v>112201</v>
      </c>
      <c r="F29" s="47">
        <v>0</v>
      </c>
      <c r="G29" s="115"/>
      <c r="H29" s="115">
        <f t="shared" si="4"/>
        <v>0</v>
      </c>
      <c r="I29" s="152">
        <f t="shared" si="1"/>
        <v>0</v>
      </c>
      <c r="J29" s="47">
        <f t="shared" si="2"/>
        <v>183954</v>
      </c>
      <c r="K29" s="152">
        <f>J29/C29%</f>
        <v>2.7093342104345157</v>
      </c>
    </row>
    <row r="30" spans="1:11" ht="72" x14ac:dyDescent="0.2">
      <c r="A30" s="48">
        <v>263915</v>
      </c>
      <c r="B30" s="46" t="s">
        <v>139</v>
      </c>
      <c r="C30" s="115">
        <v>1151713.3</v>
      </c>
      <c r="D30" s="149">
        <v>132400</v>
      </c>
      <c r="E30" s="47">
        <v>945151</v>
      </c>
      <c r="F30" s="47">
        <v>0</v>
      </c>
      <c r="G30" s="115">
        <v>138981</v>
      </c>
      <c r="H30" s="115">
        <f t="shared" si="4"/>
        <v>138981</v>
      </c>
      <c r="I30" s="152">
        <f t="shared" si="1"/>
        <v>14.704634497556475</v>
      </c>
      <c r="J30" s="47">
        <f t="shared" si="2"/>
        <v>271381</v>
      </c>
      <c r="K30" s="152">
        <f>J30/C30%</f>
        <v>23.563242692430485</v>
      </c>
    </row>
    <row r="31" spans="1:11" ht="24" x14ac:dyDescent="0.2">
      <c r="A31" s="48"/>
      <c r="B31" s="125" t="s">
        <v>127</v>
      </c>
      <c r="C31" s="126"/>
      <c r="D31" s="126">
        <f>SUM(D32:D33)</f>
        <v>498071.86</v>
      </c>
      <c r="E31" s="126">
        <f>SUM(E32:E33)</f>
        <v>895231</v>
      </c>
      <c r="F31" s="126">
        <f>SUM(F32:F33)</f>
        <v>21270</v>
      </c>
      <c r="G31" s="154"/>
      <c r="H31" s="154">
        <f t="shared" si="4"/>
        <v>21270</v>
      </c>
      <c r="I31" s="151">
        <f t="shared" si="1"/>
        <v>2.3759230857733926</v>
      </c>
      <c r="J31" s="126">
        <f t="shared" si="2"/>
        <v>519341.86</v>
      </c>
      <c r="K31" s="151"/>
    </row>
    <row r="32" spans="1:11" ht="26.25" customHeight="1" x14ac:dyDescent="0.2">
      <c r="A32" s="48"/>
      <c r="B32" s="46" t="s">
        <v>21</v>
      </c>
      <c r="C32" s="115"/>
      <c r="D32" s="149"/>
      <c r="E32" s="47">
        <v>127256</v>
      </c>
      <c r="F32" s="47">
        <v>21270</v>
      </c>
      <c r="G32" s="115"/>
      <c r="H32" s="115">
        <f t="shared" si="4"/>
        <v>21270</v>
      </c>
      <c r="I32" s="152">
        <f t="shared" si="1"/>
        <v>16.714339598918716</v>
      </c>
      <c r="J32" s="47">
        <f t="shared" si="2"/>
        <v>21270</v>
      </c>
      <c r="K32" s="152"/>
    </row>
    <row r="33" spans="1:184" ht="60" x14ac:dyDescent="0.2">
      <c r="A33" s="48">
        <v>172862</v>
      </c>
      <c r="B33" s="46" t="s">
        <v>152</v>
      </c>
      <c r="C33" s="115">
        <v>1234326.67</v>
      </c>
      <c r="D33" s="149">
        <v>498071.86</v>
      </c>
      <c r="E33" s="47">
        <v>767975</v>
      </c>
      <c r="F33" s="47">
        <v>0</v>
      </c>
      <c r="G33" s="115"/>
      <c r="H33" s="115">
        <f t="shared" si="4"/>
        <v>0</v>
      </c>
      <c r="I33" s="152">
        <f t="shared" si="1"/>
        <v>0</v>
      </c>
      <c r="J33" s="47">
        <f t="shared" si="2"/>
        <v>498071.86</v>
      </c>
      <c r="K33" s="152">
        <f>J33/C33%</f>
        <v>40.351705274260986</v>
      </c>
    </row>
    <row r="34" spans="1:184" ht="30.75" customHeight="1" x14ac:dyDescent="0.2">
      <c r="A34" s="48"/>
      <c r="B34" s="125" t="s">
        <v>157</v>
      </c>
      <c r="C34" s="125"/>
      <c r="D34" s="126">
        <f>D35</f>
        <v>696820</v>
      </c>
      <c r="E34" s="126">
        <f>E35</f>
        <v>109225</v>
      </c>
      <c r="F34" s="126">
        <f>F35</f>
        <v>0</v>
      </c>
      <c r="G34" s="154"/>
      <c r="H34" s="154">
        <f t="shared" si="4"/>
        <v>0</v>
      </c>
      <c r="I34" s="151">
        <f t="shared" si="1"/>
        <v>0</v>
      </c>
      <c r="J34" s="126">
        <f t="shared" si="2"/>
        <v>696820</v>
      </c>
      <c r="K34" s="125"/>
    </row>
    <row r="35" spans="1:184" ht="62.25" customHeight="1" x14ac:dyDescent="0.2">
      <c r="A35" s="48">
        <v>255957</v>
      </c>
      <c r="B35" s="46" t="s">
        <v>158</v>
      </c>
      <c r="C35" s="115">
        <v>1184329.48</v>
      </c>
      <c r="D35" s="149">
        <v>696820</v>
      </c>
      <c r="E35" s="47">
        <v>109225</v>
      </c>
      <c r="F35" s="47">
        <v>0</v>
      </c>
      <c r="G35" s="115"/>
      <c r="H35" s="115">
        <f t="shared" si="4"/>
        <v>0</v>
      </c>
      <c r="I35" s="152">
        <f t="shared" si="1"/>
        <v>0</v>
      </c>
      <c r="J35" s="47">
        <f t="shared" si="2"/>
        <v>696820</v>
      </c>
      <c r="K35" s="152">
        <f>J35/C35%</f>
        <v>58.836667647587397</v>
      </c>
    </row>
    <row r="36" spans="1:184" ht="24" x14ac:dyDescent="0.2">
      <c r="A36" s="48"/>
      <c r="B36" s="125" t="s">
        <v>140</v>
      </c>
      <c r="C36" s="126"/>
      <c r="D36" s="126">
        <f>D37</f>
        <v>3201142.28</v>
      </c>
      <c r="E36" s="126">
        <f>E37</f>
        <v>6792240</v>
      </c>
      <c r="F36" s="126">
        <f>F37</f>
        <v>85105</v>
      </c>
      <c r="G36" s="126">
        <f>G37</f>
        <v>28004</v>
      </c>
      <c r="H36" s="126">
        <f t="shared" si="4"/>
        <v>113109</v>
      </c>
      <c r="I36" s="151">
        <f t="shared" si="1"/>
        <v>1.6652680117310343</v>
      </c>
      <c r="J36" s="126">
        <f t="shared" si="2"/>
        <v>3314251.28</v>
      </c>
      <c r="K36" s="151"/>
    </row>
    <row r="37" spans="1:184" ht="84" x14ac:dyDescent="0.2">
      <c r="A37" s="48">
        <v>120501</v>
      </c>
      <c r="B37" s="46" t="s">
        <v>141</v>
      </c>
      <c r="C37" s="115">
        <v>9993383</v>
      </c>
      <c r="D37" s="149">
        <v>3201142.28</v>
      </c>
      <c r="E37" s="47">
        <v>6792240</v>
      </c>
      <c r="F37" s="47">
        <v>85105</v>
      </c>
      <c r="G37" s="115">
        <v>28004</v>
      </c>
      <c r="H37" s="115">
        <f t="shared" si="4"/>
        <v>113109</v>
      </c>
      <c r="I37" s="152">
        <f t="shared" si="1"/>
        <v>1.6652680117310343</v>
      </c>
      <c r="J37" s="47">
        <f t="shared" si="2"/>
        <v>3314251.28</v>
      </c>
      <c r="K37" s="152">
        <f>J37/C37%</f>
        <v>33.164457721674431</v>
      </c>
    </row>
    <row r="38" spans="1:184" ht="36" x14ac:dyDescent="0.2">
      <c r="A38" s="48"/>
      <c r="B38" s="125" t="s">
        <v>153</v>
      </c>
      <c r="C38" s="126"/>
      <c r="D38" s="126">
        <f>SUM(D39:D40)</f>
        <v>385385.33999999997</v>
      </c>
      <c r="E38" s="126">
        <f>SUM(E39:E40)</f>
        <v>217719</v>
      </c>
      <c r="F38" s="126">
        <f>SUM(F39:F40)</f>
        <v>0</v>
      </c>
      <c r="G38" s="126">
        <f>SUM(G39:G40)</f>
        <v>0</v>
      </c>
      <c r="H38" s="126">
        <f t="shared" si="4"/>
        <v>0</v>
      </c>
      <c r="I38" s="151">
        <f t="shared" si="1"/>
        <v>0</v>
      </c>
      <c r="J38" s="126">
        <f t="shared" si="2"/>
        <v>385385.33999999997</v>
      </c>
      <c r="K38" s="151"/>
    </row>
    <row r="39" spans="1:184" ht="48" x14ac:dyDescent="0.2">
      <c r="A39" s="48">
        <v>25249</v>
      </c>
      <c r="B39" s="46" t="s">
        <v>154</v>
      </c>
      <c r="C39" s="115">
        <v>9815264</v>
      </c>
      <c r="D39" s="149">
        <v>225042.33</v>
      </c>
      <c r="E39" s="47">
        <v>96498</v>
      </c>
      <c r="F39" s="47">
        <v>0</v>
      </c>
      <c r="G39" s="115">
        <v>0</v>
      </c>
      <c r="H39" s="115">
        <f t="shared" si="4"/>
        <v>0</v>
      </c>
      <c r="I39" s="152">
        <f t="shared" si="1"/>
        <v>0</v>
      </c>
      <c r="J39" s="47">
        <f t="shared" si="2"/>
        <v>225042.33</v>
      </c>
      <c r="K39" s="152">
        <f>J39/C39%</f>
        <v>2.2927791855624053</v>
      </c>
    </row>
    <row r="40" spans="1:184" ht="60" x14ac:dyDescent="0.2">
      <c r="A40" s="48">
        <v>180262</v>
      </c>
      <c r="B40" s="46" t="s">
        <v>155</v>
      </c>
      <c r="C40" s="115">
        <v>3028855</v>
      </c>
      <c r="D40" s="149">
        <v>160343.01</v>
      </c>
      <c r="E40" s="47">
        <v>121221</v>
      </c>
      <c r="F40" s="47">
        <v>0</v>
      </c>
      <c r="G40" s="115">
        <v>0</v>
      </c>
      <c r="H40" s="115">
        <f t="shared" si="4"/>
        <v>0</v>
      </c>
      <c r="I40" s="152">
        <f t="shared" si="1"/>
        <v>0</v>
      </c>
      <c r="J40" s="47">
        <f t="shared" si="2"/>
        <v>160343.01</v>
      </c>
      <c r="K40" s="152">
        <f>J40/C40%</f>
        <v>5.293848995742616</v>
      </c>
    </row>
    <row r="41" spans="1:184" ht="24" x14ac:dyDescent="0.2">
      <c r="A41" s="48"/>
      <c r="B41" s="125" t="s">
        <v>142</v>
      </c>
      <c r="C41" s="126"/>
      <c r="D41" s="126">
        <f>SUM(D42:D43)</f>
        <v>16054943.119999999</v>
      </c>
      <c r="E41" s="126">
        <f>SUM(E42:E43)</f>
        <v>735607</v>
      </c>
      <c r="F41" s="126">
        <f>SUM(F42:F43)</f>
        <v>280831</v>
      </c>
      <c r="G41" s="126">
        <f>SUM(G42:G43)</f>
        <v>56500</v>
      </c>
      <c r="H41" s="126">
        <f t="shared" si="4"/>
        <v>337331</v>
      </c>
      <c r="I41" s="151">
        <f t="shared" si="1"/>
        <v>45.857502715444525</v>
      </c>
      <c r="J41" s="126">
        <f t="shared" si="2"/>
        <v>16392274.119999999</v>
      </c>
      <c r="K41" s="151"/>
    </row>
    <row r="42" spans="1:184" ht="36" x14ac:dyDescent="0.2">
      <c r="A42" s="48">
        <v>21451</v>
      </c>
      <c r="B42" s="46" t="s">
        <v>156</v>
      </c>
      <c r="C42" s="115">
        <v>13117817</v>
      </c>
      <c r="D42" s="149">
        <v>11971684.199999999</v>
      </c>
      <c r="E42" s="47">
        <v>38175</v>
      </c>
      <c r="F42" s="47">
        <v>0</v>
      </c>
      <c r="G42" s="115" t="s">
        <v>164</v>
      </c>
      <c r="H42" s="115">
        <f t="shared" si="4"/>
        <v>0</v>
      </c>
      <c r="I42" s="152">
        <f t="shared" si="1"/>
        <v>0</v>
      </c>
      <c r="J42" s="47">
        <f t="shared" si="2"/>
        <v>11971684.199999999</v>
      </c>
      <c r="K42" s="152">
        <f>J42/C42%</f>
        <v>91.262777945446246</v>
      </c>
    </row>
    <row r="43" spans="1:184" ht="48" x14ac:dyDescent="0.2">
      <c r="A43" s="48">
        <v>111982</v>
      </c>
      <c r="B43" s="46" t="s">
        <v>143</v>
      </c>
      <c r="C43" s="47">
        <v>11542757.890000001</v>
      </c>
      <c r="D43" s="150">
        <v>4083258.92</v>
      </c>
      <c r="E43" s="47">
        <v>697432</v>
      </c>
      <c r="F43" s="47">
        <v>280831</v>
      </c>
      <c r="G43" s="47">
        <v>56500</v>
      </c>
      <c r="H43" s="47">
        <f t="shared" si="4"/>
        <v>337331</v>
      </c>
      <c r="I43" s="152">
        <f t="shared" si="1"/>
        <v>48.367582789433236</v>
      </c>
      <c r="J43" s="47">
        <f t="shared" si="2"/>
        <v>4420589.92</v>
      </c>
      <c r="K43" s="152">
        <f>J43/C43%</f>
        <v>38.297519207517567</v>
      </c>
    </row>
    <row r="44" spans="1:184" x14ac:dyDescent="0.2">
      <c r="F44" s="42"/>
      <c r="L44" s="45"/>
      <c r="M44" s="45"/>
      <c r="N44" s="45"/>
      <c r="O44" s="45"/>
    </row>
    <row r="45" spans="1:184" s="55" customFormat="1" x14ac:dyDescent="0.2">
      <c r="A45" s="133" t="s">
        <v>16</v>
      </c>
      <c r="B45" s="134"/>
      <c r="C45" s="135"/>
      <c r="D45" s="135"/>
      <c r="E45" s="43"/>
      <c r="F45" s="42"/>
      <c r="G45" s="156"/>
      <c r="H45" s="42"/>
      <c r="I45" s="42"/>
      <c r="J45" s="42"/>
      <c r="K45" s="42"/>
      <c r="L45" s="45"/>
      <c r="M45" s="45"/>
      <c r="N45" s="45"/>
      <c r="O45" s="45"/>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row>
    <row r="46" spans="1:184" s="55" customFormat="1" x14ac:dyDescent="0.2">
      <c r="A46" s="136" t="s">
        <v>11</v>
      </c>
      <c r="B46" s="137"/>
      <c r="C46" s="135"/>
      <c r="D46" s="135"/>
      <c r="E46" s="43"/>
      <c r="F46" s="42"/>
      <c r="G46" s="156"/>
      <c r="H46" s="42"/>
      <c r="I46" s="42"/>
      <c r="J46" s="42"/>
      <c r="K46" s="42"/>
      <c r="L46" s="45"/>
      <c r="M46" s="45"/>
      <c r="N46" s="45"/>
      <c r="O46" s="45"/>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row>
    <row r="47" spans="1:184" s="55" customFormat="1" x14ac:dyDescent="0.2">
      <c r="A47" s="138"/>
      <c r="B47" s="180" t="s">
        <v>129</v>
      </c>
      <c r="C47" s="168"/>
      <c r="D47" s="168"/>
      <c r="E47" s="57"/>
      <c r="F47" s="42"/>
      <c r="G47" s="156"/>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row>
    <row r="48" spans="1:184" x14ac:dyDescent="0.2">
      <c r="A48" s="157"/>
      <c r="B48" s="158"/>
      <c r="C48" s="158"/>
      <c r="D48" s="158"/>
      <c r="F48" s="42"/>
    </row>
    <row r="49" spans="6:6" x14ac:dyDescent="0.2">
      <c r="F49" s="42"/>
    </row>
    <row r="50" spans="6:6" x14ac:dyDescent="0.2">
      <c r="F50" s="42"/>
    </row>
    <row r="51" spans="6:6" x14ac:dyDescent="0.2">
      <c r="F51" s="42"/>
    </row>
    <row r="52" spans="6:6" x14ac:dyDescent="0.2">
      <c r="F52" s="42"/>
    </row>
    <row r="53" spans="6:6" x14ac:dyDescent="0.2">
      <c r="F53" s="42"/>
    </row>
    <row r="54" spans="6:6" x14ac:dyDescent="0.2">
      <c r="F54" s="42"/>
    </row>
    <row r="55" spans="6:6" x14ac:dyDescent="0.2">
      <c r="F55" s="42"/>
    </row>
    <row r="56" spans="6:6" x14ac:dyDescent="0.2">
      <c r="F56" s="42"/>
    </row>
    <row r="57" spans="6:6" x14ac:dyDescent="0.2">
      <c r="F57" s="42"/>
    </row>
    <row r="58" spans="6:6" x14ac:dyDescent="0.2">
      <c r="F58" s="42"/>
    </row>
    <row r="59" spans="6:6" x14ac:dyDescent="0.2">
      <c r="F59" s="42"/>
    </row>
    <row r="60" spans="6:6" x14ac:dyDescent="0.2">
      <c r="F60" s="42"/>
    </row>
    <row r="61" spans="6:6" x14ac:dyDescent="0.2">
      <c r="F61" s="42"/>
    </row>
    <row r="62" spans="6:6" x14ac:dyDescent="0.2">
      <c r="F62" s="42"/>
    </row>
    <row r="63" spans="6:6" x14ac:dyDescent="0.2">
      <c r="F63" s="42"/>
    </row>
    <row r="64" spans="6:6" x14ac:dyDescent="0.2">
      <c r="F64" s="42"/>
    </row>
    <row r="65" spans="6:6" x14ac:dyDescent="0.2">
      <c r="F65" s="42"/>
    </row>
    <row r="66" spans="6:6" x14ac:dyDescent="0.2">
      <c r="F66" s="42"/>
    </row>
    <row r="67" spans="6:6" x14ac:dyDescent="0.2">
      <c r="F67" s="42"/>
    </row>
    <row r="68" spans="6:6" x14ac:dyDescent="0.2">
      <c r="F68" s="42"/>
    </row>
    <row r="69" spans="6:6" x14ac:dyDescent="0.2">
      <c r="F69" s="42"/>
    </row>
    <row r="70" spans="6:6" x14ac:dyDescent="0.2">
      <c r="F70" s="42"/>
    </row>
    <row r="71" spans="6:6" x14ac:dyDescent="0.2">
      <c r="F71" s="42"/>
    </row>
    <row r="72" spans="6:6" x14ac:dyDescent="0.2">
      <c r="F72" s="42"/>
    </row>
    <row r="73" spans="6:6" x14ac:dyDescent="0.2">
      <c r="F73" s="42"/>
    </row>
    <row r="74" spans="6:6" x14ac:dyDescent="0.2">
      <c r="F74" s="42"/>
    </row>
    <row r="75" spans="6:6" x14ac:dyDescent="0.2">
      <c r="F75" s="42"/>
    </row>
    <row r="76" spans="6:6" x14ac:dyDescent="0.2">
      <c r="F76" s="42"/>
    </row>
    <row r="77" spans="6:6" x14ac:dyDescent="0.2">
      <c r="F77" s="42"/>
    </row>
    <row r="78" spans="6:6" x14ac:dyDescent="0.2">
      <c r="F78" s="42"/>
    </row>
    <row r="79" spans="6:6" x14ac:dyDescent="0.2">
      <c r="F79" s="42"/>
    </row>
    <row r="80" spans="6:6" x14ac:dyDescent="0.2">
      <c r="F80" s="42"/>
    </row>
    <row r="81" spans="6:6" x14ac:dyDescent="0.2">
      <c r="F81" s="42"/>
    </row>
    <row r="82" spans="6:6" x14ac:dyDescent="0.2">
      <c r="F82" s="42"/>
    </row>
    <row r="83" spans="6:6" x14ac:dyDescent="0.2">
      <c r="F83" s="42"/>
    </row>
    <row r="84" spans="6:6" x14ac:dyDescent="0.2">
      <c r="F84" s="42"/>
    </row>
    <row r="85" spans="6:6" x14ac:dyDescent="0.2">
      <c r="F85" s="42"/>
    </row>
    <row r="86" spans="6:6" x14ac:dyDescent="0.2">
      <c r="F86" s="42"/>
    </row>
    <row r="87" spans="6:6" x14ac:dyDescent="0.2">
      <c r="F87" s="42"/>
    </row>
    <row r="88" spans="6:6" x14ac:dyDescent="0.2">
      <c r="F88" s="42"/>
    </row>
    <row r="89" spans="6:6" x14ac:dyDescent="0.2">
      <c r="F89" s="42"/>
    </row>
    <row r="90" spans="6:6" x14ac:dyDescent="0.2">
      <c r="F90" s="42"/>
    </row>
    <row r="91" spans="6:6" x14ac:dyDescent="0.2">
      <c r="F91" s="42"/>
    </row>
    <row r="92" spans="6:6" x14ac:dyDescent="0.2">
      <c r="F92" s="42"/>
    </row>
    <row r="93" spans="6:6" x14ac:dyDescent="0.2">
      <c r="F93" s="42"/>
    </row>
    <row r="94" spans="6:6" x14ac:dyDescent="0.2">
      <c r="F94" s="42"/>
    </row>
    <row r="95" spans="6:6" x14ac:dyDescent="0.2">
      <c r="F95" s="42"/>
    </row>
    <row r="96" spans="6:6" x14ac:dyDescent="0.2">
      <c r="F96" s="42"/>
    </row>
    <row r="97" spans="3:6" x14ac:dyDescent="0.2">
      <c r="F97" s="42"/>
    </row>
    <row r="98" spans="3:6" x14ac:dyDescent="0.2">
      <c r="F98" s="42"/>
    </row>
    <row r="99" spans="3:6" x14ac:dyDescent="0.2">
      <c r="F99" s="42"/>
    </row>
    <row r="100" spans="3:6" x14ac:dyDescent="0.2">
      <c r="C100" s="78"/>
      <c r="D100" s="78"/>
      <c r="F100" s="42"/>
    </row>
    <row r="101" spans="3:6" x14ac:dyDescent="0.2">
      <c r="F101" s="42"/>
    </row>
    <row r="102" spans="3:6" x14ac:dyDescent="0.2">
      <c r="F102" s="42"/>
    </row>
    <row r="103" spans="3:6" x14ac:dyDescent="0.2">
      <c r="F103" s="42"/>
    </row>
    <row r="104" spans="3:6" x14ac:dyDescent="0.2">
      <c r="F104" s="42"/>
    </row>
    <row r="105" spans="3:6" x14ac:dyDescent="0.2">
      <c r="F105" s="42"/>
    </row>
    <row r="106" spans="3:6" x14ac:dyDescent="0.2">
      <c r="F106" s="42"/>
    </row>
    <row r="107" spans="3:6" x14ac:dyDescent="0.2">
      <c r="F107" s="42"/>
    </row>
    <row r="108" spans="3:6" x14ac:dyDescent="0.2">
      <c r="F108" s="42"/>
    </row>
    <row r="109" spans="3:6" x14ac:dyDescent="0.2">
      <c r="F109" s="42"/>
    </row>
    <row r="110" spans="3:6" x14ac:dyDescent="0.2">
      <c r="F110" s="42"/>
    </row>
    <row r="111" spans="3:6" x14ac:dyDescent="0.2">
      <c r="F111" s="42"/>
    </row>
    <row r="112" spans="3:6" x14ac:dyDescent="0.2">
      <c r="F112" s="42"/>
    </row>
    <row r="113" spans="6:6" x14ac:dyDescent="0.2">
      <c r="F113" s="42"/>
    </row>
    <row r="114" spans="6:6" x14ac:dyDescent="0.2">
      <c r="F114" s="42"/>
    </row>
    <row r="115" spans="6:6" x14ac:dyDescent="0.2">
      <c r="F115" s="42"/>
    </row>
    <row r="116" spans="6:6" x14ac:dyDescent="0.2">
      <c r="F116" s="42"/>
    </row>
    <row r="117" spans="6:6" x14ac:dyDescent="0.2">
      <c r="F117" s="42"/>
    </row>
    <row r="118" spans="6:6" x14ac:dyDescent="0.2">
      <c r="F118" s="42"/>
    </row>
    <row r="119" spans="6:6" x14ac:dyDescent="0.2">
      <c r="F119" s="42"/>
    </row>
    <row r="120" spans="6:6" x14ac:dyDescent="0.2">
      <c r="F120" s="42"/>
    </row>
    <row r="121" spans="6:6" x14ac:dyDescent="0.2">
      <c r="F121" s="42"/>
    </row>
    <row r="122" spans="6:6" x14ac:dyDescent="0.2">
      <c r="F122" s="42"/>
    </row>
    <row r="123" spans="6:6" x14ac:dyDescent="0.2">
      <c r="F123" s="42"/>
    </row>
    <row r="124" spans="6:6" x14ac:dyDescent="0.2">
      <c r="F124" s="42"/>
    </row>
    <row r="125" spans="6:6" x14ac:dyDescent="0.2">
      <c r="F125" s="42"/>
    </row>
    <row r="126" spans="6:6" x14ac:dyDescent="0.2">
      <c r="F126" s="42"/>
    </row>
    <row r="127" spans="6:6" x14ac:dyDescent="0.2">
      <c r="F127" s="42"/>
    </row>
    <row r="128" spans="6:6" x14ac:dyDescent="0.2">
      <c r="F128" s="42"/>
    </row>
    <row r="129" spans="6:6" x14ac:dyDescent="0.2">
      <c r="F129" s="42"/>
    </row>
    <row r="130" spans="6:6" x14ac:dyDescent="0.2">
      <c r="F130" s="42"/>
    </row>
    <row r="131" spans="6:6" x14ac:dyDescent="0.2">
      <c r="F131" s="42"/>
    </row>
    <row r="132" spans="6:6" x14ac:dyDescent="0.2">
      <c r="F132" s="42"/>
    </row>
    <row r="133" spans="6:6" x14ac:dyDescent="0.2">
      <c r="F133" s="42"/>
    </row>
    <row r="134" spans="6:6" x14ac:dyDescent="0.2">
      <c r="F134" s="42"/>
    </row>
    <row r="135" spans="6:6" x14ac:dyDescent="0.2">
      <c r="F135" s="42"/>
    </row>
    <row r="136" spans="6:6" x14ac:dyDescent="0.2">
      <c r="F136" s="42"/>
    </row>
    <row r="137" spans="6:6" x14ac:dyDescent="0.2">
      <c r="F137" s="42"/>
    </row>
    <row r="138" spans="6:6" x14ac:dyDescent="0.2">
      <c r="F138" s="42"/>
    </row>
    <row r="139" spans="6:6" x14ac:dyDescent="0.2">
      <c r="F139" s="42"/>
    </row>
    <row r="140" spans="6:6" x14ac:dyDescent="0.2">
      <c r="F140" s="42"/>
    </row>
    <row r="141" spans="6:6" x14ac:dyDescent="0.2">
      <c r="F141" s="42"/>
    </row>
    <row r="142" spans="6:6" x14ac:dyDescent="0.2">
      <c r="F142" s="42"/>
    </row>
    <row r="143" spans="6:6" x14ac:dyDescent="0.2">
      <c r="F143" s="42"/>
    </row>
    <row r="144" spans="6:6" x14ac:dyDescent="0.2">
      <c r="F144" s="42"/>
    </row>
    <row r="145" spans="6:6" x14ac:dyDescent="0.2">
      <c r="F145" s="42"/>
    </row>
    <row r="146" spans="6:6" x14ac:dyDescent="0.2">
      <c r="F146" s="42"/>
    </row>
    <row r="147" spans="6:6" x14ac:dyDescent="0.2">
      <c r="F147" s="42"/>
    </row>
    <row r="148" spans="6:6" x14ac:dyDescent="0.2">
      <c r="F148" s="42"/>
    </row>
    <row r="149" spans="6:6" x14ac:dyDescent="0.2">
      <c r="F149" s="42"/>
    </row>
    <row r="150" spans="6:6" x14ac:dyDescent="0.2">
      <c r="F150" s="42"/>
    </row>
    <row r="151" spans="6:6" x14ac:dyDescent="0.2">
      <c r="F151" s="42"/>
    </row>
    <row r="152" spans="6:6" x14ac:dyDescent="0.2">
      <c r="F152" s="42"/>
    </row>
    <row r="153" spans="6:6" x14ac:dyDescent="0.2">
      <c r="F153" s="42"/>
    </row>
    <row r="154" spans="6:6" x14ac:dyDescent="0.2">
      <c r="F154" s="42"/>
    </row>
    <row r="155" spans="6:6" x14ac:dyDescent="0.2">
      <c r="F155" s="42"/>
    </row>
    <row r="156" spans="6:6" x14ac:dyDescent="0.2">
      <c r="F156" s="42"/>
    </row>
    <row r="157" spans="6:6" x14ac:dyDescent="0.2">
      <c r="F157" s="42"/>
    </row>
    <row r="158" spans="6:6" x14ac:dyDescent="0.2">
      <c r="F158" s="42"/>
    </row>
    <row r="159" spans="6:6" x14ac:dyDescent="0.2">
      <c r="F159" s="42"/>
    </row>
    <row r="160" spans="6:6" x14ac:dyDescent="0.2">
      <c r="F160" s="42"/>
    </row>
    <row r="161" spans="4:6" x14ac:dyDescent="0.2">
      <c r="F161" s="42"/>
    </row>
    <row r="162" spans="4:6" x14ac:dyDescent="0.2">
      <c r="F162" s="42"/>
    </row>
    <row r="163" spans="4:6" x14ac:dyDescent="0.2">
      <c r="F163" s="42"/>
    </row>
    <row r="164" spans="4:6" x14ac:dyDescent="0.2">
      <c r="F164" s="42"/>
    </row>
    <row r="165" spans="4:6" x14ac:dyDescent="0.2">
      <c r="F165" s="42"/>
    </row>
    <row r="166" spans="4:6" x14ac:dyDescent="0.2">
      <c r="F166" s="42"/>
    </row>
    <row r="167" spans="4:6" x14ac:dyDescent="0.2">
      <c r="F167" s="42"/>
    </row>
    <row r="168" spans="4:6" x14ac:dyDescent="0.2">
      <c r="F168" s="42"/>
    </row>
    <row r="169" spans="4:6" x14ac:dyDescent="0.2">
      <c r="F169" s="42"/>
    </row>
    <row r="170" spans="4:6" x14ac:dyDescent="0.2">
      <c r="F170" s="42"/>
    </row>
    <row r="171" spans="4:6" x14ac:dyDescent="0.2">
      <c r="F171" s="42"/>
    </row>
    <row r="172" spans="4:6" x14ac:dyDescent="0.2">
      <c r="F172" s="42"/>
    </row>
    <row r="173" spans="4:6" x14ac:dyDescent="0.2">
      <c r="F173" s="42"/>
    </row>
    <row r="174" spans="4:6" x14ac:dyDescent="0.2">
      <c r="F174" s="42"/>
    </row>
    <row r="175" spans="4:6" x14ac:dyDescent="0.2">
      <c r="D175" s="107"/>
      <c r="F175" s="42"/>
    </row>
    <row r="176" spans="4:6" x14ac:dyDescent="0.2">
      <c r="F176" s="42"/>
    </row>
    <row r="177" spans="6:6" x14ac:dyDescent="0.2">
      <c r="F177" s="42"/>
    </row>
    <row r="178" spans="6:6" x14ac:dyDescent="0.2">
      <c r="F178" s="42"/>
    </row>
    <row r="179" spans="6:6" x14ac:dyDescent="0.2">
      <c r="F179" s="42"/>
    </row>
    <row r="180" spans="6:6" x14ac:dyDescent="0.2">
      <c r="F180" s="42"/>
    </row>
    <row r="181" spans="6:6" x14ac:dyDescent="0.2">
      <c r="F181" s="42"/>
    </row>
    <row r="182" spans="6:6" x14ac:dyDescent="0.2">
      <c r="F182" s="42"/>
    </row>
    <row r="183" spans="6:6" x14ac:dyDescent="0.2">
      <c r="F183" s="42"/>
    </row>
    <row r="184" spans="6:6" x14ac:dyDescent="0.2">
      <c r="F184" s="42"/>
    </row>
    <row r="185" spans="6:6" x14ac:dyDescent="0.2">
      <c r="F185" s="42"/>
    </row>
    <row r="186" spans="6:6" x14ac:dyDescent="0.2">
      <c r="F186" s="42"/>
    </row>
    <row r="187" spans="6:6" x14ac:dyDescent="0.2">
      <c r="F187" s="42"/>
    </row>
    <row r="188" spans="6:6" x14ac:dyDescent="0.2">
      <c r="F188" s="42"/>
    </row>
    <row r="189" spans="6:6" x14ac:dyDescent="0.2">
      <c r="F189" s="42"/>
    </row>
    <row r="190" spans="6:6" x14ac:dyDescent="0.2">
      <c r="F190" s="42"/>
    </row>
    <row r="191" spans="6:6" x14ac:dyDescent="0.2">
      <c r="F191" s="42"/>
    </row>
    <row r="192" spans="6:6" x14ac:dyDescent="0.2">
      <c r="F192" s="42"/>
    </row>
    <row r="193" spans="6:6" x14ac:dyDescent="0.2">
      <c r="F193" s="42"/>
    </row>
    <row r="314" spans="4:4" x14ac:dyDescent="0.2">
      <c r="D314" s="107"/>
    </row>
    <row r="483" spans="4:4" ht="288" x14ac:dyDescent="0.2">
      <c r="D483" s="43" t="s">
        <v>34</v>
      </c>
    </row>
  </sheetData>
  <mergeCells count="10">
    <mergeCell ref="B47:D47"/>
    <mergeCell ref="J4:J5"/>
    <mergeCell ref="A1:K1"/>
    <mergeCell ref="K4:K5"/>
    <mergeCell ref="A2:K2"/>
    <mergeCell ref="C4:C5"/>
    <mergeCell ref="E4:I4"/>
    <mergeCell ref="D4:D5"/>
    <mergeCell ref="A4:A5"/>
    <mergeCell ref="B4:B5"/>
  </mergeCells>
  <hyperlinks>
    <hyperlink ref="B47"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2016-08-10T20:16:36Z</cp:lastPrinted>
  <dcterms:created xsi:type="dcterms:W3CDTF">2009-03-02T15:11:29Z</dcterms:created>
  <dcterms:modified xsi:type="dcterms:W3CDTF">2016-08-10T20:18:10Z</dcterms:modified>
</cp:coreProperties>
</file>