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72" yWindow="72" windowWidth="10968" windowHeight="9156" activeTab="1"/>
  </bookViews>
  <sheets>
    <sheet name="CONSOLIDADO" sheetId="11" r:id="rId1"/>
    <sheet name="PLIEGO MINSA" sheetId="5" r:id="rId2"/>
    <sheet name="UE ADSCRITAS AL PLIEGO MINSA" sheetId="9" r:id="rId3"/>
  </sheets>
  <definedNames>
    <definedName name="_xlnm._FilterDatabase" localSheetId="2" hidden="1">'UE ADSCRITAS AL PLIEGO MINSA'!#REF!</definedName>
    <definedName name="_xlnm.Print_Area" localSheetId="0">CONSOLIDADO!$B$7:$E$21</definedName>
    <definedName name="_xlnm.Print_Area" localSheetId="1">'PLIEGO MINSA'!$A$1:$K$95</definedName>
    <definedName name="_xlnm.Print_Area" localSheetId="2">'UE ADSCRITAS AL PLIEGO MINSA'!$A$1:$K$47</definedName>
    <definedName name="_xlnm.Print_Titles" localSheetId="1">'PLIEGO MINSA'!$4:$5</definedName>
    <definedName name="_xlnm.Print_Titles" localSheetId="2">'UE ADSCRITAS AL PLIEGO MINSA'!$5:$5</definedName>
  </definedNames>
  <calcPr calcId="145621"/>
</workbook>
</file>

<file path=xl/calcChain.xml><?xml version="1.0" encoding="utf-8"?>
<calcChain xmlns="http://schemas.openxmlformats.org/spreadsheetml/2006/main">
  <c r="F12" i="9" l="1"/>
  <c r="F10" i="9"/>
  <c r="F6" i="9" s="1"/>
  <c r="F7" i="9"/>
  <c r="F75" i="5"/>
  <c r="F7" i="5"/>
  <c r="F6" i="5" s="1"/>
  <c r="G12" i="9"/>
  <c r="D12" i="9"/>
  <c r="E12" i="9"/>
  <c r="H43" i="9"/>
  <c r="H42" i="9"/>
  <c r="H40" i="9"/>
  <c r="H39" i="9"/>
  <c r="H38" i="9"/>
  <c r="H37" i="9"/>
  <c r="H35" i="9"/>
  <c r="H34" i="9"/>
  <c r="H33" i="9"/>
  <c r="H32" i="9"/>
  <c r="H30" i="9"/>
  <c r="H29" i="9"/>
  <c r="H27" i="9"/>
  <c r="H26" i="9"/>
  <c r="H24" i="9"/>
  <c r="H22" i="9"/>
  <c r="H21" i="9"/>
  <c r="H20" i="9"/>
  <c r="H19" i="9"/>
  <c r="H18" i="9"/>
  <c r="H17" i="9"/>
  <c r="H16" i="9"/>
  <c r="H15" i="9"/>
  <c r="H14" i="9"/>
  <c r="H11" i="9"/>
  <c r="H9" i="9"/>
  <c r="H8" i="9"/>
  <c r="H91" i="5"/>
  <c r="H90" i="5"/>
  <c r="H89" i="5"/>
  <c r="H88" i="5"/>
  <c r="H87" i="5"/>
  <c r="H86" i="5"/>
  <c r="H85" i="5"/>
  <c r="H84" i="5"/>
  <c r="H83" i="5"/>
  <c r="H82" i="5"/>
  <c r="H81" i="5"/>
  <c r="H80" i="5"/>
  <c r="H79" i="5"/>
  <c r="H78" i="5"/>
  <c r="H77" i="5"/>
  <c r="H76" i="5"/>
  <c r="H74" i="5"/>
  <c r="H73" i="5"/>
  <c r="H72" i="5"/>
  <c r="H71" i="5"/>
  <c r="H70" i="5"/>
  <c r="H69" i="5"/>
  <c r="H68" i="5"/>
  <c r="H67" i="5"/>
  <c r="H66" i="5"/>
  <c r="H65" i="5"/>
  <c r="H64" i="5"/>
  <c r="H63" i="5"/>
  <c r="H62" i="5"/>
  <c r="H61" i="5"/>
  <c r="H60" i="5"/>
  <c r="H59" i="5"/>
  <c r="H58" i="5"/>
  <c r="H57" i="5"/>
  <c r="H56" i="5"/>
  <c r="H55" i="5"/>
  <c r="H54" i="5"/>
  <c r="H53" i="5"/>
  <c r="H52"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G41" i="9" l="1"/>
  <c r="H41" i="9" s="1"/>
  <c r="G36" i="9"/>
  <c r="H36" i="9" s="1"/>
  <c r="G31" i="9"/>
  <c r="H31" i="9" s="1"/>
  <c r="G28" i="9"/>
  <c r="H28" i="9" s="1"/>
  <c r="G25" i="9"/>
  <c r="H25" i="9" s="1"/>
  <c r="G23" i="9"/>
  <c r="H23" i="9" s="1"/>
  <c r="G13" i="9"/>
  <c r="H13" i="9" s="1"/>
  <c r="G10" i="9" l="1"/>
  <c r="H10" i="9" s="1"/>
  <c r="J11" i="5"/>
  <c r="K11" i="5" s="1"/>
  <c r="G75" i="5" l="1"/>
  <c r="H75" i="5" s="1"/>
  <c r="G51" i="5"/>
  <c r="H51" i="5" s="1"/>
  <c r="G7" i="5"/>
  <c r="H7" i="5" s="1"/>
  <c r="G6" i="5" l="1"/>
  <c r="H6" i="5" s="1"/>
  <c r="I16" i="5"/>
  <c r="I17" i="5"/>
  <c r="I18" i="5"/>
  <c r="I19" i="5"/>
  <c r="I20" i="5"/>
  <c r="I21" i="5"/>
  <c r="I22" i="5"/>
  <c r="I23" i="5"/>
  <c r="I24" i="5"/>
  <c r="I25" i="5"/>
  <c r="I26" i="5"/>
  <c r="I27" i="5"/>
  <c r="I28" i="5"/>
  <c r="I29" i="5"/>
  <c r="I30" i="5"/>
  <c r="I31" i="5"/>
  <c r="I32" i="5"/>
  <c r="I33" i="5"/>
  <c r="I34" i="5"/>
  <c r="I35" i="5"/>
  <c r="I36" i="5"/>
  <c r="I37" i="5"/>
  <c r="I38" i="5"/>
  <c r="I39" i="5"/>
  <c r="I40" i="5"/>
  <c r="I41" i="5"/>
  <c r="I42" i="5"/>
  <c r="I43" i="5"/>
  <c r="I44" i="5"/>
  <c r="I45" i="5"/>
  <c r="I46" i="5"/>
  <c r="I47" i="5"/>
  <c r="I48" i="5"/>
  <c r="I49" i="5" l="1"/>
  <c r="J49" i="5"/>
  <c r="J50" i="5"/>
  <c r="I50" i="5"/>
  <c r="I90" i="5" l="1"/>
  <c r="J59" i="5"/>
  <c r="K59" i="5" s="1"/>
  <c r="J90" i="5" l="1"/>
  <c r="K90" i="5" s="1"/>
  <c r="I59" i="5"/>
  <c r="J35" i="9"/>
  <c r="K35" i="9" s="1"/>
  <c r="I35" i="9"/>
  <c r="H12" i="9" l="1"/>
  <c r="D34" i="9" l="1"/>
  <c r="J34" i="9" s="1"/>
  <c r="E34" i="9" l="1"/>
  <c r="I34" i="9" s="1"/>
  <c r="J43" i="9" l="1"/>
  <c r="K43" i="9" s="1"/>
  <c r="J42" i="9"/>
  <c r="K42" i="9" s="1"/>
  <c r="J40" i="9"/>
  <c r="K40" i="9" s="1"/>
  <c r="J39" i="9"/>
  <c r="K39" i="9" s="1"/>
  <c r="J37" i="9"/>
  <c r="K37" i="9" s="1"/>
  <c r="J33" i="9"/>
  <c r="K33" i="9" s="1"/>
  <c r="J32" i="9"/>
  <c r="J30" i="9"/>
  <c r="K30" i="9" s="1"/>
  <c r="J29" i="9"/>
  <c r="K29" i="9" s="1"/>
  <c r="J27" i="9"/>
  <c r="K27" i="9" s="1"/>
  <c r="J26" i="9"/>
  <c r="K26" i="9" s="1"/>
  <c r="J24" i="9"/>
  <c r="K24" i="9" s="1"/>
  <c r="J22" i="9"/>
  <c r="K22" i="9" s="1"/>
  <c r="J20" i="9"/>
  <c r="K20" i="9" s="1"/>
  <c r="J18" i="9"/>
  <c r="K18" i="9" s="1"/>
  <c r="J17" i="9"/>
  <c r="K17" i="9" s="1"/>
  <c r="J15" i="9"/>
  <c r="K15" i="9" s="1"/>
  <c r="J14" i="9"/>
  <c r="K14" i="9" s="1"/>
  <c r="I43" i="9"/>
  <c r="I42" i="9"/>
  <c r="I40" i="9"/>
  <c r="I39" i="9"/>
  <c r="I37" i="9"/>
  <c r="I33" i="9"/>
  <c r="I32" i="9"/>
  <c r="I30" i="9"/>
  <c r="I29" i="9"/>
  <c r="I27" i="9"/>
  <c r="I26" i="9"/>
  <c r="I24" i="9"/>
  <c r="I22" i="9"/>
  <c r="I20" i="9"/>
  <c r="I18" i="9"/>
  <c r="I17" i="9"/>
  <c r="I15" i="9"/>
  <c r="I14" i="9"/>
  <c r="D41" i="9"/>
  <c r="J41" i="9" s="1"/>
  <c r="D38" i="9"/>
  <c r="J38" i="9" s="1"/>
  <c r="D36" i="9"/>
  <c r="J36" i="9" s="1"/>
  <c r="D31" i="9"/>
  <c r="J31" i="9" s="1"/>
  <c r="D28" i="9"/>
  <c r="J28" i="9" s="1"/>
  <c r="D25" i="9"/>
  <c r="J25" i="9" s="1"/>
  <c r="D23" i="9"/>
  <c r="J23" i="9" s="1"/>
  <c r="D21" i="9"/>
  <c r="J21" i="9" s="1"/>
  <c r="D19" i="9"/>
  <c r="J19" i="9" s="1"/>
  <c r="D16" i="9"/>
  <c r="J16" i="9" s="1"/>
  <c r="D13" i="9"/>
  <c r="J13" i="9" l="1"/>
  <c r="E41" i="9"/>
  <c r="I41" i="9" s="1"/>
  <c r="E38" i="9"/>
  <c r="I38" i="9" s="1"/>
  <c r="E36" i="9"/>
  <c r="I36" i="9" s="1"/>
  <c r="E31" i="9"/>
  <c r="I31" i="9" s="1"/>
  <c r="E28" i="9"/>
  <c r="I28" i="9" s="1"/>
  <c r="E25" i="9"/>
  <c r="I25" i="9" s="1"/>
  <c r="E23" i="9"/>
  <c r="E21" i="9"/>
  <c r="I21" i="9" s="1"/>
  <c r="E19" i="9"/>
  <c r="I19" i="9" s="1"/>
  <c r="E16" i="9"/>
  <c r="I16" i="9" s="1"/>
  <c r="E13" i="9"/>
  <c r="I13" i="9" l="1"/>
  <c r="I23" i="9"/>
  <c r="I91" i="5"/>
  <c r="J91" i="5" l="1"/>
  <c r="K91" i="5" s="1"/>
  <c r="D75" i="5"/>
  <c r="J89" i="5"/>
  <c r="K89" i="5" s="1"/>
  <c r="J88" i="5"/>
  <c r="K88" i="5" s="1"/>
  <c r="J87" i="5"/>
  <c r="K87" i="5" s="1"/>
  <c r="J86" i="5"/>
  <c r="K86" i="5" s="1"/>
  <c r="J85" i="5"/>
  <c r="K85" i="5" s="1"/>
  <c r="J84" i="5"/>
  <c r="K84" i="5" s="1"/>
  <c r="J83" i="5"/>
  <c r="K83" i="5" s="1"/>
  <c r="J82" i="5"/>
  <c r="K82" i="5" s="1"/>
  <c r="J81" i="5"/>
  <c r="K81" i="5" s="1"/>
  <c r="J80" i="5"/>
  <c r="K80" i="5" s="1"/>
  <c r="J79" i="5"/>
  <c r="K79" i="5" s="1"/>
  <c r="J78" i="5"/>
  <c r="K78" i="5" s="1"/>
  <c r="J77" i="5"/>
  <c r="K77" i="5" s="1"/>
  <c r="J58" i="5"/>
  <c r="K58" i="5" s="1"/>
  <c r="E51" i="5"/>
  <c r="D51" i="5"/>
  <c r="I74" i="5"/>
  <c r="J71" i="5"/>
  <c r="K71" i="5" s="1"/>
  <c r="I70" i="5"/>
  <c r="J69" i="5"/>
  <c r="K69" i="5" s="1"/>
  <c r="J68" i="5"/>
  <c r="K68" i="5" s="1"/>
  <c r="J67" i="5"/>
  <c r="K67" i="5" s="1"/>
  <c r="I66" i="5"/>
  <c r="J65" i="5"/>
  <c r="K65" i="5" s="1"/>
  <c r="J64" i="5"/>
  <c r="K64" i="5" s="1"/>
  <c r="J63" i="5"/>
  <c r="K63" i="5" s="1"/>
  <c r="I62" i="5"/>
  <c r="J56" i="5"/>
  <c r="K56" i="5" s="1"/>
  <c r="J55" i="5"/>
  <c r="K55" i="5" s="1"/>
  <c r="J54" i="5"/>
  <c r="K54" i="5" s="1"/>
  <c r="J53" i="5"/>
  <c r="K53" i="5" s="1"/>
  <c r="J37" i="5"/>
  <c r="K37" i="5" s="1"/>
  <c r="J36" i="5"/>
  <c r="K36" i="5" s="1"/>
  <c r="J35" i="5"/>
  <c r="K35" i="5" s="1"/>
  <c r="J34" i="5"/>
  <c r="K34" i="5" s="1"/>
  <c r="J33" i="5"/>
  <c r="K33" i="5" s="1"/>
  <c r="J32" i="5"/>
  <c r="K32" i="5" s="1"/>
  <c r="J31" i="5"/>
  <c r="K31" i="5" s="1"/>
  <c r="J30" i="5"/>
  <c r="K30" i="5" s="1"/>
  <c r="J29" i="5"/>
  <c r="K29" i="5" s="1"/>
  <c r="J28" i="5"/>
  <c r="K28" i="5" s="1"/>
  <c r="J27" i="5"/>
  <c r="K27" i="5" s="1"/>
  <c r="J26" i="5"/>
  <c r="K26" i="5" s="1"/>
  <c r="J25" i="5"/>
  <c r="K25" i="5" s="1"/>
  <c r="J24" i="5"/>
  <c r="K24" i="5" s="1"/>
  <c r="J23" i="5"/>
  <c r="K23" i="5" s="1"/>
  <c r="J22" i="5"/>
  <c r="K22" i="5" s="1"/>
  <c r="J21" i="5"/>
  <c r="K21" i="5" s="1"/>
  <c r="J20" i="5"/>
  <c r="K20" i="5" s="1"/>
  <c r="J19" i="5"/>
  <c r="K19" i="5" s="1"/>
  <c r="J18" i="5"/>
  <c r="K18" i="5" s="1"/>
  <c r="J17" i="5"/>
  <c r="K17" i="5" s="1"/>
  <c r="J8" i="5"/>
  <c r="J10" i="5"/>
  <c r="K10" i="5" s="1"/>
  <c r="I9" i="5"/>
  <c r="J13" i="5"/>
  <c r="K13" i="5" s="1"/>
  <c r="J12" i="5"/>
  <c r="K12" i="5" s="1"/>
  <c r="I8" i="5" l="1"/>
  <c r="J70" i="5"/>
  <c r="K70" i="5" s="1"/>
  <c r="J66" i="5"/>
  <c r="K66" i="5" s="1"/>
  <c r="I69" i="5"/>
  <c r="J62" i="5"/>
  <c r="K62" i="5" s="1"/>
  <c r="I65" i="5"/>
  <c r="I77" i="5"/>
  <c r="I78" i="5"/>
  <c r="I79" i="5"/>
  <c r="I80" i="5"/>
  <c r="I81" i="5"/>
  <c r="I82" i="5"/>
  <c r="I83" i="5"/>
  <c r="I84" i="5"/>
  <c r="I85" i="5"/>
  <c r="I86" i="5"/>
  <c r="I87" i="5"/>
  <c r="I88" i="5"/>
  <c r="I89" i="5"/>
  <c r="J74" i="5"/>
  <c r="K74" i="5" s="1"/>
  <c r="I64" i="5"/>
  <c r="I68" i="5"/>
  <c r="I63" i="5"/>
  <c r="I67" i="5"/>
  <c r="I71" i="5"/>
  <c r="I58" i="5"/>
  <c r="J9" i="5"/>
  <c r="K9" i="5" s="1"/>
  <c r="I10" i="5"/>
  <c r="I53" i="5"/>
  <c r="I54" i="5"/>
  <c r="I55" i="5"/>
  <c r="I56" i="5"/>
  <c r="I12" i="5"/>
  <c r="I13" i="5"/>
  <c r="D7" i="5" l="1"/>
  <c r="E10" i="9" l="1"/>
  <c r="C20" i="11" s="1"/>
  <c r="C21" i="11" l="1"/>
  <c r="D21" i="11" l="1"/>
  <c r="I12" i="9" l="1"/>
  <c r="J12" i="9"/>
  <c r="J9" i="9"/>
  <c r="K9" i="9" s="1"/>
  <c r="I8" i="9"/>
  <c r="G7" i="9"/>
  <c r="E7" i="9"/>
  <c r="E6" i="9" s="1"/>
  <c r="D7" i="9"/>
  <c r="G6" i="9" l="1"/>
  <c r="H6" i="9" s="1"/>
  <c r="H7" i="9"/>
  <c r="C19" i="11"/>
  <c r="J8" i="9"/>
  <c r="K8" i="9" s="1"/>
  <c r="I9" i="9"/>
  <c r="D19" i="11"/>
  <c r="E19" i="11" l="1"/>
  <c r="I7" i="9"/>
  <c r="J7" i="9"/>
  <c r="E75" i="5" l="1"/>
  <c r="E7" i="5"/>
  <c r="K49" i="5" l="1"/>
  <c r="K50" i="5"/>
  <c r="J73" i="5"/>
  <c r="K73" i="5" s="1"/>
  <c r="J72" i="5"/>
  <c r="K72" i="5" s="1"/>
  <c r="I73" i="5" l="1"/>
  <c r="I72" i="5"/>
  <c r="D10" i="9" l="1"/>
  <c r="D6" i="9" s="1"/>
  <c r="J47" i="5" l="1"/>
  <c r="K47" i="5" s="1"/>
  <c r="J46" i="5"/>
  <c r="K46" i="5" s="1"/>
  <c r="J45" i="5"/>
  <c r="K45" i="5" s="1"/>
  <c r="J43" i="5"/>
  <c r="K43" i="5" s="1"/>
  <c r="J42" i="5"/>
  <c r="K42" i="5" s="1"/>
  <c r="J41" i="5"/>
  <c r="K41" i="5" s="1"/>
  <c r="J40" i="5"/>
  <c r="K40" i="5" s="1"/>
  <c r="J39" i="5"/>
  <c r="J38" i="5"/>
  <c r="K38" i="5" s="1"/>
  <c r="J16" i="5"/>
  <c r="K16" i="5" s="1"/>
  <c r="J15" i="5"/>
  <c r="K15" i="5" s="1"/>
  <c r="I14" i="5"/>
  <c r="J44" i="5" l="1"/>
  <c r="K44" i="5" s="1"/>
  <c r="J48" i="5"/>
  <c r="K48" i="5" s="1"/>
  <c r="J14" i="5"/>
  <c r="I15" i="5"/>
  <c r="I61" i="5" l="1"/>
  <c r="J60" i="5"/>
  <c r="K60" i="5" s="1"/>
  <c r="J61" i="5" l="1"/>
  <c r="K61" i="5" s="1"/>
  <c r="I60" i="5"/>
  <c r="J57" i="5" l="1"/>
  <c r="K57" i="5" s="1"/>
  <c r="J52" i="5"/>
  <c r="K52" i="5" s="1"/>
  <c r="J51" i="5" l="1"/>
  <c r="I57" i="5"/>
  <c r="D6" i="5"/>
  <c r="I52" i="5"/>
  <c r="C17" i="11"/>
  <c r="I51" i="5" l="1"/>
  <c r="D17" i="11"/>
  <c r="E17" i="11" s="1"/>
  <c r="E6" i="5"/>
  <c r="D20" i="11" l="1"/>
  <c r="E20" i="11" s="1"/>
  <c r="J11" i="9"/>
  <c r="K11" i="9" s="1"/>
  <c r="J76" i="5"/>
  <c r="C18" i="11"/>
  <c r="E21" i="11" l="1"/>
  <c r="I10" i="9"/>
  <c r="J10" i="9"/>
  <c r="I76" i="5"/>
  <c r="K14" i="5"/>
  <c r="C16" i="11"/>
  <c r="I11" i="9"/>
  <c r="C15" i="11" l="1"/>
  <c r="C14" i="11" s="1"/>
  <c r="I75" i="5"/>
  <c r="J75" i="5"/>
  <c r="D18" i="11"/>
  <c r="E18" i="11" s="1"/>
  <c r="I6" i="9" l="1"/>
  <c r="J6" i="9"/>
  <c r="J7" i="5" l="1"/>
  <c r="D16" i="11"/>
  <c r="I7" i="5"/>
  <c r="E16" i="11" l="1"/>
  <c r="D15" i="11"/>
  <c r="D14" i="11" s="1"/>
  <c r="E15" i="11" l="1"/>
  <c r="E14" i="11" l="1"/>
  <c r="J6" i="5"/>
  <c r="I6" i="5"/>
</calcChain>
</file>

<file path=xl/sharedStrings.xml><?xml version="1.0" encoding="utf-8"?>
<sst xmlns="http://schemas.openxmlformats.org/spreadsheetml/2006/main" count="176" uniqueCount="159">
  <si>
    <t>Código SNIP</t>
  </si>
  <si>
    <t>Denominación del Proyecto</t>
  </si>
  <si>
    <t>Cód. SNIP</t>
  </si>
  <si>
    <t>Ppto. Total del Proyecto</t>
  </si>
  <si>
    <t>Sector 11: SALUD</t>
  </si>
  <si>
    <t>Pliego</t>
  </si>
  <si>
    <t>PIM</t>
  </si>
  <si>
    <t>011: M. DE SALUD</t>
  </si>
  <si>
    <r>
      <t xml:space="preserve">Incluye: </t>
    </r>
    <r>
      <rPr>
        <b/>
        <sz val="10"/>
        <rFont val="Arial"/>
        <family val="2"/>
      </rPr>
      <t>Sólo Proyectos</t>
    </r>
  </si>
  <si>
    <t>123-1315: PROGRAMA DE APOYO A LA REFORMA DEL SECTOR SALUD - PARSALUD</t>
  </si>
  <si>
    <t>Unidad Ejecutora / Nombre del Proyecto</t>
  </si>
  <si>
    <t>Página Web: www.mef.gob.pe</t>
  </si>
  <si>
    <t xml:space="preserve">EJECUCIONES DE LAS UNIDADES EJECUTORAS ADSCRITAS AL PLIEGO DEL </t>
  </si>
  <si>
    <t>%      Avance Ejecución</t>
  </si>
  <si>
    <t>2088781: FORTALECIMIENTO DE LA ATENCION DE LOS SERVICIOS DE EMERGENCIAS Y SERVICIOS ESPECIALIZADOS - NUEVO HOSPITAL DE LIMA ESTE - VITARTE</t>
  </si>
  <si>
    <t>2112841: FORTALECIMIENTO DE LA CAPACIDAD RESOLUTIVA DEL CENTRO DE SALUD I-4 VILLA MARIA DEL TRIUNFO DE LA DISA II LIMA SUR</t>
  </si>
  <si>
    <t>FUENTE DE INFORMACION: Transparencia Económica - MEF</t>
  </si>
  <si>
    <t>2088779: FORTALECIMIENTO DE LA ATENCION DE LOS SERVICIOS DE EMERGENCIA Y SERVICIOS ESPECIALIZADOS - NUEVO HOSPITAL EMERGENCIAS VILLA EL SALVADOR</t>
  </si>
  <si>
    <t>CONSOLIDADO GENERAL DE LAS EJECUCIONES DEL SECTOR 11: SALUD</t>
  </si>
  <si>
    <t>Pliego 136: INSTITUTO NACIONAL DE ENFERMEDADES NEOPLASICAS - INEN</t>
  </si>
  <si>
    <t>136: INSTITUTO NACIONAL DE ENFERMEDADES NEOPLASICAS - INEN</t>
  </si>
  <si>
    <t>2001621: ESTUDIOS DE PRE-INVERSION</t>
  </si>
  <si>
    <t>Ejecución Total Acumulada del PIP</t>
  </si>
  <si>
    <t>%
Avance  Ejecución respecto al Ppto. Total del Proyecto</t>
  </si>
  <si>
    <t>Nivel de Ejecución     Mes Agosto (Devengado)</t>
  </si>
  <si>
    <t>2183980: CONSTRUCCION DE ESTABLECIMIENTOS DE SALUD ESTRATEGICOS</t>
  </si>
  <si>
    <t>2092092: MEJORAMIENTO DE LA PRESTACION DE SERVICIOS DE SALUD DEL PUESTO DE SALUD JESUS PODEROSO, MICRORED LEONOR SAAVEDRA - VILLA SAN LUIS, DRS SAN JUAN DE MIRAFLORES - VILLA MARIA DEL TRIUNFO - DISA II LIMA SUR</t>
  </si>
  <si>
    <t>2113092: FORTALECIMIENTO DE LA CAPACIDAD OPERATIVA DEL CENTRO DE SALUD MANCHAY ALTO - MICRORED PACHACAMAC DRS VILLA EL SALVADOR LURIN PACHACAMAC PUCUSANA - DISA II LIMA SUR</t>
  </si>
  <si>
    <t>2112851: CONSTRUCCION DEL ALMACEN PARA VACUNAS DE LA DIRECCION DE SALUD II LIMA SUR</t>
  </si>
  <si>
    <t>2202471: MEJORAMIENTO DE LA CAPACIDAD RESOLUTIVA DEL CENTRO DE SALUD DE SORAS, DISTRITO DE SORAS - PROVINCIA DE SUCRE - AYACUCHO</t>
  </si>
  <si>
    <t>001-117 ADMINISTRACION CENTRAL - MINSA</t>
  </si>
  <si>
    <t>TOTAL PLIEGO 011: MINISTERIO DE SALUD</t>
  </si>
  <si>
    <t xml:space="preserve">       001-117    ADMINISTRACION CENTRAL - MINSA</t>
  </si>
  <si>
    <t xml:space="preserve">       123-1315  PROGRAMA DE APOYO A LA REFORMA DEL SECTOR 
                         SALUD - PARSALUD </t>
  </si>
  <si>
    <t>3……………………………………………………………………………………………………………………………………………………………………………………………………………………………………………………………………………………………………………………………………………………………………………………..</t>
  </si>
  <si>
    <t>2193990: AMPLIACION DE LA CAPACIDAD DE RESPUESTA EN EL TRATAMIENTO AMBULATORIO DEL CANCER DEL INSTITUTO NACIONAL DE ENFERMEDADES NEOPLASICAS, LIMA - PERU</t>
  </si>
  <si>
    <t>2164566: MEJORAMIENTO DEL SISTEMA DE REFERENCIA Y CONTRAREFERENCIA DE LOS ESTABLECIMIENTOS DE SALUD DE LA REGION PASCO</t>
  </si>
  <si>
    <t>2235623: AMPLIACION DE LA CAPACIDAD DE ATENCION HOSPITALARIA FLEXIBLE ANTE EMERGENCIAS Y DESASTRES EN LIMA METROPOLITANA</t>
  </si>
  <si>
    <t>2250021: MEJORAMIENTO DE LOS SERVICIOS DE ATENCION DOMICILIARIA AL ADULTO MAYOR Y PACIENTE ONCOLOGICO EN SITUACION DE DEPENDENCIA EN LA REGION CALLAO</t>
  </si>
  <si>
    <t>022-138: DIRECCION DE SALUD II LIMA SUR</t>
  </si>
  <si>
    <t>2057397: MEJORAMIENTO DE LA CAPACIDAD RESOLUTIVA DEL CENTRO DE SALUD SAN GENARO DE VILLA - MICRORED SAN GENARO DE VILLA - RED BARRANCO CHORRILLOS SURCO - DISA II LIMA SUR</t>
  </si>
  <si>
    <t>TOTAL UE ADSCRITAS AL PLIEGO MINSA</t>
  </si>
  <si>
    <t>EJECUCIONES DE LAS UNIDADES EJECUTORAS DEL PLIEGO 011 DEL MINISTERIO DE SALUD</t>
  </si>
  <si>
    <t>2262442: MEJORAMIENTO DE LA CAPACIDAD DE ATENCION DE LOS PUESTOS DE SALUD JOSE OLAYA, JOSE GALVEZ Y SANTA ROSA DE CAMONASHARI, CATEGORIA I-1, DEL DISTRITO DE PERENE, PROVINCIA DE CHANCHAMAYO - DEPARTAMENTO DE JUNIN EN EL MARCO DE LA ESTRATEGIA SANITARIA NACI</t>
  </si>
  <si>
    <t>2262719: MEJORAMIENTO DE LA CAPACIDAD DE ATENCION DEL PUESTO DE SALUD VILLA VICTORIA, CHONTAKIARI Y MIGUEL GRAU DEL DISTRITO DE RIO NEGRO Y SAN ANDRES Y PALMAPAMPA DEL DISTRITO DE COVIRIALI, CATEGORIA I-1 PROVINCIA DE SATIPO - DEPARTAMENTO DE JUNIN EN EL MARC</t>
  </si>
  <si>
    <t xml:space="preserve">                                                                                                                                                                                                                                                                                             </t>
  </si>
  <si>
    <t>2134861: MEJORAMIENTO DE LA CAPACIDAD OPERATIVA DEL CENTRO DE SALUD I -4 PUEBLO NUEVO DE COLAN - PAITA</t>
  </si>
  <si>
    <t>2160319: MEJORAMIENTO Y AMPLIACION DE LA CAPACIDAD RESOLUTIVA DE LOS SERVICIOS DE SALUD DEL HOSPITAL REGIONAL DANIEL A CARRION - DISTRITO DE YANACANCHA - PROVINCIA DE PASCO - REGION PASCO</t>
  </si>
  <si>
    <t>2183907: MEJORAMIENTO Y AMPLIACION DE LOS SERVICIOS DE SALUD DEL HOSPITAL QUILLABAMBA DISTRITO DE SANTA ANA, PROVINCIA DE LA CONVENCION Y DEPARTAMENTO DE CUSCO</t>
  </si>
  <si>
    <t>2189846: MEJORAMIENTO DE LOS SERVICIOS DE SALUD EN EL ESTABLECIMIENTO DE SALUD I-3 VICTOR RAUL HAYA DE LA TORRE, DEL DISTRITO DE PIURA, PROVINCIA DE PIURA, DEPARTAMENTO DE PIURA</t>
  </si>
  <si>
    <t>2194947: MEJORAMIENTO DE LOS SERVICIOS DE SALUD DEL PUESTO DE SALUD NINANTAYA, DEL CENTRO POBLADO DE NINANTAYA, DISTRITO DE MOHO, PROVINCIA DE MOHO - PUNO</t>
  </si>
  <si>
    <t>2196667: MEJORAMIENTO DE LA CAPACIDAD RESOLUTIVA DEL ESTABLECIMIENTO DE SALUD CACHORA DE LA MICRO RED MICAELA BASTIDAS DEL DISTRITO DE SAN PEDRO DE CACHORA, PROVINCIA DE ABANCAY - APURIMAC</t>
  </si>
  <si>
    <t>2250037: MEJORAMIENTO DE LA CAPACIDAD RESOLUTIVA DEL ESTABLECIMIENTO DE SALUD ESTRATEGICO DE PUTINA, PROVINCIA SAN ANTONIO DE PUTINA - REGION PUNO</t>
  </si>
  <si>
    <t>2251136: MEJORAMIENTO DE LA CAPACIDAD RESOLUTIVA DEL HOSPITAL LUCIO ALDAZABAL PAUCA DE REDES HUANCANE, PROVINCIA DE HUANCANE - REGION PUNO</t>
  </si>
  <si>
    <t>Ppto. Ejecución Acumulada al 2015</t>
  </si>
  <si>
    <t>AÑO 2016</t>
  </si>
  <si>
    <t>Ppto 2016 (PIM)</t>
  </si>
  <si>
    <t>Ppto. Ejecución acumulada 2016</t>
  </si>
  <si>
    <t>Ppto. 2016                     (PIM)</t>
  </si>
  <si>
    <t>2168944: CONSTRUCCION E IMPLEMENTACION DEL PUESTO DE SALUD DE VILLA JARDIN DE LA MICRORED DANIEL ALCIDES CARRION - TABLADA DE LURIN, RED SAN JUAN DE MIRAFLORES - VILLA MARIA DEL TRIUNFO, DISA II LIMA SUR - MINSA</t>
  </si>
  <si>
    <t>2171361: MEJORAMIENTO DE LA CAPACIDAD RESOLUTIVA DEL CENTRO DE SALUD TUPAC AMARU - MICRORRED VILLA - RED BARRANCO CHORRILLOS SURCO - DISA II LIMA SUR</t>
  </si>
  <si>
    <r>
      <t xml:space="preserve">Año de Ejecución: </t>
    </r>
    <r>
      <rPr>
        <b/>
        <sz val="10"/>
        <rFont val="Arial"/>
        <family val="2"/>
      </rPr>
      <t>2016</t>
    </r>
  </si>
  <si>
    <t>Ejecución acumulada al 2016  (Devengado)</t>
  </si>
  <si>
    <t>2285839: MEJORAMIENTO Y AMPLIACION DE LOS SERVICIOS DE SALUD DEL ESTABLECIMIENTO DE SALUD LLATA, DISTRITO DE LLATA, PROVINCIA DE HUAMALIES - REGION HUANUCO</t>
  </si>
  <si>
    <t>2286124: MEJORAMIENTO DE LOS SERVICIOS DE SALUD DEL ESTABLECIMIENTO DE SALUD HUARI, DISTRITO Y PROVINCIA DE HUARI DEPARTAMENTO DE ANCASH</t>
  </si>
  <si>
    <t>2062622: MEJORAMIENTO DE LA CAPACIDAD RESOLUTIVA DE LOS SERVICIOS DE SALUD DEL CENTRO DE SALUD SAN CLEMENTE DE LA MICRORED SAN CLEMENTE, RED Nº 2 CHINCHA-PISCO, DIRESA ICA</t>
  </si>
  <si>
    <t>2063067: NUEVO INSTITUTO NACIONAL DE SALUD DEL NIÑO, INSN, TERCER NIVEL DE ATENCION, 8VO NIVEL DE COMPLEJIDAD, CATEGORIA III-2, LIMA -PERU</t>
  </si>
  <si>
    <t>2078218: FORTALECIMIENTO DE LA CAPACIDAD RESOLUTIVA DE LOS SERVICIOS DE SALUD DEL HOSPITAL REGIONAL DE ICA - DIRESA ICA</t>
  </si>
  <si>
    <t>2078555: RECONSTRUCCION DE LA INFRAESTRUCTURA Y MEJORAMIENTO DE LA CAPACIDAD RESOLUTIVA DE LOS SERVICIOS DE SALUD DEL HOSPITAL SANTA MARIA DEL SOCORRO-ICA</t>
  </si>
  <si>
    <t>2156215: MEJORAMIENTO DEL TRANSPORTE ASISTIDO DE PACIENTES POR LA VIA ACUATICA-FLUVIAL DEL CENTRO DE SALUD I-4 CABALLOCOCHA, DISTRITO DE RAMON CASTILLA, PROVINCIA DE RAMON CASTILLA, DEPARTAMENTO DE LORETO</t>
  </si>
  <si>
    <t>2156216: MEJORAMIENTO DEL TRANSPORTE ASISTIDO DE PACIENTES POR LA VIA ACUATICA-FLUVIAL DEL CENTRO DE SALUD I-4 NAUTA, DISTRITO DE NAUTA, PROVINCIA DE LORETO, DEPARTAMENTO DE LORETO</t>
  </si>
  <si>
    <t>2156217: MEJORAMIENTO DEL TRANSPORTE ASISTIDO DE PACIENTES POR LA VIA ACUATICA-FLUVIAL DEL CENTRO DE SALUD I-4 REQUENA, DISTRITO DE REQUENA, PROVINCIA DE REQUENA, DEPARTAMENTO DE LORETO</t>
  </si>
  <si>
    <t>2156218: MEJORAMIENTO DEL TRANSPORTE ASISTIDO DE PACIENTES POR LA VIA ACUATICA-FLUVIAL DEL CENTRO DE SALUD I-4 BELLAVISTA NANAY, DISTRITO DE PUNCHANA, PROVINCIA DE MAYNAS, DEPARTAMENTO DE LORETO</t>
  </si>
  <si>
    <t>2156219: MEJORAMIENTO DEL TRANSPORTE ASISTIDO DE PACIENTES POR LA VIA ACUATICA-FLUVIAL DEL CENTRO DE SALUD I-4 SAN LORENZO, DISTRITO DE BARRANCA, PROVINCIA DE DATEM DEL MARAÑON, DEPARTAMENTO DE LORETO</t>
  </si>
  <si>
    <t>2156220: MEJORAMIENTO DEL TRANSPORTE ASISTIDO DE PACIENTES POR LA VIA ACUATICA-FLUVIAL DEL CENTRO DE SALUD I-4 CONTAMANA, DISTRITO DE CONTAMANA, PROVINCIA DE UCAYALI, DEPARTAMENTO DE LORETO</t>
  </si>
  <si>
    <t>2156221: MEJORAMIENTO DEL TRANSPORTE ASISTIDO DE PACIENTES POR LA VIA ACUATICA-FLUVIAL DEL CENTRO DE SALUD I-3 LAGUNAS, DISTRITO DE LAGUNAS, PROVINCIA DE ALTO AMAZONAS, DEPARTAMENTO DE LORETO</t>
  </si>
  <si>
    <t>2156223: MEJORAMIENTO DEL TRANSPORTE ASISTIDO DE PACIENTES POR LA VIA ACUATICA-FLUVIAL DEL CENTRO DE SALUD I-3 PEVAS, DISTRITO DE PEVAS, PROVINCIA DE RAMON CASTILLA, DEPARTAMENTO DE LORETO</t>
  </si>
  <si>
    <t>2156224: MEJORAMIENTO DEL TRANSPORTE ASISTIDO DE PACIENTES POR LA VIA ACUATICA-FLUVIAL DEL CENTRO DE SALUD I-3 MAYPUCO, DISTRITO DE URARINAS, PROVINCIA DE LORETO, DEPARTAMENTO DE LORETO</t>
  </si>
  <si>
    <t>2156225: MEJORAMIENTO DEL TRANSPORTE ASISTIDO DE PACIENTES POR LA VIA ACUATICA-FLUVIAL DEL CENTRO DE SALUD I-3 SANTA MARIA DE NANAY, DISTRITO DE ALTO NANAY, PROVINCIA DE MAYNAS, DEPARTAMENTO DE LORETO</t>
  </si>
  <si>
    <t>2172664: MEJORAMIENTO DEL TRANSPORTE ASISTIDO DE PACIENTES POR LA VIA ACUATICA-FLUVIAL DEL CENTRO DE SALUD I-3 SARAMIRIZA, DISTRITO DE MANSERICHE, PROVINCIA DE DATEM DEL MARAÑON, DEPARTAMENTO DE LORETO</t>
  </si>
  <si>
    <t>2177578: MEJORAMIENTO DEL SERVICIO DE ATENCION PREHOSPITALARIA Y TRANSPORTE ASISTIDO DE PACIENTES EN SITUACION DE EMERGENCIA O URGENCIA POR LA VIA ACUATICA-FLUVIAL DEL C.S. I-4 SANTA CLOTILDE, DISTRITO DE NAPO, PROVINCIA DE MAYNAS, DEPARTAMENTO DE LORETO</t>
  </si>
  <si>
    <t>2177579: MEJORARMIENTO DEL SERVICIO DE ATENCION PREHOSPITALARIA Y TRANSPORTE ASISTIDO DE PACIENTES EN SITUACION DE EMERGENCIA O URGENCIA POR LA VIA ACUATICA-FLUVIAL DEL P.S. I-2 ANGOTEROS, DISTRITO TORRES CAUSANA, PROVINCIA DE MAYNAS, DEPARTAMENTO DE LORETO</t>
  </si>
  <si>
    <t>2177580: MEJORAMIENTO DE SERVICIO DE ATENCION PREHOSPITARIA Y TRANSPORTE ASISTIDO DE PACIENTES EN SITUACION DE MERGENCIA O URGENCIA POR LA VIA ACUATICA-FLIVIAL DEL C.S. I-3 MAZAN, PROVINCIA DE MAYNAS, DEPARTAMENTO DE LORETO</t>
  </si>
  <si>
    <t>2177581: MEJORAMIENTO DEL SERVICIO DE ATENCION PREHOSPITALARIA Y TRANSPORTE ASISTIDO DE PACIENTES EN SITUACION DE EMERGENCIA O URGENCIA POR LA VIA ACUATICA-FLUVIAL DEL P.S. I-1 NUEVA LIBERTAD, DISTRITO DE NAPO, PROVINCIA DE MAYNAS, DEPARTAMENTO DE LORETO</t>
  </si>
  <si>
    <t>2177582: MEJORAMIENTO DEL SERVICIO DE ATENCION PREHOSPITALARIA Y TRANSPORTE ASISTIDO DE PACIENTES EN SITUACION DE EMERGENCIA O URGENCIA POR LA VIA ACUATICA-FLUVIAL DEL P.S. I-1 RUMIRUMI, DISTRITO DE NAPO, PROVINCIA DE MAYNAS, DEPARTAMENTO DE LORETO</t>
  </si>
  <si>
    <t>2177583: MEJORAMIENTO DEL SERVICIO DE ATENCION PREHOSPITALARIA Y TRANSPORTE ASISTIDO DE PACIENTES EN SITUACION DE EMERGENCIA O URGENCIA POR LA VIA ACUATICA-FLUVIAL DEL P.S. I-1 SAN RAFAEL, DISTRITO DE NAPO, PROVINCIA DE MAYNAS, DEPARTAMENTO DE LORETO</t>
  </si>
  <si>
    <t>2177584: MEJORAMIENTO EL SERVICIO DE ATENCION PREHOSPITALARIA Y TRANSPORTE ASISTIDO DE PACIENTES EN SITUACION DE EMERGENCIA O URGENCIA POR LA VIA ACUATICA-FLUVIAL DEL P.S. I-1 TACSHA CURARAY, DISTRITO DE NAPO, PROVINCIA DE MAYNAS, DEPARTAMENTO DE LORETO</t>
  </si>
  <si>
    <t>2177585: MEJORAMIENTO DEL SERVICIO DE ATENCION PREHOSPITALARIA Y TRANSPORTE ASISTIDO DE PACIENTES EN SITUACION DE EMERGENCIA O URGENCIA POR LA VIA ACUATICA-FLUVIAL DEL P.S. I-2 CABO PANTOJA, DISTRITO TORRES CAUSANA, PROVINCIA MAYNAS, DEPARTAMENTO DE LORETO</t>
  </si>
  <si>
    <t>2062724: EQUIPAMIENTO DE LAS UNIDADES FUNCIONALES DE ADMISION Y ARCHIVO DE HISTORIAS CLINICAS DE LOS EE.SS. DE LA MICRORED DE SALUD SANTA ANITA DE LA DIRECCION DE RED DE SALUD LIMA ESTE METROPOLITANA DISA IV LIMA ESTE</t>
  </si>
  <si>
    <t>2062729: EQUIPAMIENTO DEL AREA FUNCIONAL DE ADMISION DE LOS ESTABLECIMIENTOS DE SALUD DE LA MICRORED DE SALUD CHOSICA II, DIRECCION DE RED DE SALUD LIMA ESTE METROPOLITANA, DIRECCION DE SALUD IV LIMA ESTE</t>
  </si>
  <si>
    <t>2062731: EQUIPAMIENTO DEL AREA FUNCIONAL DE ADMISION DE LOS ESTABLECIMIENTOS DE SALUD DE LA MICRORED DE SALUD ATE III, DIRECCION DE RED DE SALUD LIMA ESTE METROPOLITANA, DIRECCION DE SALUD IV LIMA ESTE</t>
  </si>
  <si>
    <t>2086394: CONSTRUCCION E IMPLEMENTACION DEL ESTABLECIMIENTO DE SALUD ALFA Y OMEGA DE LA MICRORED DE SALUD ATE II, DIRECCION DE RED DE SALUD LIMA ESTE METROPOLITANA, DIRECCION DE SALUD IV LIMA ESTE</t>
  </si>
  <si>
    <t>2112501: MEJORA DE LA CAPACIDAD OPERATIVA DE LOS SERVICIOS DE ODONTOLOGIA DE LOS CENTROS DE SALUD DE LA MICRORED CHACLACAYO- DISA IV LIMA ESTE - LIMA</t>
  </si>
  <si>
    <t>2113062: MEJORA DE LA CAPACIDAD OPERATIVA DE LOS SERVICIOS DE ODONTOLOGIA DE LOS CENTROS DE SALUD DE LA MICRORED ATE I - DISA IV LIMA ESTE - LIMA</t>
  </si>
  <si>
    <t>2113065: MEJORA DE LA CAPACIDAD OPERATIVA DE LOS SERVICIOS DE ODONTOLOGIA DE LOS CENTROS DE SALUD DE LA MICRORED SANTA ANITA DE LA DISA IV LIMA ESTE - LIMA</t>
  </si>
  <si>
    <t>2114082: MEJORA DE LA CAPACIDAD OPERATIVA DE LOS SERVICIOS DE ODONTOLOGIA DE LOS CENTROS DE SALUD DE LA MICRORED CHOSICA I - DISA IV LIMA ESTE - LIMA</t>
  </si>
  <si>
    <t>2114084: MEJORA DE LA CAPACIDAD OPERATIVA DE LOS SERVICIOS DE ODONTOLOGIA DE LOS CENTROS DE SALUD DE LA MICRORED ATE III- DISA IV LIMA ESTE - LIMA</t>
  </si>
  <si>
    <t>2131911: MEJORAMIENTO DE LA PRESTACION DE LOS SERVICIOS DE SALUD DEL CENTRO DE SALUD VILLA SAN LUIS DE LA MICRORED LEONOR SAAVEDRA - VILLA SAN LUIS, DE LA RED SAN JUAN DE MIRAFLORES - VILLA MARIA DEL TRIUNFO - DISA II LIMA SUR</t>
  </si>
  <si>
    <t>2134733: MEJORA LA CAPACIDAD OPERATIVA DE LOS SERVICIOS DE ODONTOLOGIA DE LOS CENTROS DE SALUD DE LA MICRORED ATE II - DISA IV LIMA ESTE - LIMA</t>
  </si>
  <si>
    <t>2134919: MEJORA DE LA CAPACIDAD OPERATIVA DE LOS SERVICIOS DE ODONTOLOGIA DE LOS CENTROS DE SALUD DE LA MICRORED CHOSICA II- DISA IV LIMA ESTE - LIMA</t>
  </si>
  <si>
    <t>2134923: MEJORA DE LA CAPACIDAD OPERATIVA DE LOS SERVICIOS DE ODONTOLOGIA DE LOS CENTROS DE SALUD DE LA MICRORED LA MOLINA- CIENEGUILLA DE LA DISA IV LIMA ESTE - LIMA</t>
  </si>
  <si>
    <t>2160767: MEJORA DE LA CAPACIDAD OPERATIVA DE LOS SERVICIOS DE ODONTOLOGIA DE LOS CENTROS DE SALUD DE LA MICRORRED EL AGUSTINO- DISA IV LIMA ESTE - LIMA</t>
  </si>
  <si>
    <t>2265367: AMPLIACION Y EQUIPAMIENTO DEL PUESTO DE SALUD LA FRATERNIDAD - HUAYCAN DE LA MICRORRED ATE I - RED LIMA ESTE METROPÒLITANA - DISA IV LIMA ESTE</t>
  </si>
  <si>
    <t>2088578: GESTION DEL PROGRAMA Y OTROS - SEGUNDA FASE DEL PROGRAMA DE APOYO A LA REFORMA DEL SECTOR SALUD - PARSALUD II</t>
  </si>
  <si>
    <t>2088588: MEJORAMIENTO DE LA CAPACIDAD RESOLUTIVA DE LOS SERVICIOS DE SALUD PARA BRINDAR ATENCION INTEGRAL A LAS MUJERES (GESTANTES, PARTURIENTAS Y MADRES LACTANTES), NIÑOS Y NIÑAS MENORES DE 3 AÑOS EN EL DEPARTAMENTO DE CAJAMARCA</t>
  </si>
  <si>
    <t>2088617: MEJORAMIENTO DE LA CAPACIDAD RESOLUTIVA DE LOS SERVICIOS DE SALUD PARA BRINDAR ATENCION INTEGRAL A LAS MUJERES (GESTANTES, PARTURIENTAS Y MADRES LACTANTES), NIÑOS Y NIÑAS MENORES DE 3 AÑOS EN EL DEPARTAMENTO DE HUANUCO</t>
  </si>
  <si>
    <t>2088618: MEJORAMIENTO DE LA CAPACIDAD RESOLUTIVA DE LOS SERVICIOS DE SALUD PARA BRINDAR ATENCION INTEGRAL A LAS MUJERES (GESTANTES, PARTURIENTAS Y MADRES LACTANTES) Y DE NIÑOS Y NIÑAS MENORES DE 3 AÑOS EN EL DEPARTAMENTO DE UCAYALI</t>
  </si>
  <si>
    <t>2088619: MEJORAMIENTO DE LA CAPACIDAD RESOLUTIVA DE LOS SERVICIOS DE SALUD PARA BRINDAR ATENCION INTEGRAL A LAS MUJERES (GESTANTES, PARTURIENTAS Y MADRES LACTANTES) Y DE NIÑOS Y NIÑAS MENORES DE 3 AÑOS EN EL DEPARTAMENTO DE AMAZONAS</t>
  </si>
  <si>
    <t>2088620: MEJORAMIENTO DE LA CAPACIDAD RESOLUTIVA DE LOS SERVICIOS DE SALUD PARA BRINDAR ATENCION INTEGRAL A LAS MUJERES (GESTANTES, PARTURIENTAS Y MADRES LACTANTES), NIÑOS Y NIÑAS MENORES DE 3 AÑOS EN EL DEPARTAMENTO DE AYACUCHO</t>
  </si>
  <si>
    <t>2088621: MEJORAMIENTO DE LA CAPACIDAD RESOLUTIVA DE LOS SERVICIOS DE SALUD PARA BRINDAR ATENCION INTEGRAL A LAS MUJERES (GESTANTES, PARTURIENTAS Y MADRES LACTANTES), NIÑOS Y NIÑAS MENORES DE 3 AÑOS EN EL DEPARTAMENTO DE HUANCAVELICA</t>
  </si>
  <si>
    <t>2088622: MEJORAMIENTO DE LA CAPACIDAD RESOLUTIVA DE LOS SERVICIOS DE SALUD PARA BRINDAR ATENCION INTEGRAL A LAS MUJERES (GESTANTES, PARTURIENTAS Y MADRES LACTANTES), NIÑOS Y NIÑAS MENORES DE 3 AÑOS EN LA REGION PUNO</t>
  </si>
  <si>
    <t>2088623: MEJORAMIENTO DE LA CAPACIDAD RESOLUTIVA DE LOS SERVICIOS DE SALUD PARA BRINDAR ATENCION INTEGRAL A LAS MUJERES (GESTANTES, PARTURIENTAS Y MADRES LACTANTES) Y DE NIÑOS Y NIÑAS MENORES DE 3 AÑOS EN EL DEPARTAMENTO DE APURIMAC</t>
  </si>
  <si>
    <t>2088624: MEJORAMIENTO DE LA CAPACIDAD RESOLUTIVA DE LOS SERVICIOS DE SALUD PARA BRINDAR ATENCION INTEGRAL A LAS MUJERES (GESTANTES, PARTURIENTAS Y MADRES LACTANTES) Y DE NIÑOS Y NIÑAS MENORES DE 3 AÑOS EN LA REGION DEL CUSCO</t>
  </si>
  <si>
    <t>2271707: CREACION DE LA RED REGIONAL DE TELESALUD PARA LA ATENCION ESPECIALIZADA EN SALUD MATERNA NEONATAL EN LA DIRECCION REGIONAL DE SALUD HUANCAVELICA - REGION HUANCAVELICA</t>
  </si>
  <si>
    <t>Pliego 131: INSTITUTO NACIONAL DE SALUD</t>
  </si>
  <si>
    <t>2172722: MEJORAMIENTO Y AMPLIACION DEL LABORATORIO QUIMICO TOXICOLOGICO OCUPACIONAL Y AMBIENTAL DEL CENSOPAS-INS, SEDE CHORRILLOS</t>
  </si>
  <si>
    <t>2178584: MEJORAMIENTO DE LAS AREAS TECNICAS Y AREAS DE INVESTIGACION DEL CENTRO NACIONAL DE SALUD PUBLICA DEL INSTITUTO NACIONAL DE SALUD SEDE CHORRILLOS</t>
  </si>
  <si>
    <t>Unidad Ejecutora 009-1562: INSTITUTO NACIONAL DE REHABILITACION - IGSS</t>
  </si>
  <si>
    <t>2056337: MEJORAMIENTO DE LA ATENCION DE LAS PERSONAS CON DISCAPACIDAD DE ALTA COMPLEJIDAD EN EL INSTITUTO NACIONAL DE REHABILITACION</t>
  </si>
  <si>
    <t>Unidad Ejecutora 016-1569: HOSPITAL DE EMERGENCIAS CASIMIRO ULLOA - IGSS</t>
  </si>
  <si>
    <t>Pliego 137: INSTITUTO DE GESTION DE SERVICIOS DE SALUD</t>
  </si>
  <si>
    <t>http://apps5.mineco.gob.pe/transparencia/Navegador/default.aspx</t>
  </si>
  <si>
    <t>131: INSTITUTO NACIONAL DE SALUD</t>
  </si>
  <si>
    <t>137: INSTITUTO DE GESTION DE SERVICIOS DE SALUD</t>
  </si>
  <si>
    <t>Unidad Ejecutora 002-1551: HOSPITAL NACIONAL ARZOBISPO LOAYZA</t>
  </si>
  <si>
    <t>2170440: EQUIPAMIENTO DEL DEPARTAMENTO DE ANESTESIOLOGIA Y CENTRO QUIRURGICO DEL HOSPITAL NACIONAL ARZOBISPO LOAYZA</t>
  </si>
  <si>
    <t>2172430: MEJORAMIENTO DEL SERVICIO DE NEFROLOGIA DEL HOSPITAL NACIONAL ARZOBISPO LOAYZA - LIMA - LIMA</t>
  </si>
  <si>
    <t>Unidad Ejecutora 012-1565: HOSPITAL NACIONAL HIPOLITO UNANUE - IGSS</t>
  </si>
  <si>
    <t>2160763: MEJORAMIENTO DEL MONITOREO Y TRATAMIENTO EN LOS PACIENTES DE LOS DEPARTAMENTOS DE MEDICINA Y PEDIATRIA DEL HOSPITAL NACIONAL HIPOLITO UNANUE AGUSTINO, LIMA, LIMA</t>
  </si>
  <si>
    <t>2160769: EQUIPAMIENTO ESTRATEGICO DE LOS DEPARTAMENTOS DE CIRUGIA Y GINECO - OBSTETRICIA DEL HOSPITAL NACIONAL HIPOLITO UNANUE, EL AGUSTINO, LIMA, LIMA</t>
  </si>
  <si>
    <t>Unidad Ejecutora 014-1567: HOSPITAL DE APOYO DEPARTAMENTAL MARIA AUXILIADORA - IGSS</t>
  </si>
  <si>
    <t>2197543: MEJORAMIENTO DEL EQUIPAMIENTO QUIRURGICO ESPECIALIZADO EN EL SERVICIO DE TORAX Y CARDIOVASCULAR DEL HOSPITAL MARIA AUXILIADORA UBICADO EN EL DISTRITO DE SAN JUAN DE MIRAFLORES, PROVINCIA Y DEPARTAMENTO DE LIMA</t>
  </si>
  <si>
    <t>Unidad Ejecutora 022-1575: RED. DE SALUD SAN JUAN DE LURIGANCHO - IGSS</t>
  </si>
  <si>
    <t>2133722: CONSTRUCCION DE NUEVA INFRAESTRUCTURA E IMPLEMENTACION DEL ESTABLECIMIENTO DE SALUD CHACARILLA DE OTERO DE LA MICRORED DE SALUD PIEDRA LIZA, DIRECCION DE RED DE SALUD SAN JUAN DE LURIGANCHO, DIRECCION DE SALUD IV LIMA ESTE</t>
  </si>
  <si>
    <t>Unidad Ejecutora 024-1577: RED. DE SALUD TUPAC AMARU - IGSS</t>
  </si>
  <si>
    <t>2171360: MEJORAMIENTO DE LA CAPACIDAD RESOLUTIVA DEL CENTRO DE SALUD SANTA LUZMILA II DE LA RED TUPAC AMARU DE LA DISA V LIMA CIUDAD</t>
  </si>
  <si>
    <t>Unidad Ejecutora 003-1552: HOSPITAL NACIONAL DOS DE MAYO</t>
  </si>
  <si>
    <t>2178583: MEJORAMIENTO DE LA CAPACIDAD RESOLUTIVA DEL SERVICIO DE NEUROCIRUGIA Y DE LA SALA DE OPERACIONES DEL HOSPITAL DOS DE MAYO</t>
  </si>
  <si>
    <t>2197491: MEJORAMIENTO DE LA CAPACIDAD RESOLUTIVA DEL SERVICIO DE OFTALMOLOGIA DEL HOSPITAL NACIONAL DOS DE MAYO.</t>
  </si>
  <si>
    <t>Unidad Ejecutora 004-1553: IGSS- HOSPITAL CAYETANO HEREDIA</t>
  </si>
  <si>
    <t>2135032: MEJORAMIENTO DE LA COBERTURA DE ATENCION EN LOS SERVICIOS DEL DPTO. DE ODONTO-ESTOMATOLOGIA DEL HOSPITAL NACIONAL CAYETANO HEREDIA</t>
  </si>
  <si>
    <t>Unidad Ejecutora 007-1560: INSTITUTO NACIONAL DE CIENCIAS NEUROLOGICAS - IGSS</t>
  </si>
  <si>
    <t>2108103: MEJORAMIENTO DE LA CAPACIDAD RESOLUTIVA DE LA UNIDAD DE CUIDADOS INTENSIVOS DEL INSTITUTO NACIONAL DE CIENCIAS NEUROLOGICAS</t>
  </si>
  <si>
    <t>2144046: MODERNIZACION DEL SISTEMA INFORMATICO DEL HOSPITAL MARIA AUXILIADORA</t>
  </si>
  <si>
    <t>2148228: AMPLIACION, REMODELACION Y EQUIPAMIENTO DE LOS SERVICIOS DEL DEPARTAMENTO DE PATOLOGIA CLINICA DEL HOSPITAL DE EMERGENCIAS JOSE CASIMIRO ULLOA</t>
  </si>
  <si>
    <t>Unidad Ejecutora 023-1576: RED. DE SALUD RIMAC - SAN MARTIN DE PORRES - LOS OLIVOS - IGSS</t>
  </si>
  <si>
    <t>2086393: IMPLEMENTACION DEL SERVICIO MATERNO INFANTIL EN EL CENTRO DE SALUD MEXICO DEL DISTRITO DE SAN MARTIN DE PORRES - LIMA</t>
  </si>
  <si>
    <t>2154122: MEJORAMIENTO DE LOS SERVICIOS DE SALUD DEL ESTABLECIMIENTO DE SALUD VILLA LOS ANGELES - MICRORED RIMAC - RED RIMAC SAN MARTIN DE PORRES LOS OLIVOS - DISA V LIMA CIUDAD</t>
  </si>
  <si>
    <t>2045646: CONSOLIDACION DE LOS SERVICIOS ASISTENCIALES DEL C.S. EL PROGRESO DISTRITO DE CARABAYLLO PROVINCIA DE LIMA</t>
  </si>
  <si>
    <t>Unidad Ejecutora 019-1572: HOSPITAL NACIONAL DOCENTE MADRE NIÑO - SAN BARTOLOME - IGSS</t>
  </si>
  <si>
    <t>2197490: INSTALACION DEL MODULO DE ATENCION DE URGENCIAS (MAU) EN EL SERVICIO DE EMERGENCIA DEL HOSPITAL NACIONAL DOCENTE MADRE NIÑO SAN BARTOLOME, LIMA -PERU</t>
  </si>
  <si>
    <t>AL MES DE JULIO 2016</t>
  </si>
  <si>
    <t>2112720: FORTALECIMIENTO DE LA CAPACIDAD RESOLUTIVA DEL CENTRO DE SALUD I-4 CESAR LOPEZ SILVA DE LA DISA II LIMA SUR</t>
  </si>
  <si>
    <t>2285573: MEJORAMIENTO DE LOS SERVICIOS DE SALUD DEL ESTABLECIMIENTO DE SALUD PROGRESO, DEL DISTRITO DE CHIMBOTE, PROVINCIA DE SANTA, DEPARTAMENTO DE ANCASH</t>
  </si>
  <si>
    <t>AL MES DE AGOSTO 2016</t>
  </si>
  <si>
    <t>2063552: FORTALECIMIENTO DE LA CAPACIDAD RESOLUTIVA DE LOS SERVICIOS DE SALUD DEL HOSPITAL SAN JUAN DE DIOS DE PISCO - DIRESA ICA</t>
  </si>
  <si>
    <t>Ejecución acumulada al mes de
 Julio (Devengado)</t>
  </si>
  <si>
    <t>MINISTERIO DE SALUD - MES DE AGOSTO 2016</t>
  </si>
  <si>
    <t xml:space="preserve">       022-138    DIRECCION DE SALUD II LIMA SUR</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</si>
</sst>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 #,##0.00_ ;_ * \-#,##0.00_ ;_ * &quot;-&quot;??_ ;_ @_ "/>
    <numFmt numFmtId="165" formatCode="_ * #,##0_ ;_ * \-#,##0_ ;_ * &quot;-&quot;??_ ;_ @_ "/>
    <numFmt numFmtId="166" formatCode="_(* #,##0_);_(* \(#,##0\);_(* &quot;-&quot;??_);_(@_)"/>
    <numFmt numFmtId="167" formatCode="#,##0.0"/>
    <numFmt numFmtId="168" formatCode="0.0"/>
    <numFmt numFmtId="169" formatCode="_ * #,##0.00_ ;_ * \-#,##0.00_ ;_ * \-??_ ;_ @_ "/>
  </numFmts>
  <fonts count="35" x14ac:knownFonts="1">
    <font>
      <sz val="11"/>
      <color theme="1"/>
      <name val="Calibri"/>
      <family val="2"/>
      <scheme val="minor"/>
    </font>
    <font>
      <sz val="11"/>
      <color indexed="8"/>
      <name val="Calibri"/>
      <family val="2"/>
    </font>
    <font>
      <sz val="11"/>
      <color indexed="8"/>
      <name val="Calibri"/>
      <family val="2"/>
    </font>
    <font>
      <sz val="11"/>
      <color indexed="8"/>
      <name val="Arial Black"/>
      <family val="2"/>
    </font>
    <font>
      <b/>
      <sz val="8"/>
      <name val="Arial"/>
      <family val="2"/>
    </font>
    <font>
      <sz val="8"/>
      <name val="Arial"/>
      <family val="2"/>
    </font>
    <font>
      <sz val="8"/>
      <name val="Arial"/>
      <family val="2"/>
    </font>
    <font>
      <sz val="10"/>
      <name val="Arial"/>
      <family val="2"/>
    </font>
    <font>
      <b/>
      <sz val="12"/>
      <name val="Verdana"/>
      <family val="2"/>
    </font>
    <font>
      <sz val="7"/>
      <name val="Arial"/>
      <family val="2"/>
    </font>
    <font>
      <b/>
      <sz val="10"/>
      <name val="Arial"/>
      <family val="2"/>
    </font>
    <font>
      <b/>
      <sz val="9"/>
      <color indexed="9"/>
      <name val="Arial"/>
      <family val="2"/>
    </font>
    <font>
      <sz val="12"/>
      <name val="Arial Black"/>
      <family val="2"/>
    </font>
    <font>
      <sz val="11"/>
      <name val="Arial Black"/>
      <family val="2"/>
    </font>
    <font>
      <sz val="9"/>
      <name val="Arial"/>
      <family val="2"/>
    </font>
    <font>
      <sz val="14"/>
      <name val="Arial"/>
      <family val="2"/>
    </font>
    <font>
      <sz val="9"/>
      <color indexed="9"/>
      <name val="Arial"/>
      <family val="2"/>
    </font>
    <font>
      <b/>
      <sz val="11"/>
      <color indexed="8"/>
      <name val="Arial Black"/>
      <family val="2"/>
    </font>
    <font>
      <sz val="9"/>
      <color indexed="16"/>
      <name val="Arial"/>
      <family val="2"/>
    </font>
    <font>
      <b/>
      <sz val="9"/>
      <name val="Arial"/>
      <family val="2"/>
    </font>
    <font>
      <b/>
      <sz val="9"/>
      <color indexed="16"/>
      <name val="Arial"/>
      <family val="2"/>
    </font>
    <font>
      <sz val="9"/>
      <color indexed="8"/>
      <name val="Arial"/>
      <family val="2"/>
    </font>
    <font>
      <b/>
      <sz val="9"/>
      <color indexed="18"/>
      <name val="Arial"/>
      <family val="2"/>
    </font>
    <font>
      <sz val="10"/>
      <name val="Arial Black"/>
      <family val="2"/>
    </font>
    <font>
      <b/>
      <sz val="9"/>
      <color indexed="8"/>
      <name val="Arial"/>
      <family val="2"/>
    </font>
    <font>
      <sz val="11"/>
      <color theme="1"/>
      <name val="Calibri"/>
      <family val="2"/>
      <scheme val="minor"/>
    </font>
    <font>
      <sz val="9"/>
      <color theme="1"/>
      <name val="Arial"/>
      <family val="2"/>
    </font>
    <font>
      <b/>
      <sz val="9"/>
      <color rgb="FFFF0000"/>
      <name val="Arial"/>
      <family val="2"/>
    </font>
    <font>
      <sz val="9"/>
      <color rgb="FFFF0000"/>
      <name val="Arial"/>
      <family val="2"/>
    </font>
    <font>
      <b/>
      <sz val="10"/>
      <color theme="1"/>
      <name val="Arial"/>
      <family val="2"/>
    </font>
    <font>
      <sz val="10"/>
      <color theme="1"/>
      <name val="Arial"/>
      <family val="2"/>
    </font>
    <font>
      <b/>
      <sz val="9"/>
      <color theme="1"/>
      <name val="Arial"/>
      <family val="2"/>
    </font>
    <font>
      <sz val="20"/>
      <name val="Arial"/>
      <family val="2"/>
    </font>
    <font>
      <u/>
      <sz val="11"/>
      <color theme="10"/>
      <name val="Calibri"/>
      <family val="2"/>
      <scheme val="minor"/>
    </font>
    <font>
      <sz val="8"/>
      <name val="Calibri"/>
      <family val="2"/>
      <scheme val="minor"/>
    </font>
  </fonts>
  <fills count="9">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43"/>
        <bgColor indexed="64"/>
      </patternFill>
    </fill>
    <fill>
      <patternFill patternType="solid">
        <fgColor theme="0"/>
        <bgColor indexed="64"/>
      </patternFill>
    </fill>
    <fill>
      <patternFill patternType="solid">
        <fgColor theme="3" tint="0.59999389629810485"/>
        <bgColor indexed="64"/>
      </patternFill>
    </fill>
    <fill>
      <patternFill patternType="solid">
        <fgColor rgb="FFFFFFFF"/>
        <bgColor indexed="64"/>
      </patternFill>
    </fill>
    <fill>
      <patternFill patternType="solid">
        <fgColor rgb="FFB9F2FD"/>
        <bgColor indexed="64"/>
      </patternFill>
    </fill>
  </fills>
  <borders count="4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9"/>
      </left>
      <right style="thin">
        <color indexed="9"/>
      </right>
      <top/>
      <bottom style="medium">
        <color indexed="64"/>
      </bottom>
      <diagonal/>
    </border>
    <border>
      <left style="thin">
        <color indexed="9"/>
      </left>
      <right style="thin">
        <color indexed="9"/>
      </right>
      <top/>
      <bottom/>
      <diagonal/>
    </border>
    <border>
      <left style="medium">
        <color indexed="22"/>
      </left>
      <right style="medium">
        <color indexed="22"/>
      </right>
      <top/>
      <bottom style="medium">
        <color indexed="64"/>
      </bottom>
      <diagonal/>
    </border>
    <border>
      <left style="medium">
        <color indexed="22"/>
      </left>
      <right style="thin">
        <color indexed="9"/>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top/>
      <bottom/>
      <diagonal/>
    </border>
    <border>
      <left style="thin">
        <color theme="0"/>
      </left>
      <right/>
      <top/>
      <bottom style="thin">
        <color indexed="64"/>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theme="0"/>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12">
    <xf numFmtId="0" fontId="0" fillId="0" borderId="0"/>
    <xf numFmtId="164" fontId="2" fillId="0" borderId="0" applyFont="0" applyFill="0" applyBorder="0" applyAlignment="0" applyProtection="0"/>
    <xf numFmtId="164" fontId="1" fillId="0" borderId="0" applyFont="0" applyFill="0" applyBorder="0" applyAlignment="0" applyProtection="0"/>
    <xf numFmtId="169" fontId="1" fillId="0" borderId="0" applyFill="0" applyBorder="0" applyAlignment="0" applyProtection="0"/>
    <xf numFmtId="164" fontId="25" fillId="0" borderId="0" applyFont="0" applyFill="0" applyBorder="0" applyAlignment="0" applyProtection="0"/>
    <xf numFmtId="164" fontId="1" fillId="0" borderId="0" applyFont="0" applyFill="0" applyBorder="0" applyAlignment="0" applyProtection="0"/>
    <xf numFmtId="169" fontId="1" fillId="0" borderId="0" applyFill="0" applyBorder="0" applyAlignment="0" applyProtection="0"/>
    <xf numFmtId="0" fontId="1" fillId="0" borderId="0"/>
    <xf numFmtId="0" fontId="7" fillId="0" borderId="0"/>
    <xf numFmtId="0" fontId="7" fillId="0" borderId="0"/>
    <xf numFmtId="0" fontId="7" fillId="0" borderId="0"/>
    <xf numFmtId="0" fontId="33" fillId="0" borderId="0" applyNumberFormat="0" applyFill="0" applyBorder="0" applyAlignment="0" applyProtection="0"/>
  </cellStyleXfs>
  <cellXfs count="189">
    <xf numFmtId="0" fontId="0" fillId="0" borderId="0" xfId="0"/>
    <xf numFmtId="0" fontId="9" fillId="2" borderId="0" xfId="9" applyFont="1" applyFill="1"/>
    <xf numFmtId="0" fontId="9" fillId="2" borderId="0" xfId="9" applyFont="1" applyFill="1" applyAlignment="1">
      <alignment wrapText="1"/>
    </xf>
    <xf numFmtId="0" fontId="4" fillId="2" borderId="0" xfId="9" applyFont="1" applyFill="1" applyAlignment="1">
      <alignment wrapText="1"/>
    </xf>
    <xf numFmtId="0" fontId="9" fillId="2" borderId="0" xfId="9" applyFont="1" applyFill="1" applyAlignment="1">
      <alignment horizontal="center"/>
    </xf>
    <xf numFmtId="0" fontId="12" fillId="0" borderId="0" xfId="0" applyFont="1" applyFill="1" applyBorder="1" applyAlignment="1">
      <alignment vertical="center" wrapText="1"/>
    </xf>
    <xf numFmtId="0" fontId="10" fillId="2" borderId="1" xfId="9" applyFont="1" applyFill="1" applyBorder="1" applyAlignment="1">
      <alignment horizontal="left" wrapText="1"/>
    </xf>
    <xf numFmtId="3" fontId="9" fillId="2" borderId="0" xfId="9" applyNumberFormat="1" applyFont="1" applyFill="1"/>
    <xf numFmtId="3" fontId="14" fillId="2" borderId="0" xfId="9" applyNumberFormat="1" applyFont="1" applyFill="1"/>
    <xf numFmtId="3" fontId="12" fillId="0" borderId="0" xfId="0" applyNumberFormat="1" applyFont="1" applyFill="1" applyBorder="1" applyAlignment="1">
      <alignment vertical="center" wrapText="1"/>
    </xf>
    <xf numFmtId="3" fontId="15" fillId="2" borderId="0" xfId="9" applyNumberFormat="1" applyFont="1" applyFill="1"/>
    <xf numFmtId="3" fontId="9" fillId="2" borderId="0" xfId="9" applyNumberFormat="1" applyFont="1" applyFill="1" applyAlignment="1">
      <alignment horizontal="center"/>
    </xf>
    <xf numFmtId="3" fontId="10" fillId="2" borderId="3" xfId="9" applyNumberFormat="1" applyFont="1" applyFill="1" applyBorder="1" applyAlignment="1">
      <alignment horizontal="right"/>
    </xf>
    <xf numFmtId="0" fontId="5" fillId="2" borderId="0" xfId="9" applyFont="1" applyFill="1"/>
    <xf numFmtId="3" fontId="5" fillId="2" borderId="0" xfId="9" applyNumberFormat="1" applyFont="1" applyFill="1"/>
    <xf numFmtId="0" fontId="10" fillId="5" borderId="1" xfId="9" applyFont="1" applyFill="1" applyBorder="1" applyAlignment="1">
      <alignment horizontal="left" wrapText="1"/>
    </xf>
    <xf numFmtId="3" fontId="10" fillId="5" borderId="4" xfId="9" applyNumberFormat="1" applyFont="1" applyFill="1" applyBorder="1" applyAlignment="1">
      <alignment horizontal="right"/>
    </xf>
    <xf numFmtId="0" fontId="14" fillId="2" borderId="5" xfId="9" applyFont="1" applyFill="1" applyBorder="1" applyAlignment="1">
      <alignment horizontal="left" wrapText="1"/>
    </xf>
    <xf numFmtId="3" fontId="14" fillId="5" borderId="2" xfId="9" applyNumberFormat="1" applyFont="1" applyFill="1" applyBorder="1" applyAlignment="1">
      <alignment horizontal="right"/>
    </xf>
    <xf numFmtId="168" fontId="14" fillId="5" borderId="6" xfId="9" applyNumberFormat="1" applyFont="1" applyFill="1" applyBorder="1" applyAlignment="1">
      <alignment horizontal="right"/>
    </xf>
    <xf numFmtId="164" fontId="9" fillId="2" borderId="0" xfId="1" applyFont="1" applyFill="1"/>
    <xf numFmtId="164" fontId="9" fillId="2" borderId="0" xfId="9" applyNumberFormat="1" applyFont="1" applyFill="1"/>
    <xf numFmtId="164" fontId="5" fillId="2" borderId="0" xfId="9" applyNumberFormat="1" applyFont="1" applyFill="1"/>
    <xf numFmtId="0" fontId="7" fillId="2" borderId="0" xfId="9" applyFont="1" applyFill="1" applyAlignment="1">
      <alignment horizontal="center"/>
    </xf>
    <xf numFmtId="3" fontId="14" fillId="5" borderId="0" xfId="9" applyNumberFormat="1" applyFont="1" applyFill="1" applyBorder="1" applyAlignment="1">
      <alignment horizontal="right"/>
    </xf>
    <xf numFmtId="0" fontId="9" fillId="2" borderId="0" xfId="9" applyFont="1" applyFill="1" applyBorder="1"/>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10" applyFont="1" applyFill="1" applyBorder="1" applyAlignment="1">
      <alignment horizontal="center" vertical="center" wrapText="1"/>
    </xf>
    <xf numFmtId="0" fontId="11" fillId="3" borderId="10" xfId="10" applyFont="1" applyFill="1" applyBorder="1" applyAlignment="1">
      <alignment horizontal="center" vertical="center" wrapText="1"/>
    </xf>
    <xf numFmtId="168" fontId="11" fillId="3" borderId="8" xfId="0" applyNumberFormat="1" applyFont="1" applyFill="1" applyBorder="1" applyAlignment="1">
      <alignment horizontal="center" vertical="center" wrapText="1"/>
    </xf>
    <xf numFmtId="168" fontId="11" fillId="3" borderId="21" xfId="10" applyNumberFormat="1" applyFont="1" applyFill="1" applyBorder="1" applyAlignment="1">
      <alignment horizontal="center" vertical="center" wrapText="1"/>
    </xf>
    <xf numFmtId="0" fontId="14" fillId="0" borderId="0" xfId="10" applyFont="1" applyFill="1" applyBorder="1"/>
    <xf numFmtId="0" fontId="14" fillId="0" borderId="0" xfId="10" applyFont="1" applyAlignment="1">
      <alignment horizontal="center" vertical="center" wrapText="1"/>
    </xf>
    <xf numFmtId="3" fontId="18" fillId="0" borderId="11" xfId="10" applyNumberFormat="1" applyFont="1" applyFill="1" applyBorder="1" applyAlignment="1">
      <alignment horizontal="right" vertical="center" wrapText="1"/>
    </xf>
    <xf numFmtId="0" fontId="14" fillId="0" borderId="0" xfId="10" applyFont="1"/>
    <xf numFmtId="0" fontId="20" fillId="5" borderId="2" xfId="10" applyFont="1" applyFill="1" applyBorder="1" applyAlignment="1">
      <alignment horizontal="center" vertical="center" wrapText="1"/>
    </xf>
    <xf numFmtId="4" fontId="7" fillId="2" borderId="0" xfId="9" applyNumberFormat="1" applyFont="1" applyFill="1"/>
    <xf numFmtId="4" fontId="23" fillId="0" borderId="0" xfId="0" applyNumberFormat="1" applyFont="1" applyFill="1" applyBorder="1" applyAlignment="1">
      <alignment vertical="center" wrapText="1"/>
    </xf>
    <xf numFmtId="0" fontId="11" fillId="3" borderId="21" xfId="10" applyFont="1" applyFill="1" applyBorder="1" applyAlignment="1">
      <alignment horizontal="center" vertical="center" wrapText="1"/>
    </xf>
    <xf numFmtId="0" fontId="21" fillId="0" borderId="0" xfId="0" applyFont="1" applyAlignment="1">
      <alignment horizontal="center" vertical="center" wrapText="1"/>
    </xf>
    <xf numFmtId="0" fontId="26" fillId="0" borderId="0" xfId="0" applyFont="1"/>
    <xf numFmtId="0" fontId="21" fillId="0" borderId="0" xfId="0" applyFont="1" applyAlignment="1">
      <alignment vertical="center" wrapText="1"/>
    </xf>
    <xf numFmtId="0" fontId="21" fillId="0" borderId="0" xfId="0" applyFont="1"/>
    <xf numFmtId="0" fontId="26" fillId="0" borderId="0" xfId="0" applyFont="1" applyBorder="1"/>
    <xf numFmtId="0" fontId="22" fillId="0" borderId="2" xfId="0" applyFont="1" applyBorder="1" applyAlignment="1">
      <alignment horizontal="justify" vertical="center" wrapText="1"/>
    </xf>
    <xf numFmtId="3" fontId="22" fillId="0" borderId="2" xfId="0" applyNumberFormat="1" applyFont="1" applyBorder="1" applyAlignment="1">
      <alignment horizontal="right" vertical="center" wrapText="1"/>
    </xf>
    <xf numFmtId="0" fontId="20" fillId="0" borderId="2" xfId="0" applyFont="1" applyFill="1" applyBorder="1" applyAlignment="1">
      <alignment horizontal="center" vertical="center" wrapText="1"/>
    </xf>
    <xf numFmtId="0" fontId="19" fillId="6" borderId="2" xfId="0" applyFont="1" applyFill="1" applyBorder="1" applyAlignment="1">
      <alignment horizontal="left" vertical="center" wrapText="1"/>
    </xf>
    <xf numFmtId="166" fontId="19" fillId="6" borderId="2" xfId="2" applyNumberFormat="1" applyFont="1" applyFill="1" applyBorder="1" applyAlignment="1">
      <alignment horizontal="right" vertical="center" wrapText="1"/>
    </xf>
    <xf numFmtId="3" fontId="19" fillId="6" borderId="2" xfId="2" applyNumberFormat="1" applyFont="1" applyFill="1" applyBorder="1" applyAlignment="1">
      <alignment horizontal="right" vertical="center" wrapText="1"/>
    </xf>
    <xf numFmtId="0" fontId="20" fillId="5" borderId="2" xfId="0" applyFont="1" applyFill="1" applyBorder="1" applyAlignment="1">
      <alignment horizontal="center" vertical="center" wrapText="1"/>
    </xf>
    <xf numFmtId="0" fontId="19" fillId="6" borderId="12" xfId="0" applyFont="1" applyFill="1" applyBorder="1" applyAlignment="1">
      <alignment horizontal="left" vertical="center" wrapText="1"/>
    </xf>
    <xf numFmtId="49" fontId="20" fillId="2" borderId="2" xfId="0" applyNumberFormat="1" applyFont="1" applyFill="1" applyBorder="1" applyAlignment="1">
      <alignment vertical="center" wrapText="1"/>
    </xf>
    <xf numFmtId="168" fontId="26" fillId="0" borderId="0" xfId="0" applyNumberFormat="1" applyFont="1"/>
    <xf numFmtId="4" fontId="26" fillId="0" borderId="0" xfId="0" applyNumberFormat="1" applyFont="1"/>
    <xf numFmtId="0" fontId="21" fillId="5" borderId="0" xfId="0" applyFont="1" applyFill="1" applyAlignment="1">
      <alignment vertical="center" wrapText="1"/>
    </xf>
    <xf numFmtId="0" fontId="24" fillId="0" borderId="0" xfId="0" applyFont="1" applyAlignment="1">
      <alignment horizontal="center" vertical="center" wrapText="1"/>
    </xf>
    <xf numFmtId="0" fontId="14" fillId="2" borderId="0" xfId="10" applyFont="1" applyFill="1"/>
    <xf numFmtId="168" fontId="14" fillId="0" borderId="0" xfId="10" applyNumberFormat="1" applyFont="1" applyFill="1"/>
    <xf numFmtId="0" fontId="18" fillId="5" borderId="0" xfId="10" applyFont="1" applyFill="1" applyBorder="1" applyAlignment="1">
      <alignment horizontal="center" vertical="center" wrapText="1"/>
    </xf>
    <xf numFmtId="0" fontId="14" fillId="0" borderId="0" xfId="10" applyFont="1" applyAlignment="1">
      <alignment vertical="center" wrapText="1"/>
    </xf>
    <xf numFmtId="0" fontId="19" fillId="0" borderId="0" xfId="10" applyFont="1" applyAlignment="1">
      <alignment vertical="center" wrapText="1"/>
    </xf>
    <xf numFmtId="168" fontId="14" fillId="0" borderId="0" xfId="10" applyNumberFormat="1" applyFont="1"/>
    <xf numFmtId="168" fontId="14" fillId="0" borderId="0" xfId="10" applyNumberFormat="1" applyFont="1" applyAlignment="1">
      <alignment vertical="center"/>
    </xf>
    <xf numFmtId="166" fontId="19" fillId="6" borderId="12" xfId="1" applyNumberFormat="1" applyFont="1" applyFill="1" applyBorder="1" applyAlignment="1">
      <alignment horizontal="right" vertical="center" wrapText="1"/>
    </xf>
    <xf numFmtId="3" fontId="19" fillId="6" borderId="12" xfId="1" applyNumberFormat="1" applyFont="1" applyFill="1" applyBorder="1" applyAlignment="1">
      <alignment horizontal="right" vertical="center" wrapText="1"/>
    </xf>
    <xf numFmtId="168" fontId="19" fillId="6" borderId="12" xfId="1" applyNumberFormat="1" applyFont="1" applyFill="1" applyBorder="1" applyAlignment="1">
      <alignment horizontal="right" vertical="center" wrapText="1"/>
    </xf>
    <xf numFmtId="168" fontId="22" fillId="0" borderId="2" xfId="0" applyNumberFormat="1" applyFont="1" applyBorder="1" applyAlignment="1">
      <alignment horizontal="right" vertical="center" wrapText="1"/>
    </xf>
    <xf numFmtId="166" fontId="19" fillId="6" borderId="13" xfId="2" applyNumberFormat="1" applyFont="1" applyFill="1" applyBorder="1" applyAlignment="1">
      <alignment horizontal="right" vertical="center" wrapText="1"/>
    </xf>
    <xf numFmtId="0" fontId="27" fillId="0" borderId="0" xfId="0" applyFont="1" applyAlignment="1">
      <alignment horizontal="center" vertical="center" wrapText="1"/>
    </xf>
    <xf numFmtId="168" fontId="28" fillId="0" borderId="0" xfId="10" applyNumberFormat="1" applyFont="1" applyFill="1" applyBorder="1"/>
    <xf numFmtId="168" fontId="28" fillId="0" borderId="0" xfId="10" applyNumberFormat="1" applyFont="1" applyFill="1" applyBorder="1" applyAlignment="1">
      <alignment vertical="center"/>
    </xf>
    <xf numFmtId="0" fontId="14" fillId="2" borderId="0" xfId="10" applyFont="1" applyFill="1" applyAlignment="1">
      <alignment horizontal="right"/>
    </xf>
    <xf numFmtId="168" fontId="14" fillId="2" borderId="0" xfId="10" applyNumberFormat="1" applyFont="1" applyFill="1" applyAlignment="1">
      <alignment horizontal="right"/>
    </xf>
    <xf numFmtId="168" fontId="14" fillId="0" borderId="0" xfId="10" applyNumberFormat="1" applyFont="1" applyFill="1" applyAlignment="1">
      <alignment horizontal="right"/>
    </xf>
    <xf numFmtId="0" fontId="19" fillId="2" borderId="0" xfId="10" applyFont="1" applyFill="1" applyAlignment="1">
      <alignment horizontal="right" wrapText="1"/>
    </xf>
    <xf numFmtId="0" fontId="28" fillId="0" borderId="0" xfId="0" applyFont="1" applyAlignment="1">
      <alignment vertical="center" wrapText="1"/>
    </xf>
    <xf numFmtId="168" fontId="28" fillId="0" borderId="0" xfId="0" applyNumberFormat="1" applyFont="1" applyAlignment="1">
      <alignment horizontal="center" vertical="center" wrapText="1"/>
    </xf>
    <xf numFmtId="0" fontId="14" fillId="0" borderId="0" xfId="10" applyFont="1" applyAlignment="1">
      <alignment horizontal="justify" vertical="top"/>
    </xf>
    <xf numFmtId="167" fontId="10" fillId="2" borderId="15" xfId="9" applyNumberFormat="1" applyFont="1" applyFill="1" applyBorder="1" applyAlignment="1">
      <alignment horizontal="right"/>
    </xf>
    <xf numFmtId="3" fontId="10" fillId="5" borderId="0" xfId="9" applyNumberFormat="1" applyFont="1" applyFill="1" applyBorder="1" applyAlignment="1">
      <alignment horizontal="right"/>
    </xf>
    <xf numFmtId="0" fontId="30" fillId="7" borderId="0" xfId="0" applyFont="1" applyFill="1" applyBorder="1" applyAlignment="1">
      <alignment horizontal="left" wrapText="1"/>
    </xf>
    <xf numFmtId="166" fontId="28" fillId="0" borderId="0" xfId="0" applyNumberFormat="1" applyFont="1" applyAlignment="1">
      <alignment horizontal="center" vertical="center" wrapText="1"/>
    </xf>
    <xf numFmtId="0" fontId="21" fillId="0" borderId="0" xfId="0" applyFont="1" applyAlignment="1">
      <alignment horizontal="justify" vertical="top" wrapText="1"/>
    </xf>
    <xf numFmtId="168" fontId="19" fillId="5" borderId="6" xfId="9" applyNumberFormat="1" applyFont="1" applyFill="1" applyBorder="1" applyAlignment="1">
      <alignment horizontal="right"/>
    </xf>
    <xf numFmtId="0" fontId="11" fillId="3" borderId="21" xfId="10" applyFont="1" applyFill="1" applyBorder="1" applyAlignment="1">
      <alignment horizontal="center" vertical="center" wrapText="1"/>
    </xf>
    <xf numFmtId="3" fontId="28" fillId="0" borderId="0" xfId="0" applyNumberFormat="1" applyFont="1" applyAlignment="1">
      <alignment horizontal="center" vertical="center" wrapText="1"/>
    </xf>
    <xf numFmtId="3" fontId="19" fillId="0" borderId="0" xfId="10" applyNumberFormat="1" applyFont="1" applyBorder="1" applyAlignment="1">
      <alignment horizontal="right" vertical="center" wrapText="1"/>
    </xf>
    <xf numFmtId="3" fontId="27" fillId="0" borderId="0" xfId="0" applyNumberFormat="1" applyFont="1" applyAlignment="1">
      <alignment horizontal="center" vertical="center" wrapText="1"/>
    </xf>
    <xf numFmtId="0" fontId="20" fillId="5" borderId="0" xfId="10" applyFont="1" applyFill="1" applyBorder="1" applyAlignment="1">
      <alignment horizontal="center" vertical="center" wrapText="1"/>
    </xf>
    <xf numFmtId="3" fontId="19" fillId="5" borderId="0" xfId="10" applyNumberFormat="1" applyFont="1" applyFill="1" applyBorder="1" applyAlignment="1">
      <alignment horizontal="right" vertical="center" wrapText="1"/>
    </xf>
    <xf numFmtId="3" fontId="29" fillId="7" borderId="0" xfId="0" applyNumberFormat="1" applyFont="1" applyFill="1" applyBorder="1" applyAlignment="1">
      <alignment horizontal="right" vertical="center" wrapText="1"/>
    </xf>
    <xf numFmtId="3" fontId="19" fillId="5" borderId="0" xfId="0" applyNumberFormat="1" applyFont="1" applyFill="1" applyBorder="1" applyAlignment="1">
      <alignment horizontal="right" vertical="center"/>
    </xf>
    <xf numFmtId="168" fontId="31" fillId="0" borderId="0" xfId="10" applyNumberFormat="1" applyFont="1" applyFill="1" applyBorder="1" applyAlignment="1">
      <alignment horizontal="right" vertical="center" wrapText="1"/>
    </xf>
    <xf numFmtId="168" fontId="19" fillId="0" borderId="0" xfId="10" applyNumberFormat="1" applyFont="1" applyBorder="1" applyAlignment="1">
      <alignment horizontal="right" vertical="center"/>
    </xf>
    <xf numFmtId="0" fontId="19" fillId="2" borderId="0" xfId="10" applyFont="1" applyFill="1" applyBorder="1" applyAlignment="1">
      <alignment horizontal="right" wrapText="1"/>
    </xf>
    <xf numFmtId="168" fontId="22" fillId="0" borderId="2" xfId="2" applyNumberFormat="1" applyFont="1" applyBorder="1" applyAlignment="1">
      <alignment horizontal="right" vertical="center" wrapText="1"/>
    </xf>
    <xf numFmtId="3" fontId="19" fillId="6" borderId="2" xfId="2" applyNumberFormat="1" applyFont="1" applyFill="1" applyBorder="1" applyAlignment="1">
      <alignment horizontal="left" vertical="center" wrapText="1"/>
    </xf>
    <xf numFmtId="167" fontId="19" fillId="6" borderId="2" xfId="2" applyNumberFormat="1" applyFont="1" applyFill="1" applyBorder="1" applyAlignment="1">
      <alignment horizontal="right" vertical="center" wrapText="1"/>
    </xf>
    <xf numFmtId="3" fontId="24" fillId="4" borderId="2" xfId="0" applyNumberFormat="1" applyFont="1" applyFill="1" applyBorder="1" applyAlignment="1">
      <alignment horizontal="right" vertical="center"/>
    </xf>
    <xf numFmtId="168" fontId="24" fillId="4" borderId="2" xfId="0" applyNumberFormat="1" applyFont="1" applyFill="1" applyBorder="1" applyAlignment="1">
      <alignment horizontal="right" vertical="center"/>
    </xf>
    <xf numFmtId="0" fontId="20" fillId="5" borderId="2" xfId="10" applyFont="1" applyFill="1" applyBorder="1" applyAlignment="1">
      <alignment horizontal="right" vertical="center" wrapText="1"/>
    </xf>
    <xf numFmtId="0" fontId="24" fillId="4" borderId="2" xfId="0" applyFont="1" applyFill="1" applyBorder="1" applyAlignment="1">
      <alignment horizontal="right" vertical="center"/>
    </xf>
    <xf numFmtId="0" fontId="14" fillId="0" borderId="0" xfId="10" applyFont="1" applyAlignment="1">
      <alignment horizontal="right"/>
    </xf>
    <xf numFmtId="0" fontId="24" fillId="4" borderId="12" xfId="0" applyFont="1" applyFill="1" applyBorder="1" applyAlignment="1">
      <alignment horizontal="left" vertical="center"/>
    </xf>
    <xf numFmtId="0" fontId="21" fillId="0" borderId="0" xfId="0" quotePrefix="1" applyFont="1" applyAlignment="1">
      <alignment vertical="center" wrapText="1"/>
    </xf>
    <xf numFmtId="0" fontId="19" fillId="4" borderId="17" xfId="0" applyFont="1" applyFill="1" applyBorder="1" applyAlignment="1">
      <alignment horizontal="center" vertical="center" wrapText="1"/>
    </xf>
    <xf numFmtId="168" fontId="19" fillId="4" borderId="17" xfId="0" applyNumberFormat="1" applyFont="1" applyFill="1" applyBorder="1" applyAlignment="1">
      <alignment horizontal="right" vertical="center"/>
    </xf>
    <xf numFmtId="164" fontId="32" fillId="2" borderId="0" xfId="1" applyFont="1" applyFill="1"/>
    <xf numFmtId="3" fontId="19" fillId="4" borderId="14" xfId="0" applyNumberFormat="1" applyFont="1" applyFill="1" applyBorder="1" applyAlignment="1">
      <alignment horizontal="right" vertical="center"/>
    </xf>
    <xf numFmtId="0" fontId="31" fillId="0" borderId="0" xfId="0" applyFont="1" applyBorder="1" applyAlignment="1">
      <alignment vertical="center"/>
    </xf>
    <xf numFmtId="3" fontId="19" fillId="4" borderId="17" xfId="0" applyNumberFormat="1" applyFont="1" applyFill="1" applyBorder="1" applyAlignment="1">
      <alignment vertical="center" wrapText="1"/>
    </xf>
    <xf numFmtId="3" fontId="22" fillId="0" borderId="12" xfId="0" applyNumberFormat="1" applyFont="1" applyBorder="1" applyAlignment="1">
      <alignment horizontal="right" vertical="center" wrapText="1"/>
    </xf>
    <xf numFmtId="0" fontId="22" fillId="0" borderId="4" xfId="0" applyFont="1" applyBorder="1" applyAlignment="1">
      <alignment horizontal="justify" vertical="center" wrapText="1"/>
    </xf>
    <xf numFmtId="3" fontId="19" fillId="6" borderId="4" xfId="2" applyNumberFormat="1" applyFont="1" applyFill="1" applyBorder="1" applyAlignment="1">
      <alignment horizontal="left" vertical="center" wrapText="1"/>
    </xf>
    <xf numFmtId="3" fontId="19" fillId="6" borderId="4" xfId="2" applyNumberFormat="1" applyFont="1" applyFill="1" applyBorder="1" applyAlignment="1">
      <alignment horizontal="right" vertical="center" wrapText="1"/>
    </xf>
    <xf numFmtId="0" fontId="26" fillId="0" borderId="12" xfId="0" applyFont="1" applyBorder="1" applyAlignment="1"/>
    <xf numFmtId="166" fontId="19" fillId="6" borderId="12" xfId="2" applyNumberFormat="1" applyFont="1" applyFill="1" applyBorder="1" applyAlignment="1">
      <alignment horizontal="right" vertical="center" wrapText="1"/>
    </xf>
    <xf numFmtId="3" fontId="19" fillId="6" borderId="12" xfId="2" applyNumberFormat="1" applyFont="1" applyFill="1" applyBorder="1" applyAlignment="1">
      <alignment horizontal="right" vertical="center" wrapText="1"/>
    </xf>
    <xf numFmtId="168" fontId="19" fillId="6" borderId="12" xfId="2" applyNumberFormat="1" applyFont="1" applyFill="1" applyBorder="1" applyAlignment="1">
      <alignment horizontal="right" vertical="center" wrapText="1"/>
    </xf>
    <xf numFmtId="0" fontId="22" fillId="0" borderId="36" xfId="0" applyFont="1" applyBorder="1" applyAlignment="1">
      <alignment horizontal="justify" vertical="center" wrapText="1"/>
    </xf>
    <xf numFmtId="168" fontId="22" fillId="0" borderId="12" xfId="0" applyNumberFormat="1" applyFont="1" applyBorder="1" applyAlignment="1">
      <alignment horizontal="right" vertical="center" wrapText="1"/>
    </xf>
    <xf numFmtId="0" fontId="19" fillId="8" borderId="2" xfId="0" applyFont="1" applyFill="1" applyBorder="1" applyAlignment="1">
      <alignment horizontal="left" vertical="center" wrapText="1"/>
    </xf>
    <xf numFmtId="3" fontId="19" fillId="8" borderId="2" xfId="0" applyNumberFormat="1" applyFont="1" applyFill="1" applyBorder="1" applyAlignment="1">
      <alignment horizontal="right" vertical="center" wrapText="1"/>
    </xf>
    <xf numFmtId="49" fontId="20" fillId="2" borderId="2" xfId="0" applyNumberFormat="1" applyFont="1" applyFill="1" applyBorder="1" applyAlignment="1">
      <alignment horizontal="center" vertical="center" wrapText="1"/>
    </xf>
    <xf numFmtId="0" fontId="31" fillId="6" borderId="2" xfId="0" applyFont="1" applyFill="1" applyBorder="1" applyAlignment="1">
      <alignment horizontal="left" wrapText="1"/>
    </xf>
    <xf numFmtId="0" fontId="26" fillId="6" borderId="2" xfId="0" applyFont="1" applyFill="1" applyBorder="1" applyAlignment="1">
      <alignment horizontal="left" wrapText="1"/>
    </xf>
    <xf numFmtId="3" fontId="31" fillId="6" borderId="2" xfId="0" applyNumberFormat="1" applyFont="1" applyFill="1" applyBorder="1" applyAlignment="1">
      <alignment horizontal="right" vertical="center" wrapText="1"/>
    </xf>
    <xf numFmtId="168" fontId="31" fillId="6" borderId="2" xfId="0" applyNumberFormat="1" applyFont="1" applyFill="1" applyBorder="1" applyAlignment="1">
      <alignment horizontal="right" vertical="center" wrapText="1"/>
    </xf>
    <xf numFmtId="3" fontId="4" fillId="4" borderId="16" xfId="0" applyNumberFormat="1" applyFont="1" applyFill="1" applyBorder="1" applyAlignment="1">
      <alignment horizontal="right" vertical="center"/>
    </xf>
    <xf numFmtId="0" fontId="5" fillId="0" borderId="0" xfId="10" applyFont="1" applyAlignment="1">
      <alignment vertical="center"/>
    </xf>
    <xf numFmtId="0" fontId="5" fillId="2" borderId="0" xfId="10" applyFont="1" applyFill="1" applyAlignment="1">
      <alignment horizontal="justify" vertical="top"/>
    </xf>
    <xf numFmtId="0" fontId="5" fillId="2" borderId="0" xfId="10" applyFont="1" applyFill="1" applyAlignment="1">
      <alignment horizontal="right" wrapText="1"/>
    </xf>
    <xf numFmtId="0" fontId="5" fillId="0" borderId="0" xfId="10" applyFont="1" applyBorder="1" applyAlignment="1">
      <alignment vertical="center"/>
    </xf>
    <xf numFmtId="0" fontId="5" fillId="2" borderId="0" xfId="10" applyFont="1" applyFill="1" applyBorder="1" applyAlignment="1">
      <alignment horizontal="justify" vertical="top"/>
    </xf>
    <xf numFmtId="3" fontId="4" fillId="0" borderId="0" xfId="10" applyNumberFormat="1" applyFont="1" applyBorder="1" applyAlignment="1">
      <alignment horizontal="right" vertical="center" wrapText="1"/>
    </xf>
    <xf numFmtId="167" fontId="19" fillId="6" borderId="4" xfId="2" applyNumberFormat="1" applyFont="1" applyFill="1" applyBorder="1" applyAlignment="1">
      <alignment horizontal="right" vertical="center" wrapText="1"/>
    </xf>
    <xf numFmtId="168" fontId="19" fillId="6" borderId="2" xfId="2" applyNumberFormat="1" applyFont="1" applyFill="1" applyBorder="1" applyAlignment="1">
      <alignment horizontal="right" vertical="center" wrapText="1"/>
    </xf>
    <xf numFmtId="0" fontId="10" fillId="5" borderId="37" xfId="9" applyFont="1" applyFill="1" applyBorder="1" applyAlignment="1">
      <alignment horizontal="left" wrapText="1"/>
    </xf>
    <xf numFmtId="3" fontId="19" fillId="5" borderId="3" xfId="9" applyNumberFormat="1" applyFont="1" applyFill="1" applyBorder="1" applyAlignment="1">
      <alignment horizontal="right"/>
    </xf>
    <xf numFmtId="168" fontId="19" fillId="5" borderId="15" xfId="9" applyNumberFormat="1" applyFont="1" applyFill="1" applyBorder="1" applyAlignment="1">
      <alignment horizontal="right"/>
    </xf>
    <xf numFmtId="3" fontId="10" fillId="5" borderId="3" xfId="9" applyNumberFormat="1" applyFont="1" applyFill="1" applyBorder="1" applyAlignment="1">
      <alignment horizontal="right"/>
    </xf>
    <xf numFmtId="0" fontId="19" fillId="4" borderId="38" xfId="0" applyFont="1" applyFill="1" applyBorder="1" applyAlignment="1">
      <alignment vertical="center" wrapText="1"/>
    </xf>
    <xf numFmtId="3" fontId="22" fillId="0" borderId="39" xfId="0" applyNumberFormat="1" applyFont="1" applyBorder="1" applyAlignment="1">
      <alignment horizontal="right" vertical="center" wrapText="1"/>
    </xf>
    <xf numFmtId="3" fontId="22" fillId="0" borderId="40" xfId="0" applyNumberFormat="1" applyFont="1" applyBorder="1" applyAlignment="1">
      <alignment horizontal="right" vertical="center" wrapText="1"/>
    </xf>
    <xf numFmtId="167" fontId="19" fillId="8" borderId="2" xfId="0" applyNumberFormat="1" applyFont="1" applyFill="1" applyBorder="1" applyAlignment="1">
      <alignment horizontal="right" vertical="center" wrapText="1"/>
    </xf>
    <xf numFmtId="167" fontId="22" fillId="0" borderId="2" xfId="0" applyNumberFormat="1" applyFont="1" applyBorder="1" applyAlignment="1">
      <alignment horizontal="right" vertical="center" wrapText="1"/>
    </xf>
    <xf numFmtId="0" fontId="19" fillId="0" borderId="0" xfId="0" applyFont="1" applyAlignment="1">
      <alignment horizontal="center" vertical="center" wrapText="1"/>
    </xf>
    <xf numFmtId="0" fontId="14" fillId="2" borderId="5" xfId="9" applyFont="1" applyFill="1" applyBorder="1" applyAlignment="1">
      <alignment wrapText="1"/>
    </xf>
    <xf numFmtId="164" fontId="14" fillId="0" borderId="0" xfId="1" applyFont="1"/>
    <xf numFmtId="3" fontId="22" fillId="0" borderId="12" xfId="0" applyNumberFormat="1" applyFont="1" applyBorder="1" applyAlignment="1">
      <alignment vertical="center" wrapText="1"/>
    </xf>
    <xf numFmtId="3" fontId="22" fillId="0" borderId="41" xfId="0" applyNumberFormat="1" applyFont="1" applyBorder="1" applyAlignment="1">
      <alignment horizontal="right" vertical="center" wrapText="1"/>
    </xf>
    <xf numFmtId="0" fontId="10" fillId="6" borderId="18" xfId="9" applyFont="1" applyFill="1" applyBorder="1" applyAlignment="1">
      <alignment horizontal="center" vertical="center" wrapText="1"/>
    </xf>
    <xf numFmtId="0" fontId="10" fillId="6" borderId="18" xfId="9" applyFont="1" applyFill="1" applyBorder="1" applyAlignment="1">
      <alignment horizontal="center" vertical="center"/>
    </xf>
    <xf numFmtId="0" fontId="10" fillId="6" borderId="19" xfId="9" applyFont="1" applyFill="1" applyBorder="1" applyAlignment="1">
      <alignment horizontal="center" vertical="center" wrapText="1"/>
    </xf>
    <xf numFmtId="0" fontId="10" fillId="6" borderId="20" xfId="9" applyFont="1" applyFill="1" applyBorder="1" applyAlignment="1">
      <alignment horizontal="center" vertical="center" wrapText="1"/>
    </xf>
    <xf numFmtId="0" fontId="8" fillId="2" borderId="0" xfId="9" applyFont="1" applyFill="1" applyAlignment="1">
      <alignment wrapText="1"/>
    </xf>
    <xf numFmtId="0" fontId="13" fillId="0" borderId="0" xfId="0" applyFont="1" applyFill="1" applyBorder="1" applyAlignment="1">
      <alignment horizontal="center" vertical="center" wrapText="1"/>
    </xf>
    <xf numFmtId="0" fontId="9" fillId="2" borderId="0" xfId="9" applyFont="1" applyFill="1" applyAlignment="1">
      <alignment wrapText="1"/>
    </xf>
    <xf numFmtId="0" fontId="4" fillId="2" borderId="0" xfId="9" applyFont="1" applyFill="1" applyAlignment="1">
      <alignment wrapText="1"/>
    </xf>
    <xf numFmtId="3" fontId="34" fillId="0" borderId="0" xfId="11" applyNumberFormat="1" applyFont="1" applyBorder="1" applyAlignment="1">
      <alignment horizontal="left" vertical="center" wrapText="1"/>
    </xf>
    <xf numFmtId="3" fontId="4" fillId="0" borderId="0" xfId="10" applyNumberFormat="1" applyFont="1" applyBorder="1" applyAlignment="1">
      <alignment horizontal="left" vertical="center" wrapText="1"/>
    </xf>
    <xf numFmtId="0" fontId="11" fillId="3" borderId="21" xfId="10" applyFont="1" applyFill="1" applyBorder="1" applyAlignment="1">
      <alignment horizontal="center" vertical="center" wrapText="1"/>
    </xf>
    <xf numFmtId="0" fontId="16" fillId="3" borderId="22" xfId="10" applyFont="1" applyFill="1" applyBorder="1" applyAlignment="1">
      <alignment horizontal="center" vertical="center" wrapText="1"/>
    </xf>
    <xf numFmtId="0" fontId="16" fillId="3" borderId="35" xfId="10" applyFont="1" applyFill="1" applyBorder="1" applyAlignment="1">
      <alignment horizontal="center" vertical="center" wrapText="1"/>
    </xf>
    <xf numFmtId="0" fontId="3" fillId="0" borderId="0" xfId="0" applyFont="1" applyAlignment="1">
      <alignment horizontal="center" vertical="center" wrapText="1"/>
    </xf>
    <xf numFmtId="0" fontId="17" fillId="0" borderId="0" xfId="0" applyFont="1" applyAlignment="1">
      <alignment horizontal="center" vertical="center" wrapText="1"/>
    </xf>
    <xf numFmtId="0" fontId="11" fillId="3" borderId="23" xfId="10" applyFont="1" applyFill="1" applyBorder="1" applyAlignment="1">
      <alignment horizontal="center" vertical="center" wrapText="1"/>
    </xf>
    <xf numFmtId="0" fontId="11" fillId="3" borderId="24" xfId="10" applyFont="1" applyFill="1" applyBorder="1" applyAlignment="1">
      <alignment horizontal="center" vertical="center" wrapText="1"/>
    </xf>
    <xf numFmtId="168" fontId="11" fillId="3" borderId="25" xfId="10" applyNumberFormat="1" applyFont="1" applyFill="1" applyBorder="1" applyAlignment="1">
      <alignment horizontal="center" vertical="center" wrapText="1"/>
    </xf>
    <xf numFmtId="168" fontId="11" fillId="3" borderId="26" xfId="10" applyNumberFormat="1" applyFont="1" applyFill="1" applyBorder="1" applyAlignment="1">
      <alignment horizontal="center" vertical="center" wrapText="1"/>
    </xf>
    <xf numFmtId="0" fontId="11" fillId="3" borderId="27" xfId="10" applyFont="1" applyFill="1" applyBorder="1" applyAlignment="1">
      <alignment horizontal="center" vertical="center" wrapText="1"/>
    </xf>
    <xf numFmtId="0" fontId="11" fillId="3" borderId="28" xfId="10" applyFont="1" applyFill="1" applyBorder="1" applyAlignment="1">
      <alignment horizontal="center" vertical="center" wrapText="1"/>
    </xf>
    <xf numFmtId="3" fontId="33" fillId="0" borderId="0" xfId="11" applyNumberFormat="1" applyBorder="1" applyAlignment="1">
      <alignment horizontal="left" vertical="center" wrapText="1"/>
    </xf>
    <xf numFmtId="4" fontId="11" fillId="3" borderId="23" xfId="10" applyNumberFormat="1" applyFont="1" applyFill="1" applyBorder="1" applyAlignment="1">
      <alignment horizontal="center" vertical="center" wrapText="1"/>
    </xf>
    <xf numFmtId="4" fontId="11" fillId="3" borderId="24" xfId="10" applyNumberFormat="1" applyFont="1" applyFill="1" applyBorder="1" applyAlignment="1">
      <alignment horizontal="center" vertical="center" wrapText="1"/>
    </xf>
    <xf numFmtId="0" fontId="3" fillId="0" borderId="0" xfId="0" applyFont="1" applyAlignment="1">
      <alignment horizontal="center" vertical="top" wrapText="1"/>
    </xf>
    <xf numFmtId="168" fontId="11" fillId="3" borderId="29" xfId="10" applyNumberFormat="1" applyFont="1" applyFill="1" applyBorder="1" applyAlignment="1">
      <alignment horizontal="center" vertical="center" wrapText="1"/>
    </xf>
    <xf numFmtId="168" fontId="11" fillId="3" borderId="30" xfId="10" applyNumberFormat="1" applyFont="1" applyFill="1" applyBorder="1" applyAlignment="1">
      <alignment horizontal="center" vertical="center" wrapText="1"/>
    </xf>
    <xf numFmtId="165" fontId="11" fillId="3" borderId="29" xfId="2" applyNumberFormat="1" applyFont="1" applyFill="1" applyBorder="1" applyAlignment="1">
      <alignment horizontal="center" vertical="center" wrapText="1"/>
    </xf>
    <xf numFmtId="165" fontId="11" fillId="3" borderId="23" xfId="2" applyNumberFormat="1" applyFont="1" applyFill="1" applyBorder="1" applyAlignment="1">
      <alignment horizontal="center" vertical="center" wrapText="1"/>
    </xf>
    <xf numFmtId="0" fontId="11" fillId="3" borderId="31" xfId="10" applyFont="1" applyFill="1" applyBorder="1" applyAlignment="1">
      <alignment horizontal="center" vertical="center" wrapText="1"/>
    </xf>
    <xf numFmtId="0" fontId="11" fillId="3" borderId="32" xfId="10" applyFont="1" applyFill="1" applyBorder="1" applyAlignment="1">
      <alignment horizontal="center" vertical="center" wrapText="1"/>
    </xf>
    <xf numFmtId="0" fontId="11" fillId="3" borderId="33" xfId="10" applyFont="1" applyFill="1" applyBorder="1" applyAlignment="1">
      <alignment horizontal="center" vertical="center" wrapText="1"/>
    </xf>
    <xf numFmtId="0" fontId="11" fillId="3" borderId="34" xfId="10" applyFont="1" applyFill="1" applyBorder="1" applyAlignment="1">
      <alignment horizontal="center" vertical="center" wrapText="1"/>
    </xf>
    <xf numFmtId="0" fontId="11" fillId="3" borderId="25" xfId="1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1" fillId="3" borderId="22" xfId="0" applyFont="1" applyFill="1" applyBorder="1" applyAlignment="1">
      <alignment horizontal="center" vertical="center" wrapText="1"/>
    </xf>
  </cellXfs>
  <cellStyles count="12">
    <cellStyle name="Hipervínculo" xfId="11" builtinId="8"/>
    <cellStyle name="Millares" xfId="1" builtinId="3"/>
    <cellStyle name="Millares 2" xfId="2"/>
    <cellStyle name="Millares 2 2" xfId="3"/>
    <cellStyle name="Millares 3" xfId="4"/>
    <cellStyle name="Millares 3 2" xfId="5"/>
    <cellStyle name="Millares 3 3" xfId="6"/>
    <cellStyle name="Normal" xfId="0" builtinId="0"/>
    <cellStyle name="Normal 2" xfId="7"/>
    <cellStyle name="Normal 4 2" xfId="8"/>
    <cellStyle name="Normal_opd" xfId="9"/>
    <cellStyle name="Normal_PROYECTOS EN EJECUCION EJERCICIO 2008 - DGIEM-transparencia"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apps5.mineco.gob.pe/transparencia/Navegador/default.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apps5.mineco.gob.pe/transparencia/Navegador/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K30"/>
  <sheetViews>
    <sheetView topLeftCell="A4" workbookViewId="0">
      <selection activeCell="B7" sqref="B7:E21"/>
    </sheetView>
  </sheetViews>
  <sheetFormatPr baseColWidth="10" defaultColWidth="11.44140625" defaultRowHeight="13.2" x14ac:dyDescent="0.25"/>
  <cols>
    <col min="1" max="1" width="4.109375" style="1" customWidth="1"/>
    <col min="2" max="2" width="64.88671875" style="1" customWidth="1"/>
    <col min="3" max="3" width="16.33203125" style="1" customWidth="1"/>
    <col min="4" max="4" width="16.5546875" style="1" customWidth="1"/>
    <col min="5" max="5" width="10.6640625" style="4" customWidth="1"/>
    <col min="6" max="6" width="12.5546875" style="1" bestFit="1" customWidth="1"/>
    <col min="7" max="7" width="17" style="7" bestFit="1" customWidth="1"/>
    <col min="8" max="8" width="15.5546875" style="37" customWidth="1"/>
    <col min="9" max="9" width="29.109375" style="1" bestFit="1" customWidth="1"/>
    <col min="10" max="16384" width="11.44140625" style="1"/>
  </cols>
  <sheetData>
    <row r="1" spans="2:11" ht="15" x14ac:dyDescent="0.2">
      <c r="B1" s="157"/>
      <c r="C1" s="157"/>
      <c r="D1" s="157"/>
    </row>
    <row r="2" spans="2:11" ht="15.75" customHeight="1" x14ac:dyDescent="0.15">
      <c r="B2" s="158" t="s">
        <v>18</v>
      </c>
      <c r="C2" s="158"/>
      <c r="D2" s="158"/>
      <c r="E2" s="158"/>
      <c r="F2" s="5"/>
      <c r="G2" s="9"/>
      <c r="H2" s="38"/>
    </row>
    <row r="3" spans="2:11" ht="15" customHeight="1" x14ac:dyDescent="0.2">
      <c r="B3" s="158" t="s">
        <v>151</v>
      </c>
      <c r="C3" s="158"/>
      <c r="D3" s="158"/>
      <c r="E3" s="158"/>
    </row>
    <row r="4" spans="2:11" ht="12.75" x14ac:dyDescent="0.2">
      <c r="B4" s="159"/>
      <c r="C4" s="159"/>
      <c r="D4" s="159"/>
    </row>
    <row r="5" spans="2:11" ht="12.75" x14ac:dyDescent="0.2">
      <c r="B5" s="2"/>
      <c r="C5" s="2"/>
      <c r="D5" s="2"/>
    </row>
    <row r="6" spans="2:11" ht="12.75" x14ac:dyDescent="0.2">
      <c r="B6" s="2"/>
      <c r="C6" s="2"/>
      <c r="D6" s="2"/>
    </row>
    <row r="7" spans="2:11" ht="12.75" customHeight="1" x14ac:dyDescent="0.25">
      <c r="B7" s="160" t="s">
        <v>61</v>
      </c>
      <c r="C7" s="160"/>
      <c r="D7" s="160"/>
      <c r="F7" s="24"/>
    </row>
    <row r="8" spans="2:11" ht="12.75" customHeight="1" x14ac:dyDescent="0.25">
      <c r="B8" s="160" t="s">
        <v>8</v>
      </c>
      <c r="C8" s="160"/>
      <c r="D8" s="160"/>
      <c r="F8" s="24"/>
    </row>
    <row r="9" spans="2:11" ht="12.75" customHeight="1" x14ac:dyDescent="0.2">
      <c r="B9" s="3"/>
      <c r="C9" s="3"/>
      <c r="D9" s="3"/>
      <c r="F9" s="24"/>
    </row>
    <row r="10" spans="2:11" ht="12.75" x14ac:dyDescent="0.2">
      <c r="B10" s="1" t="s">
        <v>45</v>
      </c>
      <c r="F10" s="25"/>
    </row>
    <row r="11" spans="2:11" ht="13.5" thickBot="1" x14ac:dyDescent="0.25">
      <c r="C11" s="23"/>
    </row>
    <row r="12" spans="2:11" ht="13.5" customHeight="1" thickBot="1" x14ac:dyDescent="0.3">
      <c r="B12" s="153" t="s">
        <v>5</v>
      </c>
      <c r="C12" s="154" t="s">
        <v>6</v>
      </c>
      <c r="D12" s="155" t="s">
        <v>62</v>
      </c>
      <c r="E12" s="153" t="s">
        <v>13</v>
      </c>
      <c r="G12" s="8"/>
    </row>
    <row r="13" spans="2:11" ht="39" customHeight="1" thickBot="1" x14ac:dyDescent="0.3">
      <c r="B13" s="153"/>
      <c r="C13" s="154"/>
      <c r="D13" s="156"/>
      <c r="E13" s="153"/>
      <c r="G13" s="8"/>
    </row>
    <row r="14" spans="2:11" s="13" customFormat="1" ht="34.5" customHeight="1" thickBot="1" x14ac:dyDescent="0.25">
      <c r="B14" s="6" t="s">
        <v>4</v>
      </c>
      <c r="C14" s="12">
        <f>C15+C19+C20+C21</f>
        <v>377825862</v>
      </c>
      <c r="D14" s="12">
        <f>D15+D19+D20+D21</f>
        <v>57744056</v>
      </c>
      <c r="E14" s="80">
        <f t="shared" ref="E14:E21" si="0">D14/C14%</f>
        <v>15.283246015594347</v>
      </c>
      <c r="F14" s="22"/>
      <c r="G14" s="14"/>
      <c r="H14" s="37"/>
      <c r="K14" s="14"/>
    </row>
    <row r="15" spans="2:11" ht="26.25" customHeight="1" x14ac:dyDescent="0.2">
      <c r="B15" s="15" t="s">
        <v>7</v>
      </c>
      <c r="C15" s="16">
        <f>SUM(C16:C18)</f>
        <v>280347606</v>
      </c>
      <c r="D15" s="16">
        <f>SUM(D16:D18)</f>
        <v>50897356</v>
      </c>
      <c r="E15" s="85">
        <f t="shared" si="0"/>
        <v>18.155088508228602</v>
      </c>
      <c r="F15" s="20"/>
      <c r="G15" s="8"/>
      <c r="I15" s="21"/>
    </row>
    <row r="16" spans="2:11" ht="18.75" customHeight="1" x14ac:dyDescent="0.2">
      <c r="B16" s="17" t="s">
        <v>32</v>
      </c>
      <c r="C16" s="18">
        <f>'PLIEGO MINSA'!E7</f>
        <v>194709837</v>
      </c>
      <c r="D16" s="18">
        <f>'PLIEGO MINSA'!H7</f>
        <v>34895842</v>
      </c>
      <c r="E16" s="19">
        <f t="shared" si="0"/>
        <v>17.921971759444283</v>
      </c>
      <c r="F16" s="20"/>
      <c r="G16" s="8"/>
    </row>
    <row r="17" spans="2:9" ht="18.75" customHeight="1" x14ac:dyDescent="0.25">
      <c r="B17" s="17" t="s">
        <v>158</v>
      </c>
      <c r="C17" s="18">
        <f>'PLIEGO MINSA'!E51</f>
        <v>25681600</v>
      </c>
      <c r="D17" s="18">
        <f>'PLIEGO MINSA'!H51</f>
        <v>4968716</v>
      </c>
      <c r="E17" s="19">
        <f t="shared" si="0"/>
        <v>19.347377110460407</v>
      </c>
      <c r="F17" s="20"/>
      <c r="G17" s="8"/>
    </row>
    <row r="18" spans="2:9" ht="26.25" customHeight="1" thickBot="1" x14ac:dyDescent="0.3">
      <c r="B18" s="149" t="s">
        <v>33</v>
      </c>
      <c r="C18" s="18">
        <f>'PLIEGO MINSA'!E75</f>
        <v>59956169</v>
      </c>
      <c r="D18" s="18">
        <f>'PLIEGO MINSA'!H75</f>
        <v>11032798</v>
      </c>
      <c r="E18" s="19">
        <f t="shared" si="0"/>
        <v>18.401439224710973</v>
      </c>
      <c r="F18" s="20"/>
      <c r="G18" s="8"/>
    </row>
    <row r="19" spans="2:9" ht="30.75" customHeight="1" thickBot="1" x14ac:dyDescent="0.3">
      <c r="B19" s="139" t="s">
        <v>122</v>
      </c>
      <c r="C19" s="140">
        <f>'UE ADSCRITAS AL PLIEGO MINSA'!E7</f>
        <v>10726249</v>
      </c>
      <c r="D19" s="140">
        <f>'UE ADSCRITAS AL PLIEGO MINSA'!H7</f>
        <v>1148161</v>
      </c>
      <c r="E19" s="141">
        <f t="shared" si="0"/>
        <v>10.704217289753389</v>
      </c>
      <c r="F19" s="20"/>
      <c r="G19" s="8"/>
    </row>
    <row r="20" spans="2:9" ht="30.75" customHeight="1" thickBot="1" x14ac:dyDescent="0.25">
      <c r="B20" s="139" t="s">
        <v>20</v>
      </c>
      <c r="C20" s="140">
        <f>'UE ADSCRITAS AL PLIEGO MINSA'!E10</f>
        <v>67114201</v>
      </c>
      <c r="D20" s="140">
        <f>'UE ADSCRITAS AL PLIEGO MINSA'!H10</f>
        <v>3221008</v>
      </c>
      <c r="E20" s="141">
        <f t="shared" si="0"/>
        <v>4.7992942656055755</v>
      </c>
      <c r="F20" s="20"/>
      <c r="G20" s="8"/>
    </row>
    <row r="21" spans="2:9" ht="33.75" customHeight="1" thickBot="1" x14ac:dyDescent="0.3">
      <c r="B21" s="139" t="s">
        <v>123</v>
      </c>
      <c r="C21" s="142">
        <f>'UE ADSCRITAS AL PLIEGO MINSA'!E12</f>
        <v>19637806</v>
      </c>
      <c r="D21" s="142">
        <f>'UE ADSCRITAS AL PLIEGO MINSA'!H12</f>
        <v>2477531</v>
      </c>
      <c r="E21" s="141">
        <f t="shared" si="0"/>
        <v>12.616129317093772</v>
      </c>
      <c r="G21" s="8"/>
    </row>
    <row r="22" spans="2:9" ht="24.6" x14ac:dyDescent="0.4">
      <c r="C22" s="7"/>
      <c r="D22" s="81"/>
      <c r="I22" s="109"/>
    </row>
    <row r="23" spans="2:9" ht="24.6" x14ac:dyDescent="0.4">
      <c r="D23" s="7"/>
      <c r="I23" s="109"/>
    </row>
    <row r="24" spans="2:9" ht="33" customHeight="1" x14ac:dyDescent="0.25">
      <c r="D24" s="7"/>
      <c r="E24" s="7"/>
    </row>
    <row r="25" spans="2:9" x14ac:dyDescent="0.25">
      <c r="D25" s="7"/>
      <c r="E25" s="11"/>
    </row>
    <row r="26" spans="2:9" ht="17.399999999999999" x14ac:dyDescent="0.3">
      <c r="D26" s="7"/>
      <c r="G26" s="10"/>
    </row>
    <row r="28" spans="2:9" x14ac:dyDescent="0.25">
      <c r="D28" s="7"/>
      <c r="E28" s="11"/>
    </row>
    <row r="29" spans="2:9" x14ac:dyDescent="0.25">
      <c r="D29" s="7"/>
    </row>
    <row r="30" spans="2:9" x14ac:dyDescent="0.25">
      <c r="E30" s="11"/>
    </row>
  </sheetData>
  <mergeCells count="10">
    <mergeCell ref="B12:B13"/>
    <mergeCell ref="C12:C13"/>
    <mergeCell ref="D12:D13"/>
    <mergeCell ref="E12:E13"/>
    <mergeCell ref="B1:D1"/>
    <mergeCell ref="B2:E2"/>
    <mergeCell ref="B3:E3"/>
    <mergeCell ref="B4:D4"/>
    <mergeCell ref="B7:D7"/>
    <mergeCell ref="B8:D8"/>
  </mergeCells>
  <pageMargins left="0.59055118110236227" right="0" top="0.98425196850393704" bottom="0.98425196850393704" header="0" footer="0"/>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O1012"/>
  <sheetViews>
    <sheetView tabSelected="1" zoomScaleNormal="100" workbookViewId="0">
      <pane ySplit="7" topLeftCell="A8" activePane="bottomLeft" state="frozen"/>
      <selection pane="bottomLeft" sqref="A1:K95"/>
    </sheetView>
  </sheetViews>
  <sheetFormatPr baseColWidth="10" defaultColWidth="11.44140625" defaultRowHeight="5.7" customHeight="1" x14ac:dyDescent="0.2"/>
  <cols>
    <col min="1" max="1" width="8.5546875" style="60" customWidth="1"/>
    <col min="2" max="2" width="41.44140625" style="79" customWidth="1"/>
    <col min="3" max="3" width="10.5546875" style="61" customWidth="1" collapsed="1"/>
    <col min="4" max="4" width="12.33203125" style="61" customWidth="1"/>
    <col min="5" max="5" width="13" style="62" customWidth="1"/>
    <col min="6" max="6" width="11.6640625" style="62" customWidth="1"/>
    <col min="7" max="7" width="11.6640625" style="35" customWidth="1"/>
    <col min="8" max="8" width="11.33203125" style="35" customWidth="1"/>
    <col min="9" max="9" width="8.6640625" style="63" customWidth="1"/>
    <col min="10" max="10" width="12.33203125" style="59" customWidth="1"/>
    <col min="11" max="11" width="10.5546875" style="64" customWidth="1"/>
    <col min="12" max="14" width="11.44140625" style="35"/>
    <col min="15" max="15" width="11.88671875" style="35" bestFit="1" customWidth="1"/>
    <col min="16" max="16384" width="11.44140625" style="35"/>
  </cols>
  <sheetData>
    <row r="1" spans="1:15" s="32" customFormat="1" ht="18.75" customHeight="1" x14ac:dyDescent="0.2">
      <c r="A1" s="166" t="s">
        <v>42</v>
      </c>
      <c r="B1" s="166"/>
      <c r="C1" s="166"/>
      <c r="D1" s="166"/>
      <c r="E1" s="166"/>
      <c r="F1" s="166"/>
      <c r="G1" s="166"/>
      <c r="H1" s="166"/>
      <c r="I1" s="166"/>
      <c r="J1" s="166"/>
      <c r="K1" s="166"/>
    </row>
    <row r="2" spans="1:15" s="32" customFormat="1" ht="18.75" customHeight="1" x14ac:dyDescent="0.2">
      <c r="A2" s="167" t="s">
        <v>154</v>
      </c>
      <c r="B2" s="167"/>
      <c r="C2" s="167"/>
      <c r="D2" s="167"/>
      <c r="E2" s="167"/>
      <c r="F2" s="167"/>
      <c r="G2" s="167"/>
      <c r="H2" s="167"/>
      <c r="I2" s="167"/>
      <c r="J2" s="167"/>
      <c r="K2" s="167"/>
    </row>
    <row r="3" spans="1:15" s="32" customFormat="1" ht="18.75" customHeight="1" x14ac:dyDescent="0.2">
      <c r="A3" s="70"/>
      <c r="B3" s="84"/>
      <c r="C3" s="70"/>
      <c r="D3" s="70"/>
      <c r="E3" s="148"/>
      <c r="F3" s="70"/>
      <c r="G3" s="57"/>
      <c r="H3" s="89"/>
      <c r="I3" s="70"/>
      <c r="J3" s="71"/>
      <c r="K3" s="72"/>
    </row>
    <row r="4" spans="1:15" s="32" customFormat="1" ht="13.5" customHeight="1" x14ac:dyDescent="0.2">
      <c r="A4" s="164" t="s">
        <v>0</v>
      </c>
      <c r="B4" s="164" t="s">
        <v>1</v>
      </c>
      <c r="C4" s="172" t="s">
        <v>3</v>
      </c>
      <c r="D4" s="172" t="s">
        <v>54</v>
      </c>
      <c r="E4" s="163" t="s">
        <v>55</v>
      </c>
      <c r="F4" s="163"/>
      <c r="G4" s="163"/>
      <c r="H4" s="163"/>
      <c r="I4" s="163"/>
      <c r="J4" s="168" t="s">
        <v>22</v>
      </c>
      <c r="K4" s="170" t="s">
        <v>23</v>
      </c>
    </row>
    <row r="5" spans="1:15" s="33" customFormat="1" ht="75.75" customHeight="1" thickBot="1" x14ac:dyDescent="0.35">
      <c r="A5" s="165"/>
      <c r="B5" s="164"/>
      <c r="C5" s="173"/>
      <c r="D5" s="173"/>
      <c r="E5" s="86" t="s">
        <v>58</v>
      </c>
      <c r="F5" s="28" t="s">
        <v>156</v>
      </c>
      <c r="G5" s="29" t="s">
        <v>24</v>
      </c>
      <c r="H5" s="39" t="s">
        <v>57</v>
      </c>
      <c r="I5" s="31" t="s">
        <v>13</v>
      </c>
      <c r="J5" s="169"/>
      <c r="K5" s="171"/>
    </row>
    <row r="6" spans="1:15" s="104" customFormat="1" ht="21.75" customHeight="1" x14ac:dyDescent="0.2">
      <c r="A6" s="102"/>
      <c r="B6" s="103" t="s">
        <v>31</v>
      </c>
      <c r="C6" s="103"/>
      <c r="D6" s="100">
        <f>D7+D51+D75</f>
        <v>1536903990.72</v>
      </c>
      <c r="E6" s="100">
        <f>E7+E51+E75</f>
        <v>280347606</v>
      </c>
      <c r="F6" s="100">
        <f>F7+F51+F75</f>
        <v>46156605</v>
      </c>
      <c r="G6" s="100">
        <f>G7+G51+G75</f>
        <v>4740751</v>
      </c>
      <c r="H6" s="100">
        <f>SUM(F6:G6)</f>
        <v>50897356</v>
      </c>
      <c r="I6" s="101">
        <f>H6/E6%</f>
        <v>18.155088508228602</v>
      </c>
      <c r="J6" s="100">
        <f t="shared" ref="J6:J37" si="0">D6+H6</f>
        <v>1587801346.72</v>
      </c>
      <c r="K6" s="103"/>
    </row>
    <row r="7" spans="1:15" ht="26.25" customHeight="1" x14ac:dyDescent="0.2">
      <c r="A7" s="34"/>
      <c r="B7" s="98" t="s">
        <v>30</v>
      </c>
      <c r="C7" s="50"/>
      <c r="D7" s="50">
        <f>SUM(D8:D50)</f>
        <v>1051459221.9100001</v>
      </c>
      <c r="E7" s="50">
        <f>SUM(E8:E50)</f>
        <v>194709837</v>
      </c>
      <c r="F7" s="50">
        <f>SUM(F8:F50)</f>
        <v>33498644</v>
      </c>
      <c r="G7" s="50">
        <f>SUM(G8:G50)</f>
        <v>1397198</v>
      </c>
      <c r="H7" s="50">
        <f t="shared" ref="H7:H46" si="1">SUM(F7:G7)</f>
        <v>34895842</v>
      </c>
      <c r="I7" s="99">
        <f>H7/E7%</f>
        <v>17.921971759444283</v>
      </c>
      <c r="J7" s="50">
        <f t="shared" si="0"/>
        <v>1086355063.9100001</v>
      </c>
      <c r="K7" s="50"/>
    </row>
    <row r="8" spans="1:15" ht="16.5" customHeight="1" x14ac:dyDescent="0.2">
      <c r="A8" s="36"/>
      <c r="B8" s="45" t="s">
        <v>21</v>
      </c>
      <c r="C8" s="46"/>
      <c r="D8" s="46"/>
      <c r="E8" s="46">
        <v>425000</v>
      </c>
      <c r="F8" s="46">
        <v>0</v>
      </c>
      <c r="G8" s="46">
        <v>127500</v>
      </c>
      <c r="H8" s="46">
        <f t="shared" si="1"/>
        <v>127500</v>
      </c>
      <c r="I8" s="68">
        <f>H8/E8%</f>
        <v>30</v>
      </c>
      <c r="J8" s="46">
        <f t="shared" si="0"/>
        <v>127500</v>
      </c>
      <c r="K8" s="68"/>
    </row>
    <row r="9" spans="1:15" ht="60" x14ac:dyDescent="0.2">
      <c r="A9" s="36">
        <v>74531</v>
      </c>
      <c r="B9" s="45" t="s">
        <v>65</v>
      </c>
      <c r="C9" s="46">
        <v>4245500.71</v>
      </c>
      <c r="D9" s="46">
        <v>3533040.7</v>
      </c>
      <c r="E9" s="46">
        <v>83768</v>
      </c>
      <c r="F9" s="46">
        <v>43834</v>
      </c>
      <c r="G9" s="46">
        <v>39934</v>
      </c>
      <c r="H9" s="46">
        <f t="shared" si="1"/>
        <v>83768</v>
      </c>
      <c r="I9" s="68">
        <f>H9/E9%</f>
        <v>100</v>
      </c>
      <c r="J9" s="46">
        <f t="shared" si="0"/>
        <v>3616808.7</v>
      </c>
      <c r="K9" s="68">
        <f t="shared" ref="K9:K38" si="2">J9/C9%</f>
        <v>85.191569783060999</v>
      </c>
    </row>
    <row r="10" spans="1:15" ht="48" x14ac:dyDescent="0.2">
      <c r="A10" s="36">
        <v>66253</v>
      </c>
      <c r="B10" s="45" t="s">
        <v>66</v>
      </c>
      <c r="C10" s="46">
        <v>309614383.63</v>
      </c>
      <c r="D10" s="46">
        <v>300244494.73000002</v>
      </c>
      <c r="E10" s="46">
        <v>1871554</v>
      </c>
      <c r="F10" s="46">
        <v>193891</v>
      </c>
      <c r="G10" s="46">
        <v>90548</v>
      </c>
      <c r="H10" s="46">
        <f t="shared" si="1"/>
        <v>284439</v>
      </c>
      <c r="I10" s="68">
        <f>H10/E10%</f>
        <v>15.198011919506463</v>
      </c>
      <c r="J10" s="46">
        <f t="shared" si="0"/>
        <v>300528933.73000002</v>
      </c>
      <c r="K10" s="68">
        <f t="shared" si="2"/>
        <v>97.065559489362286</v>
      </c>
    </row>
    <row r="11" spans="1:15" ht="48" x14ac:dyDescent="0.2">
      <c r="A11" s="36">
        <v>76065</v>
      </c>
      <c r="B11" s="45" t="s">
        <v>155</v>
      </c>
      <c r="C11" s="46">
        <v>56221186</v>
      </c>
      <c r="D11" s="46">
        <v>96144441.390000001</v>
      </c>
      <c r="E11" s="46">
        <v>175733</v>
      </c>
      <c r="F11" s="46">
        <v>0</v>
      </c>
      <c r="G11" s="46">
        <v>72631</v>
      </c>
      <c r="H11" s="46">
        <f t="shared" si="1"/>
        <v>72631</v>
      </c>
      <c r="I11" s="68"/>
      <c r="J11" s="46">
        <f t="shared" si="0"/>
        <v>96217072.390000001</v>
      </c>
      <c r="K11" s="68">
        <f t="shared" si="2"/>
        <v>171.14023953532393</v>
      </c>
    </row>
    <row r="12" spans="1:15" ht="36" x14ac:dyDescent="0.2">
      <c r="A12" s="36">
        <v>72056</v>
      </c>
      <c r="B12" s="45" t="s">
        <v>67</v>
      </c>
      <c r="C12" s="46">
        <v>157104617.78999999</v>
      </c>
      <c r="D12" s="46">
        <v>156261352.84</v>
      </c>
      <c r="E12" s="46">
        <v>373240</v>
      </c>
      <c r="F12" s="46">
        <v>1389</v>
      </c>
      <c r="G12" s="46"/>
      <c r="H12" s="46">
        <f t="shared" si="1"/>
        <v>1389</v>
      </c>
      <c r="I12" s="68">
        <f t="shared" ref="I12:I43" si="3">H12/E12%</f>
        <v>0.37214660808059158</v>
      </c>
      <c r="J12" s="46">
        <f t="shared" si="0"/>
        <v>156262741.84</v>
      </c>
      <c r="K12" s="68">
        <f t="shared" si="2"/>
        <v>99.464130359856568</v>
      </c>
      <c r="O12" s="150"/>
    </row>
    <row r="13" spans="1:15" ht="60" x14ac:dyDescent="0.2">
      <c r="A13" s="36">
        <v>74505</v>
      </c>
      <c r="B13" s="45" t="s">
        <v>68</v>
      </c>
      <c r="C13" s="46">
        <v>78610205.049999997</v>
      </c>
      <c r="D13" s="46">
        <v>76333147.260000005</v>
      </c>
      <c r="E13" s="46">
        <v>173104</v>
      </c>
      <c r="F13" s="46">
        <v>0</v>
      </c>
      <c r="G13" s="46">
        <v>39440</v>
      </c>
      <c r="H13" s="46">
        <f t="shared" si="1"/>
        <v>39440</v>
      </c>
      <c r="I13" s="68">
        <f t="shared" si="3"/>
        <v>22.78399112672151</v>
      </c>
      <c r="J13" s="46">
        <f t="shared" si="0"/>
        <v>76372587.260000005</v>
      </c>
      <c r="K13" s="68">
        <f t="shared" si="2"/>
        <v>97.15352760042191</v>
      </c>
    </row>
    <row r="14" spans="1:15" ht="48" x14ac:dyDescent="0.2">
      <c r="A14" s="36">
        <v>58330</v>
      </c>
      <c r="B14" s="45" t="s">
        <v>17</v>
      </c>
      <c r="C14" s="46">
        <v>255270770.75</v>
      </c>
      <c r="D14" s="46">
        <v>237041309.22999999</v>
      </c>
      <c r="E14" s="46">
        <v>9991674</v>
      </c>
      <c r="F14" s="46">
        <v>7463160</v>
      </c>
      <c r="G14" s="46">
        <v>8000</v>
      </c>
      <c r="H14" s="46">
        <f t="shared" si="1"/>
        <v>7471160</v>
      </c>
      <c r="I14" s="68">
        <f t="shared" si="3"/>
        <v>74.77385671309932</v>
      </c>
      <c r="J14" s="46">
        <f t="shared" si="0"/>
        <v>244512469.22999999</v>
      </c>
      <c r="K14" s="68">
        <f t="shared" si="2"/>
        <v>95.785533342344081</v>
      </c>
    </row>
    <row r="15" spans="1:15" ht="48" x14ac:dyDescent="0.2">
      <c r="A15" s="36">
        <v>57894</v>
      </c>
      <c r="B15" s="45" t="s">
        <v>14</v>
      </c>
      <c r="C15" s="46">
        <v>159384974</v>
      </c>
      <c r="D15" s="46">
        <v>114524774.59999999</v>
      </c>
      <c r="E15" s="46">
        <v>44860200</v>
      </c>
      <c r="F15" s="46">
        <v>25796370</v>
      </c>
      <c r="G15" s="46">
        <v>1019145</v>
      </c>
      <c r="H15" s="46">
        <f t="shared" si="1"/>
        <v>26815515</v>
      </c>
      <c r="I15" s="68">
        <f t="shared" si="3"/>
        <v>59.775736621771635</v>
      </c>
      <c r="J15" s="46">
        <f t="shared" si="0"/>
        <v>141340289.59999999</v>
      </c>
      <c r="K15" s="68">
        <f t="shared" si="2"/>
        <v>88.678553600667527</v>
      </c>
    </row>
    <row r="16" spans="1:15" ht="36" x14ac:dyDescent="0.2">
      <c r="A16" s="36">
        <v>127258</v>
      </c>
      <c r="B16" s="45" t="s">
        <v>46</v>
      </c>
      <c r="C16" s="46">
        <v>5208898.03</v>
      </c>
      <c r="D16" s="46">
        <v>1946957.14</v>
      </c>
      <c r="E16" s="46">
        <v>1</v>
      </c>
      <c r="F16" s="46">
        <v>0</v>
      </c>
      <c r="G16" s="46"/>
      <c r="H16" s="46">
        <f t="shared" si="1"/>
        <v>0</v>
      </c>
      <c r="I16" s="68">
        <f t="shared" si="3"/>
        <v>0</v>
      </c>
      <c r="J16" s="46">
        <f t="shared" si="0"/>
        <v>1946957.14</v>
      </c>
      <c r="K16" s="68">
        <f t="shared" si="2"/>
        <v>37.377524551003731</v>
      </c>
    </row>
    <row r="17" spans="1:11" ht="72" x14ac:dyDescent="0.2">
      <c r="A17" s="36">
        <v>211959</v>
      </c>
      <c r="B17" s="45" t="s">
        <v>69</v>
      </c>
      <c r="C17" s="46">
        <v>160194.29999999999</v>
      </c>
      <c r="D17" s="46">
        <v>0</v>
      </c>
      <c r="E17" s="46">
        <v>68214</v>
      </c>
      <c r="F17" s="46">
        <v>0</v>
      </c>
      <c r="G17" s="46"/>
      <c r="H17" s="46">
        <f t="shared" si="1"/>
        <v>0</v>
      </c>
      <c r="I17" s="68">
        <f t="shared" si="3"/>
        <v>0</v>
      </c>
      <c r="J17" s="46">
        <f t="shared" si="0"/>
        <v>0</v>
      </c>
      <c r="K17" s="68">
        <f t="shared" si="2"/>
        <v>0</v>
      </c>
    </row>
    <row r="18" spans="1:11" ht="60" x14ac:dyDescent="0.2">
      <c r="A18" s="36">
        <v>212025</v>
      </c>
      <c r="B18" s="45" t="s">
        <v>70</v>
      </c>
      <c r="C18" s="46">
        <v>160194.29999999999</v>
      </c>
      <c r="D18" s="46">
        <v>0</v>
      </c>
      <c r="E18" s="46">
        <v>68214</v>
      </c>
      <c r="F18" s="46">
        <v>0</v>
      </c>
      <c r="G18" s="46"/>
      <c r="H18" s="46">
        <f t="shared" si="1"/>
        <v>0</v>
      </c>
      <c r="I18" s="68">
        <f t="shared" si="3"/>
        <v>0</v>
      </c>
      <c r="J18" s="46">
        <f t="shared" si="0"/>
        <v>0</v>
      </c>
      <c r="K18" s="68">
        <f t="shared" si="2"/>
        <v>0</v>
      </c>
    </row>
    <row r="19" spans="1:11" ht="60" x14ac:dyDescent="0.2">
      <c r="A19" s="36">
        <v>212030</v>
      </c>
      <c r="B19" s="45" t="s">
        <v>71</v>
      </c>
      <c r="C19" s="46">
        <v>160194.29999999999</v>
      </c>
      <c r="D19" s="46">
        <v>0</v>
      </c>
      <c r="E19" s="46">
        <v>68214</v>
      </c>
      <c r="F19" s="46">
        <v>0</v>
      </c>
      <c r="G19" s="46"/>
      <c r="H19" s="46">
        <f t="shared" si="1"/>
        <v>0</v>
      </c>
      <c r="I19" s="68">
        <f t="shared" si="3"/>
        <v>0</v>
      </c>
      <c r="J19" s="46">
        <f t="shared" si="0"/>
        <v>0</v>
      </c>
      <c r="K19" s="68">
        <f t="shared" si="2"/>
        <v>0</v>
      </c>
    </row>
    <row r="20" spans="1:11" ht="60" x14ac:dyDescent="0.2">
      <c r="A20" s="36">
        <v>211942</v>
      </c>
      <c r="B20" s="45" t="s">
        <v>72</v>
      </c>
      <c r="C20" s="46">
        <v>160194.29999999999</v>
      </c>
      <c r="D20" s="46">
        <v>0</v>
      </c>
      <c r="E20" s="46">
        <v>68214</v>
      </c>
      <c r="F20" s="46">
        <v>0</v>
      </c>
      <c r="G20" s="46"/>
      <c r="H20" s="46">
        <f t="shared" si="1"/>
        <v>0</v>
      </c>
      <c r="I20" s="68">
        <f t="shared" si="3"/>
        <v>0</v>
      </c>
      <c r="J20" s="46">
        <f t="shared" si="0"/>
        <v>0</v>
      </c>
      <c r="K20" s="68">
        <f t="shared" si="2"/>
        <v>0</v>
      </c>
    </row>
    <row r="21" spans="1:11" ht="72" x14ac:dyDescent="0.2">
      <c r="A21" s="36">
        <v>212032</v>
      </c>
      <c r="B21" s="45" t="s">
        <v>73</v>
      </c>
      <c r="C21" s="46">
        <v>160194.29999999999</v>
      </c>
      <c r="D21" s="46">
        <v>0</v>
      </c>
      <c r="E21" s="46">
        <v>68214</v>
      </c>
      <c r="F21" s="46">
        <v>0</v>
      </c>
      <c r="G21" s="46"/>
      <c r="H21" s="46">
        <f t="shared" si="1"/>
        <v>0</v>
      </c>
      <c r="I21" s="68">
        <f t="shared" si="3"/>
        <v>0</v>
      </c>
      <c r="J21" s="46">
        <f t="shared" si="0"/>
        <v>0</v>
      </c>
      <c r="K21" s="68">
        <f t="shared" si="2"/>
        <v>0</v>
      </c>
    </row>
    <row r="22" spans="1:11" ht="72" x14ac:dyDescent="0.2">
      <c r="A22" s="36">
        <v>211985</v>
      </c>
      <c r="B22" s="45" t="s">
        <v>74</v>
      </c>
      <c r="C22" s="46">
        <v>160194.29999999999</v>
      </c>
      <c r="D22" s="46">
        <v>0</v>
      </c>
      <c r="E22" s="46">
        <v>68214</v>
      </c>
      <c r="F22" s="46">
        <v>0</v>
      </c>
      <c r="G22" s="46"/>
      <c r="H22" s="46">
        <f t="shared" si="1"/>
        <v>0</v>
      </c>
      <c r="I22" s="68">
        <f t="shared" si="3"/>
        <v>0</v>
      </c>
      <c r="J22" s="46">
        <f t="shared" si="0"/>
        <v>0</v>
      </c>
      <c r="K22" s="68">
        <f t="shared" si="2"/>
        <v>0</v>
      </c>
    </row>
    <row r="23" spans="1:11" ht="60" x14ac:dyDescent="0.2">
      <c r="A23" s="36">
        <v>212018</v>
      </c>
      <c r="B23" s="45" t="s">
        <v>75</v>
      </c>
      <c r="C23" s="46">
        <v>160194.29999999999</v>
      </c>
      <c r="D23" s="46">
        <v>0</v>
      </c>
      <c r="E23" s="46">
        <v>68214</v>
      </c>
      <c r="F23" s="46">
        <v>0</v>
      </c>
      <c r="G23" s="46"/>
      <c r="H23" s="46">
        <f t="shared" si="1"/>
        <v>0</v>
      </c>
      <c r="I23" s="68">
        <f t="shared" si="3"/>
        <v>0</v>
      </c>
      <c r="J23" s="46">
        <f t="shared" si="0"/>
        <v>0</v>
      </c>
      <c r="K23" s="68">
        <f t="shared" si="2"/>
        <v>0</v>
      </c>
    </row>
    <row r="24" spans="1:11" ht="60" x14ac:dyDescent="0.2">
      <c r="A24" s="36">
        <v>212042</v>
      </c>
      <c r="B24" s="45" t="s">
        <v>76</v>
      </c>
      <c r="C24" s="46">
        <v>160194.29999999999</v>
      </c>
      <c r="D24" s="46">
        <v>0</v>
      </c>
      <c r="E24" s="46">
        <v>68214</v>
      </c>
      <c r="F24" s="46">
        <v>0</v>
      </c>
      <c r="G24" s="46"/>
      <c r="H24" s="46">
        <f t="shared" si="1"/>
        <v>0</v>
      </c>
      <c r="I24" s="68">
        <f t="shared" si="3"/>
        <v>0</v>
      </c>
      <c r="J24" s="46">
        <f t="shared" si="0"/>
        <v>0</v>
      </c>
      <c r="K24" s="68">
        <f t="shared" si="2"/>
        <v>0</v>
      </c>
    </row>
    <row r="25" spans="1:11" ht="60" x14ac:dyDescent="0.2">
      <c r="A25" s="36">
        <v>212045</v>
      </c>
      <c r="B25" s="45" t="s">
        <v>77</v>
      </c>
      <c r="C25" s="46">
        <v>160194.29999999999</v>
      </c>
      <c r="D25" s="46">
        <v>0</v>
      </c>
      <c r="E25" s="46">
        <v>68214</v>
      </c>
      <c r="F25" s="46">
        <v>0</v>
      </c>
      <c r="G25" s="46"/>
      <c r="H25" s="46">
        <f t="shared" si="1"/>
        <v>0</v>
      </c>
      <c r="I25" s="68">
        <f t="shared" si="3"/>
        <v>0</v>
      </c>
      <c r="J25" s="46">
        <f t="shared" si="0"/>
        <v>0</v>
      </c>
      <c r="K25" s="68">
        <f t="shared" si="2"/>
        <v>0</v>
      </c>
    </row>
    <row r="26" spans="1:11" ht="72" x14ac:dyDescent="0.2">
      <c r="A26" s="36">
        <v>212047</v>
      </c>
      <c r="B26" s="45" t="s">
        <v>78</v>
      </c>
      <c r="C26" s="46">
        <v>160194.29999999999</v>
      </c>
      <c r="D26" s="46">
        <v>0</v>
      </c>
      <c r="E26" s="46">
        <v>68214</v>
      </c>
      <c r="F26" s="46">
        <v>0</v>
      </c>
      <c r="G26" s="46"/>
      <c r="H26" s="46">
        <f t="shared" si="1"/>
        <v>0</v>
      </c>
      <c r="I26" s="68">
        <f t="shared" si="3"/>
        <v>0</v>
      </c>
      <c r="J26" s="46">
        <f t="shared" si="0"/>
        <v>0</v>
      </c>
      <c r="K26" s="68">
        <f t="shared" si="2"/>
        <v>0</v>
      </c>
    </row>
    <row r="27" spans="1:11" ht="60" x14ac:dyDescent="0.2">
      <c r="A27" s="36">
        <v>173538</v>
      </c>
      <c r="B27" s="45" t="s">
        <v>47</v>
      </c>
      <c r="C27" s="46">
        <v>210456333.84</v>
      </c>
      <c r="D27" s="46">
        <v>59185442.82</v>
      </c>
      <c r="E27" s="46">
        <v>95509</v>
      </c>
      <c r="F27" s="46">
        <v>0</v>
      </c>
      <c r="G27" s="46"/>
      <c r="H27" s="46">
        <f t="shared" si="1"/>
        <v>0</v>
      </c>
      <c r="I27" s="68">
        <f t="shared" si="3"/>
        <v>0</v>
      </c>
      <c r="J27" s="46">
        <f t="shared" si="0"/>
        <v>59185442.82</v>
      </c>
      <c r="K27" s="68">
        <f t="shared" si="2"/>
        <v>28.122433637466994</v>
      </c>
    </row>
    <row r="28" spans="1:11" ht="48" x14ac:dyDescent="0.2">
      <c r="A28" s="36">
        <v>220449</v>
      </c>
      <c r="B28" s="45" t="s">
        <v>36</v>
      </c>
      <c r="C28" s="46">
        <v>8633260.8300000001</v>
      </c>
      <c r="D28" s="46">
        <v>0</v>
      </c>
      <c r="E28" s="46">
        <v>392209</v>
      </c>
      <c r="F28" s="46">
        <v>0</v>
      </c>
      <c r="G28" s="46"/>
      <c r="H28" s="46">
        <f t="shared" si="1"/>
        <v>0</v>
      </c>
      <c r="I28" s="68">
        <f t="shared" si="3"/>
        <v>0</v>
      </c>
      <c r="J28" s="46">
        <f t="shared" si="0"/>
        <v>0</v>
      </c>
      <c r="K28" s="68">
        <f t="shared" si="2"/>
        <v>0</v>
      </c>
    </row>
    <row r="29" spans="1:11" ht="72" x14ac:dyDescent="0.2">
      <c r="A29" s="36">
        <v>227712</v>
      </c>
      <c r="B29" s="45" t="s">
        <v>79</v>
      </c>
      <c r="C29" s="46">
        <v>160194.29999999999</v>
      </c>
      <c r="D29" s="46">
        <v>0</v>
      </c>
      <c r="E29" s="46">
        <v>68214</v>
      </c>
      <c r="F29" s="46">
        <v>0</v>
      </c>
      <c r="G29" s="46"/>
      <c r="H29" s="46">
        <f t="shared" si="1"/>
        <v>0</v>
      </c>
      <c r="I29" s="68">
        <f t="shared" si="3"/>
        <v>0</v>
      </c>
      <c r="J29" s="46">
        <f t="shared" si="0"/>
        <v>0</v>
      </c>
      <c r="K29" s="68">
        <f t="shared" si="2"/>
        <v>0</v>
      </c>
    </row>
    <row r="30" spans="1:11" ht="84" x14ac:dyDescent="0.2">
      <c r="A30" s="36">
        <v>236791</v>
      </c>
      <c r="B30" s="45" t="s">
        <v>80</v>
      </c>
      <c r="C30" s="46">
        <v>313828.8</v>
      </c>
      <c r="D30" s="46">
        <v>0</v>
      </c>
      <c r="E30" s="46">
        <v>142987</v>
      </c>
      <c r="F30" s="46">
        <v>0</v>
      </c>
      <c r="G30" s="46"/>
      <c r="H30" s="46">
        <f t="shared" si="1"/>
        <v>0</v>
      </c>
      <c r="I30" s="68">
        <f t="shared" si="3"/>
        <v>0</v>
      </c>
      <c r="J30" s="46">
        <f t="shared" si="0"/>
        <v>0</v>
      </c>
      <c r="K30" s="68">
        <f t="shared" si="2"/>
        <v>0</v>
      </c>
    </row>
    <row r="31" spans="1:11" ht="84" x14ac:dyDescent="0.2">
      <c r="A31" s="36">
        <v>233952</v>
      </c>
      <c r="B31" s="45" t="s">
        <v>81</v>
      </c>
      <c r="C31" s="46">
        <v>165844.29999999999</v>
      </c>
      <c r="D31" s="46">
        <v>0</v>
      </c>
      <c r="E31" s="46">
        <v>62564</v>
      </c>
      <c r="F31" s="46">
        <v>0</v>
      </c>
      <c r="G31" s="46"/>
      <c r="H31" s="46">
        <f t="shared" si="1"/>
        <v>0</v>
      </c>
      <c r="I31" s="68">
        <f t="shared" si="3"/>
        <v>0</v>
      </c>
      <c r="J31" s="46">
        <f t="shared" si="0"/>
        <v>0</v>
      </c>
      <c r="K31" s="68">
        <f t="shared" si="2"/>
        <v>0</v>
      </c>
    </row>
    <row r="32" spans="1:11" ht="72" x14ac:dyDescent="0.2">
      <c r="A32" s="36">
        <v>236784</v>
      </c>
      <c r="B32" s="45" t="s">
        <v>82</v>
      </c>
      <c r="C32" s="46">
        <v>165844.29999999999</v>
      </c>
      <c r="D32" s="46">
        <v>0</v>
      </c>
      <c r="E32" s="46">
        <v>62564</v>
      </c>
      <c r="F32" s="46">
        <v>0</v>
      </c>
      <c r="G32" s="46"/>
      <c r="H32" s="46">
        <f t="shared" si="1"/>
        <v>0</v>
      </c>
      <c r="I32" s="68">
        <f t="shared" si="3"/>
        <v>0</v>
      </c>
      <c r="J32" s="46">
        <f t="shared" si="0"/>
        <v>0</v>
      </c>
      <c r="K32" s="68">
        <f t="shared" si="2"/>
        <v>0</v>
      </c>
    </row>
    <row r="33" spans="1:11" ht="84" x14ac:dyDescent="0.2">
      <c r="A33" s="36">
        <v>236787</v>
      </c>
      <c r="B33" s="45" t="s">
        <v>83</v>
      </c>
      <c r="C33" s="46">
        <v>165844.29999999999</v>
      </c>
      <c r="D33" s="46">
        <v>0</v>
      </c>
      <c r="E33" s="46">
        <v>62564</v>
      </c>
      <c r="F33" s="46">
        <v>0</v>
      </c>
      <c r="G33" s="46"/>
      <c r="H33" s="46">
        <f t="shared" si="1"/>
        <v>0</v>
      </c>
      <c r="I33" s="68">
        <f t="shared" si="3"/>
        <v>0</v>
      </c>
      <c r="J33" s="46">
        <f t="shared" si="0"/>
        <v>0</v>
      </c>
      <c r="K33" s="68">
        <f t="shared" si="2"/>
        <v>0</v>
      </c>
    </row>
    <row r="34" spans="1:11" ht="84" x14ac:dyDescent="0.2">
      <c r="A34" s="36">
        <v>234050</v>
      </c>
      <c r="B34" s="45" t="s">
        <v>84</v>
      </c>
      <c r="C34" s="46">
        <v>165844.29999999999</v>
      </c>
      <c r="D34" s="46">
        <v>0</v>
      </c>
      <c r="E34" s="46">
        <v>62564</v>
      </c>
      <c r="F34" s="46">
        <v>0</v>
      </c>
      <c r="G34" s="46"/>
      <c r="H34" s="46">
        <f t="shared" si="1"/>
        <v>0</v>
      </c>
      <c r="I34" s="68">
        <f t="shared" si="3"/>
        <v>0</v>
      </c>
      <c r="J34" s="46">
        <f t="shared" si="0"/>
        <v>0</v>
      </c>
      <c r="K34" s="68">
        <f t="shared" si="2"/>
        <v>0</v>
      </c>
    </row>
    <row r="35" spans="1:11" ht="84" x14ac:dyDescent="0.2">
      <c r="A35" s="36">
        <v>236788</v>
      </c>
      <c r="B35" s="45" t="s">
        <v>85</v>
      </c>
      <c r="C35" s="46">
        <v>165844.29999999999</v>
      </c>
      <c r="D35" s="46">
        <v>0</v>
      </c>
      <c r="E35" s="46">
        <v>62564</v>
      </c>
      <c r="F35" s="46">
        <v>0</v>
      </c>
      <c r="G35" s="46"/>
      <c r="H35" s="46">
        <f t="shared" si="1"/>
        <v>0</v>
      </c>
      <c r="I35" s="68">
        <f t="shared" si="3"/>
        <v>0</v>
      </c>
      <c r="J35" s="46">
        <f t="shared" si="0"/>
        <v>0</v>
      </c>
      <c r="K35" s="68">
        <f t="shared" si="2"/>
        <v>0</v>
      </c>
    </row>
    <row r="36" spans="1:11" ht="84" x14ac:dyDescent="0.2">
      <c r="A36" s="36">
        <v>236793</v>
      </c>
      <c r="B36" s="45" t="s">
        <v>86</v>
      </c>
      <c r="C36" s="46">
        <v>165844.29999999999</v>
      </c>
      <c r="D36" s="46">
        <v>0</v>
      </c>
      <c r="E36" s="46">
        <v>62564</v>
      </c>
      <c r="F36" s="46">
        <v>0</v>
      </c>
      <c r="G36" s="46"/>
      <c r="H36" s="46">
        <f t="shared" si="1"/>
        <v>0</v>
      </c>
      <c r="I36" s="68">
        <f t="shared" si="3"/>
        <v>0</v>
      </c>
      <c r="J36" s="46">
        <f t="shared" si="0"/>
        <v>0</v>
      </c>
      <c r="K36" s="68">
        <f t="shared" si="2"/>
        <v>0</v>
      </c>
    </row>
    <row r="37" spans="1:11" ht="84" x14ac:dyDescent="0.2">
      <c r="A37" s="36">
        <v>234064</v>
      </c>
      <c r="B37" s="45" t="s">
        <v>87</v>
      </c>
      <c r="C37" s="46">
        <v>165844.29999999999</v>
      </c>
      <c r="D37" s="46">
        <v>0</v>
      </c>
      <c r="E37" s="46">
        <v>62564</v>
      </c>
      <c r="F37" s="46">
        <v>0</v>
      </c>
      <c r="G37" s="46"/>
      <c r="H37" s="46">
        <f t="shared" si="1"/>
        <v>0</v>
      </c>
      <c r="I37" s="68">
        <f t="shared" si="3"/>
        <v>0</v>
      </c>
      <c r="J37" s="46">
        <f t="shared" si="0"/>
        <v>0</v>
      </c>
      <c r="K37" s="68">
        <f t="shared" si="2"/>
        <v>0</v>
      </c>
    </row>
    <row r="38" spans="1:11" ht="60" x14ac:dyDescent="0.2">
      <c r="A38" s="36">
        <v>268462</v>
      </c>
      <c r="B38" s="45" t="s">
        <v>48</v>
      </c>
      <c r="C38" s="46">
        <v>129685285.19</v>
      </c>
      <c r="D38" s="46">
        <v>1249864.8999999999</v>
      </c>
      <c r="E38" s="46">
        <v>1255518</v>
      </c>
      <c r="F38" s="46">
        <v>0</v>
      </c>
      <c r="G38" s="46"/>
      <c r="H38" s="46">
        <f t="shared" si="1"/>
        <v>0</v>
      </c>
      <c r="I38" s="68">
        <f t="shared" si="3"/>
        <v>0</v>
      </c>
      <c r="J38" s="46">
        <f t="shared" ref="J38:J69" si="4">D38+H38</f>
        <v>1249864.8999999999</v>
      </c>
      <c r="K38" s="68">
        <f t="shared" si="2"/>
        <v>0.9637677074687705</v>
      </c>
    </row>
    <row r="39" spans="1:11" ht="24" x14ac:dyDescent="0.2">
      <c r="A39" s="36"/>
      <c r="B39" s="45" t="s">
        <v>25</v>
      </c>
      <c r="C39" s="46"/>
      <c r="D39" s="46">
        <v>0</v>
      </c>
      <c r="E39" s="46">
        <v>80131048</v>
      </c>
      <c r="F39" s="46">
        <v>0</v>
      </c>
      <c r="G39" s="46"/>
      <c r="H39" s="46">
        <f t="shared" si="1"/>
        <v>0</v>
      </c>
      <c r="I39" s="68">
        <f t="shared" si="3"/>
        <v>0</v>
      </c>
      <c r="J39" s="46">
        <f t="shared" si="4"/>
        <v>0</v>
      </c>
      <c r="K39" s="68"/>
    </row>
    <row r="40" spans="1:11" ht="60" x14ac:dyDescent="0.2">
      <c r="A40" s="36">
        <v>175890</v>
      </c>
      <c r="B40" s="45" t="s">
        <v>49</v>
      </c>
      <c r="C40" s="46">
        <v>5794600</v>
      </c>
      <c r="D40" s="46">
        <v>2696523.23</v>
      </c>
      <c r="E40" s="46">
        <v>1</v>
      </c>
      <c r="F40" s="46">
        <v>0</v>
      </c>
      <c r="G40" s="46"/>
      <c r="H40" s="46">
        <f t="shared" si="1"/>
        <v>0</v>
      </c>
      <c r="I40" s="68">
        <f t="shared" si="3"/>
        <v>0</v>
      </c>
      <c r="J40" s="46">
        <f t="shared" si="4"/>
        <v>2696523.23</v>
      </c>
      <c r="K40" s="68">
        <f t="shared" ref="K40:K50" si="5">J40/C40%</f>
        <v>46.535105615573123</v>
      </c>
    </row>
    <row r="41" spans="1:11" ht="48" x14ac:dyDescent="0.2">
      <c r="A41" s="36">
        <v>287453</v>
      </c>
      <c r="B41" s="45" t="s">
        <v>50</v>
      </c>
      <c r="C41" s="46">
        <v>2956150</v>
      </c>
      <c r="D41" s="46">
        <v>0</v>
      </c>
      <c r="E41" s="46">
        <v>1318466</v>
      </c>
      <c r="F41" s="46">
        <v>0</v>
      </c>
      <c r="G41" s="46"/>
      <c r="H41" s="46">
        <f t="shared" si="1"/>
        <v>0</v>
      </c>
      <c r="I41" s="68">
        <f t="shared" si="3"/>
        <v>0</v>
      </c>
      <c r="J41" s="46">
        <f t="shared" si="4"/>
        <v>0</v>
      </c>
      <c r="K41" s="68">
        <f t="shared" si="5"/>
        <v>0</v>
      </c>
    </row>
    <row r="42" spans="1:11" ht="60" x14ac:dyDescent="0.2">
      <c r="A42" s="36">
        <v>245998</v>
      </c>
      <c r="B42" s="45" t="s">
        <v>51</v>
      </c>
      <c r="C42" s="46">
        <v>3991201.82</v>
      </c>
      <c r="D42" s="46">
        <v>1699185</v>
      </c>
      <c r="E42" s="46">
        <v>1</v>
      </c>
      <c r="F42" s="46">
        <v>0</v>
      </c>
      <c r="G42" s="46"/>
      <c r="H42" s="46">
        <f t="shared" si="1"/>
        <v>0</v>
      </c>
      <c r="I42" s="68">
        <f t="shared" si="3"/>
        <v>0</v>
      </c>
      <c r="J42" s="46">
        <f t="shared" si="4"/>
        <v>1699185</v>
      </c>
      <c r="K42" s="68">
        <f t="shared" si="5"/>
        <v>42.573266816159148</v>
      </c>
    </row>
    <row r="43" spans="1:11" ht="48" x14ac:dyDescent="0.2">
      <c r="A43" s="36">
        <v>288895</v>
      </c>
      <c r="B43" s="45" t="s">
        <v>29</v>
      </c>
      <c r="C43" s="46">
        <v>3194652</v>
      </c>
      <c r="D43" s="46">
        <v>0</v>
      </c>
      <c r="E43" s="46">
        <v>3194652</v>
      </c>
      <c r="F43" s="46">
        <v>0</v>
      </c>
      <c r="G43" s="46"/>
      <c r="H43" s="46">
        <f t="shared" si="1"/>
        <v>0</v>
      </c>
      <c r="I43" s="68">
        <f t="shared" si="3"/>
        <v>0</v>
      </c>
      <c r="J43" s="46">
        <f t="shared" si="4"/>
        <v>0</v>
      </c>
      <c r="K43" s="68">
        <f t="shared" si="5"/>
        <v>0</v>
      </c>
    </row>
    <row r="44" spans="1:11" ht="48" x14ac:dyDescent="0.2">
      <c r="A44" s="36">
        <v>303966</v>
      </c>
      <c r="B44" s="45" t="s">
        <v>37</v>
      </c>
      <c r="C44" s="46">
        <v>92290500</v>
      </c>
      <c r="D44" s="46">
        <v>0</v>
      </c>
      <c r="E44" s="46">
        <v>1028422</v>
      </c>
      <c r="F44" s="46">
        <v>0</v>
      </c>
      <c r="G44" s="46"/>
      <c r="H44" s="46">
        <f t="shared" si="1"/>
        <v>0</v>
      </c>
      <c r="I44" s="68">
        <f t="shared" ref="I44:I75" si="6">H44/E44%</f>
        <v>0</v>
      </c>
      <c r="J44" s="46">
        <f t="shared" si="4"/>
        <v>0</v>
      </c>
      <c r="K44" s="68">
        <f t="shared" si="5"/>
        <v>0</v>
      </c>
    </row>
    <row r="45" spans="1:11" ht="48" x14ac:dyDescent="0.2">
      <c r="A45" s="36">
        <v>256053</v>
      </c>
      <c r="B45" s="45" t="s">
        <v>38</v>
      </c>
      <c r="C45" s="46">
        <v>1095260.19</v>
      </c>
      <c r="D45" s="46">
        <v>598688.06999999995</v>
      </c>
      <c r="E45" s="46">
        <v>9548</v>
      </c>
      <c r="F45" s="46">
        <v>0</v>
      </c>
      <c r="G45" s="46"/>
      <c r="H45" s="46">
        <f t="shared" si="1"/>
        <v>0</v>
      </c>
      <c r="I45" s="68">
        <f t="shared" si="6"/>
        <v>0</v>
      </c>
      <c r="J45" s="46">
        <f t="shared" si="4"/>
        <v>598688.06999999995</v>
      </c>
      <c r="K45" s="68">
        <f t="shared" si="5"/>
        <v>54.661721065567072</v>
      </c>
    </row>
    <row r="46" spans="1:11" ht="48" x14ac:dyDescent="0.2">
      <c r="A46" s="36">
        <v>294424</v>
      </c>
      <c r="B46" s="45" t="s">
        <v>53</v>
      </c>
      <c r="C46" s="46">
        <v>62071451</v>
      </c>
      <c r="D46" s="46">
        <v>0</v>
      </c>
      <c r="E46" s="46">
        <v>550900</v>
      </c>
      <c r="F46" s="46">
        <v>0</v>
      </c>
      <c r="G46" s="46"/>
      <c r="H46" s="46">
        <f t="shared" si="1"/>
        <v>0</v>
      </c>
      <c r="I46" s="68">
        <f t="shared" si="6"/>
        <v>0</v>
      </c>
      <c r="J46" s="46">
        <f t="shared" si="4"/>
        <v>0</v>
      </c>
      <c r="K46" s="68">
        <f t="shared" si="5"/>
        <v>0</v>
      </c>
    </row>
    <row r="47" spans="1:11" ht="84" x14ac:dyDescent="0.2">
      <c r="A47" s="36">
        <v>316436</v>
      </c>
      <c r="B47" s="45" t="s">
        <v>43</v>
      </c>
      <c r="C47" s="46">
        <v>287785</v>
      </c>
      <c r="D47" s="46">
        <v>0</v>
      </c>
      <c r="E47" s="46">
        <v>224000</v>
      </c>
      <c r="F47" s="46">
        <v>0</v>
      </c>
      <c r="G47" s="46"/>
      <c r="H47" s="46">
        <f t="shared" ref="H47:H91" si="7">SUM(F47:G47)</f>
        <v>0</v>
      </c>
      <c r="I47" s="68">
        <f t="shared" si="6"/>
        <v>0</v>
      </c>
      <c r="J47" s="46">
        <f t="shared" si="4"/>
        <v>0</v>
      </c>
      <c r="K47" s="68">
        <f t="shared" si="5"/>
        <v>0</v>
      </c>
    </row>
    <row r="48" spans="1:11" ht="84" x14ac:dyDescent="0.2">
      <c r="A48" s="36">
        <v>316441</v>
      </c>
      <c r="B48" s="45" t="s">
        <v>44</v>
      </c>
      <c r="C48" s="46">
        <v>287785</v>
      </c>
      <c r="D48" s="46">
        <v>0</v>
      </c>
      <c r="E48" s="46">
        <v>224000</v>
      </c>
      <c r="F48" s="46">
        <v>0</v>
      </c>
      <c r="G48" s="46"/>
      <c r="H48" s="46">
        <f t="shared" si="7"/>
        <v>0</v>
      </c>
      <c r="I48" s="68">
        <f t="shared" si="6"/>
        <v>0</v>
      </c>
      <c r="J48" s="46">
        <f t="shared" si="4"/>
        <v>0</v>
      </c>
      <c r="K48" s="68">
        <f t="shared" si="5"/>
        <v>0</v>
      </c>
    </row>
    <row r="49" spans="1:11" ht="48" x14ac:dyDescent="0.2">
      <c r="A49" s="36">
        <v>327905</v>
      </c>
      <c r="B49" s="45" t="s">
        <v>63</v>
      </c>
      <c r="C49" s="46">
        <v>63299811</v>
      </c>
      <c r="D49" s="46">
        <v>0</v>
      </c>
      <c r="E49" s="46">
        <v>16000000</v>
      </c>
      <c r="F49" s="46">
        <v>0</v>
      </c>
      <c r="G49" s="46"/>
      <c r="H49" s="46">
        <f t="shared" si="7"/>
        <v>0</v>
      </c>
      <c r="I49" s="68">
        <f t="shared" si="6"/>
        <v>0</v>
      </c>
      <c r="J49" s="46">
        <f t="shared" si="4"/>
        <v>0</v>
      </c>
      <c r="K49" s="68">
        <f t="shared" si="5"/>
        <v>0</v>
      </c>
    </row>
    <row r="50" spans="1:11" ht="48" x14ac:dyDescent="0.2">
      <c r="A50" s="36">
        <v>159298</v>
      </c>
      <c r="B50" s="45" t="s">
        <v>64</v>
      </c>
      <c r="C50" s="46">
        <v>71944623</v>
      </c>
      <c r="D50" s="46">
        <v>0</v>
      </c>
      <c r="E50" s="46">
        <v>31000000</v>
      </c>
      <c r="F50" s="46">
        <v>0</v>
      </c>
      <c r="G50" s="113"/>
      <c r="H50" s="113">
        <f t="shared" si="7"/>
        <v>0</v>
      </c>
      <c r="I50" s="68">
        <f t="shared" si="6"/>
        <v>0</v>
      </c>
      <c r="J50" s="46">
        <f t="shared" si="4"/>
        <v>0</v>
      </c>
      <c r="K50" s="68">
        <f t="shared" si="5"/>
        <v>0</v>
      </c>
    </row>
    <row r="51" spans="1:11" ht="26.25" customHeight="1" x14ac:dyDescent="0.2">
      <c r="A51" s="114"/>
      <c r="B51" s="115" t="s">
        <v>39</v>
      </c>
      <c r="C51" s="115"/>
      <c r="D51" s="116">
        <f>SUM(D52:D74)</f>
        <v>15911820.33</v>
      </c>
      <c r="E51" s="116">
        <f>SUM(E52:E74)</f>
        <v>25681600</v>
      </c>
      <c r="F51" s="116">
        <v>3003795</v>
      </c>
      <c r="G51" s="50">
        <f>SUM(G52:G74)</f>
        <v>1964921</v>
      </c>
      <c r="H51" s="50">
        <f t="shared" si="7"/>
        <v>4968716</v>
      </c>
      <c r="I51" s="137">
        <f t="shared" si="6"/>
        <v>19.347377110460407</v>
      </c>
      <c r="J51" s="116">
        <f t="shared" si="4"/>
        <v>20880536.329999998</v>
      </c>
      <c r="K51" s="116"/>
    </row>
    <row r="52" spans="1:11" ht="60" x14ac:dyDescent="0.2">
      <c r="A52" s="36">
        <v>66385</v>
      </c>
      <c r="B52" s="45" t="s">
        <v>40</v>
      </c>
      <c r="C52" s="46">
        <v>11574362</v>
      </c>
      <c r="D52" s="46">
        <v>8293919.4900000002</v>
      </c>
      <c r="E52" s="46">
        <v>1966176</v>
      </c>
      <c r="F52" s="46">
        <v>1128180</v>
      </c>
      <c r="G52" s="46">
        <v>27346</v>
      </c>
      <c r="H52" s="46">
        <f t="shared" si="7"/>
        <v>1155526</v>
      </c>
      <c r="I52" s="68">
        <f t="shared" si="6"/>
        <v>58.770221994368768</v>
      </c>
      <c r="J52" s="46">
        <f t="shared" si="4"/>
        <v>9449445.4900000002</v>
      </c>
      <c r="K52" s="68">
        <f t="shared" ref="K52:K74" si="8">J52/C52%</f>
        <v>81.641178062341581</v>
      </c>
    </row>
    <row r="53" spans="1:11" ht="72" x14ac:dyDescent="0.2">
      <c r="A53" s="36">
        <v>67889</v>
      </c>
      <c r="B53" s="45" t="s">
        <v>88</v>
      </c>
      <c r="C53" s="46">
        <v>150190</v>
      </c>
      <c r="D53" s="46">
        <v>127843.33</v>
      </c>
      <c r="E53" s="46">
        <v>2581</v>
      </c>
      <c r="F53" s="46">
        <v>0</v>
      </c>
      <c r="G53" s="46"/>
      <c r="H53" s="46">
        <f t="shared" si="7"/>
        <v>0</v>
      </c>
      <c r="I53" s="68">
        <f t="shared" si="6"/>
        <v>0</v>
      </c>
      <c r="J53" s="46">
        <f t="shared" si="4"/>
        <v>127843.33</v>
      </c>
      <c r="K53" s="68">
        <f t="shared" si="8"/>
        <v>85.121066648911381</v>
      </c>
    </row>
    <row r="54" spans="1:11" ht="72" x14ac:dyDescent="0.2">
      <c r="A54" s="36">
        <v>59728</v>
      </c>
      <c r="B54" s="45" t="s">
        <v>89</v>
      </c>
      <c r="C54" s="46">
        <v>103421</v>
      </c>
      <c r="D54" s="46">
        <v>94241.2</v>
      </c>
      <c r="E54" s="46">
        <v>4576</v>
      </c>
      <c r="F54" s="46">
        <v>0</v>
      </c>
      <c r="G54" s="46"/>
      <c r="H54" s="46">
        <f t="shared" si="7"/>
        <v>0</v>
      </c>
      <c r="I54" s="68">
        <f t="shared" si="6"/>
        <v>0</v>
      </c>
      <c r="J54" s="46">
        <f t="shared" si="4"/>
        <v>94241.2</v>
      </c>
      <c r="K54" s="68">
        <f t="shared" si="8"/>
        <v>91.123852989238159</v>
      </c>
    </row>
    <row r="55" spans="1:11" ht="72" x14ac:dyDescent="0.2">
      <c r="A55" s="36">
        <v>59911</v>
      </c>
      <c r="B55" s="45" t="s">
        <v>90</v>
      </c>
      <c r="C55" s="46">
        <v>109005</v>
      </c>
      <c r="D55" s="46">
        <v>82916.149999999994</v>
      </c>
      <c r="E55" s="46">
        <v>1395</v>
      </c>
      <c r="F55" s="46">
        <v>0</v>
      </c>
      <c r="G55" s="46"/>
      <c r="H55" s="46">
        <f t="shared" si="7"/>
        <v>0</v>
      </c>
      <c r="I55" s="68">
        <f t="shared" si="6"/>
        <v>0</v>
      </c>
      <c r="J55" s="46">
        <f t="shared" si="4"/>
        <v>82916.149999999994</v>
      </c>
      <c r="K55" s="68">
        <f t="shared" si="8"/>
        <v>76.066373102151275</v>
      </c>
    </row>
    <row r="56" spans="1:11" ht="72" x14ac:dyDescent="0.2">
      <c r="A56" s="36">
        <v>38633</v>
      </c>
      <c r="B56" s="45" t="s">
        <v>91</v>
      </c>
      <c r="C56" s="46">
        <v>2390191</v>
      </c>
      <c r="D56" s="46">
        <v>2220967.52</v>
      </c>
      <c r="E56" s="46">
        <v>126780</v>
      </c>
      <c r="F56" s="46">
        <v>126780</v>
      </c>
      <c r="G56" s="46"/>
      <c r="H56" s="46">
        <f t="shared" si="7"/>
        <v>126780</v>
      </c>
      <c r="I56" s="68">
        <f t="shared" si="6"/>
        <v>100</v>
      </c>
      <c r="J56" s="46">
        <f t="shared" si="4"/>
        <v>2347747.52</v>
      </c>
      <c r="K56" s="68">
        <f t="shared" si="8"/>
        <v>98.224264086008191</v>
      </c>
    </row>
    <row r="57" spans="1:11" ht="72" x14ac:dyDescent="0.2">
      <c r="A57" s="36">
        <v>108527</v>
      </c>
      <c r="B57" s="45" t="s">
        <v>26</v>
      </c>
      <c r="C57" s="46">
        <v>2725244.36</v>
      </c>
      <c r="D57" s="46">
        <v>2149316</v>
      </c>
      <c r="E57" s="46">
        <v>512274</v>
      </c>
      <c r="F57" s="46">
        <v>260063</v>
      </c>
      <c r="G57" s="46"/>
      <c r="H57" s="46">
        <f t="shared" si="7"/>
        <v>260063</v>
      </c>
      <c r="I57" s="68">
        <f t="shared" si="6"/>
        <v>50.766386738347059</v>
      </c>
      <c r="J57" s="46">
        <f t="shared" si="4"/>
        <v>2409379</v>
      </c>
      <c r="K57" s="68">
        <f t="shared" si="8"/>
        <v>88.409649988230782</v>
      </c>
    </row>
    <row r="58" spans="1:11" ht="48" x14ac:dyDescent="0.2">
      <c r="A58" s="36">
        <v>142233</v>
      </c>
      <c r="B58" s="45" t="s">
        <v>92</v>
      </c>
      <c r="C58" s="46">
        <v>347525.81</v>
      </c>
      <c r="D58" s="46">
        <v>272460.27</v>
      </c>
      <c r="E58" s="46">
        <v>40450</v>
      </c>
      <c r="F58" s="46">
        <v>0</v>
      </c>
      <c r="G58" s="46"/>
      <c r="H58" s="46">
        <f t="shared" si="7"/>
        <v>0</v>
      </c>
      <c r="I58" s="68">
        <f t="shared" si="6"/>
        <v>0</v>
      </c>
      <c r="J58" s="46">
        <f t="shared" si="4"/>
        <v>272460.27</v>
      </c>
      <c r="K58" s="68">
        <f t="shared" si="8"/>
        <v>78.40001005968449</v>
      </c>
    </row>
    <row r="59" spans="1:11" ht="46.5" customHeight="1" x14ac:dyDescent="0.2">
      <c r="A59" s="36">
        <v>111221</v>
      </c>
      <c r="B59" s="45" t="s">
        <v>152</v>
      </c>
      <c r="C59" s="46">
        <v>3865203</v>
      </c>
      <c r="D59" s="46">
        <v>89540.59</v>
      </c>
      <c r="E59" s="46">
        <v>127932</v>
      </c>
      <c r="F59" s="46">
        <v>0</v>
      </c>
      <c r="G59" s="46"/>
      <c r="H59" s="46">
        <f t="shared" si="7"/>
        <v>0</v>
      </c>
      <c r="I59" s="68">
        <f t="shared" si="6"/>
        <v>0</v>
      </c>
      <c r="J59" s="46">
        <f t="shared" si="4"/>
        <v>89540.59</v>
      </c>
      <c r="K59" s="68">
        <f t="shared" si="8"/>
        <v>2.3165818198940649</v>
      </c>
    </row>
    <row r="60" spans="1:11" ht="36" x14ac:dyDescent="0.2">
      <c r="A60" s="36">
        <v>111234</v>
      </c>
      <c r="B60" s="45" t="s">
        <v>15</v>
      </c>
      <c r="C60" s="46">
        <v>14669819.58</v>
      </c>
      <c r="D60" s="46">
        <v>435887.18</v>
      </c>
      <c r="E60" s="46">
        <v>10510692</v>
      </c>
      <c r="F60" s="46">
        <v>1488772</v>
      </c>
      <c r="G60" s="46">
        <v>300775</v>
      </c>
      <c r="H60" s="46">
        <f t="shared" si="7"/>
        <v>1789547</v>
      </c>
      <c r="I60" s="68">
        <f t="shared" si="6"/>
        <v>17.025967462465839</v>
      </c>
      <c r="J60" s="46">
        <f t="shared" si="4"/>
        <v>2225434.1800000002</v>
      </c>
      <c r="K60" s="68">
        <f t="shared" si="8"/>
        <v>15.170153715005679</v>
      </c>
    </row>
    <row r="61" spans="1:11" ht="36" x14ac:dyDescent="0.2">
      <c r="A61" s="36">
        <v>135106</v>
      </c>
      <c r="B61" s="45" t="s">
        <v>28</v>
      </c>
      <c r="C61" s="46">
        <v>1187524.8500000001</v>
      </c>
      <c r="D61" s="46">
        <v>21350.62</v>
      </c>
      <c r="E61" s="46">
        <v>1104979</v>
      </c>
      <c r="F61" s="46">
        <v>0</v>
      </c>
      <c r="G61" s="46"/>
      <c r="H61" s="46">
        <f t="shared" si="7"/>
        <v>0</v>
      </c>
      <c r="I61" s="68">
        <f t="shared" si="6"/>
        <v>0</v>
      </c>
      <c r="J61" s="46">
        <f t="shared" si="4"/>
        <v>21350.62</v>
      </c>
      <c r="K61" s="68">
        <f t="shared" si="8"/>
        <v>1.7979093237501511</v>
      </c>
    </row>
    <row r="62" spans="1:11" ht="48" x14ac:dyDescent="0.2">
      <c r="A62" s="36">
        <v>141991</v>
      </c>
      <c r="B62" s="45" t="s">
        <v>93</v>
      </c>
      <c r="C62" s="46">
        <v>376317.74</v>
      </c>
      <c r="D62" s="46">
        <v>306143.46000000002</v>
      </c>
      <c r="E62" s="46">
        <v>36540</v>
      </c>
      <c r="F62" s="46">
        <v>0</v>
      </c>
      <c r="G62" s="46"/>
      <c r="H62" s="46">
        <f t="shared" si="7"/>
        <v>0</v>
      </c>
      <c r="I62" s="68">
        <f t="shared" si="6"/>
        <v>0</v>
      </c>
      <c r="J62" s="46">
        <f t="shared" si="4"/>
        <v>306143.46000000002</v>
      </c>
      <c r="K62" s="68">
        <f t="shared" si="8"/>
        <v>81.352385885395677</v>
      </c>
    </row>
    <row r="63" spans="1:11" ht="48" x14ac:dyDescent="0.2">
      <c r="A63" s="36">
        <v>142222</v>
      </c>
      <c r="B63" s="45" t="s">
        <v>94</v>
      </c>
      <c r="C63" s="46">
        <v>412200.81</v>
      </c>
      <c r="D63" s="46">
        <v>316136.38</v>
      </c>
      <c r="E63" s="46">
        <v>42950</v>
      </c>
      <c r="F63" s="46">
        <v>0</v>
      </c>
      <c r="G63" s="46"/>
      <c r="H63" s="46">
        <f t="shared" si="7"/>
        <v>0</v>
      </c>
      <c r="I63" s="68">
        <f t="shared" si="6"/>
        <v>0</v>
      </c>
      <c r="J63" s="46">
        <f t="shared" si="4"/>
        <v>316136.38</v>
      </c>
      <c r="K63" s="68">
        <f t="shared" si="8"/>
        <v>76.694749823514414</v>
      </c>
    </row>
    <row r="64" spans="1:11" ht="60" x14ac:dyDescent="0.2">
      <c r="A64" s="36">
        <v>106725</v>
      </c>
      <c r="B64" s="45" t="s">
        <v>27</v>
      </c>
      <c r="C64" s="46">
        <v>2025773</v>
      </c>
      <c r="D64" s="46">
        <v>59417.79</v>
      </c>
      <c r="E64" s="46">
        <v>1966355</v>
      </c>
      <c r="F64" s="46">
        <v>0</v>
      </c>
      <c r="G64" s="46"/>
      <c r="H64" s="46">
        <f t="shared" si="7"/>
        <v>0</v>
      </c>
      <c r="I64" s="68">
        <f t="shared" si="6"/>
        <v>0</v>
      </c>
      <c r="J64" s="46">
        <f t="shared" si="4"/>
        <v>59417.79</v>
      </c>
      <c r="K64" s="68">
        <f t="shared" si="8"/>
        <v>2.9330922072710024</v>
      </c>
    </row>
    <row r="65" spans="1:11" ht="48" x14ac:dyDescent="0.2">
      <c r="A65" s="36">
        <v>141811</v>
      </c>
      <c r="B65" s="45" t="s">
        <v>95</v>
      </c>
      <c r="C65" s="46">
        <v>383114.81</v>
      </c>
      <c r="D65" s="46">
        <v>313378.19</v>
      </c>
      <c r="E65" s="46">
        <v>30450</v>
      </c>
      <c r="F65" s="46">
        <v>0</v>
      </c>
      <c r="G65" s="46"/>
      <c r="H65" s="46">
        <f t="shared" si="7"/>
        <v>0</v>
      </c>
      <c r="I65" s="68">
        <f t="shared" si="6"/>
        <v>0</v>
      </c>
      <c r="J65" s="46">
        <f t="shared" si="4"/>
        <v>313378.19</v>
      </c>
      <c r="K65" s="68">
        <f t="shared" si="8"/>
        <v>81.797461706061426</v>
      </c>
    </row>
    <row r="66" spans="1:11" ht="48" x14ac:dyDescent="0.2">
      <c r="A66" s="36">
        <v>142361</v>
      </c>
      <c r="B66" s="45" t="s">
        <v>96</v>
      </c>
      <c r="C66" s="46">
        <v>337182.6</v>
      </c>
      <c r="D66" s="46">
        <v>273895.39</v>
      </c>
      <c r="E66" s="46">
        <v>24360</v>
      </c>
      <c r="F66" s="46">
        <v>0</v>
      </c>
      <c r="G66" s="46"/>
      <c r="H66" s="46">
        <f t="shared" si="7"/>
        <v>0</v>
      </c>
      <c r="I66" s="68">
        <f t="shared" si="6"/>
        <v>0</v>
      </c>
      <c r="J66" s="46">
        <f t="shared" si="4"/>
        <v>273895.39</v>
      </c>
      <c r="K66" s="68">
        <f t="shared" si="8"/>
        <v>81.230582479641612</v>
      </c>
    </row>
    <row r="67" spans="1:11" ht="72" x14ac:dyDescent="0.2">
      <c r="A67" s="36">
        <v>143125</v>
      </c>
      <c r="B67" s="45" t="s">
        <v>97</v>
      </c>
      <c r="C67" s="46">
        <v>11777443.99</v>
      </c>
      <c r="D67" s="46">
        <v>98446.13</v>
      </c>
      <c r="E67" s="46">
        <v>2446641</v>
      </c>
      <c r="F67" s="46">
        <v>0</v>
      </c>
      <c r="G67" s="46">
        <v>1636800</v>
      </c>
      <c r="H67" s="46">
        <f t="shared" si="7"/>
        <v>1636800</v>
      </c>
      <c r="I67" s="68">
        <f t="shared" si="6"/>
        <v>66.899884372084017</v>
      </c>
      <c r="J67" s="46">
        <f t="shared" si="4"/>
        <v>1735246.13</v>
      </c>
      <c r="K67" s="68">
        <f t="shared" si="8"/>
        <v>14.733639416781466</v>
      </c>
    </row>
    <row r="68" spans="1:11" ht="48" x14ac:dyDescent="0.2">
      <c r="A68" s="36">
        <v>142024</v>
      </c>
      <c r="B68" s="45" t="s">
        <v>98</v>
      </c>
      <c r="C68" s="46">
        <v>248885.52</v>
      </c>
      <c r="D68" s="46">
        <v>207635.51</v>
      </c>
      <c r="E68" s="46">
        <v>18270</v>
      </c>
      <c r="F68" s="46">
        <v>0</v>
      </c>
      <c r="G68" s="46"/>
      <c r="H68" s="46">
        <f t="shared" si="7"/>
        <v>0</v>
      </c>
      <c r="I68" s="68">
        <f t="shared" si="6"/>
        <v>0</v>
      </c>
      <c r="J68" s="46">
        <f t="shared" si="4"/>
        <v>207635.51</v>
      </c>
      <c r="K68" s="68">
        <f t="shared" si="8"/>
        <v>83.426110928430077</v>
      </c>
    </row>
    <row r="69" spans="1:11" ht="48" x14ac:dyDescent="0.2">
      <c r="A69" s="36">
        <v>142316</v>
      </c>
      <c r="B69" s="45" t="s">
        <v>99</v>
      </c>
      <c r="C69" s="46">
        <v>296021.2</v>
      </c>
      <c r="D69" s="46">
        <v>225191.47</v>
      </c>
      <c r="E69" s="46">
        <v>24360</v>
      </c>
      <c r="F69" s="46">
        <v>0</v>
      </c>
      <c r="G69" s="46"/>
      <c r="H69" s="46">
        <f t="shared" si="7"/>
        <v>0</v>
      </c>
      <c r="I69" s="68">
        <f t="shared" si="6"/>
        <v>0</v>
      </c>
      <c r="J69" s="46">
        <f t="shared" si="4"/>
        <v>225191.47</v>
      </c>
      <c r="K69" s="68">
        <f t="shared" si="8"/>
        <v>76.072750870545761</v>
      </c>
    </row>
    <row r="70" spans="1:11" ht="60" x14ac:dyDescent="0.2">
      <c r="A70" s="36">
        <v>142355</v>
      </c>
      <c r="B70" s="45" t="s">
        <v>100</v>
      </c>
      <c r="C70" s="46">
        <v>312350.82</v>
      </c>
      <c r="D70" s="46">
        <v>241557.66</v>
      </c>
      <c r="E70" s="46">
        <v>35450</v>
      </c>
      <c r="F70" s="46">
        <v>0</v>
      </c>
      <c r="G70" s="46"/>
      <c r="H70" s="46">
        <f t="shared" si="7"/>
        <v>0</v>
      </c>
      <c r="I70" s="68">
        <f t="shared" si="6"/>
        <v>0</v>
      </c>
      <c r="J70" s="46">
        <f t="shared" ref="J70:J91" si="9">D70+H70</f>
        <v>241557.66</v>
      </c>
      <c r="K70" s="68">
        <f t="shared" si="8"/>
        <v>77.335369249230723</v>
      </c>
    </row>
    <row r="71" spans="1:11" ht="48" x14ac:dyDescent="0.2">
      <c r="A71" s="36">
        <v>142289</v>
      </c>
      <c r="B71" s="45" t="s">
        <v>101</v>
      </c>
      <c r="C71" s="46">
        <v>354496</v>
      </c>
      <c r="D71" s="46">
        <v>81576</v>
      </c>
      <c r="E71" s="46">
        <v>194494</v>
      </c>
      <c r="F71" s="46">
        <v>0</v>
      </c>
      <c r="G71" s="46"/>
      <c r="H71" s="46">
        <f t="shared" si="7"/>
        <v>0</v>
      </c>
      <c r="I71" s="68">
        <f t="shared" si="6"/>
        <v>0</v>
      </c>
      <c r="J71" s="46">
        <f t="shared" si="9"/>
        <v>81576</v>
      </c>
      <c r="K71" s="68">
        <f t="shared" si="8"/>
        <v>23.011825239212854</v>
      </c>
    </row>
    <row r="72" spans="1:11" ht="72" x14ac:dyDescent="0.2">
      <c r="A72" s="36">
        <v>210935</v>
      </c>
      <c r="B72" s="45" t="s">
        <v>59</v>
      </c>
      <c r="C72" s="46">
        <v>2388596</v>
      </c>
      <c r="D72" s="46">
        <v>0</v>
      </c>
      <c r="E72" s="46">
        <v>2104045</v>
      </c>
      <c r="F72" s="46">
        <v>0</v>
      </c>
      <c r="G72" s="46"/>
      <c r="H72" s="46">
        <f t="shared" si="7"/>
        <v>0</v>
      </c>
      <c r="I72" s="68">
        <f t="shared" si="6"/>
        <v>0</v>
      </c>
      <c r="J72" s="46">
        <f t="shared" si="9"/>
        <v>0</v>
      </c>
      <c r="K72" s="68">
        <f t="shared" si="8"/>
        <v>0</v>
      </c>
    </row>
    <row r="73" spans="1:11" ht="48" x14ac:dyDescent="0.2">
      <c r="A73" s="36">
        <v>71544</v>
      </c>
      <c r="B73" s="45" t="s">
        <v>60</v>
      </c>
      <c r="C73" s="46">
        <v>6770877</v>
      </c>
      <c r="D73" s="46">
        <v>0</v>
      </c>
      <c r="E73" s="46">
        <v>4306170</v>
      </c>
      <c r="F73" s="46">
        <v>0</v>
      </c>
      <c r="G73" s="46"/>
      <c r="H73" s="46">
        <f t="shared" si="7"/>
        <v>0</v>
      </c>
      <c r="I73" s="68">
        <f t="shared" si="6"/>
        <v>0</v>
      </c>
      <c r="J73" s="46">
        <f t="shared" si="9"/>
        <v>0</v>
      </c>
      <c r="K73" s="68">
        <f t="shared" si="8"/>
        <v>0</v>
      </c>
    </row>
    <row r="74" spans="1:11" ht="48" x14ac:dyDescent="0.2">
      <c r="A74" s="36">
        <v>153123</v>
      </c>
      <c r="B74" s="45" t="s">
        <v>102</v>
      </c>
      <c r="C74" s="46">
        <v>1069594.81</v>
      </c>
      <c r="D74" s="46">
        <v>0</v>
      </c>
      <c r="E74" s="46">
        <v>53680</v>
      </c>
      <c r="F74" s="46">
        <v>0</v>
      </c>
      <c r="G74" s="46"/>
      <c r="H74" s="46">
        <f t="shared" si="7"/>
        <v>0</v>
      </c>
      <c r="I74" s="68">
        <f t="shared" si="6"/>
        <v>0</v>
      </c>
      <c r="J74" s="46">
        <f t="shared" si="9"/>
        <v>0</v>
      </c>
      <c r="K74" s="68">
        <f t="shared" si="8"/>
        <v>0</v>
      </c>
    </row>
    <row r="75" spans="1:11" ht="29.25" customHeight="1" x14ac:dyDescent="0.2">
      <c r="A75" s="53"/>
      <c r="B75" s="48" t="s">
        <v>9</v>
      </c>
      <c r="C75" s="49"/>
      <c r="D75" s="50">
        <f>SUM(D76:D91)</f>
        <v>469532948.47999996</v>
      </c>
      <c r="E75" s="50">
        <f>SUM(E76:E91)</f>
        <v>59956169</v>
      </c>
      <c r="F75" s="50">
        <f>SUM(F76:F91)</f>
        <v>9654166</v>
      </c>
      <c r="G75" s="50">
        <f>SUM(G76:G91)</f>
        <v>1378632</v>
      </c>
      <c r="H75" s="50">
        <f t="shared" si="7"/>
        <v>11032798</v>
      </c>
      <c r="I75" s="138">
        <f t="shared" si="6"/>
        <v>18.401439224710973</v>
      </c>
      <c r="J75" s="50">
        <f t="shared" si="9"/>
        <v>480565746.47999996</v>
      </c>
      <c r="K75" s="138"/>
    </row>
    <row r="76" spans="1:11" ht="20.25" customHeight="1" x14ac:dyDescent="0.2">
      <c r="A76" s="51"/>
      <c r="B76" s="45" t="s">
        <v>21</v>
      </c>
      <c r="C76" s="46"/>
      <c r="D76" s="46">
        <v>17443619</v>
      </c>
      <c r="E76" s="46">
        <v>40703212</v>
      </c>
      <c r="F76" s="46">
        <v>1659733</v>
      </c>
      <c r="G76" s="46">
        <v>283600</v>
      </c>
      <c r="H76" s="46">
        <f t="shared" si="7"/>
        <v>1943333</v>
      </c>
      <c r="I76" s="97">
        <f t="shared" ref="I76:I91" si="10">H76/E76%</f>
        <v>4.7743971655111643</v>
      </c>
      <c r="J76" s="46">
        <f t="shared" si="9"/>
        <v>19386952</v>
      </c>
      <c r="K76" s="97"/>
    </row>
    <row r="77" spans="1:11" ht="42" customHeight="1" x14ac:dyDescent="0.2">
      <c r="A77" s="36">
        <v>27954</v>
      </c>
      <c r="B77" s="45" t="s">
        <v>103</v>
      </c>
      <c r="C77" s="46">
        <v>85893125</v>
      </c>
      <c r="D77" s="46">
        <v>95953323.040000007</v>
      </c>
      <c r="E77" s="46">
        <v>231215</v>
      </c>
      <c r="F77" s="46">
        <v>152917</v>
      </c>
      <c r="G77" s="46">
        <v>1107</v>
      </c>
      <c r="H77" s="46">
        <f t="shared" si="7"/>
        <v>154024</v>
      </c>
      <c r="I77" s="68">
        <f t="shared" si="10"/>
        <v>66.615055251605639</v>
      </c>
      <c r="J77" s="46">
        <f t="shared" si="9"/>
        <v>96107347.040000007</v>
      </c>
      <c r="K77" s="68">
        <f t="shared" ref="K77:K91" si="11">J77/C77%</f>
        <v>111.89178067511224</v>
      </c>
    </row>
    <row r="78" spans="1:11" ht="77.25" customHeight="1" x14ac:dyDescent="0.2">
      <c r="A78" s="36">
        <v>68162</v>
      </c>
      <c r="B78" s="45" t="s">
        <v>104</v>
      </c>
      <c r="C78" s="46">
        <v>48327512</v>
      </c>
      <c r="D78" s="46">
        <v>47840117.700000003</v>
      </c>
      <c r="E78" s="46">
        <v>399813</v>
      </c>
      <c r="F78" s="46">
        <v>29904</v>
      </c>
      <c r="G78" s="46">
        <v>23441</v>
      </c>
      <c r="H78" s="46">
        <f t="shared" si="7"/>
        <v>53345</v>
      </c>
      <c r="I78" s="68">
        <f t="shared" si="10"/>
        <v>13.342487612959058</v>
      </c>
      <c r="J78" s="46">
        <f t="shared" si="9"/>
        <v>47893462.700000003</v>
      </c>
      <c r="K78" s="68">
        <f t="shared" si="11"/>
        <v>99.101858792151361</v>
      </c>
    </row>
    <row r="79" spans="1:11" ht="84" x14ac:dyDescent="0.2">
      <c r="A79" s="36">
        <v>67776</v>
      </c>
      <c r="B79" s="45" t="s">
        <v>105</v>
      </c>
      <c r="C79" s="46">
        <v>67473062</v>
      </c>
      <c r="D79" s="46">
        <v>65459313.200000003</v>
      </c>
      <c r="E79" s="46">
        <v>1496536</v>
      </c>
      <c r="F79" s="46">
        <v>659866</v>
      </c>
      <c r="G79" s="46">
        <v>236695</v>
      </c>
      <c r="H79" s="46">
        <f t="shared" si="7"/>
        <v>896561</v>
      </c>
      <c r="I79" s="68">
        <f t="shared" si="10"/>
        <v>59.909083376544231</v>
      </c>
      <c r="J79" s="46">
        <f t="shared" si="9"/>
        <v>66355874.200000003</v>
      </c>
      <c r="K79" s="68">
        <f t="shared" si="11"/>
        <v>98.344246182276422</v>
      </c>
    </row>
    <row r="80" spans="1:11" ht="80.25" customHeight="1" x14ac:dyDescent="0.2">
      <c r="A80" s="36">
        <v>67514</v>
      </c>
      <c r="B80" s="45" t="s">
        <v>106</v>
      </c>
      <c r="C80" s="46">
        <v>27764085</v>
      </c>
      <c r="D80" s="46">
        <v>26600072</v>
      </c>
      <c r="E80" s="46">
        <v>1030982</v>
      </c>
      <c r="F80" s="46">
        <v>347392</v>
      </c>
      <c r="G80" s="46">
        <v>0</v>
      </c>
      <c r="H80" s="46">
        <f t="shared" si="7"/>
        <v>347392</v>
      </c>
      <c r="I80" s="68">
        <f t="shared" si="10"/>
        <v>33.695253651373157</v>
      </c>
      <c r="J80" s="46">
        <f t="shared" si="9"/>
        <v>26947464</v>
      </c>
      <c r="K80" s="68">
        <f t="shared" si="11"/>
        <v>97.05871452273685</v>
      </c>
    </row>
    <row r="81" spans="1:11" ht="84" x14ac:dyDescent="0.2">
      <c r="A81" s="36">
        <v>67623</v>
      </c>
      <c r="B81" s="45" t="s">
        <v>107</v>
      </c>
      <c r="C81" s="46">
        <v>57341870</v>
      </c>
      <c r="D81" s="46">
        <v>50367992</v>
      </c>
      <c r="E81" s="46">
        <v>7082593</v>
      </c>
      <c r="F81" s="46">
        <v>5419370</v>
      </c>
      <c r="G81" s="145">
        <v>495993</v>
      </c>
      <c r="H81" s="145">
        <f t="shared" si="7"/>
        <v>5915363</v>
      </c>
      <c r="I81" s="68">
        <f t="shared" si="10"/>
        <v>83.519736345149312</v>
      </c>
      <c r="J81" s="46">
        <f t="shared" si="9"/>
        <v>56283355</v>
      </c>
      <c r="K81" s="68">
        <f t="shared" si="11"/>
        <v>98.154027763656828</v>
      </c>
    </row>
    <row r="82" spans="1:11" ht="84" x14ac:dyDescent="0.2">
      <c r="A82" s="36">
        <v>68101</v>
      </c>
      <c r="B82" s="45" t="s">
        <v>108</v>
      </c>
      <c r="C82" s="46">
        <v>35922461</v>
      </c>
      <c r="D82" s="46">
        <v>36781313.899999999</v>
      </c>
      <c r="E82" s="46">
        <v>235959</v>
      </c>
      <c r="F82" s="46">
        <v>144</v>
      </c>
      <c r="G82" s="145">
        <v>1198</v>
      </c>
      <c r="H82" s="145">
        <f t="shared" si="7"/>
        <v>1342</v>
      </c>
      <c r="I82" s="68">
        <f t="shared" si="10"/>
        <v>0.56874287482147323</v>
      </c>
      <c r="J82" s="46">
        <f t="shared" si="9"/>
        <v>36782655.899999999</v>
      </c>
      <c r="K82" s="68">
        <f t="shared" si="11"/>
        <v>102.39458788750581</v>
      </c>
    </row>
    <row r="83" spans="1:11" ht="81" customHeight="1" x14ac:dyDescent="0.2">
      <c r="A83" s="36">
        <v>68060</v>
      </c>
      <c r="B83" s="45" t="s">
        <v>109</v>
      </c>
      <c r="C83" s="46">
        <v>28315336</v>
      </c>
      <c r="D83" s="46">
        <v>28241047.530000001</v>
      </c>
      <c r="E83" s="46">
        <v>1211687</v>
      </c>
      <c r="F83" s="46">
        <v>1173</v>
      </c>
      <c r="G83" s="145">
        <v>146570</v>
      </c>
      <c r="H83" s="145">
        <f t="shared" si="7"/>
        <v>147743</v>
      </c>
      <c r="I83" s="68">
        <f t="shared" si="10"/>
        <v>12.193165396674223</v>
      </c>
      <c r="J83" s="46">
        <f t="shared" si="9"/>
        <v>28388790.530000001</v>
      </c>
      <c r="K83" s="68">
        <f t="shared" si="11"/>
        <v>100.25941606343645</v>
      </c>
    </row>
    <row r="84" spans="1:11" ht="72" x14ac:dyDescent="0.2">
      <c r="A84" s="36">
        <v>68102</v>
      </c>
      <c r="B84" s="45" t="s">
        <v>110</v>
      </c>
      <c r="C84" s="46">
        <v>48238994</v>
      </c>
      <c r="D84" s="46">
        <v>47164224.880000003</v>
      </c>
      <c r="E84" s="46">
        <v>704076</v>
      </c>
      <c r="F84" s="46">
        <v>8055</v>
      </c>
      <c r="G84" s="145">
        <v>56817</v>
      </c>
      <c r="H84" s="145">
        <f t="shared" si="7"/>
        <v>64872</v>
      </c>
      <c r="I84" s="68">
        <f t="shared" si="10"/>
        <v>9.2137780580505506</v>
      </c>
      <c r="J84" s="46">
        <f t="shared" si="9"/>
        <v>47229096.880000003</v>
      </c>
      <c r="K84" s="68">
        <f t="shared" si="11"/>
        <v>97.90647143263395</v>
      </c>
    </row>
    <row r="85" spans="1:11" ht="84" x14ac:dyDescent="0.2">
      <c r="A85" s="36">
        <v>67932</v>
      </c>
      <c r="B85" s="45" t="s">
        <v>111</v>
      </c>
      <c r="C85" s="46">
        <v>30360496</v>
      </c>
      <c r="D85" s="46">
        <v>29080692.379999999</v>
      </c>
      <c r="E85" s="46">
        <v>300277</v>
      </c>
      <c r="F85" s="46">
        <v>144583</v>
      </c>
      <c r="G85" s="145">
        <v>313</v>
      </c>
      <c r="H85" s="145">
        <f t="shared" si="7"/>
        <v>144896</v>
      </c>
      <c r="I85" s="68">
        <f t="shared" si="10"/>
        <v>48.254112036552918</v>
      </c>
      <c r="J85" s="46">
        <f t="shared" si="9"/>
        <v>29225588.379999999</v>
      </c>
      <c r="K85" s="68">
        <f t="shared" si="11"/>
        <v>96.261893679207333</v>
      </c>
    </row>
    <row r="86" spans="1:11" ht="84" x14ac:dyDescent="0.2">
      <c r="A86" s="36">
        <v>68114</v>
      </c>
      <c r="B86" s="45" t="s">
        <v>112</v>
      </c>
      <c r="C86" s="46">
        <v>23763327</v>
      </c>
      <c r="D86" s="46">
        <v>23242422.949999999</v>
      </c>
      <c r="E86" s="46">
        <v>488523</v>
      </c>
      <c r="F86" s="46">
        <v>419515</v>
      </c>
      <c r="G86" s="145">
        <v>21629</v>
      </c>
      <c r="H86" s="145">
        <f t="shared" si="7"/>
        <v>441144</v>
      </c>
      <c r="I86" s="68">
        <f t="shared" si="10"/>
        <v>90.301582525285411</v>
      </c>
      <c r="J86" s="46">
        <f t="shared" si="9"/>
        <v>23683566.949999999</v>
      </c>
      <c r="K86" s="68">
        <f t="shared" si="11"/>
        <v>99.664356552430561</v>
      </c>
    </row>
    <row r="87" spans="1:11" ht="60" x14ac:dyDescent="0.2">
      <c r="A87" s="36">
        <v>268462</v>
      </c>
      <c r="B87" s="45" t="s">
        <v>48</v>
      </c>
      <c r="C87" s="46">
        <v>129685285.19</v>
      </c>
      <c r="D87" s="46">
        <v>1249864.8999999999</v>
      </c>
      <c r="E87" s="46">
        <v>2833933</v>
      </c>
      <c r="F87" s="46">
        <v>131000</v>
      </c>
      <c r="G87" s="145">
        <v>107065</v>
      </c>
      <c r="H87" s="145">
        <f t="shared" si="7"/>
        <v>238065</v>
      </c>
      <c r="I87" s="68">
        <f t="shared" si="10"/>
        <v>8.4005161731064213</v>
      </c>
      <c r="J87" s="46">
        <f t="shared" si="9"/>
        <v>1487929.9</v>
      </c>
      <c r="K87" s="68">
        <f t="shared" si="11"/>
        <v>1.1473390352807227</v>
      </c>
    </row>
    <row r="88" spans="1:11" ht="48" x14ac:dyDescent="0.2">
      <c r="A88" s="36">
        <v>256869</v>
      </c>
      <c r="B88" s="45" t="s">
        <v>52</v>
      </c>
      <c r="C88" s="46">
        <v>25886132</v>
      </c>
      <c r="D88" s="46">
        <v>0</v>
      </c>
      <c r="E88" s="46">
        <v>245000</v>
      </c>
      <c r="F88" s="46">
        <v>64955</v>
      </c>
      <c r="G88" s="46"/>
      <c r="H88" s="46">
        <f t="shared" si="7"/>
        <v>64955</v>
      </c>
      <c r="I88" s="68">
        <f t="shared" si="10"/>
        <v>26.512244897959185</v>
      </c>
      <c r="J88" s="46">
        <f t="shared" si="9"/>
        <v>64955</v>
      </c>
      <c r="K88" s="68">
        <f t="shared" si="11"/>
        <v>0.25092586254292454</v>
      </c>
    </row>
    <row r="89" spans="1:11" ht="48" x14ac:dyDescent="0.2">
      <c r="A89" s="36">
        <v>294424</v>
      </c>
      <c r="B89" s="45" t="s">
        <v>53</v>
      </c>
      <c r="C89" s="46">
        <v>62071451</v>
      </c>
      <c r="D89" s="46">
        <v>0</v>
      </c>
      <c r="E89" s="46">
        <v>1255062</v>
      </c>
      <c r="F89" s="46">
        <v>0</v>
      </c>
      <c r="G89" s="46">
        <v>0</v>
      </c>
      <c r="H89" s="46">
        <f t="shared" si="7"/>
        <v>0</v>
      </c>
      <c r="I89" s="68">
        <f t="shared" si="10"/>
        <v>0</v>
      </c>
      <c r="J89" s="46">
        <f t="shared" si="9"/>
        <v>0</v>
      </c>
      <c r="K89" s="68">
        <f t="shared" si="11"/>
        <v>0</v>
      </c>
    </row>
    <row r="90" spans="1:11" ht="60" x14ac:dyDescent="0.2">
      <c r="A90" s="36">
        <v>319790</v>
      </c>
      <c r="B90" s="45" t="s">
        <v>113</v>
      </c>
      <c r="C90" s="46">
        <v>879374</v>
      </c>
      <c r="D90" s="46">
        <v>108945</v>
      </c>
      <c r="E90" s="46">
        <v>770429</v>
      </c>
      <c r="F90" s="46">
        <v>615559</v>
      </c>
      <c r="G90" s="152">
        <v>4204</v>
      </c>
      <c r="H90" s="152">
        <f t="shared" si="7"/>
        <v>619763</v>
      </c>
      <c r="I90" s="68">
        <f t="shared" si="10"/>
        <v>80.443882564129851</v>
      </c>
      <c r="J90" s="46">
        <f t="shared" si="9"/>
        <v>728708</v>
      </c>
      <c r="K90" s="68">
        <f t="shared" si="11"/>
        <v>82.866675612424288</v>
      </c>
    </row>
    <row r="91" spans="1:11" ht="60" x14ac:dyDescent="0.2">
      <c r="A91" s="36">
        <v>327681</v>
      </c>
      <c r="B91" s="45" t="s">
        <v>153</v>
      </c>
      <c r="C91" s="46">
        <v>43188164</v>
      </c>
      <c r="D91" s="46">
        <v>0</v>
      </c>
      <c r="E91" s="46">
        <v>966872</v>
      </c>
      <c r="F91" s="46">
        <v>0</v>
      </c>
      <c r="G91" s="46">
        <v>0</v>
      </c>
      <c r="H91" s="46">
        <f t="shared" si="7"/>
        <v>0</v>
      </c>
      <c r="I91" s="68">
        <f t="shared" si="10"/>
        <v>0</v>
      </c>
      <c r="J91" s="46">
        <f t="shared" si="9"/>
        <v>0</v>
      </c>
      <c r="K91" s="68">
        <f t="shared" si="11"/>
        <v>0</v>
      </c>
    </row>
    <row r="92" spans="1:11" ht="13.2" x14ac:dyDescent="0.25">
      <c r="A92" s="90"/>
      <c r="B92" s="82"/>
      <c r="C92" s="88"/>
      <c r="D92" s="91"/>
      <c r="E92" s="92"/>
      <c r="F92" s="92"/>
      <c r="G92" s="88"/>
      <c r="H92" s="93"/>
      <c r="I92" s="94"/>
      <c r="J92" s="91"/>
      <c r="K92" s="95"/>
    </row>
    <row r="93" spans="1:11" s="58" customFormat="1" ht="12" x14ac:dyDescent="0.25">
      <c r="A93" s="131" t="s">
        <v>16</v>
      </c>
      <c r="B93" s="132"/>
      <c r="C93" s="133"/>
      <c r="D93" s="133"/>
      <c r="E93" s="96"/>
      <c r="F93" s="76"/>
      <c r="G93" s="73"/>
      <c r="H93" s="73"/>
      <c r="I93" s="74"/>
      <c r="J93" s="75"/>
      <c r="K93" s="74"/>
    </row>
    <row r="94" spans="1:11" s="58" customFormat="1" ht="12" x14ac:dyDescent="0.25">
      <c r="A94" s="134" t="s">
        <v>11</v>
      </c>
      <c r="B94" s="135"/>
      <c r="C94" s="133"/>
      <c r="D94" s="133"/>
      <c r="E94" s="96"/>
      <c r="F94" s="76"/>
      <c r="G94" s="73"/>
      <c r="H94" s="73"/>
      <c r="I94" s="74"/>
      <c r="J94" s="75"/>
      <c r="K94" s="74"/>
    </row>
    <row r="95" spans="1:11" ht="20.25" customHeight="1" x14ac:dyDescent="0.2">
      <c r="A95" s="136"/>
      <c r="B95" s="161" t="s">
        <v>121</v>
      </c>
      <c r="C95" s="162"/>
      <c r="D95" s="162"/>
    </row>
    <row r="96" spans="1:11"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row r="106" ht="20.25" customHeight="1" x14ac:dyDescent="0.2"/>
    <row r="107" ht="20.25" customHeight="1" x14ac:dyDescent="0.2"/>
    <row r="108" ht="20.25" customHeight="1" x14ac:dyDescent="0.2"/>
    <row r="109" ht="20.25" customHeight="1" x14ac:dyDescent="0.2"/>
    <row r="110" ht="20.25" customHeight="1" x14ac:dyDescent="0.2"/>
    <row r="111" ht="20.25" customHeight="1" x14ac:dyDescent="0.2"/>
    <row r="112" ht="20.25" customHeight="1" x14ac:dyDescent="0.2"/>
    <row r="113" ht="20.25" customHeight="1" x14ac:dyDescent="0.2"/>
    <row r="114" ht="20.25" customHeight="1" x14ac:dyDescent="0.2"/>
    <row r="115" ht="20.25" customHeight="1" x14ac:dyDescent="0.2"/>
    <row r="116" ht="20.25" customHeight="1" x14ac:dyDescent="0.2"/>
    <row r="117" ht="20.25" customHeight="1" x14ac:dyDescent="0.2"/>
    <row r="118" ht="20.25" customHeight="1" x14ac:dyDescent="0.2"/>
    <row r="119" ht="20.25" customHeight="1" x14ac:dyDescent="0.2"/>
    <row r="120" ht="20.25" customHeight="1" x14ac:dyDescent="0.2"/>
    <row r="121" ht="20.25" customHeight="1" x14ac:dyDescent="0.2"/>
    <row r="122" ht="20.25" customHeight="1" x14ac:dyDescent="0.2"/>
    <row r="123" ht="20.25" customHeight="1" x14ac:dyDescent="0.2"/>
    <row r="124" ht="20.25" customHeight="1" x14ac:dyDescent="0.2"/>
    <row r="125" ht="20.25" customHeight="1" x14ac:dyDescent="0.2"/>
    <row r="126" ht="20.25" customHeight="1" x14ac:dyDescent="0.2"/>
    <row r="127" ht="20.25" customHeight="1" x14ac:dyDescent="0.2"/>
    <row r="128" ht="20.25" customHeight="1" x14ac:dyDescent="0.2"/>
    <row r="129" ht="20.25" customHeight="1" x14ac:dyDescent="0.2"/>
    <row r="130" ht="20.25" customHeight="1" x14ac:dyDescent="0.2"/>
    <row r="131" ht="20.25" customHeight="1" x14ac:dyDescent="0.2"/>
    <row r="132" ht="20.25" customHeight="1" x14ac:dyDescent="0.2"/>
    <row r="133" ht="20.25" customHeight="1" x14ac:dyDescent="0.2"/>
    <row r="134" ht="20.25" customHeight="1" x14ac:dyDescent="0.2"/>
    <row r="135" ht="20.25" customHeight="1" x14ac:dyDescent="0.2"/>
    <row r="136" ht="20.25" customHeight="1" x14ac:dyDescent="0.2"/>
    <row r="137" ht="20.25" customHeight="1" x14ac:dyDescent="0.2"/>
    <row r="138" ht="20.25" customHeight="1" x14ac:dyDescent="0.2"/>
    <row r="139" ht="20.25" customHeight="1" x14ac:dyDescent="0.2"/>
    <row r="140" ht="20.25" customHeight="1" x14ac:dyDescent="0.2"/>
    <row r="141" ht="20.25" customHeight="1" x14ac:dyDescent="0.2"/>
    <row r="142" ht="20.25" customHeight="1" x14ac:dyDescent="0.2"/>
    <row r="143" ht="20.25" customHeight="1" x14ac:dyDescent="0.2"/>
    <row r="144" ht="20.25" customHeight="1" x14ac:dyDescent="0.2"/>
    <row r="145" ht="20.25" customHeight="1" x14ac:dyDescent="0.2"/>
    <row r="146" ht="20.25" customHeight="1" x14ac:dyDescent="0.2"/>
    <row r="147" ht="20.25" customHeight="1" x14ac:dyDescent="0.2"/>
    <row r="148" ht="20.25" customHeight="1" x14ac:dyDescent="0.2"/>
    <row r="149" ht="20.25" customHeight="1" x14ac:dyDescent="0.2"/>
    <row r="150" ht="20.25" customHeight="1" x14ac:dyDescent="0.2"/>
    <row r="151" ht="20.25" customHeight="1" x14ac:dyDescent="0.2"/>
    <row r="152" ht="20.25" customHeight="1" x14ac:dyDescent="0.2"/>
    <row r="153" ht="20.25" customHeight="1" x14ac:dyDescent="0.2"/>
    <row r="154" ht="20.25" customHeight="1" x14ac:dyDescent="0.2"/>
    <row r="155" ht="20.25" customHeight="1" x14ac:dyDescent="0.2"/>
    <row r="156" ht="20.25" customHeight="1" x14ac:dyDescent="0.2"/>
    <row r="157" ht="20.25" customHeight="1" x14ac:dyDescent="0.2"/>
    <row r="158" ht="20.25" customHeight="1" x14ac:dyDescent="0.2"/>
    <row r="159" ht="20.25" customHeight="1" x14ac:dyDescent="0.2"/>
    <row r="160" ht="20.25" customHeight="1" x14ac:dyDescent="0.2"/>
    <row r="161" ht="20.25" customHeight="1" x14ac:dyDescent="0.2"/>
    <row r="162" ht="20.25" customHeight="1" x14ac:dyDescent="0.2"/>
    <row r="163" ht="20.25" customHeight="1" x14ac:dyDescent="0.2"/>
    <row r="164" ht="20.25" customHeight="1" x14ac:dyDescent="0.2"/>
    <row r="165" ht="20.25" customHeight="1" x14ac:dyDescent="0.2"/>
    <row r="166" ht="20.25" customHeight="1" x14ac:dyDescent="0.2"/>
    <row r="167" ht="20.25" customHeight="1" x14ac:dyDescent="0.2"/>
    <row r="168" ht="20.25" customHeight="1" x14ac:dyDescent="0.2"/>
    <row r="169" ht="20.25" customHeight="1" x14ac:dyDescent="0.2"/>
    <row r="170" ht="20.25" customHeight="1" x14ac:dyDescent="0.2"/>
    <row r="171" ht="20.25" customHeight="1" x14ac:dyDescent="0.2"/>
    <row r="172" ht="20.25" customHeight="1" x14ac:dyDescent="0.2"/>
    <row r="173" ht="20.25" customHeight="1" x14ac:dyDescent="0.2"/>
    <row r="174" ht="20.25" customHeight="1" x14ac:dyDescent="0.2"/>
    <row r="175" ht="20.25" customHeight="1" x14ac:dyDescent="0.2"/>
    <row r="176" ht="20.25" customHeight="1" x14ac:dyDescent="0.2"/>
    <row r="177" ht="20.25" customHeight="1" x14ac:dyDescent="0.2"/>
    <row r="178" ht="20.25" customHeight="1" x14ac:dyDescent="0.2"/>
    <row r="179" ht="20.25" customHeight="1" x14ac:dyDescent="0.2"/>
    <row r="180" ht="20.25" customHeight="1" x14ac:dyDescent="0.2"/>
    <row r="181" ht="20.25" customHeight="1" x14ac:dyDescent="0.2"/>
    <row r="182" ht="20.25" customHeight="1" x14ac:dyDescent="0.2"/>
    <row r="183" ht="20.25" customHeight="1" x14ac:dyDescent="0.2"/>
    <row r="184" ht="20.25" customHeight="1" x14ac:dyDescent="0.2"/>
    <row r="185" ht="20.25" customHeight="1" x14ac:dyDescent="0.2"/>
    <row r="186" ht="20.25" customHeight="1" x14ac:dyDescent="0.2"/>
    <row r="187" ht="20.25" customHeight="1" x14ac:dyDescent="0.2"/>
    <row r="188" ht="20.25" customHeight="1" x14ac:dyDescent="0.2"/>
    <row r="189" ht="20.25" customHeight="1" x14ac:dyDescent="0.2"/>
    <row r="190" ht="20.25" customHeight="1" x14ac:dyDescent="0.2"/>
    <row r="191" ht="20.25" customHeight="1" x14ac:dyDescent="0.2"/>
    <row r="192" ht="20.25" customHeight="1" x14ac:dyDescent="0.2"/>
    <row r="193" ht="20.25" customHeight="1" x14ac:dyDescent="0.2"/>
    <row r="194" ht="20.25" customHeight="1" x14ac:dyDescent="0.2"/>
    <row r="195" ht="20.25" customHeight="1" x14ac:dyDescent="0.2"/>
    <row r="196" ht="20.25" customHeight="1" x14ac:dyDescent="0.2"/>
    <row r="197" ht="20.25" customHeight="1" x14ac:dyDescent="0.2"/>
    <row r="198" ht="20.25" customHeight="1" x14ac:dyDescent="0.2"/>
    <row r="199" ht="20.25" customHeight="1" x14ac:dyDescent="0.2"/>
    <row r="200" ht="20.25" customHeight="1" x14ac:dyDescent="0.2"/>
    <row r="201" ht="20.25" customHeight="1" x14ac:dyDescent="0.2"/>
    <row r="202" ht="20.25" customHeight="1" x14ac:dyDescent="0.2"/>
    <row r="203" ht="20.25" customHeight="1" x14ac:dyDescent="0.2"/>
    <row r="204" ht="20.25" customHeight="1" x14ac:dyDescent="0.2"/>
    <row r="205" ht="20.25" customHeight="1" x14ac:dyDescent="0.2"/>
    <row r="206" ht="20.25" customHeight="1" x14ac:dyDescent="0.2"/>
    <row r="207" ht="20.25" customHeight="1" x14ac:dyDescent="0.2"/>
    <row r="208" ht="20.25" customHeight="1" x14ac:dyDescent="0.2"/>
    <row r="209" ht="20.25" customHeight="1" x14ac:dyDescent="0.2"/>
    <row r="210" ht="20.25" customHeight="1" x14ac:dyDescent="0.2"/>
    <row r="211" ht="20.25" customHeight="1" x14ac:dyDescent="0.2"/>
    <row r="212" ht="20.25" customHeight="1" x14ac:dyDescent="0.2"/>
    <row r="213" ht="20.25" customHeight="1" x14ac:dyDescent="0.2"/>
    <row r="214" ht="20.25" customHeight="1" x14ac:dyDescent="0.2"/>
    <row r="215" ht="20.25" customHeight="1" x14ac:dyDescent="0.2"/>
    <row r="216" ht="20.25" customHeight="1" x14ac:dyDescent="0.2"/>
    <row r="217" ht="20.25" customHeight="1" x14ac:dyDescent="0.2"/>
    <row r="218" ht="20.25" customHeight="1" x14ac:dyDescent="0.2"/>
    <row r="219" ht="20.25" customHeight="1" x14ac:dyDescent="0.2"/>
    <row r="220" ht="20.25" customHeight="1" x14ac:dyDescent="0.2"/>
    <row r="221" ht="20.25" customHeight="1" x14ac:dyDescent="0.2"/>
    <row r="222" ht="20.25" customHeight="1" x14ac:dyDescent="0.2"/>
    <row r="223" ht="20.25" customHeight="1" x14ac:dyDescent="0.2"/>
    <row r="224" ht="20.25" customHeight="1" x14ac:dyDescent="0.2"/>
    <row r="225" ht="20.25" customHeight="1" x14ac:dyDescent="0.2"/>
    <row r="226" ht="20.25" customHeight="1" x14ac:dyDescent="0.2"/>
    <row r="227" ht="20.25" customHeight="1" x14ac:dyDescent="0.2"/>
    <row r="228" ht="20.25" customHeight="1" x14ac:dyDescent="0.2"/>
    <row r="229" ht="20.25" customHeight="1" x14ac:dyDescent="0.2"/>
    <row r="230" ht="20.25" customHeight="1" x14ac:dyDescent="0.2"/>
    <row r="231" ht="20.25" customHeight="1" x14ac:dyDescent="0.2"/>
    <row r="232" ht="20.25" customHeight="1" x14ac:dyDescent="0.2"/>
    <row r="233" ht="20.25" customHeight="1" x14ac:dyDescent="0.2"/>
    <row r="234" ht="20.25" customHeight="1" x14ac:dyDescent="0.2"/>
    <row r="235" ht="20.25" customHeight="1" x14ac:dyDescent="0.2"/>
    <row r="236" ht="20.25" customHeight="1" x14ac:dyDescent="0.2"/>
    <row r="237" ht="20.25" customHeight="1" x14ac:dyDescent="0.2"/>
    <row r="238" ht="20.25" customHeight="1" x14ac:dyDescent="0.2"/>
    <row r="239" ht="20.25" customHeight="1" x14ac:dyDescent="0.2"/>
    <row r="240" ht="20.25" customHeight="1" x14ac:dyDescent="0.2"/>
    <row r="241" ht="20.25" customHeight="1" x14ac:dyDescent="0.2"/>
    <row r="242" ht="20.25" customHeight="1" x14ac:dyDescent="0.2"/>
    <row r="243" ht="20.25" customHeight="1" x14ac:dyDescent="0.2"/>
    <row r="244" ht="20.25" customHeight="1" x14ac:dyDescent="0.2"/>
    <row r="245" ht="20.25" customHeight="1" x14ac:dyDescent="0.2"/>
    <row r="246" ht="20.25" customHeight="1" x14ac:dyDescent="0.2"/>
    <row r="247" ht="20.25" customHeight="1" x14ac:dyDescent="0.2"/>
    <row r="248" ht="20.25" customHeight="1" x14ac:dyDescent="0.2"/>
    <row r="249" ht="20.25" customHeight="1" x14ac:dyDescent="0.2"/>
    <row r="250" ht="20.25" customHeight="1" x14ac:dyDescent="0.2"/>
    <row r="251" ht="20.25" customHeight="1" x14ac:dyDescent="0.2"/>
    <row r="252" ht="20.25" customHeight="1" x14ac:dyDescent="0.2"/>
    <row r="253" ht="20.25" customHeight="1" x14ac:dyDescent="0.2"/>
    <row r="254" ht="20.25" customHeight="1" x14ac:dyDescent="0.2"/>
    <row r="255" ht="20.25" customHeight="1" x14ac:dyDescent="0.2"/>
    <row r="256" ht="20.25" customHeight="1" x14ac:dyDescent="0.2"/>
    <row r="257" ht="20.25" customHeight="1" x14ac:dyDescent="0.2"/>
    <row r="258" ht="20.25" customHeight="1" x14ac:dyDescent="0.2"/>
    <row r="259" ht="20.25" customHeight="1" x14ac:dyDescent="0.2"/>
    <row r="260" ht="20.25" customHeight="1" x14ac:dyDescent="0.2"/>
    <row r="261" ht="20.25" customHeight="1" x14ac:dyDescent="0.2"/>
    <row r="262" ht="20.25" customHeight="1" x14ac:dyDescent="0.2"/>
    <row r="263" ht="20.25" customHeight="1" x14ac:dyDescent="0.2"/>
    <row r="264" ht="20.25" customHeight="1" x14ac:dyDescent="0.2"/>
    <row r="265" ht="20.25" customHeight="1" x14ac:dyDescent="0.2"/>
    <row r="266" ht="20.25" customHeight="1" x14ac:dyDescent="0.2"/>
    <row r="267" ht="20.25" customHeight="1" x14ac:dyDescent="0.2"/>
    <row r="268" ht="20.25" customHeight="1" x14ac:dyDescent="0.2"/>
    <row r="269" ht="20.25" customHeight="1" x14ac:dyDescent="0.2"/>
    <row r="270" ht="20.25" customHeight="1" x14ac:dyDescent="0.2"/>
    <row r="271" ht="20.25" customHeight="1" x14ac:dyDescent="0.2"/>
    <row r="272" ht="20.25" customHeight="1" x14ac:dyDescent="0.2"/>
    <row r="273" ht="20.25" customHeight="1" x14ac:dyDescent="0.2"/>
    <row r="274" ht="20.25" customHeight="1" x14ac:dyDescent="0.2"/>
    <row r="275" ht="20.25" customHeight="1" x14ac:dyDescent="0.2"/>
    <row r="276" ht="20.25" customHeight="1" x14ac:dyDescent="0.2"/>
    <row r="277" ht="20.25" customHeight="1" x14ac:dyDescent="0.2"/>
    <row r="278" ht="20.25" customHeight="1" x14ac:dyDescent="0.2"/>
    <row r="279" ht="20.25" customHeight="1" x14ac:dyDescent="0.2"/>
    <row r="280" ht="20.25" customHeight="1" x14ac:dyDescent="0.2"/>
    <row r="281" ht="20.25" customHeight="1" x14ac:dyDescent="0.2"/>
    <row r="282" ht="20.25" customHeight="1" x14ac:dyDescent="0.2"/>
    <row r="283" ht="20.25" customHeight="1" x14ac:dyDescent="0.2"/>
    <row r="284" ht="20.25" customHeight="1" x14ac:dyDescent="0.2"/>
    <row r="285" ht="20.25" customHeight="1" x14ac:dyDescent="0.2"/>
    <row r="286" ht="20.25" customHeight="1" x14ac:dyDescent="0.2"/>
    <row r="287" ht="20.25" customHeight="1" x14ac:dyDescent="0.2"/>
    <row r="288" ht="20.25" customHeight="1" x14ac:dyDescent="0.2"/>
    <row r="289" ht="20.25" customHeight="1" x14ac:dyDescent="0.2"/>
    <row r="290" ht="20.25" customHeight="1" x14ac:dyDescent="0.2"/>
    <row r="291" ht="20.25" customHeight="1" x14ac:dyDescent="0.2"/>
    <row r="292" ht="20.25" customHeight="1" x14ac:dyDescent="0.2"/>
    <row r="293" ht="20.25" customHeight="1" x14ac:dyDescent="0.2"/>
    <row r="294" ht="20.25" customHeight="1" x14ac:dyDescent="0.2"/>
    <row r="295" ht="20.25" customHeight="1" x14ac:dyDescent="0.2"/>
    <row r="296" ht="20.25" customHeight="1" x14ac:dyDescent="0.2"/>
    <row r="297" ht="20.25" customHeight="1" x14ac:dyDescent="0.2"/>
    <row r="298" ht="20.25" customHeight="1" x14ac:dyDescent="0.2"/>
    <row r="299" ht="20.25" customHeight="1" x14ac:dyDescent="0.2"/>
    <row r="300" ht="20.25" customHeight="1" x14ac:dyDescent="0.2"/>
    <row r="301" ht="20.25" customHeight="1" x14ac:dyDescent="0.2"/>
    <row r="302" ht="20.25" customHeight="1" x14ac:dyDescent="0.2"/>
    <row r="303" ht="20.25" customHeight="1" x14ac:dyDescent="0.2"/>
    <row r="304" ht="20.25" customHeight="1" x14ac:dyDescent="0.2"/>
    <row r="305" ht="20.25" customHeight="1" x14ac:dyDescent="0.2"/>
    <row r="306" ht="20.25" customHeight="1" x14ac:dyDescent="0.2"/>
    <row r="307" ht="20.25" customHeight="1" x14ac:dyDescent="0.2"/>
    <row r="308" ht="20.25" customHeight="1" x14ac:dyDescent="0.2"/>
    <row r="309" ht="20.25" customHeight="1" x14ac:dyDescent="0.2"/>
    <row r="310" ht="20.25" customHeight="1" x14ac:dyDescent="0.2"/>
    <row r="311" ht="20.25" customHeight="1" x14ac:dyDescent="0.2"/>
    <row r="312" ht="20.25" customHeight="1" x14ac:dyDescent="0.2"/>
    <row r="313" ht="20.25" customHeight="1" x14ac:dyDescent="0.2"/>
    <row r="314" ht="20.25" customHeight="1" x14ac:dyDescent="0.2"/>
    <row r="315" ht="20.25" customHeight="1" x14ac:dyDescent="0.2"/>
    <row r="316" ht="20.25" customHeight="1" x14ac:dyDescent="0.2"/>
    <row r="317" ht="20.25" customHeight="1" x14ac:dyDescent="0.2"/>
    <row r="318" ht="20.25" customHeight="1" x14ac:dyDescent="0.2"/>
    <row r="319" ht="20.25" customHeight="1" x14ac:dyDescent="0.2"/>
    <row r="320" ht="20.25" customHeight="1" x14ac:dyDescent="0.2"/>
    <row r="321" ht="20.25" customHeight="1" x14ac:dyDescent="0.2"/>
    <row r="322" ht="20.25" customHeight="1" x14ac:dyDescent="0.2"/>
    <row r="323" ht="20.25" customHeight="1" x14ac:dyDescent="0.2"/>
    <row r="324" ht="20.25" customHeight="1" x14ac:dyDescent="0.2"/>
    <row r="325" ht="20.25" customHeight="1" x14ac:dyDescent="0.2"/>
    <row r="326" ht="20.25" customHeight="1" x14ac:dyDescent="0.2"/>
    <row r="327" ht="20.25" customHeight="1" x14ac:dyDescent="0.2"/>
    <row r="328" ht="20.25" customHeight="1" x14ac:dyDescent="0.2"/>
    <row r="329" ht="20.25" customHeight="1" x14ac:dyDescent="0.2"/>
    <row r="330" ht="20.25" customHeight="1" x14ac:dyDescent="0.2"/>
    <row r="331" ht="20.25" customHeight="1" x14ac:dyDescent="0.2"/>
    <row r="332" ht="20.25" customHeight="1" x14ac:dyDescent="0.2"/>
    <row r="333" ht="20.25" customHeight="1" x14ac:dyDescent="0.2"/>
    <row r="334" ht="20.25" customHeight="1" x14ac:dyDescent="0.2"/>
    <row r="335" ht="20.25" customHeight="1" x14ac:dyDescent="0.2"/>
    <row r="336" ht="20.25" customHeight="1" x14ac:dyDescent="0.2"/>
    <row r="337" ht="20.25" customHeight="1" x14ac:dyDescent="0.2"/>
    <row r="338" ht="20.25" customHeight="1" x14ac:dyDescent="0.2"/>
    <row r="339" ht="20.25" customHeight="1" x14ac:dyDescent="0.2"/>
    <row r="340" ht="20.25" customHeight="1" x14ac:dyDescent="0.2"/>
    <row r="341" ht="20.25" customHeight="1" x14ac:dyDescent="0.2"/>
    <row r="342" ht="20.25" customHeight="1" x14ac:dyDescent="0.2"/>
    <row r="343" ht="20.25" customHeight="1" x14ac:dyDescent="0.2"/>
    <row r="344" ht="20.25" customHeight="1" x14ac:dyDescent="0.2"/>
    <row r="345" ht="20.25" customHeight="1" x14ac:dyDescent="0.2"/>
    <row r="346" ht="20.25" customHeight="1" x14ac:dyDescent="0.2"/>
    <row r="347" ht="20.25" customHeight="1" x14ac:dyDescent="0.2"/>
    <row r="348" ht="20.25" customHeight="1" x14ac:dyDescent="0.2"/>
    <row r="349" ht="20.25" customHeight="1" x14ac:dyDescent="0.2"/>
    <row r="350" ht="20.25" customHeight="1" x14ac:dyDescent="0.2"/>
    <row r="351" ht="20.25" customHeight="1" x14ac:dyDescent="0.2"/>
    <row r="352" ht="20.25" customHeight="1" x14ac:dyDescent="0.2"/>
    <row r="353" ht="20.25" customHeight="1" x14ac:dyDescent="0.2"/>
    <row r="354" ht="20.25" customHeight="1" x14ac:dyDescent="0.2"/>
    <row r="355" ht="20.25" customHeight="1" x14ac:dyDescent="0.2"/>
    <row r="356" ht="20.25" customHeight="1" x14ac:dyDescent="0.2"/>
    <row r="357" ht="20.25" customHeight="1" x14ac:dyDescent="0.2"/>
    <row r="358" ht="20.25" customHeight="1" x14ac:dyDescent="0.2"/>
    <row r="359" ht="20.25" customHeight="1" x14ac:dyDescent="0.2"/>
    <row r="360" ht="20.25" customHeight="1" x14ac:dyDescent="0.2"/>
    <row r="361" ht="20.25" customHeight="1" x14ac:dyDescent="0.2"/>
    <row r="362" ht="20.25" customHeight="1" x14ac:dyDescent="0.2"/>
    <row r="363" ht="20.25" customHeight="1" x14ac:dyDescent="0.2"/>
    <row r="364" ht="20.25" customHeight="1" x14ac:dyDescent="0.2"/>
    <row r="365" ht="20.25" customHeight="1" x14ac:dyDescent="0.2"/>
    <row r="366" ht="20.25" customHeight="1" x14ac:dyDescent="0.2"/>
    <row r="367" ht="20.25" customHeight="1" x14ac:dyDescent="0.2"/>
    <row r="368" ht="20.25" customHeight="1" x14ac:dyDescent="0.2"/>
    <row r="369" ht="20.25" customHeight="1" x14ac:dyDescent="0.2"/>
    <row r="370" ht="20.25" customHeight="1" x14ac:dyDescent="0.2"/>
    <row r="371" ht="20.25" customHeight="1" x14ac:dyDescent="0.2"/>
    <row r="372" ht="20.25" customHeight="1" x14ac:dyDescent="0.2"/>
    <row r="373" ht="20.25" customHeight="1" x14ac:dyDescent="0.2"/>
    <row r="374" ht="20.25" customHeight="1" x14ac:dyDescent="0.2"/>
    <row r="375" ht="20.25" customHeight="1" x14ac:dyDescent="0.2"/>
    <row r="376" ht="20.25" customHeight="1" x14ac:dyDescent="0.2"/>
    <row r="377" ht="20.25" customHeight="1" x14ac:dyDescent="0.2"/>
    <row r="378" ht="20.25" customHeight="1" x14ac:dyDescent="0.2"/>
    <row r="379" ht="20.25" customHeight="1" x14ac:dyDescent="0.2"/>
    <row r="380" ht="20.25" customHeight="1" x14ac:dyDescent="0.2"/>
    <row r="381" ht="20.25" customHeight="1" x14ac:dyDescent="0.2"/>
    <row r="382" ht="20.25" customHeight="1" x14ac:dyDescent="0.2"/>
    <row r="383" ht="20.25" customHeight="1" x14ac:dyDescent="0.2"/>
    <row r="384" ht="20.25" customHeight="1" x14ac:dyDescent="0.2"/>
    <row r="385" ht="20.25" customHeight="1" x14ac:dyDescent="0.2"/>
    <row r="386" ht="20.25" customHeight="1" x14ac:dyDescent="0.2"/>
    <row r="387" ht="20.25" customHeight="1" x14ac:dyDescent="0.2"/>
    <row r="388" ht="20.25" customHeight="1" x14ac:dyDescent="0.2"/>
    <row r="389" ht="20.25" customHeight="1" x14ac:dyDescent="0.2"/>
    <row r="390" ht="20.25" customHeight="1" x14ac:dyDescent="0.2"/>
    <row r="391" ht="20.25" customHeight="1" x14ac:dyDescent="0.2"/>
    <row r="392" ht="20.25" customHeight="1" x14ac:dyDescent="0.2"/>
    <row r="393" ht="20.25" customHeight="1" x14ac:dyDescent="0.2"/>
    <row r="394" ht="20.25" customHeight="1" x14ac:dyDescent="0.2"/>
    <row r="395" ht="20.25" customHeight="1" x14ac:dyDescent="0.2"/>
    <row r="396" ht="20.25" customHeight="1" x14ac:dyDescent="0.2"/>
    <row r="397" ht="20.25" customHeight="1" x14ac:dyDescent="0.2"/>
    <row r="398" ht="20.25" customHeight="1" x14ac:dyDescent="0.2"/>
    <row r="399" ht="20.25" customHeight="1" x14ac:dyDescent="0.2"/>
    <row r="400" ht="20.25" customHeight="1" x14ac:dyDescent="0.2"/>
    <row r="401" ht="20.25" customHeight="1" x14ac:dyDescent="0.2"/>
    <row r="402" ht="20.25" customHeight="1" x14ac:dyDescent="0.2"/>
    <row r="403" ht="20.25" customHeight="1" x14ac:dyDescent="0.2"/>
    <row r="404" ht="20.25" customHeight="1" x14ac:dyDescent="0.2"/>
    <row r="405" ht="20.25" customHeight="1" x14ac:dyDescent="0.2"/>
    <row r="406" ht="20.25" customHeight="1" x14ac:dyDescent="0.2"/>
    <row r="407" ht="20.25" customHeight="1" x14ac:dyDescent="0.2"/>
    <row r="408" ht="20.25" customHeight="1" x14ac:dyDescent="0.2"/>
    <row r="409" ht="20.25" customHeight="1" x14ac:dyDescent="0.2"/>
    <row r="410" ht="20.25" customHeight="1" x14ac:dyDescent="0.2"/>
    <row r="411" ht="20.25" customHeight="1" x14ac:dyDescent="0.2"/>
    <row r="412" ht="20.25" customHeight="1" x14ac:dyDescent="0.2"/>
    <row r="413" ht="20.25" customHeight="1" x14ac:dyDescent="0.2"/>
    <row r="414" ht="20.25" customHeight="1" x14ac:dyDescent="0.2"/>
    <row r="415" ht="20.25" customHeight="1" x14ac:dyDescent="0.2"/>
    <row r="416" ht="20.25" customHeight="1" x14ac:dyDescent="0.2"/>
    <row r="417" ht="20.25" customHeight="1" x14ac:dyDescent="0.2"/>
    <row r="418" ht="20.25" customHeight="1" x14ac:dyDescent="0.2"/>
    <row r="419" ht="20.25" customHeight="1" x14ac:dyDescent="0.2"/>
    <row r="420" ht="20.25" customHeight="1" x14ac:dyDescent="0.2"/>
    <row r="421" ht="20.25" customHeight="1" x14ac:dyDescent="0.2"/>
    <row r="422" ht="20.25" customHeight="1" x14ac:dyDescent="0.2"/>
    <row r="423" ht="20.25" customHeight="1" x14ac:dyDescent="0.2"/>
    <row r="424" ht="20.25" customHeight="1" x14ac:dyDescent="0.2"/>
    <row r="425" ht="20.25" customHeight="1" x14ac:dyDescent="0.2"/>
    <row r="426" ht="20.25" customHeight="1" x14ac:dyDescent="0.2"/>
    <row r="427" ht="20.25" customHeight="1" x14ac:dyDescent="0.2"/>
    <row r="428" ht="20.25" customHeight="1" x14ac:dyDescent="0.2"/>
    <row r="429" ht="20.25" customHeight="1" x14ac:dyDescent="0.2"/>
    <row r="430" ht="20.25" customHeight="1" x14ac:dyDescent="0.2"/>
    <row r="431" ht="20.25" customHeight="1" x14ac:dyDescent="0.2"/>
    <row r="432" ht="20.25" customHeight="1" x14ac:dyDescent="0.2"/>
    <row r="433" ht="20.25" customHeight="1" x14ac:dyDescent="0.2"/>
    <row r="434" ht="20.25" customHeight="1" x14ac:dyDescent="0.2"/>
    <row r="435" ht="20.25" customHeight="1" x14ac:dyDescent="0.2"/>
    <row r="436" ht="20.25" customHeight="1" x14ac:dyDescent="0.2"/>
    <row r="437" ht="20.25" customHeight="1" x14ac:dyDescent="0.2"/>
    <row r="438" ht="20.25" customHeight="1" x14ac:dyDescent="0.2"/>
    <row r="439" ht="20.25" customHeight="1" x14ac:dyDescent="0.2"/>
    <row r="440" ht="20.25" customHeight="1" x14ac:dyDescent="0.2"/>
    <row r="441" ht="20.25" customHeight="1" x14ac:dyDescent="0.2"/>
    <row r="442" ht="20.25" customHeight="1" x14ac:dyDescent="0.2"/>
    <row r="443" ht="20.25" customHeight="1" x14ac:dyDescent="0.2"/>
    <row r="444" ht="20.25" customHeight="1" x14ac:dyDescent="0.2"/>
    <row r="445" ht="20.25" customHeight="1" x14ac:dyDescent="0.2"/>
    <row r="446" ht="20.25" customHeight="1" x14ac:dyDescent="0.2"/>
    <row r="447" ht="20.25" customHeight="1" x14ac:dyDescent="0.2"/>
    <row r="448" ht="20.25" customHeight="1" x14ac:dyDescent="0.2"/>
    <row r="449" ht="20.25" customHeight="1" x14ac:dyDescent="0.2"/>
    <row r="450" ht="20.25" customHeight="1" x14ac:dyDescent="0.2"/>
    <row r="451" ht="20.25" customHeight="1" x14ac:dyDescent="0.2"/>
    <row r="452" ht="20.25" customHeight="1" x14ac:dyDescent="0.2"/>
    <row r="453" ht="20.25" customHeight="1" x14ac:dyDescent="0.2"/>
    <row r="454" ht="20.25" customHeight="1" x14ac:dyDescent="0.2"/>
    <row r="455" ht="20.25" customHeight="1" x14ac:dyDescent="0.2"/>
    <row r="456" ht="20.25" customHeight="1" x14ac:dyDescent="0.2"/>
    <row r="457" ht="20.25" customHeight="1" x14ac:dyDescent="0.2"/>
    <row r="458" ht="20.25" customHeight="1" x14ac:dyDescent="0.2"/>
    <row r="459" ht="20.25" customHeight="1" x14ac:dyDescent="0.2"/>
    <row r="460" ht="20.25" customHeight="1" x14ac:dyDescent="0.2"/>
    <row r="461" ht="20.25" customHeight="1" x14ac:dyDescent="0.2"/>
    <row r="462" ht="20.25" customHeight="1" x14ac:dyDescent="0.2"/>
    <row r="463" ht="20.25" customHeight="1" x14ac:dyDescent="0.2"/>
    <row r="464" ht="20.25" customHeight="1" x14ac:dyDescent="0.2"/>
    <row r="465" ht="20.25" customHeight="1" x14ac:dyDescent="0.2"/>
    <row r="466" ht="20.25" customHeight="1" x14ac:dyDescent="0.2"/>
    <row r="467" ht="20.25" customHeight="1" x14ac:dyDescent="0.2"/>
    <row r="468" ht="20.25" customHeight="1" x14ac:dyDescent="0.2"/>
    <row r="469" ht="20.25" customHeight="1" x14ac:dyDescent="0.2"/>
    <row r="470" ht="20.25" customHeight="1" x14ac:dyDescent="0.2"/>
    <row r="471" ht="20.25" customHeight="1" x14ac:dyDescent="0.2"/>
    <row r="472" ht="20.25" customHeight="1" x14ac:dyDescent="0.2"/>
    <row r="473" ht="20.25" customHeight="1" x14ac:dyDescent="0.2"/>
    <row r="474" ht="20.25" customHeight="1" x14ac:dyDescent="0.2"/>
    <row r="475" ht="20.25" customHeight="1" x14ac:dyDescent="0.2"/>
    <row r="476" ht="20.25" customHeight="1" x14ac:dyDescent="0.2"/>
    <row r="477" ht="20.25" customHeight="1" x14ac:dyDescent="0.2"/>
    <row r="478" ht="20.25" customHeight="1" x14ac:dyDescent="0.2"/>
    <row r="479" ht="20.25" customHeight="1" x14ac:dyDescent="0.2"/>
    <row r="480"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row r="558" ht="20.25" customHeight="1" x14ac:dyDescent="0.2"/>
    <row r="559" ht="20.25" customHeight="1" x14ac:dyDescent="0.2"/>
    <row r="560" ht="20.25" customHeight="1" x14ac:dyDescent="0.2"/>
    <row r="561" ht="20.25" customHeight="1" x14ac:dyDescent="0.2"/>
    <row r="562" ht="20.25" customHeight="1" x14ac:dyDescent="0.2"/>
    <row r="563" ht="20.25" customHeight="1" x14ac:dyDescent="0.2"/>
    <row r="564" ht="20.25" customHeight="1" x14ac:dyDescent="0.2"/>
    <row r="565" ht="20.25" customHeight="1" x14ac:dyDescent="0.2"/>
    <row r="566" ht="20.25" customHeight="1" x14ac:dyDescent="0.2"/>
    <row r="567" ht="20.25" customHeight="1" x14ac:dyDescent="0.2"/>
    <row r="568" ht="20.25" customHeight="1" x14ac:dyDescent="0.2"/>
    <row r="569" ht="20.25" customHeight="1" x14ac:dyDescent="0.2"/>
    <row r="570" ht="20.25" customHeight="1" x14ac:dyDescent="0.2"/>
    <row r="571" ht="20.25" customHeight="1" x14ac:dyDescent="0.2"/>
    <row r="572" ht="20.25" customHeight="1" x14ac:dyDescent="0.2"/>
    <row r="573" ht="20.25" customHeight="1" x14ac:dyDescent="0.2"/>
    <row r="574" ht="20.25" customHeight="1" x14ac:dyDescent="0.2"/>
    <row r="575" ht="20.25" customHeight="1" x14ac:dyDescent="0.2"/>
    <row r="576" ht="20.25" customHeight="1" x14ac:dyDescent="0.2"/>
    <row r="577" ht="20.25" customHeight="1" x14ac:dyDescent="0.2"/>
    <row r="578" ht="20.25" customHeight="1" x14ac:dyDescent="0.2"/>
    <row r="579" ht="20.25" customHeight="1" x14ac:dyDescent="0.2"/>
    <row r="580" ht="20.25" customHeight="1" x14ac:dyDescent="0.2"/>
    <row r="581" ht="20.25" customHeight="1" x14ac:dyDescent="0.2"/>
    <row r="582" ht="20.25" customHeight="1" x14ac:dyDescent="0.2"/>
    <row r="583" ht="20.25" customHeight="1" x14ac:dyDescent="0.2"/>
    <row r="584" ht="20.25" customHeight="1" x14ac:dyDescent="0.2"/>
    <row r="585" ht="20.25" customHeight="1" x14ac:dyDescent="0.2"/>
    <row r="586" ht="20.25" customHeight="1" x14ac:dyDescent="0.2"/>
    <row r="587" ht="20.25" customHeight="1" x14ac:dyDescent="0.2"/>
    <row r="588" ht="20.25" customHeight="1" x14ac:dyDescent="0.2"/>
    <row r="589" ht="20.25" customHeight="1" x14ac:dyDescent="0.2"/>
    <row r="590" ht="20.25" customHeight="1" x14ac:dyDescent="0.2"/>
    <row r="591" ht="20.25" customHeight="1" x14ac:dyDescent="0.2"/>
    <row r="592" ht="20.25" customHeight="1" x14ac:dyDescent="0.2"/>
    <row r="593" ht="20.25" customHeight="1" x14ac:dyDescent="0.2"/>
    <row r="594" ht="20.25" customHeight="1" x14ac:dyDescent="0.2"/>
    <row r="595" ht="20.25" customHeight="1" x14ac:dyDescent="0.2"/>
    <row r="596" ht="20.25" customHeight="1" x14ac:dyDescent="0.2"/>
    <row r="597" ht="20.25" customHeight="1" x14ac:dyDescent="0.2"/>
    <row r="598" ht="20.25" customHeight="1" x14ac:dyDescent="0.2"/>
    <row r="599" ht="20.25" customHeight="1" x14ac:dyDescent="0.2"/>
    <row r="600" ht="20.25" customHeight="1" x14ac:dyDescent="0.2"/>
    <row r="601" ht="20.25" customHeight="1" x14ac:dyDescent="0.2"/>
    <row r="602" ht="20.25" customHeight="1" x14ac:dyDescent="0.2"/>
    <row r="603" ht="20.25" customHeight="1" x14ac:dyDescent="0.2"/>
    <row r="604" ht="20.25" customHeight="1" x14ac:dyDescent="0.2"/>
    <row r="605" ht="20.25" customHeight="1" x14ac:dyDescent="0.2"/>
    <row r="606" ht="20.25" customHeight="1" x14ac:dyDescent="0.2"/>
    <row r="607" ht="20.25" customHeight="1" x14ac:dyDescent="0.2"/>
    <row r="608" ht="20.25" customHeight="1" x14ac:dyDescent="0.2"/>
    <row r="609" ht="20.25" customHeight="1" x14ac:dyDescent="0.2"/>
    <row r="610" ht="20.25" customHeight="1" x14ac:dyDescent="0.2"/>
    <row r="611" ht="20.25" customHeight="1" x14ac:dyDescent="0.2"/>
    <row r="612" ht="20.25" customHeight="1" x14ac:dyDescent="0.2"/>
    <row r="613" ht="20.25" customHeight="1" x14ac:dyDescent="0.2"/>
    <row r="614" ht="20.25" customHeight="1" x14ac:dyDescent="0.2"/>
    <row r="615" ht="20.25" customHeight="1" x14ac:dyDescent="0.2"/>
    <row r="616" ht="20.25" customHeight="1" x14ac:dyDescent="0.2"/>
    <row r="617" ht="20.25" customHeight="1" x14ac:dyDescent="0.2"/>
    <row r="618" ht="20.25" customHeight="1" x14ac:dyDescent="0.2"/>
    <row r="619" ht="20.25" customHeight="1" x14ac:dyDescent="0.2"/>
    <row r="620" ht="20.25" customHeight="1" x14ac:dyDescent="0.2"/>
    <row r="621" ht="20.25" customHeight="1" x14ac:dyDescent="0.2"/>
    <row r="622" ht="20.25" customHeight="1" x14ac:dyDescent="0.2"/>
    <row r="623" ht="20.25" customHeight="1" x14ac:dyDescent="0.2"/>
    <row r="624" ht="20.25" customHeight="1" x14ac:dyDescent="0.2"/>
    <row r="625" ht="20.25" customHeight="1" x14ac:dyDescent="0.2"/>
    <row r="626" ht="20.25" customHeight="1" x14ac:dyDescent="0.2"/>
    <row r="627" ht="20.25" customHeight="1" x14ac:dyDescent="0.2"/>
    <row r="628" ht="20.25" customHeight="1" x14ac:dyDescent="0.2"/>
    <row r="629" ht="20.25" customHeight="1" x14ac:dyDescent="0.2"/>
    <row r="630" ht="20.25" customHeight="1" x14ac:dyDescent="0.2"/>
    <row r="631" ht="20.25" customHeight="1" x14ac:dyDescent="0.2"/>
    <row r="632" ht="20.25" customHeight="1" x14ac:dyDescent="0.2"/>
    <row r="633" ht="20.25" customHeight="1" x14ac:dyDescent="0.2"/>
    <row r="634" ht="20.25" customHeight="1" x14ac:dyDescent="0.2"/>
    <row r="635" ht="20.25" customHeight="1" x14ac:dyDescent="0.2"/>
    <row r="636" ht="20.25" customHeight="1" x14ac:dyDescent="0.2"/>
    <row r="637" ht="20.25" customHeight="1" x14ac:dyDescent="0.2"/>
    <row r="638" ht="20.25" customHeight="1" x14ac:dyDescent="0.2"/>
    <row r="639" ht="20.25" customHeight="1" x14ac:dyDescent="0.2"/>
    <row r="640" ht="20.25" customHeight="1" x14ac:dyDescent="0.2"/>
    <row r="641" ht="20.25" customHeight="1" x14ac:dyDescent="0.2"/>
    <row r="642" ht="20.25" customHeight="1" x14ac:dyDescent="0.2"/>
    <row r="643" ht="20.25" customHeight="1" x14ac:dyDescent="0.2"/>
    <row r="644" ht="20.25" customHeight="1" x14ac:dyDescent="0.2"/>
    <row r="645" ht="20.25" customHeight="1" x14ac:dyDescent="0.2"/>
    <row r="646" ht="20.25" customHeight="1" x14ac:dyDescent="0.2"/>
    <row r="647" ht="20.25" customHeight="1" x14ac:dyDescent="0.2"/>
    <row r="648" ht="20.25" customHeight="1" x14ac:dyDescent="0.2"/>
    <row r="649" ht="20.25" customHeight="1" x14ac:dyDescent="0.2"/>
    <row r="650" ht="20.25" customHeight="1" x14ac:dyDescent="0.2"/>
    <row r="651" ht="20.25" customHeight="1" x14ac:dyDescent="0.2"/>
    <row r="652" ht="20.25" customHeight="1" x14ac:dyDescent="0.2"/>
    <row r="653" ht="20.25" customHeight="1" x14ac:dyDescent="0.2"/>
    <row r="654" ht="20.25" customHeight="1" x14ac:dyDescent="0.2"/>
    <row r="655" ht="20.25" customHeight="1" x14ac:dyDescent="0.2"/>
    <row r="656" ht="20.25" customHeight="1" x14ac:dyDescent="0.2"/>
    <row r="657" ht="20.25" customHeight="1" x14ac:dyDescent="0.2"/>
    <row r="658" ht="20.25" customHeight="1" x14ac:dyDescent="0.2"/>
    <row r="659" ht="20.25" customHeight="1" x14ac:dyDescent="0.2"/>
    <row r="660" ht="20.25" customHeight="1" x14ac:dyDescent="0.2"/>
    <row r="661" ht="20.25" customHeight="1" x14ac:dyDescent="0.2"/>
    <row r="662" ht="20.25" customHeight="1" x14ac:dyDescent="0.2"/>
    <row r="663" ht="20.25" customHeight="1" x14ac:dyDescent="0.2"/>
    <row r="664" ht="20.25" customHeight="1" x14ac:dyDescent="0.2"/>
    <row r="665" ht="20.25" customHeight="1" x14ac:dyDescent="0.2"/>
    <row r="666" ht="20.25" customHeight="1" x14ac:dyDescent="0.2"/>
    <row r="667" ht="20.25" customHeight="1" x14ac:dyDescent="0.2"/>
    <row r="668" ht="20.25" customHeight="1" x14ac:dyDescent="0.2"/>
    <row r="669" ht="20.25" customHeight="1" x14ac:dyDescent="0.2"/>
    <row r="670" ht="20.25" customHeight="1" x14ac:dyDescent="0.2"/>
    <row r="671" ht="20.25" customHeight="1" x14ac:dyDescent="0.2"/>
    <row r="672" ht="20.25" customHeight="1" x14ac:dyDescent="0.2"/>
    <row r="673" ht="20.25" customHeight="1" x14ac:dyDescent="0.2"/>
    <row r="674" ht="20.25" customHeight="1" x14ac:dyDescent="0.2"/>
    <row r="675" ht="20.25" customHeight="1" x14ac:dyDescent="0.2"/>
    <row r="676" ht="20.25" customHeight="1" x14ac:dyDescent="0.2"/>
    <row r="677" ht="20.25" customHeight="1" x14ac:dyDescent="0.2"/>
    <row r="678" ht="20.25" customHeight="1" x14ac:dyDescent="0.2"/>
    <row r="679" ht="20.25" customHeight="1" x14ac:dyDescent="0.2"/>
    <row r="680" ht="20.25" customHeight="1" x14ac:dyDescent="0.2"/>
    <row r="681" ht="20.25" customHeight="1" x14ac:dyDescent="0.2"/>
    <row r="682" ht="20.25" customHeight="1" x14ac:dyDescent="0.2"/>
    <row r="683" ht="20.25" customHeight="1" x14ac:dyDescent="0.2"/>
    <row r="684" ht="20.25" customHeight="1" x14ac:dyDescent="0.2"/>
    <row r="685" ht="20.25" customHeight="1" x14ac:dyDescent="0.2"/>
    <row r="686" ht="20.25" customHeight="1" x14ac:dyDescent="0.2"/>
    <row r="687" ht="20.25" customHeight="1" x14ac:dyDescent="0.2"/>
    <row r="688" ht="20.25" customHeight="1" x14ac:dyDescent="0.2"/>
    <row r="689" ht="20.25" customHeight="1" x14ac:dyDescent="0.2"/>
    <row r="690" ht="20.25" customHeight="1" x14ac:dyDescent="0.2"/>
    <row r="691" ht="20.25" customHeight="1" x14ac:dyDescent="0.2"/>
    <row r="692" ht="20.25" customHeight="1" x14ac:dyDescent="0.2"/>
    <row r="693" ht="20.25" customHeight="1" x14ac:dyDescent="0.2"/>
    <row r="694" ht="20.25" customHeight="1" x14ac:dyDescent="0.2"/>
    <row r="695" ht="20.25" customHeight="1" x14ac:dyDescent="0.2"/>
    <row r="696" ht="20.25" customHeight="1" x14ac:dyDescent="0.2"/>
    <row r="697" ht="20.25" customHeight="1" x14ac:dyDescent="0.2"/>
    <row r="698" ht="20.25" customHeight="1" x14ac:dyDescent="0.2"/>
    <row r="699" ht="20.25" customHeight="1" x14ac:dyDescent="0.2"/>
    <row r="700" ht="20.25" customHeight="1" x14ac:dyDescent="0.2"/>
    <row r="701" ht="20.25" customHeight="1" x14ac:dyDescent="0.2"/>
    <row r="702" ht="20.25" customHeight="1" x14ac:dyDescent="0.2"/>
    <row r="703" ht="20.25" customHeight="1" x14ac:dyDescent="0.2"/>
    <row r="704" ht="20.25" customHeight="1" x14ac:dyDescent="0.2"/>
    <row r="705" ht="20.25" customHeight="1" x14ac:dyDescent="0.2"/>
    <row r="706" ht="20.25" customHeight="1" x14ac:dyDescent="0.2"/>
    <row r="707" ht="20.25" customHeight="1" x14ac:dyDescent="0.2"/>
    <row r="708" ht="20.25" customHeight="1" x14ac:dyDescent="0.2"/>
    <row r="709" ht="20.25" customHeight="1" x14ac:dyDescent="0.2"/>
    <row r="710" ht="20.25" customHeight="1" x14ac:dyDescent="0.2"/>
    <row r="711" ht="20.25" customHeight="1" x14ac:dyDescent="0.2"/>
    <row r="712" ht="20.25" customHeight="1" x14ac:dyDescent="0.2"/>
    <row r="713" ht="20.25" customHeight="1" x14ac:dyDescent="0.2"/>
    <row r="714" ht="20.25" customHeight="1" x14ac:dyDescent="0.2"/>
    <row r="715" ht="20.25" customHeight="1" x14ac:dyDescent="0.2"/>
    <row r="716" ht="20.25" customHeight="1" x14ac:dyDescent="0.2"/>
    <row r="717" ht="20.25" customHeight="1" x14ac:dyDescent="0.2"/>
    <row r="718" ht="20.25" customHeight="1" x14ac:dyDescent="0.2"/>
    <row r="719" ht="20.25" customHeight="1" x14ac:dyDescent="0.2"/>
    <row r="720" ht="20.25" customHeight="1" x14ac:dyDescent="0.2"/>
    <row r="721" ht="20.25" customHeight="1" x14ac:dyDescent="0.2"/>
    <row r="722" ht="20.25" customHeight="1" x14ac:dyDescent="0.2"/>
    <row r="723" ht="20.25" customHeight="1" x14ac:dyDescent="0.2"/>
    <row r="724" ht="20.25" customHeight="1" x14ac:dyDescent="0.2"/>
    <row r="725" ht="20.25" customHeight="1" x14ac:dyDescent="0.2"/>
    <row r="726" ht="20.25" customHeight="1" x14ac:dyDescent="0.2"/>
    <row r="727" ht="20.25" customHeight="1" x14ac:dyDescent="0.2"/>
    <row r="728" ht="20.25" customHeight="1" x14ac:dyDescent="0.2"/>
    <row r="729" ht="20.25" customHeight="1" x14ac:dyDescent="0.2"/>
    <row r="730" ht="20.25" customHeight="1" x14ac:dyDescent="0.2"/>
    <row r="731" ht="20.25" customHeight="1" x14ac:dyDescent="0.2"/>
    <row r="732" ht="20.25" customHeight="1" x14ac:dyDescent="0.2"/>
    <row r="733" ht="20.25" customHeight="1" x14ac:dyDescent="0.2"/>
    <row r="734" ht="20.25" customHeight="1" x14ac:dyDescent="0.2"/>
    <row r="735" ht="20.25" customHeight="1" x14ac:dyDescent="0.2"/>
    <row r="736" ht="20.25" customHeight="1" x14ac:dyDescent="0.2"/>
    <row r="737" ht="20.25" customHeight="1" x14ac:dyDescent="0.2"/>
    <row r="738" ht="20.25" customHeight="1" x14ac:dyDescent="0.2"/>
    <row r="739" ht="20.25" customHeight="1" x14ac:dyDescent="0.2"/>
    <row r="740" ht="20.25" customHeight="1" x14ac:dyDescent="0.2"/>
    <row r="741" ht="20.25" customHeight="1" x14ac:dyDescent="0.2"/>
    <row r="742" ht="20.25" customHeight="1" x14ac:dyDescent="0.2"/>
    <row r="743" ht="20.25" customHeight="1" x14ac:dyDescent="0.2"/>
    <row r="744" ht="20.25" customHeight="1" x14ac:dyDescent="0.2"/>
    <row r="745" ht="20.25" customHeight="1" x14ac:dyDescent="0.2"/>
    <row r="746" ht="20.25" customHeight="1" x14ac:dyDescent="0.2"/>
    <row r="747" ht="20.25" customHeight="1" x14ac:dyDescent="0.2"/>
    <row r="748" ht="20.25" customHeight="1" x14ac:dyDescent="0.2"/>
    <row r="749" ht="20.25" customHeight="1" x14ac:dyDescent="0.2"/>
    <row r="750" ht="20.25" customHeight="1" x14ac:dyDescent="0.2"/>
    <row r="751" ht="20.25" customHeight="1" x14ac:dyDescent="0.2"/>
    <row r="752" ht="20.25" customHeight="1" x14ac:dyDescent="0.2"/>
    <row r="753" ht="20.25" customHeight="1" x14ac:dyDescent="0.2"/>
    <row r="754" ht="20.25" customHeight="1" x14ac:dyDescent="0.2"/>
    <row r="755" ht="20.25" customHeight="1" x14ac:dyDescent="0.2"/>
    <row r="756" ht="20.25" customHeight="1" x14ac:dyDescent="0.2"/>
    <row r="757" ht="20.25" customHeight="1" x14ac:dyDescent="0.2"/>
    <row r="758" ht="20.25" customHeight="1" x14ac:dyDescent="0.2"/>
    <row r="759" ht="20.25" customHeight="1" x14ac:dyDescent="0.2"/>
    <row r="760" ht="20.25" customHeight="1" x14ac:dyDescent="0.2"/>
    <row r="761" ht="20.25" customHeight="1" x14ac:dyDescent="0.2"/>
    <row r="762" ht="20.25" customHeight="1" x14ac:dyDescent="0.2"/>
    <row r="763" ht="20.25" customHeight="1" x14ac:dyDescent="0.2"/>
    <row r="764" ht="20.25" customHeight="1" x14ac:dyDescent="0.2"/>
    <row r="765" ht="20.25" customHeight="1" x14ac:dyDescent="0.2"/>
    <row r="766" ht="20.25" customHeight="1" x14ac:dyDescent="0.2"/>
    <row r="767" ht="20.25" customHeight="1" x14ac:dyDescent="0.2"/>
    <row r="768" ht="20.25" customHeight="1" x14ac:dyDescent="0.2"/>
    <row r="769" ht="20.25" customHeight="1" x14ac:dyDescent="0.2"/>
    <row r="770" ht="20.25" customHeight="1" x14ac:dyDescent="0.2"/>
    <row r="771" ht="20.25" customHeight="1" x14ac:dyDescent="0.2"/>
    <row r="772" ht="20.25" customHeight="1" x14ac:dyDescent="0.2"/>
    <row r="773" ht="20.25" customHeight="1" x14ac:dyDescent="0.2"/>
    <row r="774" ht="20.25" customHeight="1" x14ac:dyDescent="0.2"/>
    <row r="775" ht="20.25" customHeight="1" x14ac:dyDescent="0.2"/>
    <row r="776" ht="20.25" customHeight="1" x14ac:dyDescent="0.2"/>
    <row r="777" ht="20.25" customHeight="1" x14ac:dyDescent="0.2"/>
    <row r="778" ht="20.25" customHeight="1" x14ac:dyDescent="0.2"/>
    <row r="779" ht="20.25" customHeight="1" x14ac:dyDescent="0.2"/>
    <row r="780" ht="20.25" customHeight="1" x14ac:dyDescent="0.2"/>
    <row r="781" ht="20.25" customHeight="1" x14ac:dyDescent="0.2"/>
    <row r="782" ht="20.25" customHeight="1" x14ac:dyDescent="0.2"/>
    <row r="783" ht="20.25" customHeight="1" x14ac:dyDescent="0.2"/>
    <row r="784" ht="20.25" customHeight="1" x14ac:dyDescent="0.2"/>
    <row r="785" ht="20.25" customHeight="1" x14ac:dyDescent="0.2"/>
    <row r="786" ht="20.25" customHeight="1" x14ac:dyDescent="0.2"/>
    <row r="787" ht="20.25" customHeight="1" x14ac:dyDescent="0.2"/>
    <row r="788" ht="20.25" customHeight="1" x14ac:dyDescent="0.2"/>
    <row r="789" ht="20.25" customHeight="1" x14ac:dyDescent="0.2"/>
    <row r="790" ht="20.25" customHeight="1" x14ac:dyDescent="0.2"/>
    <row r="791" ht="20.25" customHeight="1" x14ac:dyDescent="0.2"/>
    <row r="792" ht="20.25" customHeight="1" x14ac:dyDescent="0.2"/>
    <row r="793" ht="20.25" customHeight="1" x14ac:dyDescent="0.2"/>
    <row r="794" ht="20.25" customHeight="1" x14ac:dyDescent="0.2"/>
    <row r="795" ht="20.25" customHeight="1" x14ac:dyDescent="0.2"/>
    <row r="796" ht="20.25" customHeight="1" x14ac:dyDescent="0.2"/>
    <row r="797" ht="20.25" customHeight="1" x14ac:dyDescent="0.2"/>
    <row r="798" ht="20.25" customHeight="1" x14ac:dyDescent="0.2"/>
    <row r="799" ht="20.25" customHeight="1" x14ac:dyDescent="0.2"/>
    <row r="800" ht="20.25" customHeight="1" x14ac:dyDescent="0.2"/>
    <row r="801" ht="20.25" customHeight="1" x14ac:dyDescent="0.2"/>
    <row r="802" ht="20.25" customHeight="1" x14ac:dyDescent="0.2"/>
    <row r="803" ht="20.25" customHeight="1" x14ac:dyDescent="0.2"/>
    <row r="804" ht="20.25" customHeight="1" x14ac:dyDescent="0.2"/>
    <row r="805" ht="20.25" customHeight="1" x14ac:dyDescent="0.2"/>
    <row r="806" ht="20.25" customHeight="1" x14ac:dyDescent="0.2"/>
    <row r="807" ht="20.25" customHeight="1" x14ac:dyDescent="0.2"/>
    <row r="808" ht="20.25" customHeight="1" x14ac:dyDescent="0.2"/>
    <row r="809" ht="20.25" customHeight="1" x14ac:dyDescent="0.2"/>
    <row r="810" ht="20.25" customHeight="1" x14ac:dyDescent="0.2"/>
    <row r="811" ht="20.25" customHeight="1" x14ac:dyDescent="0.2"/>
    <row r="812" ht="20.25" customHeight="1" x14ac:dyDescent="0.2"/>
    <row r="813" ht="20.25" customHeight="1" x14ac:dyDescent="0.2"/>
    <row r="814" ht="20.25" customHeight="1" x14ac:dyDescent="0.2"/>
    <row r="815" ht="20.25" customHeight="1" x14ac:dyDescent="0.2"/>
    <row r="816" ht="20.25" customHeight="1" x14ac:dyDescent="0.2"/>
    <row r="817" ht="20.25" customHeight="1" x14ac:dyDescent="0.2"/>
    <row r="818" ht="20.25" customHeight="1" x14ac:dyDescent="0.2"/>
    <row r="819" ht="20.25" customHeight="1" x14ac:dyDescent="0.2"/>
    <row r="820" ht="20.25" customHeight="1" x14ac:dyDescent="0.2"/>
    <row r="821" ht="20.25" customHeight="1" x14ac:dyDescent="0.2"/>
    <row r="822" ht="20.25" customHeight="1" x14ac:dyDescent="0.2"/>
    <row r="823" ht="20.25" customHeight="1" x14ac:dyDescent="0.2"/>
    <row r="824" ht="20.25" customHeight="1" x14ac:dyDescent="0.2"/>
    <row r="825" ht="20.25" customHeight="1" x14ac:dyDescent="0.2"/>
    <row r="826" ht="20.25" customHeight="1" x14ac:dyDescent="0.2"/>
    <row r="827" ht="20.25" customHeight="1" x14ac:dyDescent="0.2"/>
    <row r="828" ht="20.25" customHeight="1" x14ac:dyDescent="0.2"/>
    <row r="829" ht="20.25" customHeight="1" x14ac:dyDescent="0.2"/>
    <row r="830" ht="20.25" customHeight="1" x14ac:dyDescent="0.2"/>
    <row r="831" ht="20.25" customHeight="1" x14ac:dyDescent="0.2"/>
    <row r="832" ht="20.25" customHeight="1" x14ac:dyDescent="0.2"/>
    <row r="833" ht="20.25" customHeight="1" x14ac:dyDescent="0.2"/>
    <row r="834" ht="20.25" customHeight="1" x14ac:dyDescent="0.2"/>
    <row r="835" ht="20.25" customHeight="1" x14ac:dyDescent="0.2"/>
    <row r="836" ht="20.25" customHeight="1" x14ac:dyDescent="0.2"/>
    <row r="837" ht="20.25" customHeight="1" x14ac:dyDescent="0.2"/>
    <row r="838" ht="20.25" customHeight="1" x14ac:dyDescent="0.2"/>
    <row r="839" ht="20.25" customHeight="1" x14ac:dyDescent="0.2"/>
    <row r="840" ht="20.25" customHeight="1" x14ac:dyDescent="0.2"/>
    <row r="841" ht="20.25" customHeight="1" x14ac:dyDescent="0.2"/>
    <row r="842" ht="20.25" customHeight="1" x14ac:dyDescent="0.2"/>
    <row r="843" ht="20.25" customHeight="1" x14ac:dyDescent="0.2"/>
    <row r="844" ht="20.25" customHeight="1" x14ac:dyDescent="0.2"/>
    <row r="845" ht="20.25" customHeight="1" x14ac:dyDescent="0.2"/>
    <row r="846" ht="20.25" customHeight="1" x14ac:dyDescent="0.2"/>
    <row r="847" ht="20.25" customHeight="1" x14ac:dyDescent="0.2"/>
    <row r="848" ht="20.25" customHeight="1" x14ac:dyDescent="0.2"/>
    <row r="849" ht="20.25" customHeight="1" x14ac:dyDescent="0.2"/>
    <row r="850" ht="20.25" customHeight="1" x14ac:dyDescent="0.2"/>
    <row r="851" ht="20.25" customHeight="1" x14ac:dyDescent="0.2"/>
    <row r="852" ht="20.25" customHeight="1" x14ac:dyDescent="0.2"/>
    <row r="853" ht="20.25" customHeight="1" x14ac:dyDescent="0.2"/>
    <row r="854" ht="20.25" customHeight="1" x14ac:dyDescent="0.2"/>
    <row r="855" ht="20.25" customHeight="1" x14ac:dyDescent="0.2"/>
    <row r="856" ht="20.25" customHeight="1" x14ac:dyDescent="0.2"/>
    <row r="857" ht="20.25" customHeight="1" x14ac:dyDescent="0.2"/>
    <row r="858" ht="20.25" customHeight="1" x14ac:dyDescent="0.2"/>
    <row r="859" ht="20.25" customHeight="1" x14ac:dyDescent="0.2"/>
    <row r="860" ht="20.25" customHeight="1" x14ac:dyDescent="0.2"/>
    <row r="861" ht="20.25" customHeight="1" x14ac:dyDescent="0.2"/>
    <row r="862" ht="20.25" customHeight="1" x14ac:dyDescent="0.2"/>
    <row r="863" ht="20.25" customHeight="1" x14ac:dyDescent="0.2"/>
    <row r="864" ht="20.25" customHeight="1" x14ac:dyDescent="0.2"/>
    <row r="865" ht="20.25" customHeight="1" x14ac:dyDescent="0.2"/>
    <row r="866" ht="20.25" customHeight="1" x14ac:dyDescent="0.2"/>
    <row r="867" ht="20.25" customHeight="1" x14ac:dyDescent="0.2"/>
    <row r="868" ht="20.25" customHeight="1" x14ac:dyDescent="0.2"/>
    <row r="869" ht="20.25" customHeight="1" x14ac:dyDescent="0.2"/>
    <row r="870" ht="20.25" customHeight="1" x14ac:dyDescent="0.2"/>
    <row r="871" ht="20.25" customHeight="1" x14ac:dyDescent="0.2"/>
    <row r="872" ht="20.25" customHeight="1" x14ac:dyDescent="0.2"/>
    <row r="873" ht="20.25" customHeight="1" x14ac:dyDescent="0.2"/>
    <row r="874" ht="20.25" customHeight="1" x14ac:dyDescent="0.2"/>
    <row r="875" ht="20.25" customHeight="1" x14ac:dyDescent="0.2"/>
    <row r="876" ht="20.25" customHeight="1" x14ac:dyDescent="0.2"/>
    <row r="877" ht="20.25" customHeight="1" x14ac:dyDescent="0.2"/>
    <row r="878" ht="20.25" customHeight="1" x14ac:dyDescent="0.2"/>
    <row r="879" ht="20.25" customHeight="1" x14ac:dyDescent="0.2"/>
    <row r="880" ht="20.25" customHeight="1" x14ac:dyDescent="0.2"/>
    <row r="881" ht="20.25" customHeight="1" x14ac:dyDescent="0.2"/>
    <row r="882" ht="20.25" customHeight="1" x14ac:dyDescent="0.2"/>
    <row r="883" ht="20.25" customHeight="1" x14ac:dyDescent="0.2"/>
    <row r="884" ht="20.25" customHeight="1" x14ac:dyDescent="0.2"/>
    <row r="885" ht="20.25" customHeight="1" x14ac:dyDescent="0.2"/>
    <row r="886" ht="20.25" customHeight="1" x14ac:dyDescent="0.2"/>
    <row r="887" ht="20.25" customHeight="1" x14ac:dyDescent="0.2"/>
    <row r="888" ht="20.25" customHeight="1" x14ac:dyDescent="0.2"/>
    <row r="889" ht="20.25" customHeight="1" x14ac:dyDescent="0.2"/>
    <row r="890" ht="20.25" customHeight="1" x14ac:dyDescent="0.2"/>
    <row r="891" ht="20.25" customHeight="1" x14ac:dyDescent="0.2"/>
    <row r="892" ht="20.25" customHeight="1" x14ac:dyDescent="0.2"/>
    <row r="893" ht="20.25" customHeight="1" x14ac:dyDescent="0.2"/>
    <row r="894" ht="20.25" customHeight="1" x14ac:dyDescent="0.2"/>
    <row r="895" ht="20.25" customHeight="1" x14ac:dyDescent="0.2"/>
    <row r="896" ht="20.25" customHeight="1" x14ac:dyDescent="0.2"/>
    <row r="897" ht="20.25" customHeight="1" x14ac:dyDescent="0.2"/>
    <row r="898" ht="20.25" customHeight="1" x14ac:dyDescent="0.2"/>
    <row r="899" ht="20.25" customHeight="1" x14ac:dyDescent="0.2"/>
    <row r="900" ht="20.25" customHeight="1" x14ac:dyDescent="0.2"/>
    <row r="901" ht="20.25" customHeight="1" x14ac:dyDescent="0.2"/>
    <row r="902" ht="20.25" customHeight="1" x14ac:dyDescent="0.2"/>
    <row r="903" ht="20.25" customHeight="1" x14ac:dyDescent="0.2"/>
    <row r="904" ht="20.25" customHeight="1" x14ac:dyDescent="0.2"/>
    <row r="905" ht="20.25" customHeight="1" x14ac:dyDescent="0.2"/>
    <row r="906" ht="20.25" customHeight="1" x14ac:dyDescent="0.2"/>
    <row r="907" ht="20.25" customHeight="1" x14ac:dyDescent="0.2"/>
    <row r="908" ht="20.25" customHeight="1" x14ac:dyDescent="0.2"/>
    <row r="909" ht="20.25" customHeight="1" x14ac:dyDescent="0.2"/>
    <row r="910" ht="20.25" customHeight="1" x14ac:dyDescent="0.2"/>
    <row r="911" ht="20.25" customHeight="1" x14ac:dyDescent="0.2"/>
    <row r="912" ht="20.25" customHeight="1" x14ac:dyDescent="0.2"/>
    <row r="913" ht="20.25" customHeight="1" x14ac:dyDescent="0.2"/>
    <row r="914" ht="20.25" customHeight="1" x14ac:dyDescent="0.2"/>
    <row r="915" ht="20.25" customHeight="1" x14ac:dyDescent="0.2"/>
    <row r="916" ht="20.25" customHeight="1" x14ac:dyDescent="0.2"/>
    <row r="917" ht="20.25" customHeight="1" x14ac:dyDescent="0.2"/>
    <row r="918" ht="20.25" customHeight="1" x14ac:dyDescent="0.2"/>
    <row r="919" ht="20.25" customHeight="1" x14ac:dyDescent="0.2"/>
    <row r="920" ht="20.25" customHeight="1" x14ac:dyDescent="0.2"/>
    <row r="921" ht="20.25" customHeight="1" x14ac:dyDescent="0.2"/>
    <row r="922" ht="20.25" customHeight="1" x14ac:dyDescent="0.2"/>
    <row r="923" ht="20.25" customHeight="1" x14ac:dyDescent="0.2"/>
    <row r="924" ht="20.25" customHeight="1" x14ac:dyDescent="0.2"/>
    <row r="925" ht="20.25" customHeight="1" x14ac:dyDescent="0.2"/>
    <row r="926" ht="20.25" customHeight="1" x14ac:dyDescent="0.2"/>
    <row r="927" ht="20.25" customHeight="1" x14ac:dyDescent="0.2"/>
    <row r="928" ht="20.25" customHeight="1" x14ac:dyDescent="0.2"/>
    <row r="929" ht="20.25" customHeight="1" x14ac:dyDescent="0.2"/>
    <row r="930" ht="20.25" customHeight="1" x14ac:dyDescent="0.2"/>
    <row r="931" ht="20.25" customHeight="1" x14ac:dyDescent="0.2"/>
    <row r="932" ht="20.25" customHeight="1" x14ac:dyDescent="0.2"/>
    <row r="933" ht="20.25" customHeight="1" x14ac:dyDescent="0.2"/>
    <row r="934" ht="20.25" customHeight="1" x14ac:dyDescent="0.2"/>
    <row r="935" ht="20.25" customHeight="1" x14ac:dyDescent="0.2"/>
    <row r="936" ht="20.25" customHeight="1" x14ac:dyDescent="0.2"/>
    <row r="937" ht="20.25" customHeight="1" x14ac:dyDescent="0.2"/>
    <row r="938" ht="20.25" customHeight="1" x14ac:dyDescent="0.2"/>
    <row r="939" ht="20.25" customHeight="1" x14ac:dyDescent="0.2"/>
    <row r="940" ht="20.25" customHeight="1" x14ac:dyDescent="0.2"/>
    <row r="941" ht="20.25" customHeight="1" x14ac:dyDescent="0.2"/>
    <row r="942" ht="20.25" customHeight="1" x14ac:dyDescent="0.2"/>
    <row r="943" ht="20.25" customHeight="1" x14ac:dyDescent="0.2"/>
    <row r="944" ht="20.25" customHeight="1" x14ac:dyDescent="0.2"/>
    <row r="945" ht="20.25" customHeight="1" x14ac:dyDescent="0.2"/>
    <row r="946" ht="20.25" customHeight="1" x14ac:dyDescent="0.2"/>
    <row r="947" ht="20.25" customHeight="1" x14ac:dyDescent="0.2"/>
    <row r="948" ht="20.25" customHeight="1" x14ac:dyDescent="0.2"/>
    <row r="949" ht="20.25" customHeight="1" x14ac:dyDescent="0.2"/>
    <row r="950" ht="20.25" customHeight="1" x14ac:dyDescent="0.2"/>
    <row r="951" ht="20.25" customHeight="1" x14ac:dyDescent="0.2"/>
    <row r="952" ht="20.25" customHeight="1" x14ac:dyDescent="0.2"/>
    <row r="953" ht="20.25" customHeight="1" x14ac:dyDescent="0.2"/>
    <row r="954" ht="20.25" customHeight="1" x14ac:dyDescent="0.2"/>
    <row r="955" ht="20.25" customHeight="1" x14ac:dyDescent="0.2"/>
    <row r="956" ht="20.25" customHeight="1" x14ac:dyDescent="0.2"/>
    <row r="957" ht="20.25" customHeight="1" x14ac:dyDescent="0.2"/>
    <row r="958" ht="20.25" customHeight="1" x14ac:dyDescent="0.2"/>
    <row r="959" ht="20.25" customHeight="1" x14ac:dyDescent="0.2"/>
    <row r="960" ht="20.25" customHeight="1" x14ac:dyDescent="0.2"/>
    <row r="961" ht="20.25" customHeight="1" x14ac:dyDescent="0.2"/>
    <row r="962" ht="20.25" customHeight="1" x14ac:dyDescent="0.2"/>
    <row r="963" ht="20.25" customHeight="1" x14ac:dyDescent="0.2"/>
    <row r="964" ht="20.25" customHeight="1" x14ac:dyDescent="0.2"/>
    <row r="965" ht="20.25" customHeight="1" x14ac:dyDescent="0.2"/>
    <row r="966" ht="20.25" customHeight="1" x14ac:dyDescent="0.2"/>
    <row r="967" ht="20.25" customHeight="1" x14ac:dyDescent="0.2"/>
    <row r="968" ht="20.25" customHeight="1" x14ac:dyDescent="0.2"/>
    <row r="969" ht="20.25" customHeight="1" x14ac:dyDescent="0.2"/>
    <row r="970" ht="20.25" customHeight="1" x14ac:dyDescent="0.2"/>
    <row r="971" ht="20.25" customHeight="1" x14ac:dyDescent="0.2"/>
    <row r="972" ht="20.25" customHeight="1" x14ac:dyDescent="0.2"/>
    <row r="973" ht="20.25" customHeight="1" x14ac:dyDescent="0.2"/>
    <row r="974" ht="20.25" customHeight="1" x14ac:dyDescent="0.2"/>
    <row r="975" ht="20.25" customHeight="1" x14ac:dyDescent="0.2"/>
    <row r="976" ht="20.25" customHeight="1" x14ac:dyDescent="0.2"/>
    <row r="977" ht="20.25" customHeight="1" x14ac:dyDescent="0.2"/>
    <row r="978" ht="20.25" customHeight="1" x14ac:dyDescent="0.2"/>
    <row r="979" ht="20.25" customHeight="1" x14ac:dyDescent="0.2"/>
    <row r="980" ht="20.25" customHeight="1" x14ac:dyDescent="0.2"/>
    <row r="981" ht="20.25" customHeight="1" x14ac:dyDescent="0.2"/>
    <row r="982" ht="20.25" customHeight="1" x14ac:dyDescent="0.2"/>
    <row r="983" ht="20.25" customHeight="1" x14ac:dyDescent="0.2"/>
    <row r="984" ht="20.25" customHeight="1" x14ac:dyDescent="0.2"/>
    <row r="985" ht="20.25" customHeight="1" x14ac:dyDescent="0.2"/>
    <row r="986" ht="20.25" customHeight="1" x14ac:dyDescent="0.2"/>
    <row r="987" ht="20.25" customHeight="1" x14ac:dyDescent="0.2"/>
    <row r="988" ht="20.25" customHeight="1" x14ac:dyDescent="0.2"/>
    <row r="989" ht="20.25" customHeight="1" x14ac:dyDescent="0.2"/>
    <row r="990" ht="20.25" customHeight="1" x14ac:dyDescent="0.2"/>
    <row r="991" ht="20.25" customHeight="1" x14ac:dyDescent="0.2"/>
    <row r="992" ht="20.25" customHeight="1" x14ac:dyDescent="0.2"/>
    <row r="993" ht="20.25" customHeight="1" x14ac:dyDescent="0.2"/>
    <row r="994" ht="20.25" customHeight="1" x14ac:dyDescent="0.2"/>
    <row r="995" ht="20.25" customHeight="1" x14ac:dyDescent="0.2"/>
    <row r="996" ht="20.25" customHeight="1" x14ac:dyDescent="0.2"/>
    <row r="997" ht="20.25" customHeight="1" x14ac:dyDescent="0.2"/>
    <row r="998" ht="20.25" customHeight="1" x14ac:dyDescent="0.2"/>
    <row r="999" ht="20.25" customHeight="1" x14ac:dyDescent="0.2"/>
    <row r="1000" ht="20.25" customHeight="1" x14ac:dyDescent="0.2"/>
    <row r="1001" ht="20.25" customHeight="1" x14ac:dyDescent="0.2"/>
    <row r="1002" ht="20.25" customHeight="1" x14ac:dyDescent="0.2"/>
    <row r="1003" ht="20.25" customHeight="1" x14ac:dyDescent="0.2"/>
    <row r="1004" ht="20.25" customHeight="1" x14ac:dyDescent="0.2"/>
    <row r="1005" ht="20.25" customHeight="1" x14ac:dyDescent="0.2"/>
    <row r="1006" ht="20.25" customHeight="1" x14ac:dyDescent="0.2"/>
    <row r="1007" ht="20.25" customHeight="1" x14ac:dyDescent="0.2"/>
    <row r="1008" ht="20.25" customHeight="1" x14ac:dyDescent="0.2"/>
    <row r="1009" ht="20.25" customHeight="1" x14ac:dyDescent="0.2"/>
    <row r="1010" ht="20.25" customHeight="1" x14ac:dyDescent="0.2"/>
    <row r="1011" ht="20.25" customHeight="1" x14ac:dyDescent="0.2"/>
    <row r="1012" ht="20.25" customHeight="1" x14ac:dyDescent="0.2"/>
  </sheetData>
  <mergeCells count="10">
    <mergeCell ref="B95:D95"/>
    <mergeCell ref="E4:I4"/>
    <mergeCell ref="A4:A5"/>
    <mergeCell ref="B4:B5"/>
    <mergeCell ref="A1:K1"/>
    <mergeCell ref="A2:K2"/>
    <mergeCell ref="J4:J5"/>
    <mergeCell ref="K4:K5"/>
    <mergeCell ref="C4:C5"/>
    <mergeCell ref="D4:D5"/>
  </mergeCells>
  <phoneticPr fontId="6" type="noConversion"/>
  <hyperlinks>
    <hyperlink ref="B95" r:id="rId1"/>
  </hyperlinks>
  <pageMargins left="0.70866141732283472" right="0.70866141732283472" top="0.74803149606299213" bottom="0.74803149606299213" header="0.31496062992125984" footer="0.31496062992125984"/>
  <pageSetup paperSize="9" scale="57" fitToHeight="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3"/>
  </sheetPr>
  <dimension ref="A1:GB483"/>
  <sheetViews>
    <sheetView zoomScaleNormal="100" workbookViewId="0">
      <pane ySplit="6" topLeftCell="A7" activePane="bottomLeft" state="frozen"/>
      <selection pane="bottomLeft" activeCell="G5" sqref="G5"/>
    </sheetView>
  </sheetViews>
  <sheetFormatPr baseColWidth="10" defaultColWidth="11.44140625" defaultRowHeight="11.4" x14ac:dyDescent="0.2"/>
  <cols>
    <col min="1" max="1" width="8.5546875" style="40" customWidth="1"/>
    <col min="2" max="2" width="41.44140625" style="42" customWidth="1"/>
    <col min="3" max="3" width="10.5546875" style="42" customWidth="1"/>
    <col min="4" max="4" width="11.44140625" style="42" customWidth="1"/>
    <col min="5" max="5" width="11.109375" style="42" customWidth="1"/>
    <col min="6" max="6" width="11.6640625" style="42" customWidth="1"/>
    <col min="7" max="7" width="11.6640625" style="41" customWidth="1"/>
    <col min="8" max="8" width="11.33203125" style="41" customWidth="1"/>
    <col min="9" max="9" width="8.6640625" style="54" customWidth="1"/>
    <col min="10" max="10" width="12.33203125" style="55" customWidth="1"/>
    <col min="11" max="11" width="10.5546875" style="54" customWidth="1"/>
    <col min="12" max="17" width="11.44140625" style="41" customWidth="1"/>
    <col min="18" max="16384" width="11.44140625" style="41"/>
  </cols>
  <sheetData>
    <row r="1" spans="1:15" ht="18" customHeight="1" x14ac:dyDescent="0.2">
      <c r="A1" s="177" t="s">
        <v>12</v>
      </c>
      <c r="B1" s="177"/>
      <c r="C1" s="177"/>
      <c r="D1" s="177"/>
      <c r="E1" s="177"/>
      <c r="F1" s="177"/>
      <c r="G1" s="177"/>
      <c r="H1" s="177"/>
      <c r="I1" s="177"/>
      <c r="J1" s="177"/>
      <c r="K1" s="177"/>
    </row>
    <row r="2" spans="1:15" ht="18" customHeight="1" x14ac:dyDescent="0.2">
      <c r="A2" s="167" t="s">
        <v>157</v>
      </c>
      <c r="B2" s="167"/>
      <c r="C2" s="167"/>
      <c r="D2" s="167"/>
      <c r="E2" s="167"/>
      <c r="F2" s="167"/>
      <c r="G2" s="167"/>
      <c r="H2" s="167"/>
      <c r="I2" s="167"/>
      <c r="J2" s="167"/>
      <c r="K2" s="167"/>
    </row>
    <row r="3" spans="1:15" ht="25.5" customHeight="1" x14ac:dyDescent="0.2">
      <c r="B3" s="40"/>
      <c r="C3" s="40"/>
      <c r="D3" s="40"/>
      <c r="E3" s="57"/>
      <c r="F3" s="40"/>
      <c r="G3" s="40"/>
      <c r="H3" s="83"/>
      <c r="I3" s="78"/>
      <c r="J3" s="87"/>
      <c r="K3" s="40"/>
    </row>
    <row r="4" spans="1:15" ht="20.25" customHeight="1" x14ac:dyDescent="0.2">
      <c r="A4" s="187" t="s">
        <v>2</v>
      </c>
      <c r="B4" s="180" t="s">
        <v>10</v>
      </c>
      <c r="C4" s="180" t="s">
        <v>3</v>
      </c>
      <c r="D4" s="185" t="s">
        <v>54</v>
      </c>
      <c r="E4" s="182" t="s">
        <v>55</v>
      </c>
      <c r="F4" s="183"/>
      <c r="G4" s="183"/>
      <c r="H4" s="183"/>
      <c r="I4" s="184"/>
      <c r="J4" s="175" t="s">
        <v>22</v>
      </c>
      <c r="K4" s="178" t="s">
        <v>23</v>
      </c>
    </row>
    <row r="5" spans="1:15" s="43" customFormat="1" ht="65.25" customHeight="1" thickBot="1" x14ac:dyDescent="0.25">
      <c r="A5" s="188"/>
      <c r="B5" s="181"/>
      <c r="C5" s="181"/>
      <c r="D5" s="186"/>
      <c r="E5" s="26" t="s">
        <v>56</v>
      </c>
      <c r="F5" s="28" t="s">
        <v>156</v>
      </c>
      <c r="G5" s="29" t="s">
        <v>24</v>
      </c>
      <c r="H5" s="27" t="s">
        <v>57</v>
      </c>
      <c r="I5" s="30" t="s">
        <v>13</v>
      </c>
      <c r="J5" s="176"/>
      <c r="K5" s="179"/>
    </row>
    <row r="6" spans="1:15" s="111" customFormat="1" ht="18.75" customHeight="1" x14ac:dyDescent="0.3">
      <c r="A6" s="107"/>
      <c r="B6" s="105" t="s">
        <v>41</v>
      </c>
      <c r="C6" s="110"/>
      <c r="D6" s="130">
        <f>D7+D10+D12</f>
        <v>166948912.36000001</v>
      </c>
      <c r="E6" s="130">
        <f>E7+E10+E12</f>
        <v>97478256</v>
      </c>
      <c r="F6" s="130">
        <f>F7+F10+F12</f>
        <v>4312254</v>
      </c>
      <c r="G6" s="130">
        <f t="shared" ref="G6" si="0">G7+G10+G12</f>
        <v>2534446</v>
      </c>
      <c r="H6" s="130">
        <f>SUM(F6:G6)</f>
        <v>6846700</v>
      </c>
      <c r="I6" s="108">
        <f t="shared" ref="I6:I43" si="1">H6/E6%</f>
        <v>7.0238228308064921</v>
      </c>
      <c r="J6" s="112">
        <f t="shared" ref="J6:J43" si="2">D6+H6</f>
        <v>173795612.36000001</v>
      </c>
      <c r="K6" s="143"/>
    </row>
    <row r="7" spans="1:15" ht="21.75" customHeight="1" x14ac:dyDescent="0.2">
      <c r="A7" s="117"/>
      <c r="B7" s="52" t="s">
        <v>114</v>
      </c>
      <c r="C7" s="118"/>
      <c r="D7" s="118">
        <f>SUM(D8:D9)</f>
        <v>2260971</v>
      </c>
      <c r="E7" s="119">
        <f>SUM(E8:E9)</f>
        <v>10726249</v>
      </c>
      <c r="F7" s="119">
        <f>SUM(F8:F9)</f>
        <v>1105861</v>
      </c>
      <c r="G7" s="119">
        <f t="shared" ref="G7" si="3">SUM(G8:G9)</f>
        <v>42300</v>
      </c>
      <c r="H7" s="119">
        <f t="shared" ref="H7:H43" si="4">SUM(F7:G7)</f>
        <v>1148161</v>
      </c>
      <c r="I7" s="120">
        <f t="shared" si="1"/>
        <v>10.704217289753389</v>
      </c>
      <c r="J7" s="119">
        <f t="shared" si="2"/>
        <v>3409132</v>
      </c>
      <c r="K7" s="120"/>
    </row>
    <row r="8" spans="1:15" ht="48" x14ac:dyDescent="0.2">
      <c r="A8" s="47">
        <v>238150</v>
      </c>
      <c r="B8" s="121" t="s">
        <v>115</v>
      </c>
      <c r="C8" s="113">
        <v>7690783.2599999998</v>
      </c>
      <c r="D8" s="113">
        <v>2242971</v>
      </c>
      <c r="E8" s="113">
        <v>5300507</v>
      </c>
      <c r="F8" s="113">
        <v>1105861</v>
      </c>
      <c r="G8" s="113">
        <v>42300</v>
      </c>
      <c r="H8" s="113">
        <f t="shared" si="4"/>
        <v>1148161</v>
      </c>
      <c r="I8" s="122">
        <f t="shared" si="1"/>
        <v>21.661342962097777</v>
      </c>
      <c r="J8" s="113">
        <f t="shared" si="2"/>
        <v>3391132</v>
      </c>
      <c r="K8" s="68">
        <f>J8/C8%</f>
        <v>44.093454273212743</v>
      </c>
    </row>
    <row r="9" spans="1:15" ht="60" x14ac:dyDescent="0.2">
      <c r="A9" s="47">
        <v>227100</v>
      </c>
      <c r="B9" s="121" t="s">
        <v>116</v>
      </c>
      <c r="C9" s="113">
        <v>9910910</v>
      </c>
      <c r="D9" s="113">
        <v>18000</v>
      </c>
      <c r="E9" s="113">
        <v>5425742</v>
      </c>
      <c r="F9" s="113">
        <v>0</v>
      </c>
      <c r="G9" s="113"/>
      <c r="H9" s="113">
        <f t="shared" si="4"/>
        <v>0</v>
      </c>
      <c r="I9" s="122">
        <f t="shared" si="1"/>
        <v>0</v>
      </c>
      <c r="J9" s="113">
        <f t="shared" si="2"/>
        <v>18000</v>
      </c>
      <c r="K9" s="68">
        <f>J9/C9%</f>
        <v>0.18161803507447852</v>
      </c>
    </row>
    <row r="10" spans="1:15" ht="24" x14ac:dyDescent="0.2">
      <c r="A10" s="47"/>
      <c r="B10" s="52" t="s">
        <v>19</v>
      </c>
      <c r="C10" s="65"/>
      <c r="D10" s="69">
        <f>D11</f>
        <v>50550324.600000001</v>
      </c>
      <c r="E10" s="66">
        <f>E11</f>
        <v>67114201</v>
      </c>
      <c r="F10" s="66">
        <f>F11</f>
        <v>1834985</v>
      </c>
      <c r="G10" s="66">
        <f>G11</f>
        <v>1386023</v>
      </c>
      <c r="H10" s="66">
        <f t="shared" si="4"/>
        <v>3221008</v>
      </c>
      <c r="I10" s="67">
        <f t="shared" si="1"/>
        <v>4.7992942656055755</v>
      </c>
      <c r="J10" s="66">
        <f t="shared" si="2"/>
        <v>53771332.600000001</v>
      </c>
      <c r="K10" s="67"/>
    </row>
    <row r="11" spans="1:15" ht="63" customHeight="1" x14ac:dyDescent="0.2">
      <c r="A11" s="47">
        <v>143957</v>
      </c>
      <c r="B11" s="45" t="s">
        <v>35</v>
      </c>
      <c r="C11" s="113">
        <v>277993156</v>
      </c>
      <c r="D11" s="113">
        <v>50550324.600000001</v>
      </c>
      <c r="E11" s="46">
        <v>67114201</v>
      </c>
      <c r="F11" s="46">
        <v>1834985</v>
      </c>
      <c r="G11" s="46">
        <v>1386023</v>
      </c>
      <c r="H11" s="46">
        <f t="shared" si="4"/>
        <v>3221008</v>
      </c>
      <c r="I11" s="68">
        <f t="shared" si="1"/>
        <v>4.7992942656055755</v>
      </c>
      <c r="J11" s="113">
        <f t="shared" si="2"/>
        <v>53771332.600000001</v>
      </c>
      <c r="K11" s="68">
        <f>J11/C11%</f>
        <v>19.342682163009798</v>
      </c>
      <c r="L11" s="44"/>
      <c r="M11" s="44"/>
      <c r="N11" s="44"/>
      <c r="O11" s="44"/>
    </row>
    <row r="12" spans="1:15" s="44" customFormat="1" ht="24" x14ac:dyDescent="0.25">
      <c r="A12" s="125"/>
      <c r="B12" s="126" t="s">
        <v>120</v>
      </c>
      <c r="C12" s="127"/>
      <c r="D12" s="119">
        <f>D13+D16+D19+D21+D23+D25+D28+D31+D34+D36+D38+D41</f>
        <v>114137616.76000001</v>
      </c>
      <c r="E12" s="119">
        <f>E13+E16+E19+E21+E23+E25+E28+E31+E34+E36+E38+E41</f>
        <v>19637806</v>
      </c>
      <c r="F12" s="119">
        <f>F13+F16+F19+F21+F23+F25+F28+F31+F34+F36+F38+F41</f>
        <v>1371408</v>
      </c>
      <c r="G12" s="119">
        <f>G13+G16+G19+G21+G23+G25+G28+G31+G34+G36+G38+G41</f>
        <v>1106123</v>
      </c>
      <c r="H12" s="119">
        <f t="shared" si="4"/>
        <v>2477531</v>
      </c>
      <c r="I12" s="129">
        <f t="shared" si="1"/>
        <v>12.616129317093772</v>
      </c>
      <c r="J12" s="128">
        <f t="shared" si="2"/>
        <v>116615147.76000001</v>
      </c>
      <c r="K12" s="129"/>
    </row>
    <row r="13" spans="1:15" ht="24" x14ac:dyDescent="0.2">
      <c r="A13" s="47"/>
      <c r="B13" s="123" t="s">
        <v>124</v>
      </c>
      <c r="C13" s="124"/>
      <c r="D13" s="124">
        <f>SUM(D14:D15)</f>
        <v>525281</v>
      </c>
      <c r="E13" s="124">
        <f>SUM(E14:E15)</f>
        <v>1830275</v>
      </c>
      <c r="F13" s="124">
        <v>313317</v>
      </c>
      <c r="G13" s="124">
        <f>SUM(G14:G15)</f>
        <v>0</v>
      </c>
      <c r="H13" s="124">
        <f t="shared" si="4"/>
        <v>313317</v>
      </c>
      <c r="I13" s="146">
        <f t="shared" si="1"/>
        <v>17.118575077515676</v>
      </c>
      <c r="J13" s="124">
        <f t="shared" si="2"/>
        <v>838598</v>
      </c>
      <c r="K13" s="146"/>
    </row>
    <row r="14" spans="1:15" ht="36" x14ac:dyDescent="0.2">
      <c r="A14" s="47">
        <v>182070</v>
      </c>
      <c r="B14" s="45" t="s">
        <v>125</v>
      </c>
      <c r="C14" s="113">
        <v>1197216.1399999999</v>
      </c>
      <c r="D14" s="144">
        <v>387791</v>
      </c>
      <c r="E14" s="46">
        <v>770420</v>
      </c>
      <c r="F14" s="46">
        <v>1367</v>
      </c>
      <c r="G14" s="113">
        <v>0</v>
      </c>
      <c r="H14" s="113">
        <f t="shared" si="4"/>
        <v>1367</v>
      </c>
      <c r="I14" s="147">
        <f t="shared" si="1"/>
        <v>0.17743568443186833</v>
      </c>
      <c r="J14" s="46">
        <f t="shared" si="2"/>
        <v>389158</v>
      </c>
      <c r="K14" s="147">
        <f>J14/C14%</f>
        <v>32.505241701803321</v>
      </c>
    </row>
    <row r="15" spans="1:15" ht="36" x14ac:dyDescent="0.2">
      <c r="A15" s="47">
        <v>206839</v>
      </c>
      <c r="B15" s="45" t="s">
        <v>126</v>
      </c>
      <c r="C15" s="113">
        <v>1197345.1000000001</v>
      </c>
      <c r="D15" s="144">
        <v>137490</v>
      </c>
      <c r="E15" s="46">
        <v>1059855</v>
      </c>
      <c r="F15" s="46">
        <v>311950</v>
      </c>
      <c r="G15" s="113">
        <v>0</v>
      </c>
      <c r="H15" s="113">
        <f t="shared" si="4"/>
        <v>311950</v>
      </c>
      <c r="I15" s="147">
        <f t="shared" si="1"/>
        <v>29.433271532426609</v>
      </c>
      <c r="J15" s="46">
        <f t="shared" si="2"/>
        <v>449440</v>
      </c>
      <c r="K15" s="147">
        <f>J15/C15%</f>
        <v>37.536379444823382</v>
      </c>
    </row>
    <row r="16" spans="1:15" ht="24" x14ac:dyDescent="0.2">
      <c r="A16" s="47"/>
      <c r="B16" s="123" t="s">
        <v>136</v>
      </c>
      <c r="C16" s="124"/>
      <c r="D16" s="124">
        <f>SUM(D17:D18)</f>
        <v>55260.89</v>
      </c>
      <c r="E16" s="124">
        <f>SUM(E17:E18)</f>
        <v>22540</v>
      </c>
      <c r="F16" s="124">
        <v>0</v>
      </c>
      <c r="G16" s="123"/>
      <c r="H16" s="124">
        <f t="shared" si="4"/>
        <v>0</v>
      </c>
      <c r="I16" s="146">
        <f t="shared" si="1"/>
        <v>0</v>
      </c>
      <c r="J16" s="124">
        <f t="shared" si="2"/>
        <v>55260.89</v>
      </c>
      <c r="K16" s="146"/>
    </row>
    <row r="17" spans="1:11" ht="48" x14ac:dyDescent="0.2">
      <c r="A17" s="47">
        <v>220053</v>
      </c>
      <c r="B17" s="45" t="s">
        <v>137</v>
      </c>
      <c r="C17" s="113">
        <v>9951775</v>
      </c>
      <c r="D17" s="144">
        <v>33000</v>
      </c>
      <c r="E17" s="46">
        <v>10701</v>
      </c>
      <c r="F17" s="46">
        <v>0</v>
      </c>
      <c r="G17" s="113"/>
      <c r="H17" s="113">
        <f t="shared" si="4"/>
        <v>0</v>
      </c>
      <c r="I17" s="147">
        <f t="shared" si="1"/>
        <v>0</v>
      </c>
      <c r="J17" s="46">
        <f t="shared" si="2"/>
        <v>33000</v>
      </c>
      <c r="K17" s="147">
        <f>J17/C17%</f>
        <v>0.33159913683739833</v>
      </c>
    </row>
    <row r="18" spans="1:11" ht="36" x14ac:dyDescent="0.2">
      <c r="A18" s="47">
        <v>271878</v>
      </c>
      <c r="B18" s="45" t="s">
        <v>138</v>
      </c>
      <c r="C18" s="113">
        <v>3649603</v>
      </c>
      <c r="D18" s="144">
        <v>22260.89</v>
      </c>
      <c r="E18" s="46">
        <v>11839</v>
      </c>
      <c r="F18" s="46">
        <v>0</v>
      </c>
      <c r="G18" s="113"/>
      <c r="H18" s="113">
        <f t="shared" si="4"/>
        <v>0</v>
      </c>
      <c r="I18" s="147">
        <f t="shared" si="1"/>
        <v>0</v>
      </c>
      <c r="J18" s="46">
        <f t="shared" si="2"/>
        <v>22260.89</v>
      </c>
      <c r="K18" s="147">
        <f>J18/C18%</f>
        <v>0.60995374017393122</v>
      </c>
    </row>
    <row r="19" spans="1:11" ht="24" x14ac:dyDescent="0.2">
      <c r="A19" s="47"/>
      <c r="B19" s="123" t="s">
        <v>139</v>
      </c>
      <c r="C19" s="124"/>
      <c r="D19" s="124">
        <f>D20</f>
        <v>1795132.72</v>
      </c>
      <c r="E19" s="124">
        <f>E20</f>
        <v>5766</v>
      </c>
      <c r="F19" s="124">
        <v>5650</v>
      </c>
      <c r="G19" s="123"/>
      <c r="H19" s="124">
        <f t="shared" si="4"/>
        <v>5650</v>
      </c>
      <c r="I19" s="146">
        <f t="shared" si="1"/>
        <v>97.988206729101634</v>
      </c>
      <c r="J19" s="124">
        <f t="shared" si="2"/>
        <v>1800782.72</v>
      </c>
      <c r="K19" s="146"/>
    </row>
    <row r="20" spans="1:11" ht="48" x14ac:dyDescent="0.2">
      <c r="A20" s="47">
        <v>104190</v>
      </c>
      <c r="B20" s="45" t="s">
        <v>140</v>
      </c>
      <c r="C20" s="113">
        <v>1800899.44</v>
      </c>
      <c r="D20" s="144">
        <v>1795132.72</v>
      </c>
      <c r="E20" s="46">
        <v>5766</v>
      </c>
      <c r="F20" s="46">
        <v>5650</v>
      </c>
      <c r="G20" s="113"/>
      <c r="H20" s="113">
        <f t="shared" si="4"/>
        <v>5650</v>
      </c>
      <c r="I20" s="147">
        <f t="shared" si="1"/>
        <v>97.988206729101634</v>
      </c>
      <c r="J20" s="46">
        <f t="shared" si="2"/>
        <v>1800782.72</v>
      </c>
      <c r="K20" s="147">
        <f>J20/C20%</f>
        <v>99.993518794142105</v>
      </c>
    </row>
    <row r="21" spans="1:11" ht="24" x14ac:dyDescent="0.2">
      <c r="A21" s="47"/>
      <c r="B21" s="123" t="s">
        <v>141</v>
      </c>
      <c r="C21" s="124"/>
      <c r="D21" s="124">
        <f>D22</f>
        <v>1497079.07</v>
      </c>
      <c r="E21" s="124">
        <f>E22</f>
        <v>320602</v>
      </c>
      <c r="F21" s="124">
        <v>0</v>
      </c>
      <c r="G21" s="123"/>
      <c r="H21" s="124">
        <f t="shared" si="4"/>
        <v>0</v>
      </c>
      <c r="I21" s="146">
        <f t="shared" si="1"/>
        <v>0</v>
      </c>
      <c r="J21" s="124">
        <f t="shared" si="2"/>
        <v>1497079.07</v>
      </c>
      <c r="K21" s="146"/>
    </row>
    <row r="22" spans="1:11" ht="48" x14ac:dyDescent="0.2">
      <c r="A22" s="47">
        <v>117211</v>
      </c>
      <c r="B22" s="45" t="s">
        <v>142</v>
      </c>
      <c r="C22" s="113">
        <v>2308127.64</v>
      </c>
      <c r="D22" s="144">
        <v>1497079.07</v>
      </c>
      <c r="E22" s="46">
        <v>320602</v>
      </c>
      <c r="F22" s="46">
        <v>0</v>
      </c>
      <c r="G22" s="113"/>
      <c r="H22" s="113">
        <f t="shared" si="4"/>
        <v>0</v>
      </c>
      <c r="I22" s="147">
        <f t="shared" si="1"/>
        <v>0</v>
      </c>
      <c r="J22" s="46">
        <f t="shared" si="2"/>
        <v>1497079.07</v>
      </c>
      <c r="K22" s="147">
        <f>J22/C22%</f>
        <v>64.861190692209718</v>
      </c>
    </row>
    <row r="23" spans="1:11" ht="24" x14ac:dyDescent="0.2">
      <c r="A23" s="47"/>
      <c r="B23" s="123" t="s">
        <v>117</v>
      </c>
      <c r="C23" s="124"/>
      <c r="D23" s="124">
        <f>D24</f>
        <v>66608929.799999997</v>
      </c>
      <c r="E23" s="124">
        <f>E24</f>
        <v>6070219</v>
      </c>
      <c r="F23" s="124">
        <v>271750</v>
      </c>
      <c r="G23" s="124">
        <f>G24</f>
        <v>-29574</v>
      </c>
      <c r="H23" s="124">
        <f t="shared" si="4"/>
        <v>242176</v>
      </c>
      <c r="I23" s="146">
        <f t="shared" si="1"/>
        <v>3.9895759938809454</v>
      </c>
      <c r="J23" s="124">
        <f t="shared" si="2"/>
        <v>66851105.799999997</v>
      </c>
      <c r="K23" s="146"/>
    </row>
    <row r="24" spans="1:11" ht="48" x14ac:dyDescent="0.2">
      <c r="A24" s="47">
        <v>16823</v>
      </c>
      <c r="B24" s="45" t="s">
        <v>118</v>
      </c>
      <c r="C24" s="46">
        <v>131606305.98999999</v>
      </c>
      <c r="D24" s="145">
        <v>66608929.799999997</v>
      </c>
      <c r="E24" s="46">
        <v>6070219</v>
      </c>
      <c r="F24" s="46">
        <v>271750</v>
      </c>
      <c r="G24" s="151">
        <v>-29574</v>
      </c>
      <c r="H24" s="151">
        <f t="shared" si="4"/>
        <v>242176</v>
      </c>
      <c r="I24" s="147">
        <f t="shared" si="1"/>
        <v>3.9895759938809454</v>
      </c>
      <c r="J24" s="46">
        <f t="shared" si="2"/>
        <v>66851105.799999997</v>
      </c>
      <c r="K24" s="147">
        <f>J24/C24%</f>
        <v>50.796278565162083</v>
      </c>
    </row>
    <row r="25" spans="1:11" ht="24" x14ac:dyDescent="0.2">
      <c r="A25" s="47"/>
      <c r="B25" s="123" t="s">
        <v>127</v>
      </c>
      <c r="C25" s="124"/>
      <c r="D25" s="124">
        <f>SUM(D26:D27)</f>
        <v>22503216.68</v>
      </c>
      <c r="E25" s="124">
        <f>SUM(E26:E27)</f>
        <v>1581030</v>
      </c>
      <c r="F25" s="124">
        <v>170000</v>
      </c>
      <c r="G25" s="124">
        <f>SUM(G26:G27)</f>
        <v>233087</v>
      </c>
      <c r="H25" s="124">
        <f t="shared" si="4"/>
        <v>403087</v>
      </c>
      <c r="I25" s="146">
        <f t="shared" si="1"/>
        <v>25.495215144557662</v>
      </c>
      <c r="J25" s="124">
        <f t="shared" si="2"/>
        <v>22906303.68</v>
      </c>
      <c r="K25" s="146"/>
    </row>
    <row r="26" spans="1:11" ht="60" x14ac:dyDescent="0.2">
      <c r="A26" s="47">
        <v>191262</v>
      </c>
      <c r="B26" s="45" t="s">
        <v>128</v>
      </c>
      <c r="C26" s="113">
        <v>12762215</v>
      </c>
      <c r="D26" s="144">
        <v>12466878.949999999</v>
      </c>
      <c r="E26" s="46">
        <v>200437</v>
      </c>
      <c r="F26" s="46">
        <v>170000</v>
      </c>
      <c r="G26" s="113"/>
      <c r="H26" s="113">
        <f t="shared" si="4"/>
        <v>170000</v>
      </c>
      <c r="I26" s="147">
        <f t="shared" si="1"/>
        <v>84.814679924365265</v>
      </c>
      <c r="J26" s="46">
        <f t="shared" si="2"/>
        <v>12636878.949999999</v>
      </c>
      <c r="K26" s="147">
        <f>J26/C26%</f>
        <v>99.017913034688732</v>
      </c>
    </row>
    <row r="27" spans="1:11" ht="48" x14ac:dyDescent="0.2">
      <c r="A27" s="47">
        <v>187772</v>
      </c>
      <c r="B27" s="45" t="s">
        <v>129</v>
      </c>
      <c r="C27" s="113">
        <v>11416931</v>
      </c>
      <c r="D27" s="144">
        <v>10036337.73</v>
      </c>
      <c r="E27" s="46">
        <v>1380593</v>
      </c>
      <c r="F27" s="46">
        <v>0</v>
      </c>
      <c r="G27" s="113">
        <v>233087</v>
      </c>
      <c r="H27" s="113">
        <f t="shared" si="4"/>
        <v>233087</v>
      </c>
      <c r="I27" s="147">
        <f t="shared" si="1"/>
        <v>16.88310747628012</v>
      </c>
      <c r="J27" s="46">
        <f t="shared" si="2"/>
        <v>10269424.73</v>
      </c>
      <c r="K27" s="147">
        <f>J27/C27%</f>
        <v>89.949082901525813</v>
      </c>
    </row>
    <row r="28" spans="1:11" ht="24" x14ac:dyDescent="0.2">
      <c r="A28" s="47"/>
      <c r="B28" s="123" t="s">
        <v>130</v>
      </c>
      <c r="C28" s="124"/>
      <c r="D28" s="124">
        <f>SUM(D29:D30)</f>
        <v>316354</v>
      </c>
      <c r="E28" s="124">
        <f>SUM(E29:E30)</f>
        <v>1057352</v>
      </c>
      <c r="F28" s="124">
        <v>138981</v>
      </c>
      <c r="G28" s="124">
        <f>SUM(G29:G30)</f>
        <v>0</v>
      </c>
      <c r="H28" s="124">
        <f t="shared" si="4"/>
        <v>138981</v>
      </c>
      <c r="I28" s="146">
        <f t="shared" si="1"/>
        <v>13.144250921169109</v>
      </c>
      <c r="J28" s="124">
        <f t="shared" si="2"/>
        <v>455335</v>
      </c>
      <c r="K28" s="146"/>
    </row>
    <row r="29" spans="1:11" ht="36" x14ac:dyDescent="0.2">
      <c r="A29" s="47">
        <v>158310</v>
      </c>
      <c r="B29" s="45" t="s">
        <v>143</v>
      </c>
      <c r="C29" s="113">
        <v>6789638.5499999998</v>
      </c>
      <c r="D29" s="144">
        <v>183954</v>
      </c>
      <c r="E29" s="46">
        <v>112201</v>
      </c>
      <c r="F29" s="46">
        <v>0</v>
      </c>
      <c r="G29" s="113"/>
      <c r="H29" s="113">
        <f t="shared" si="4"/>
        <v>0</v>
      </c>
      <c r="I29" s="147">
        <f t="shared" si="1"/>
        <v>0</v>
      </c>
      <c r="J29" s="46">
        <f t="shared" si="2"/>
        <v>183954</v>
      </c>
      <c r="K29" s="147">
        <f>J29/C29%</f>
        <v>2.7093342104345157</v>
      </c>
    </row>
    <row r="30" spans="1:11" ht="72" x14ac:dyDescent="0.2">
      <c r="A30" s="47">
        <v>263915</v>
      </c>
      <c r="B30" s="45" t="s">
        <v>131</v>
      </c>
      <c r="C30" s="113">
        <v>1151713.3</v>
      </c>
      <c r="D30" s="144">
        <v>132400</v>
      </c>
      <c r="E30" s="46">
        <v>945151</v>
      </c>
      <c r="F30" s="46">
        <v>138981</v>
      </c>
      <c r="G30" s="113">
        <v>0</v>
      </c>
      <c r="H30" s="113">
        <f t="shared" si="4"/>
        <v>138981</v>
      </c>
      <c r="I30" s="147">
        <f t="shared" si="1"/>
        <v>14.704634497556475</v>
      </c>
      <c r="J30" s="46">
        <f t="shared" si="2"/>
        <v>271381</v>
      </c>
      <c r="K30" s="147">
        <f>J30/C30%</f>
        <v>23.563242692430485</v>
      </c>
    </row>
    <row r="31" spans="1:11" ht="24" x14ac:dyDescent="0.2">
      <c r="A31" s="47"/>
      <c r="B31" s="123" t="s">
        <v>119</v>
      </c>
      <c r="C31" s="124"/>
      <c r="D31" s="124">
        <f>SUM(D32:D33)</f>
        <v>498071.86</v>
      </c>
      <c r="E31" s="124">
        <f>SUM(E32:E33)</f>
        <v>895231</v>
      </c>
      <c r="F31" s="124">
        <v>21270</v>
      </c>
      <c r="G31" s="124">
        <f>SUM(G32:G33)</f>
        <v>0</v>
      </c>
      <c r="H31" s="124">
        <f t="shared" si="4"/>
        <v>21270</v>
      </c>
      <c r="I31" s="146">
        <f t="shared" si="1"/>
        <v>2.3759230857733926</v>
      </c>
      <c r="J31" s="124">
        <f t="shared" si="2"/>
        <v>519341.86</v>
      </c>
      <c r="K31" s="146"/>
    </row>
    <row r="32" spans="1:11" ht="26.25" customHeight="1" x14ac:dyDescent="0.2">
      <c r="A32" s="47"/>
      <c r="B32" s="45" t="s">
        <v>21</v>
      </c>
      <c r="C32" s="113"/>
      <c r="D32" s="144"/>
      <c r="E32" s="46">
        <v>127256</v>
      </c>
      <c r="F32" s="46">
        <v>21270</v>
      </c>
      <c r="G32" s="113">
        <v>0</v>
      </c>
      <c r="H32" s="113">
        <f t="shared" si="4"/>
        <v>21270</v>
      </c>
      <c r="I32" s="147">
        <f t="shared" si="1"/>
        <v>16.714339598918716</v>
      </c>
      <c r="J32" s="46">
        <f t="shared" si="2"/>
        <v>21270</v>
      </c>
      <c r="K32" s="147"/>
    </row>
    <row r="33" spans="1:184" ht="60" x14ac:dyDescent="0.2">
      <c r="A33" s="47">
        <v>172862</v>
      </c>
      <c r="B33" s="45" t="s">
        <v>144</v>
      </c>
      <c r="C33" s="113">
        <v>1234326.67</v>
      </c>
      <c r="D33" s="144">
        <v>498071.86</v>
      </c>
      <c r="E33" s="46">
        <v>767975</v>
      </c>
      <c r="F33" s="46">
        <v>0</v>
      </c>
      <c r="G33" s="113">
        <v>0</v>
      </c>
      <c r="H33" s="113">
        <f t="shared" si="4"/>
        <v>0</v>
      </c>
      <c r="I33" s="147">
        <f t="shared" si="1"/>
        <v>0</v>
      </c>
      <c r="J33" s="46">
        <f t="shared" si="2"/>
        <v>498071.86</v>
      </c>
      <c r="K33" s="147">
        <f>J33/C33%</f>
        <v>40.351705274260986</v>
      </c>
    </row>
    <row r="34" spans="1:184" ht="30.75" customHeight="1" x14ac:dyDescent="0.2">
      <c r="A34" s="47"/>
      <c r="B34" s="123" t="s">
        <v>149</v>
      </c>
      <c r="C34" s="123"/>
      <c r="D34" s="124">
        <f>D35</f>
        <v>696820</v>
      </c>
      <c r="E34" s="124">
        <f>E35</f>
        <v>109225</v>
      </c>
      <c r="F34" s="124">
        <v>0</v>
      </c>
      <c r="G34" s="123"/>
      <c r="H34" s="124">
        <f t="shared" si="4"/>
        <v>0</v>
      </c>
      <c r="I34" s="146">
        <f t="shared" si="1"/>
        <v>0</v>
      </c>
      <c r="J34" s="124">
        <f t="shared" si="2"/>
        <v>696820</v>
      </c>
      <c r="K34" s="123"/>
    </row>
    <row r="35" spans="1:184" ht="62.25" customHeight="1" x14ac:dyDescent="0.2">
      <c r="A35" s="47">
        <v>255957</v>
      </c>
      <c r="B35" s="45" t="s">
        <v>150</v>
      </c>
      <c r="C35" s="113">
        <v>1184329.48</v>
      </c>
      <c r="D35" s="144">
        <v>696820</v>
      </c>
      <c r="E35" s="46">
        <v>109225</v>
      </c>
      <c r="F35" s="46">
        <v>0</v>
      </c>
      <c r="G35" s="113"/>
      <c r="H35" s="113">
        <f t="shared" si="4"/>
        <v>0</v>
      </c>
      <c r="I35" s="147">
        <f t="shared" si="1"/>
        <v>0</v>
      </c>
      <c r="J35" s="46">
        <f t="shared" si="2"/>
        <v>696820</v>
      </c>
      <c r="K35" s="147">
        <f>J35/C35%</f>
        <v>58.836667647587397</v>
      </c>
    </row>
    <row r="36" spans="1:184" ht="24" x14ac:dyDescent="0.2">
      <c r="A36" s="47"/>
      <c r="B36" s="123" t="s">
        <v>132</v>
      </c>
      <c r="C36" s="124"/>
      <c r="D36" s="124">
        <f>D37</f>
        <v>3201142.28</v>
      </c>
      <c r="E36" s="124">
        <f>E37</f>
        <v>6792240</v>
      </c>
      <c r="F36" s="124">
        <v>113109</v>
      </c>
      <c r="G36" s="124">
        <f>G37</f>
        <v>765826</v>
      </c>
      <c r="H36" s="124">
        <f t="shared" si="4"/>
        <v>878935</v>
      </c>
      <c r="I36" s="146">
        <f t="shared" si="1"/>
        <v>12.940281851053557</v>
      </c>
      <c r="J36" s="124">
        <f t="shared" si="2"/>
        <v>4080077.28</v>
      </c>
      <c r="K36" s="146"/>
    </row>
    <row r="37" spans="1:184" ht="84" x14ac:dyDescent="0.2">
      <c r="A37" s="47">
        <v>120501</v>
      </c>
      <c r="B37" s="45" t="s">
        <v>133</v>
      </c>
      <c r="C37" s="113">
        <v>9993383</v>
      </c>
      <c r="D37" s="144">
        <v>3201142.28</v>
      </c>
      <c r="E37" s="46">
        <v>6792240</v>
      </c>
      <c r="F37" s="46">
        <v>113109</v>
      </c>
      <c r="G37" s="113">
        <v>765826</v>
      </c>
      <c r="H37" s="113">
        <f t="shared" si="4"/>
        <v>878935</v>
      </c>
      <c r="I37" s="147">
        <f t="shared" si="1"/>
        <v>12.940281851053557</v>
      </c>
      <c r="J37" s="46">
        <f t="shared" si="2"/>
        <v>4080077.28</v>
      </c>
      <c r="K37" s="147">
        <f>J37/C37%</f>
        <v>40.827788547681997</v>
      </c>
    </row>
    <row r="38" spans="1:184" ht="36" x14ac:dyDescent="0.2">
      <c r="A38" s="47"/>
      <c r="B38" s="123" t="s">
        <v>145</v>
      </c>
      <c r="C38" s="124"/>
      <c r="D38" s="124">
        <f>SUM(D39:D40)</f>
        <v>385385.33999999997</v>
      </c>
      <c r="E38" s="124">
        <f>SUM(E39:E40)</f>
        <v>217719</v>
      </c>
      <c r="F38" s="124">
        <v>0</v>
      </c>
      <c r="G38" s="123"/>
      <c r="H38" s="124">
        <f t="shared" si="4"/>
        <v>0</v>
      </c>
      <c r="I38" s="146">
        <f t="shared" si="1"/>
        <v>0</v>
      </c>
      <c r="J38" s="124">
        <f t="shared" si="2"/>
        <v>385385.33999999997</v>
      </c>
      <c r="K38" s="146"/>
    </row>
    <row r="39" spans="1:184" ht="48" x14ac:dyDescent="0.2">
      <c r="A39" s="47">
        <v>25249</v>
      </c>
      <c r="B39" s="45" t="s">
        <v>146</v>
      </c>
      <c r="C39" s="113">
        <v>9815264</v>
      </c>
      <c r="D39" s="144">
        <v>225042.33</v>
      </c>
      <c r="E39" s="46">
        <v>96498</v>
      </c>
      <c r="F39" s="46">
        <v>0</v>
      </c>
      <c r="G39" s="113"/>
      <c r="H39" s="113">
        <f t="shared" si="4"/>
        <v>0</v>
      </c>
      <c r="I39" s="147">
        <f t="shared" si="1"/>
        <v>0</v>
      </c>
      <c r="J39" s="46">
        <f t="shared" si="2"/>
        <v>225042.33</v>
      </c>
      <c r="K39" s="147">
        <f>J39/C39%</f>
        <v>2.2927791855624053</v>
      </c>
    </row>
    <row r="40" spans="1:184" ht="60" x14ac:dyDescent="0.2">
      <c r="A40" s="47">
        <v>180262</v>
      </c>
      <c r="B40" s="45" t="s">
        <v>147</v>
      </c>
      <c r="C40" s="113">
        <v>3028855</v>
      </c>
      <c r="D40" s="144">
        <v>160343.01</v>
      </c>
      <c r="E40" s="46">
        <v>121221</v>
      </c>
      <c r="F40" s="46">
        <v>0</v>
      </c>
      <c r="G40" s="113"/>
      <c r="H40" s="113">
        <f t="shared" si="4"/>
        <v>0</v>
      </c>
      <c r="I40" s="147">
        <f t="shared" si="1"/>
        <v>0</v>
      </c>
      <c r="J40" s="46">
        <f t="shared" si="2"/>
        <v>160343.01</v>
      </c>
      <c r="K40" s="147">
        <f>J40/C40%</f>
        <v>5.293848995742616</v>
      </c>
    </row>
    <row r="41" spans="1:184" ht="24" x14ac:dyDescent="0.2">
      <c r="A41" s="47"/>
      <c r="B41" s="123" t="s">
        <v>134</v>
      </c>
      <c r="C41" s="124"/>
      <c r="D41" s="124">
        <f>SUM(D42:D43)</f>
        <v>16054943.119999999</v>
      </c>
      <c r="E41" s="124">
        <f>SUM(E42:E43)</f>
        <v>735607</v>
      </c>
      <c r="F41" s="124">
        <v>337331</v>
      </c>
      <c r="G41" s="124">
        <f>SUM(G42:G43)</f>
        <v>136784</v>
      </c>
      <c r="H41" s="124">
        <f t="shared" si="4"/>
        <v>474115</v>
      </c>
      <c r="I41" s="146">
        <f t="shared" si="1"/>
        <v>64.452214293773721</v>
      </c>
      <c r="J41" s="124">
        <f t="shared" si="2"/>
        <v>16529058.119999999</v>
      </c>
      <c r="K41" s="146"/>
    </row>
    <row r="42" spans="1:184" ht="36" x14ac:dyDescent="0.2">
      <c r="A42" s="47">
        <v>21451</v>
      </c>
      <c r="B42" s="45" t="s">
        <v>148</v>
      </c>
      <c r="C42" s="113">
        <v>13117817</v>
      </c>
      <c r="D42" s="144">
        <v>11971684.199999999</v>
      </c>
      <c r="E42" s="46">
        <v>38175</v>
      </c>
      <c r="F42" s="46">
        <v>0</v>
      </c>
      <c r="G42" s="113"/>
      <c r="H42" s="113">
        <f t="shared" si="4"/>
        <v>0</v>
      </c>
      <c r="I42" s="147">
        <f t="shared" si="1"/>
        <v>0</v>
      </c>
      <c r="J42" s="46">
        <f t="shared" si="2"/>
        <v>11971684.199999999</v>
      </c>
      <c r="K42" s="147">
        <f>J42/C42%</f>
        <v>91.262777945446246</v>
      </c>
    </row>
    <row r="43" spans="1:184" ht="48" x14ac:dyDescent="0.2">
      <c r="A43" s="47">
        <v>111982</v>
      </c>
      <c r="B43" s="45" t="s">
        <v>135</v>
      </c>
      <c r="C43" s="46">
        <v>11542757.890000001</v>
      </c>
      <c r="D43" s="145">
        <v>4083258.92</v>
      </c>
      <c r="E43" s="46">
        <v>697432</v>
      </c>
      <c r="F43" s="46">
        <v>337331</v>
      </c>
      <c r="G43" s="46">
        <v>136784</v>
      </c>
      <c r="H43" s="46">
        <f t="shared" si="4"/>
        <v>474115</v>
      </c>
      <c r="I43" s="147">
        <f t="shared" si="1"/>
        <v>67.980104153523214</v>
      </c>
      <c r="J43" s="46">
        <f t="shared" si="2"/>
        <v>4557373.92</v>
      </c>
      <c r="K43" s="147">
        <f>J43/C43%</f>
        <v>39.482539298067174</v>
      </c>
    </row>
    <row r="44" spans="1:184" x14ac:dyDescent="0.2">
      <c r="F44" s="41"/>
      <c r="L44" s="44"/>
      <c r="M44" s="44"/>
      <c r="N44" s="44"/>
      <c r="O44" s="44"/>
    </row>
    <row r="45" spans="1:184" s="54" customFormat="1" x14ac:dyDescent="0.2">
      <c r="A45" s="131" t="s">
        <v>16</v>
      </c>
      <c r="B45" s="132"/>
      <c r="C45" s="133"/>
      <c r="D45" s="133"/>
      <c r="E45" s="42"/>
      <c r="F45" s="41"/>
      <c r="G45" s="41"/>
      <c r="H45" s="41"/>
      <c r="I45" s="41"/>
      <c r="J45" s="41"/>
      <c r="K45" s="41"/>
      <c r="L45" s="44"/>
      <c r="M45" s="44"/>
      <c r="N45" s="44"/>
      <c r="O45" s="44"/>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41"/>
      <c r="BQ45" s="41"/>
      <c r="BR45" s="41"/>
      <c r="BS45" s="41"/>
      <c r="BT45" s="41"/>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c r="EO45" s="41"/>
      <c r="EP45" s="41"/>
      <c r="EQ45" s="41"/>
      <c r="ER45" s="41"/>
      <c r="ES45" s="41"/>
      <c r="ET45" s="41"/>
      <c r="EU45" s="41"/>
      <c r="EV45" s="41"/>
      <c r="EW45" s="41"/>
      <c r="EX45" s="41"/>
      <c r="EY45" s="41"/>
      <c r="EZ45" s="41"/>
      <c r="FA45" s="41"/>
      <c r="FB45" s="41"/>
      <c r="FC45" s="41"/>
      <c r="FD45" s="41"/>
      <c r="FE45" s="41"/>
      <c r="FF45" s="41"/>
      <c r="FG45" s="41"/>
      <c r="FH45" s="41"/>
      <c r="FI45" s="41"/>
      <c r="FJ45" s="41"/>
      <c r="FK45" s="41"/>
      <c r="FL45" s="41"/>
      <c r="FM45" s="41"/>
      <c r="FN45" s="41"/>
      <c r="FO45" s="41"/>
      <c r="FP45" s="41"/>
      <c r="FQ45" s="41"/>
      <c r="FR45" s="41"/>
      <c r="FS45" s="41"/>
      <c r="FT45" s="41"/>
      <c r="FU45" s="41"/>
      <c r="FV45" s="41"/>
      <c r="FW45" s="41"/>
      <c r="FX45" s="41"/>
      <c r="FY45" s="41"/>
      <c r="FZ45" s="41"/>
      <c r="GA45" s="41"/>
      <c r="GB45" s="41"/>
    </row>
    <row r="46" spans="1:184" s="54" customFormat="1" x14ac:dyDescent="0.2">
      <c r="A46" s="134" t="s">
        <v>11</v>
      </c>
      <c r="B46" s="135"/>
      <c r="C46" s="133"/>
      <c r="D46" s="133"/>
      <c r="E46" s="42"/>
      <c r="F46" s="41"/>
      <c r="G46" s="41"/>
      <c r="H46" s="41"/>
      <c r="I46" s="41"/>
      <c r="J46" s="41"/>
      <c r="K46" s="41"/>
      <c r="L46" s="44"/>
      <c r="M46" s="44"/>
      <c r="N46" s="44"/>
      <c r="O46" s="44"/>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c r="AU46" s="41"/>
      <c r="AV46" s="41"/>
      <c r="AW46" s="41"/>
      <c r="AX46" s="41"/>
      <c r="AY46" s="41"/>
      <c r="AZ46" s="41"/>
      <c r="BA46" s="41"/>
      <c r="BB46" s="41"/>
      <c r="BC46" s="41"/>
      <c r="BD46" s="41"/>
      <c r="BE46" s="41"/>
      <c r="BF46" s="41"/>
      <c r="BG46" s="41"/>
      <c r="BH46" s="41"/>
      <c r="BI46" s="41"/>
      <c r="BJ46" s="41"/>
      <c r="BK46" s="41"/>
      <c r="BL46" s="41"/>
      <c r="BM46" s="41"/>
      <c r="BN46" s="41"/>
      <c r="BO46" s="41"/>
      <c r="BP46" s="41"/>
      <c r="BQ46" s="41"/>
      <c r="BR46" s="41"/>
      <c r="BS46" s="41"/>
      <c r="BT46" s="41"/>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c r="EO46" s="41"/>
      <c r="EP46" s="41"/>
      <c r="EQ46" s="41"/>
      <c r="ER46" s="41"/>
      <c r="ES46" s="41"/>
      <c r="ET46" s="41"/>
      <c r="EU46" s="41"/>
      <c r="EV46" s="41"/>
      <c r="EW46" s="41"/>
      <c r="EX46" s="41"/>
      <c r="EY46" s="41"/>
      <c r="EZ46" s="41"/>
      <c r="FA46" s="41"/>
      <c r="FB46" s="41"/>
      <c r="FC46" s="41"/>
      <c r="FD46" s="41"/>
      <c r="FE46" s="41"/>
      <c r="FF46" s="41"/>
      <c r="FG46" s="41"/>
      <c r="FH46" s="41"/>
      <c r="FI46" s="41"/>
      <c r="FJ46" s="41"/>
      <c r="FK46" s="41"/>
      <c r="FL46" s="41"/>
      <c r="FM46" s="41"/>
      <c r="FN46" s="41"/>
      <c r="FO46" s="41"/>
      <c r="FP46" s="41"/>
      <c r="FQ46" s="41"/>
      <c r="FR46" s="41"/>
      <c r="FS46" s="41"/>
      <c r="FT46" s="41"/>
      <c r="FU46" s="41"/>
      <c r="FV46" s="41"/>
      <c r="FW46" s="41"/>
      <c r="FX46" s="41"/>
      <c r="FY46" s="41"/>
      <c r="FZ46" s="41"/>
      <c r="GA46" s="41"/>
      <c r="GB46" s="41"/>
    </row>
    <row r="47" spans="1:184" s="54" customFormat="1" x14ac:dyDescent="0.2">
      <c r="A47" s="136"/>
      <c r="B47" s="174" t="s">
        <v>121</v>
      </c>
      <c r="C47" s="162"/>
      <c r="D47" s="162"/>
      <c r="E47" s="56"/>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c r="AT47" s="41"/>
      <c r="AU47" s="41"/>
      <c r="AV47" s="41"/>
      <c r="AW47" s="41"/>
      <c r="AX47" s="41"/>
      <c r="AY47" s="41"/>
      <c r="AZ47" s="41"/>
      <c r="BA47" s="41"/>
      <c r="BB47" s="41"/>
      <c r="BC47" s="41"/>
      <c r="BD47" s="41"/>
      <c r="BE47" s="41"/>
      <c r="BF47" s="41"/>
      <c r="BG47" s="41"/>
      <c r="BH47" s="41"/>
      <c r="BI47" s="41"/>
      <c r="BJ47" s="41"/>
      <c r="BK47" s="41"/>
      <c r="BL47" s="41"/>
      <c r="BM47" s="41"/>
      <c r="BN47" s="41"/>
      <c r="BO47" s="41"/>
      <c r="BP47" s="41"/>
      <c r="BQ47" s="41"/>
      <c r="BR47" s="41"/>
      <c r="BS47" s="41"/>
      <c r="BT47" s="41"/>
      <c r="BU47" s="41"/>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c r="EO47" s="41"/>
      <c r="EP47" s="41"/>
      <c r="EQ47" s="41"/>
      <c r="ER47" s="41"/>
      <c r="ES47" s="41"/>
      <c r="ET47" s="41"/>
      <c r="EU47" s="41"/>
      <c r="EV47" s="41"/>
      <c r="EW47" s="41"/>
      <c r="EX47" s="41"/>
      <c r="EY47" s="41"/>
      <c r="EZ47" s="41"/>
      <c r="FA47" s="41"/>
      <c r="FB47" s="41"/>
      <c r="FC47" s="41"/>
      <c r="FD47" s="41"/>
      <c r="FE47" s="41"/>
      <c r="FF47" s="41"/>
      <c r="FG47" s="41"/>
      <c r="FH47" s="41"/>
      <c r="FI47" s="41"/>
      <c r="FJ47" s="41"/>
      <c r="FK47" s="41"/>
      <c r="FL47" s="41"/>
      <c r="FM47" s="41"/>
      <c r="FN47" s="41"/>
      <c r="FO47" s="41"/>
      <c r="FP47" s="41"/>
      <c r="FQ47" s="41"/>
      <c r="FR47" s="41"/>
      <c r="FS47" s="41"/>
      <c r="FT47" s="41"/>
      <c r="FU47" s="41"/>
      <c r="FV47" s="41"/>
      <c r="FW47" s="41"/>
      <c r="FX47" s="41"/>
      <c r="FY47" s="41"/>
      <c r="FZ47" s="41"/>
      <c r="GA47" s="41"/>
      <c r="GB47" s="41"/>
    </row>
    <row r="48" spans="1:184" x14ac:dyDescent="0.2">
      <c r="F48" s="41"/>
    </row>
    <row r="49" spans="6:6" x14ac:dyDescent="0.2">
      <c r="F49" s="41"/>
    </row>
    <row r="50" spans="6:6" x14ac:dyDescent="0.2">
      <c r="F50" s="41"/>
    </row>
    <row r="51" spans="6:6" x14ac:dyDescent="0.2">
      <c r="F51" s="41"/>
    </row>
    <row r="52" spans="6:6" x14ac:dyDescent="0.2">
      <c r="F52" s="41"/>
    </row>
    <row r="53" spans="6:6" x14ac:dyDescent="0.2">
      <c r="F53" s="41"/>
    </row>
    <row r="54" spans="6:6" x14ac:dyDescent="0.2">
      <c r="F54" s="41"/>
    </row>
    <row r="55" spans="6:6" x14ac:dyDescent="0.2">
      <c r="F55" s="41"/>
    </row>
    <row r="56" spans="6:6" x14ac:dyDescent="0.2">
      <c r="F56" s="41"/>
    </row>
    <row r="57" spans="6:6" x14ac:dyDescent="0.2">
      <c r="F57" s="41"/>
    </row>
    <row r="58" spans="6:6" x14ac:dyDescent="0.2">
      <c r="F58" s="41"/>
    </row>
    <row r="59" spans="6:6" x14ac:dyDescent="0.2">
      <c r="F59" s="41"/>
    </row>
    <row r="60" spans="6:6" x14ac:dyDescent="0.2">
      <c r="F60" s="41"/>
    </row>
    <row r="61" spans="6:6" x14ac:dyDescent="0.2">
      <c r="F61" s="41"/>
    </row>
    <row r="62" spans="6:6" x14ac:dyDescent="0.2">
      <c r="F62" s="41"/>
    </row>
    <row r="63" spans="6:6" x14ac:dyDescent="0.2">
      <c r="F63" s="41"/>
    </row>
    <row r="64" spans="6:6" x14ac:dyDescent="0.2">
      <c r="F64" s="41"/>
    </row>
    <row r="65" spans="6:6" x14ac:dyDescent="0.2">
      <c r="F65" s="41"/>
    </row>
    <row r="66" spans="6:6" x14ac:dyDescent="0.2">
      <c r="F66" s="41"/>
    </row>
    <row r="67" spans="6:6" x14ac:dyDescent="0.2">
      <c r="F67" s="41"/>
    </row>
    <row r="68" spans="6:6" x14ac:dyDescent="0.2">
      <c r="F68" s="41"/>
    </row>
    <row r="69" spans="6:6" x14ac:dyDescent="0.2">
      <c r="F69" s="41"/>
    </row>
    <row r="70" spans="6:6" x14ac:dyDescent="0.2">
      <c r="F70" s="41"/>
    </row>
    <row r="71" spans="6:6" x14ac:dyDescent="0.2">
      <c r="F71" s="41"/>
    </row>
    <row r="72" spans="6:6" x14ac:dyDescent="0.2">
      <c r="F72" s="41"/>
    </row>
    <row r="73" spans="6:6" x14ac:dyDescent="0.2">
      <c r="F73" s="41"/>
    </row>
    <row r="74" spans="6:6" x14ac:dyDescent="0.2">
      <c r="F74" s="41"/>
    </row>
    <row r="75" spans="6:6" x14ac:dyDescent="0.2">
      <c r="F75" s="41"/>
    </row>
    <row r="76" spans="6:6" x14ac:dyDescent="0.2">
      <c r="F76" s="41"/>
    </row>
    <row r="77" spans="6:6" x14ac:dyDescent="0.2">
      <c r="F77" s="41"/>
    </row>
    <row r="78" spans="6:6" x14ac:dyDescent="0.2">
      <c r="F78" s="41"/>
    </row>
    <row r="79" spans="6:6" x14ac:dyDescent="0.2">
      <c r="F79" s="41"/>
    </row>
    <row r="80" spans="6:6" x14ac:dyDescent="0.2">
      <c r="F80" s="41"/>
    </row>
    <row r="81" spans="6:6" x14ac:dyDescent="0.2">
      <c r="F81" s="41"/>
    </row>
    <row r="82" spans="6:6" x14ac:dyDescent="0.2">
      <c r="F82" s="41"/>
    </row>
    <row r="83" spans="6:6" x14ac:dyDescent="0.2">
      <c r="F83" s="41"/>
    </row>
    <row r="84" spans="6:6" x14ac:dyDescent="0.2">
      <c r="F84" s="41"/>
    </row>
    <row r="85" spans="6:6" x14ac:dyDescent="0.2">
      <c r="F85" s="41"/>
    </row>
    <row r="86" spans="6:6" x14ac:dyDescent="0.2">
      <c r="F86" s="41"/>
    </row>
    <row r="87" spans="6:6" x14ac:dyDescent="0.2">
      <c r="F87" s="41"/>
    </row>
    <row r="88" spans="6:6" x14ac:dyDescent="0.2">
      <c r="F88" s="41"/>
    </row>
    <row r="89" spans="6:6" x14ac:dyDescent="0.2">
      <c r="F89" s="41"/>
    </row>
    <row r="90" spans="6:6" x14ac:dyDescent="0.2">
      <c r="F90" s="41"/>
    </row>
    <row r="91" spans="6:6" x14ac:dyDescent="0.2">
      <c r="F91" s="41"/>
    </row>
    <row r="92" spans="6:6" x14ac:dyDescent="0.2">
      <c r="F92" s="41"/>
    </row>
    <row r="93" spans="6:6" x14ac:dyDescent="0.2">
      <c r="F93" s="41"/>
    </row>
    <row r="94" spans="6:6" x14ac:dyDescent="0.2">
      <c r="F94" s="41"/>
    </row>
    <row r="95" spans="6:6" x14ac:dyDescent="0.2">
      <c r="F95" s="41"/>
    </row>
    <row r="96" spans="6:6" x14ac:dyDescent="0.2">
      <c r="F96" s="41"/>
    </row>
    <row r="97" spans="3:6" x14ac:dyDescent="0.2">
      <c r="F97" s="41"/>
    </row>
    <row r="98" spans="3:6" x14ac:dyDescent="0.2">
      <c r="F98" s="41"/>
    </row>
    <row r="99" spans="3:6" x14ac:dyDescent="0.2">
      <c r="F99" s="41"/>
    </row>
    <row r="100" spans="3:6" x14ac:dyDescent="0.2">
      <c r="C100" s="77"/>
      <c r="D100" s="77"/>
      <c r="F100" s="41"/>
    </row>
    <row r="101" spans="3:6" x14ac:dyDescent="0.2">
      <c r="F101" s="41"/>
    </row>
    <row r="102" spans="3:6" x14ac:dyDescent="0.2">
      <c r="F102" s="41"/>
    </row>
    <row r="103" spans="3:6" x14ac:dyDescent="0.2">
      <c r="F103" s="41"/>
    </row>
    <row r="104" spans="3:6" x14ac:dyDescent="0.2">
      <c r="F104" s="41"/>
    </row>
    <row r="105" spans="3:6" x14ac:dyDescent="0.2">
      <c r="F105" s="41"/>
    </row>
    <row r="106" spans="3:6" x14ac:dyDescent="0.2">
      <c r="F106" s="41"/>
    </row>
    <row r="107" spans="3:6" x14ac:dyDescent="0.2">
      <c r="F107" s="41"/>
    </row>
    <row r="108" spans="3:6" x14ac:dyDescent="0.2">
      <c r="F108" s="41"/>
    </row>
    <row r="109" spans="3:6" x14ac:dyDescent="0.2">
      <c r="F109" s="41"/>
    </row>
    <row r="110" spans="3:6" x14ac:dyDescent="0.2">
      <c r="F110" s="41"/>
    </row>
    <row r="111" spans="3:6" x14ac:dyDescent="0.2">
      <c r="F111" s="41"/>
    </row>
    <row r="112" spans="3:6" x14ac:dyDescent="0.2">
      <c r="F112" s="41"/>
    </row>
    <row r="113" spans="6:6" x14ac:dyDescent="0.2">
      <c r="F113" s="41"/>
    </row>
    <row r="114" spans="6:6" x14ac:dyDescent="0.2">
      <c r="F114" s="41"/>
    </row>
    <row r="115" spans="6:6" x14ac:dyDescent="0.2">
      <c r="F115" s="41"/>
    </row>
    <row r="116" spans="6:6" x14ac:dyDescent="0.2">
      <c r="F116" s="41"/>
    </row>
    <row r="117" spans="6:6" x14ac:dyDescent="0.2">
      <c r="F117" s="41"/>
    </row>
    <row r="118" spans="6:6" x14ac:dyDescent="0.2">
      <c r="F118" s="41"/>
    </row>
    <row r="119" spans="6:6" x14ac:dyDescent="0.2">
      <c r="F119" s="41"/>
    </row>
    <row r="120" spans="6:6" x14ac:dyDescent="0.2">
      <c r="F120" s="41"/>
    </row>
    <row r="121" spans="6:6" x14ac:dyDescent="0.2">
      <c r="F121" s="41"/>
    </row>
    <row r="122" spans="6:6" x14ac:dyDescent="0.2">
      <c r="F122" s="41"/>
    </row>
    <row r="123" spans="6:6" x14ac:dyDescent="0.2">
      <c r="F123" s="41"/>
    </row>
    <row r="124" spans="6:6" x14ac:dyDescent="0.2">
      <c r="F124" s="41"/>
    </row>
    <row r="125" spans="6:6" x14ac:dyDescent="0.2">
      <c r="F125" s="41"/>
    </row>
    <row r="126" spans="6:6" x14ac:dyDescent="0.2">
      <c r="F126" s="41"/>
    </row>
    <row r="127" spans="6:6" x14ac:dyDescent="0.2">
      <c r="F127" s="41"/>
    </row>
    <row r="128" spans="6:6" x14ac:dyDescent="0.2">
      <c r="F128" s="41"/>
    </row>
    <row r="129" spans="6:6" x14ac:dyDescent="0.2">
      <c r="F129" s="41"/>
    </row>
    <row r="130" spans="6:6" x14ac:dyDescent="0.2">
      <c r="F130" s="41"/>
    </row>
    <row r="131" spans="6:6" x14ac:dyDescent="0.2">
      <c r="F131" s="41"/>
    </row>
    <row r="132" spans="6:6" x14ac:dyDescent="0.2">
      <c r="F132" s="41"/>
    </row>
    <row r="133" spans="6:6" x14ac:dyDescent="0.2">
      <c r="F133" s="41"/>
    </row>
    <row r="134" spans="6:6" x14ac:dyDescent="0.2">
      <c r="F134" s="41"/>
    </row>
    <row r="135" spans="6:6" x14ac:dyDescent="0.2">
      <c r="F135" s="41"/>
    </row>
    <row r="136" spans="6:6" x14ac:dyDescent="0.2">
      <c r="F136" s="41"/>
    </row>
    <row r="137" spans="6:6" x14ac:dyDescent="0.2">
      <c r="F137" s="41"/>
    </row>
    <row r="138" spans="6:6" x14ac:dyDescent="0.2">
      <c r="F138" s="41"/>
    </row>
    <row r="139" spans="6:6" x14ac:dyDescent="0.2">
      <c r="F139" s="41"/>
    </row>
    <row r="140" spans="6:6" x14ac:dyDescent="0.2">
      <c r="F140" s="41"/>
    </row>
    <row r="141" spans="6:6" x14ac:dyDescent="0.2">
      <c r="F141" s="41"/>
    </row>
    <row r="142" spans="6:6" x14ac:dyDescent="0.2">
      <c r="F142" s="41"/>
    </row>
    <row r="143" spans="6:6" x14ac:dyDescent="0.2">
      <c r="F143" s="41"/>
    </row>
    <row r="144" spans="6:6" x14ac:dyDescent="0.2">
      <c r="F144" s="41"/>
    </row>
    <row r="145" spans="6:6" x14ac:dyDescent="0.2">
      <c r="F145" s="41"/>
    </row>
    <row r="146" spans="6:6" x14ac:dyDescent="0.2">
      <c r="F146" s="41"/>
    </row>
    <row r="147" spans="6:6" x14ac:dyDescent="0.2">
      <c r="F147" s="41"/>
    </row>
    <row r="148" spans="6:6" x14ac:dyDescent="0.2">
      <c r="F148" s="41"/>
    </row>
    <row r="149" spans="6:6" x14ac:dyDescent="0.2">
      <c r="F149" s="41"/>
    </row>
    <row r="150" spans="6:6" x14ac:dyDescent="0.2">
      <c r="F150" s="41"/>
    </row>
    <row r="151" spans="6:6" x14ac:dyDescent="0.2">
      <c r="F151" s="41"/>
    </row>
    <row r="152" spans="6:6" x14ac:dyDescent="0.2">
      <c r="F152" s="41"/>
    </row>
    <row r="153" spans="6:6" x14ac:dyDescent="0.2">
      <c r="F153" s="41"/>
    </row>
    <row r="154" spans="6:6" x14ac:dyDescent="0.2">
      <c r="F154" s="41"/>
    </row>
    <row r="155" spans="6:6" x14ac:dyDescent="0.2">
      <c r="F155" s="41"/>
    </row>
    <row r="156" spans="6:6" x14ac:dyDescent="0.2">
      <c r="F156" s="41"/>
    </row>
    <row r="157" spans="6:6" x14ac:dyDescent="0.2">
      <c r="F157" s="41"/>
    </row>
    <row r="158" spans="6:6" x14ac:dyDescent="0.2">
      <c r="F158" s="41"/>
    </row>
    <row r="159" spans="6:6" x14ac:dyDescent="0.2">
      <c r="F159" s="41"/>
    </row>
    <row r="160" spans="6:6" x14ac:dyDescent="0.2">
      <c r="F160" s="41"/>
    </row>
    <row r="161" spans="4:6" x14ac:dyDescent="0.2">
      <c r="F161" s="41"/>
    </row>
    <row r="162" spans="4:6" x14ac:dyDescent="0.2">
      <c r="F162" s="41"/>
    </row>
    <row r="163" spans="4:6" x14ac:dyDescent="0.2">
      <c r="F163" s="41"/>
    </row>
    <row r="164" spans="4:6" x14ac:dyDescent="0.2">
      <c r="F164" s="41"/>
    </row>
    <row r="165" spans="4:6" x14ac:dyDescent="0.2">
      <c r="F165" s="41"/>
    </row>
    <row r="166" spans="4:6" x14ac:dyDescent="0.2">
      <c r="F166" s="41"/>
    </row>
    <row r="167" spans="4:6" x14ac:dyDescent="0.2">
      <c r="F167" s="41"/>
    </row>
    <row r="168" spans="4:6" x14ac:dyDescent="0.2">
      <c r="F168" s="41"/>
    </row>
    <row r="169" spans="4:6" x14ac:dyDescent="0.2">
      <c r="F169" s="41"/>
    </row>
    <row r="170" spans="4:6" x14ac:dyDescent="0.2">
      <c r="F170" s="41"/>
    </row>
    <row r="171" spans="4:6" x14ac:dyDescent="0.2">
      <c r="F171" s="41"/>
    </row>
    <row r="172" spans="4:6" x14ac:dyDescent="0.2">
      <c r="F172" s="41"/>
    </row>
    <row r="173" spans="4:6" x14ac:dyDescent="0.2">
      <c r="F173" s="41"/>
    </row>
    <row r="174" spans="4:6" x14ac:dyDescent="0.2">
      <c r="F174" s="41"/>
    </row>
    <row r="175" spans="4:6" x14ac:dyDescent="0.2">
      <c r="D175" s="106"/>
      <c r="F175" s="41"/>
    </row>
    <row r="176" spans="4:6" x14ac:dyDescent="0.2">
      <c r="F176" s="41"/>
    </row>
    <row r="177" spans="6:6" x14ac:dyDescent="0.2">
      <c r="F177" s="41"/>
    </row>
    <row r="178" spans="6:6" x14ac:dyDescent="0.2">
      <c r="F178" s="41"/>
    </row>
    <row r="179" spans="6:6" x14ac:dyDescent="0.2">
      <c r="F179" s="41"/>
    </row>
    <row r="180" spans="6:6" x14ac:dyDescent="0.2">
      <c r="F180" s="41"/>
    </row>
    <row r="181" spans="6:6" x14ac:dyDescent="0.2">
      <c r="F181" s="41"/>
    </row>
    <row r="182" spans="6:6" x14ac:dyDescent="0.2">
      <c r="F182" s="41"/>
    </row>
    <row r="183" spans="6:6" x14ac:dyDescent="0.2">
      <c r="F183" s="41"/>
    </row>
    <row r="184" spans="6:6" x14ac:dyDescent="0.2">
      <c r="F184" s="41"/>
    </row>
    <row r="185" spans="6:6" x14ac:dyDescent="0.2">
      <c r="F185" s="41"/>
    </row>
    <row r="186" spans="6:6" x14ac:dyDescent="0.2">
      <c r="F186" s="41"/>
    </row>
    <row r="187" spans="6:6" x14ac:dyDescent="0.2">
      <c r="F187" s="41"/>
    </row>
    <row r="188" spans="6:6" x14ac:dyDescent="0.2">
      <c r="F188" s="41"/>
    </row>
    <row r="189" spans="6:6" x14ac:dyDescent="0.2">
      <c r="F189" s="41"/>
    </row>
    <row r="190" spans="6:6" x14ac:dyDescent="0.2">
      <c r="F190" s="41"/>
    </row>
    <row r="191" spans="6:6" x14ac:dyDescent="0.2">
      <c r="F191" s="41"/>
    </row>
    <row r="192" spans="6:6" x14ac:dyDescent="0.2">
      <c r="F192" s="41"/>
    </row>
    <row r="193" spans="6:6" x14ac:dyDescent="0.2">
      <c r="F193" s="41"/>
    </row>
    <row r="314" spans="4:4" x14ac:dyDescent="0.2">
      <c r="D314" s="106"/>
    </row>
    <row r="483" spans="4:4" ht="273.60000000000002" x14ac:dyDescent="0.2">
      <c r="D483" s="42" t="s">
        <v>34</v>
      </c>
    </row>
  </sheetData>
  <mergeCells count="10">
    <mergeCell ref="B47:D47"/>
    <mergeCell ref="J4:J5"/>
    <mergeCell ref="A1:K1"/>
    <mergeCell ref="K4:K5"/>
    <mergeCell ref="A2:K2"/>
    <mergeCell ref="C4:C5"/>
    <mergeCell ref="E4:I4"/>
    <mergeCell ref="D4:D5"/>
    <mergeCell ref="A4:A5"/>
    <mergeCell ref="B4:B5"/>
  </mergeCells>
  <hyperlinks>
    <hyperlink ref="B47" r:id="rId1"/>
  </hyperlinks>
  <pageMargins left="0.78740157480314965" right="0" top="0.59055118110236227" bottom="0.39370078740157483" header="0.31496062992125984" footer="0"/>
  <pageSetup paperSize="9" scale="6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CONSOLIDADO</vt:lpstr>
      <vt:lpstr>PLIEGO MINSA</vt:lpstr>
      <vt:lpstr>UE ADSCRITAS AL PLIEGO MINSA</vt:lpstr>
      <vt:lpstr>CONSOLIDADO!Área_de_impresión</vt:lpstr>
      <vt:lpstr>'PLIEGO MINSA'!Área_de_impresión</vt:lpstr>
      <vt:lpstr>'UE ADSCRITAS AL PLIEGO MINSA'!Área_de_impresión</vt:lpstr>
      <vt:lpstr>'PLIEGO MINSA'!Títulos_a_imprimir</vt:lpstr>
      <vt:lpstr>'UE ADSCRITAS AL PLIEGO MINSA'!Títulos_a_imprimir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dc:title>
  <dc:creator>MARY REVELO</dc:creator>
  <cp:lastModifiedBy>Wilder</cp:lastModifiedBy>
  <cp:lastPrinted>2016-09-14T22:37:52Z</cp:lastPrinted>
  <dcterms:created xsi:type="dcterms:W3CDTF">2009-03-02T15:11:29Z</dcterms:created>
  <dcterms:modified xsi:type="dcterms:W3CDTF">2016-09-14T22:40:01Z</dcterms:modified>
</cp:coreProperties>
</file>