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Seguimiento Proyectos\ENLACE.Trans\Transparencia\Transparencia Deveng 2016\Transparencia Oct. 2016\"/>
    </mc:Choice>
  </mc:AlternateContent>
  <bookViews>
    <workbookView xWindow="9675" yWindow="75" windowWidth="10965" windowHeight="9150" activeTab="1"/>
  </bookViews>
  <sheets>
    <sheet name="CONSOLIDADO" sheetId="11" r:id="rId1"/>
    <sheet name="PLIEGO MINSA" sheetId="5" r:id="rId2"/>
    <sheet name="UE ADSCRITAS AL PLIEGO MINSA" sheetId="9" r:id="rId3"/>
  </sheets>
  <definedNames>
    <definedName name="_xlnm._FilterDatabase" localSheetId="2" hidden="1">'UE ADSCRITAS AL PLIEGO MINSA'!#REF!</definedName>
    <definedName name="_xlnm.Print_Area" localSheetId="0">CONSOLIDADO!$B$2:$E$21</definedName>
    <definedName name="_xlnm.Print_Area" localSheetId="1">'PLIEGO MINSA'!$A$1:$K$92</definedName>
    <definedName name="_xlnm.Print_Area" localSheetId="2">'UE ADSCRITAS AL PLIEGO MINSA'!$A$1:$K$51</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H47" i="9" l="1"/>
  <c r="H46" i="9"/>
  <c r="H44" i="9"/>
  <c r="H43" i="9"/>
  <c r="H41" i="9"/>
  <c r="H39" i="9"/>
  <c r="H37" i="9"/>
  <c r="H36" i="9"/>
  <c r="H34" i="9"/>
  <c r="H33" i="9"/>
  <c r="H32" i="9"/>
  <c r="H31" i="9"/>
  <c r="H30" i="9"/>
  <c r="H29" i="9"/>
  <c r="H27" i="9"/>
  <c r="H26" i="9"/>
  <c r="H24" i="9"/>
  <c r="H22" i="9"/>
  <c r="H20" i="9"/>
  <c r="H18" i="9"/>
  <c r="H17" i="9"/>
  <c r="H15" i="9"/>
  <c r="H14" i="9"/>
  <c r="H11" i="9"/>
  <c r="H10" i="9"/>
  <c r="H9" i="9"/>
  <c r="H8" i="9"/>
  <c r="F45" i="9"/>
  <c r="F42" i="9"/>
  <c r="H42" i="9" s="1"/>
  <c r="F40" i="9"/>
  <c r="F38" i="9"/>
  <c r="H38" i="9" s="1"/>
  <c r="F35" i="9"/>
  <c r="F28" i="9"/>
  <c r="F25" i="9"/>
  <c r="F23" i="9"/>
  <c r="F21" i="9"/>
  <c r="H21" i="9" s="1"/>
  <c r="F19" i="9"/>
  <c r="H19" i="9" s="1"/>
  <c r="F16" i="9"/>
  <c r="H16" i="9" s="1"/>
  <c r="F13" i="9"/>
  <c r="F72" i="5"/>
  <c r="F50" i="5"/>
  <c r="F7" i="5"/>
  <c r="H88" i="5" l="1"/>
  <c r="H87" i="5"/>
  <c r="H86" i="5"/>
  <c r="H85" i="5"/>
  <c r="H84" i="5"/>
  <c r="H83" i="5"/>
  <c r="H82" i="5"/>
  <c r="H81" i="5"/>
  <c r="H80" i="5"/>
  <c r="H79" i="5"/>
  <c r="H78" i="5"/>
  <c r="H77" i="5"/>
  <c r="H76" i="5"/>
  <c r="H75" i="5"/>
  <c r="H74" i="5"/>
  <c r="H73" i="5"/>
  <c r="H71" i="5"/>
  <c r="H70" i="5"/>
  <c r="H69" i="5"/>
  <c r="H68" i="5"/>
  <c r="H67" i="5"/>
  <c r="H66" i="5"/>
  <c r="H65" i="5"/>
  <c r="H64" i="5"/>
  <c r="H63" i="5"/>
  <c r="H62" i="5"/>
  <c r="H61" i="5"/>
  <c r="H60" i="5"/>
  <c r="H59" i="5"/>
  <c r="H58" i="5"/>
  <c r="H57" i="5"/>
  <c r="H56" i="5"/>
  <c r="H55" i="5"/>
  <c r="H54" i="5"/>
  <c r="H53" i="5"/>
  <c r="H52" i="5"/>
  <c r="H51"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G45" i="9" l="1"/>
  <c r="H45" i="9" s="1"/>
  <c r="G40" i="9"/>
  <c r="H40" i="9" s="1"/>
  <c r="G35" i="9"/>
  <c r="H35" i="9" s="1"/>
  <c r="G28" i="9"/>
  <c r="H28" i="9" s="1"/>
  <c r="G25" i="9"/>
  <c r="H25" i="9" s="1"/>
  <c r="G23" i="9"/>
  <c r="H23" i="9" s="1"/>
  <c r="G13" i="9"/>
  <c r="H13" i="9" s="1"/>
  <c r="G12" i="9" l="1"/>
  <c r="H12" i="9" s="1"/>
  <c r="G7" i="9"/>
  <c r="H7" i="9" s="1"/>
  <c r="J55" i="5" l="1"/>
  <c r="K55" i="5" s="1"/>
  <c r="I55" i="5"/>
  <c r="I29" i="9"/>
  <c r="J29" i="9" l="1"/>
  <c r="K29" i="9" s="1"/>
  <c r="J11" i="5" l="1"/>
  <c r="K11" i="5" s="1"/>
  <c r="I16" i="5" l="1"/>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G7" i="5"/>
  <c r="H7" i="5" s="1"/>
  <c r="G50" i="5"/>
  <c r="H50" i="5" s="1"/>
  <c r="G72" i="5"/>
  <c r="H72" i="5" s="1"/>
  <c r="I48" i="5" l="1"/>
  <c r="J48" i="5"/>
  <c r="J49" i="5"/>
  <c r="I49" i="5"/>
  <c r="G6" i="5"/>
  <c r="H6" i="5" s="1"/>
  <c r="I87" i="5" l="1"/>
  <c r="J59" i="5"/>
  <c r="K59" i="5" s="1"/>
  <c r="J87" i="5" l="1"/>
  <c r="K87" i="5" s="1"/>
  <c r="I59" i="5"/>
  <c r="J39" i="9"/>
  <c r="K39" i="9" s="1"/>
  <c r="I39" i="9" l="1"/>
  <c r="G6" i="9"/>
  <c r="H6" i="9" s="1"/>
  <c r="D38" i="9" l="1"/>
  <c r="J38" i="9" l="1"/>
  <c r="E38" i="9"/>
  <c r="I38" i="9" l="1"/>
  <c r="J47" i="9" l="1"/>
  <c r="K47" i="9" s="1"/>
  <c r="J46" i="9"/>
  <c r="K46" i="9" s="1"/>
  <c r="J44" i="9"/>
  <c r="K44" i="9" s="1"/>
  <c r="J43" i="9"/>
  <c r="K43" i="9" s="1"/>
  <c r="J41" i="9"/>
  <c r="K41" i="9" s="1"/>
  <c r="J37" i="9"/>
  <c r="K37" i="9" s="1"/>
  <c r="J36" i="9"/>
  <c r="J27" i="9"/>
  <c r="K27" i="9" s="1"/>
  <c r="J26" i="9"/>
  <c r="K26" i="9" s="1"/>
  <c r="J24" i="9"/>
  <c r="K24" i="9" s="1"/>
  <c r="J22" i="9"/>
  <c r="K22" i="9" s="1"/>
  <c r="J20" i="9"/>
  <c r="K20" i="9" s="1"/>
  <c r="J18" i="9"/>
  <c r="K18" i="9" s="1"/>
  <c r="J17" i="9"/>
  <c r="K17" i="9" s="1"/>
  <c r="J15" i="9"/>
  <c r="K15" i="9" s="1"/>
  <c r="J14" i="9"/>
  <c r="K14" i="9" s="1"/>
  <c r="I47" i="9"/>
  <c r="I46" i="9"/>
  <c r="I44" i="9"/>
  <c r="I43" i="9"/>
  <c r="I41" i="9"/>
  <c r="I37" i="9"/>
  <c r="I36" i="9"/>
  <c r="I27" i="9"/>
  <c r="I26" i="9"/>
  <c r="I24" i="9"/>
  <c r="I22" i="9"/>
  <c r="I20" i="9"/>
  <c r="I18" i="9"/>
  <c r="I17" i="9"/>
  <c r="I15" i="9"/>
  <c r="I14" i="9"/>
  <c r="D45" i="9"/>
  <c r="J45" i="9" s="1"/>
  <c r="D42" i="9"/>
  <c r="J42" i="9" s="1"/>
  <c r="D40" i="9"/>
  <c r="J40" i="9" s="1"/>
  <c r="D35" i="9"/>
  <c r="J35" i="9" s="1"/>
  <c r="D28" i="9"/>
  <c r="J28" i="9" s="1"/>
  <c r="D25" i="9"/>
  <c r="J25" i="9" s="1"/>
  <c r="D23" i="9"/>
  <c r="J23" i="9" s="1"/>
  <c r="D21" i="9"/>
  <c r="J21" i="9" s="1"/>
  <c r="D19" i="9"/>
  <c r="J19" i="9" s="1"/>
  <c r="D16" i="9"/>
  <c r="J16" i="9" s="1"/>
  <c r="D13" i="9"/>
  <c r="D12" i="9" l="1"/>
  <c r="J13" i="9"/>
  <c r="E45" i="9"/>
  <c r="I45" i="9" s="1"/>
  <c r="E42" i="9"/>
  <c r="I42" i="9" s="1"/>
  <c r="E40" i="9"/>
  <c r="I40" i="9" s="1"/>
  <c r="E35" i="9"/>
  <c r="I35" i="9" s="1"/>
  <c r="E28" i="9"/>
  <c r="I28" i="9" s="1"/>
  <c r="E25" i="9"/>
  <c r="I25" i="9" s="1"/>
  <c r="E23" i="9"/>
  <c r="E21" i="9"/>
  <c r="I21" i="9" s="1"/>
  <c r="E19" i="9"/>
  <c r="I19" i="9" s="1"/>
  <c r="E16" i="9"/>
  <c r="I16" i="9" s="1"/>
  <c r="E13" i="9"/>
  <c r="E12" i="9" l="1"/>
  <c r="I13" i="9"/>
  <c r="I23" i="9"/>
  <c r="I88" i="5"/>
  <c r="J88" i="5" l="1"/>
  <c r="K88" i="5" s="1"/>
  <c r="D72" i="5"/>
  <c r="J86" i="5"/>
  <c r="K86" i="5" s="1"/>
  <c r="J85" i="5"/>
  <c r="K85" i="5" s="1"/>
  <c r="J84" i="5"/>
  <c r="K84" i="5" s="1"/>
  <c r="J83" i="5"/>
  <c r="K83" i="5" s="1"/>
  <c r="J82" i="5"/>
  <c r="K82" i="5" s="1"/>
  <c r="J81" i="5"/>
  <c r="K81" i="5" s="1"/>
  <c r="J80" i="5"/>
  <c r="K80" i="5" s="1"/>
  <c r="J79" i="5"/>
  <c r="K79" i="5" s="1"/>
  <c r="J78" i="5"/>
  <c r="K78" i="5" s="1"/>
  <c r="J77" i="5"/>
  <c r="K77" i="5" s="1"/>
  <c r="J76" i="5"/>
  <c r="K76" i="5" s="1"/>
  <c r="J75" i="5"/>
  <c r="K75" i="5" s="1"/>
  <c r="J74" i="5"/>
  <c r="K74" i="5" s="1"/>
  <c r="J58" i="5"/>
  <c r="K58" i="5" s="1"/>
  <c r="E50" i="5"/>
  <c r="D50" i="5"/>
  <c r="I71" i="5"/>
  <c r="J70" i="5"/>
  <c r="K70" i="5" s="1"/>
  <c r="I69" i="5"/>
  <c r="J68" i="5"/>
  <c r="K68" i="5" s="1"/>
  <c r="J67" i="5"/>
  <c r="K67" i="5" s="1"/>
  <c r="J66" i="5"/>
  <c r="K66" i="5" s="1"/>
  <c r="I65" i="5"/>
  <c r="J64" i="5"/>
  <c r="K64" i="5" s="1"/>
  <c r="J63" i="5"/>
  <c r="K63" i="5" s="1"/>
  <c r="I62" i="5"/>
  <c r="J56" i="5"/>
  <c r="K56" i="5" s="1"/>
  <c r="J54" i="5"/>
  <c r="K54" i="5" s="1"/>
  <c r="J53" i="5"/>
  <c r="K53" i="5" s="1"/>
  <c r="J52" i="5"/>
  <c r="K52" i="5" s="1"/>
  <c r="J37" i="5"/>
  <c r="K37" i="5" s="1"/>
  <c r="J36" i="5"/>
  <c r="K36" i="5" s="1"/>
  <c r="J35" i="5"/>
  <c r="K35" i="5" s="1"/>
  <c r="J34" i="5"/>
  <c r="K34" i="5" s="1"/>
  <c r="J33" i="5"/>
  <c r="K33" i="5" s="1"/>
  <c r="J32" i="5"/>
  <c r="K32" i="5" s="1"/>
  <c r="J31" i="5"/>
  <c r="K31" i="5" s="1"/>
  <c r="J30" i="5"/>
  <c r="K30" i="5" s="1"/>
  <c r="J29" i="5"/>
  <c r="K29" i="5" s="1"/>
  <c r="J28" i="5"/>
  <c r="K28" i="5" s="1"/>
  <c r="J27" i="5"/>
  <c r="K27" i="5" s="1"/>
  <c r="J26" i="5"/>
  <c r="K26" i="5" s="1"/>
  <c r="J25" i="5"/>
  <c r="K25" i="5" s="1"/>
  <c r="J24" i="5"/>
  <c r="K24" i="5" s="1"/>
  <c r="J23" i="5"/>
  <c r="K23" i="5" s="1"/>
  <c r="J22" i="5"/>
  <c r="K22" i="5" s="1"/>
  <c r="J21" i="5"/>
  <c r="K21" i="5" s="1"/>
  <c r="J20" i="5"/>
  <c r="K20" i="5" s="1"/>
  <c r="J19" i="5"/>
  <c r="K19" i="5" s="1"/>
  <c r="J18" i="5"/>
  <c r="K18" i="5" s="1"/>
  <c r="J17" i="5"/>
  <c r="K17" i="5" s="1"/>
  <c r="J8" i="5"/>
  <c r="J10" i="5"/>
  <c r="K10" i="5" s="1"/>
  <c r="I9" i="5"/>
  <c r="J13" i="5"/>
  <c r="K13" i="5" s="1"/>
  <c r="J12" i="5"/>
  <c r="K12" i="5" s="1"/>
  <c r="I8" i="5" l="1"/>
  <c r="J69" i="5"/>
  <c r="K69" i="5" s="1"/>
  <c r="J65" i="5"/>
  <c r="K65" i="5" s="1"/>
  <c r="I68" i="5"/>
  <c r="J62" i="5"/>
  <c r="K62" i="5" s="1"/>
  <c r="I64" i="5"/>
  <c r="I74" i="5"/>
  <c r="I75" i="5"/>
  <c r="I76" i="5"/>
  <c r="I77" i="5"/>
  <c r="I78" i="5"/>
  <c r="I79" i="5"/>
  <c r="I80" i="5"/>
  <c r="I81" i="5"/>
  <c r="I82" i="5"/>
  <c r="I83" i="5"/>
  <c r="I84" i="5"/>
  <c r="I85" i="5"/>
  <c r="I86" i="5"/>
  <c r="J71" i="5"/>
  <c r="K71" i="5" s="1"/>
  <c r="I67" i="5"/>
  <c r="I63" i="5"/>
  <c r="I66" i="5"/>
  <c r="I70" i="5"/>
  <c r="I58" i="5"/>
  <c r="J9" i="5"/>
  <c r="K9" i="5" s="1"/>
  <c r="I10" i="5"/>
  <c r="I52" i="5"/>
  <c r="I53" i="5"/>
  <c r="I54" i="5"/>
  <c r="I56" i="5"/>
  <c r="I12" i="5"/>
  <c r="I13" i="5"/>
  <c r="D7" i="5" l="1"/>
  <c r="E10" i="9" l="1"/>
  <c r="C20" i="11" s="1"/>
  <c r="C21" i="11" l="1"/>
  <c r="D21" i="11" l="1"/>
  <c r="I12" i="9" l="1"/>
  <c r="J12" i="9"/>
  <c r="J9" i="9"/>
  <c r="K9" i="9" s="1"/>
  <c r="I8" i="9"/>
  <c r="E7" i="9"/>
  <c r="E6" i="9" s="1"/>
  <c r="D7" i="9"/>
  <c r="C19" i="11" l="1"/>
  <c r="J8" i="9"/>
  <c r="K8" i="9" s="1"/>
  <c r="I9" i="9"/>
  <c r="D19" i="11"/>
  <c r="E19" i="11" l="1"/>
  <c r="I7" i="9"/>
  <c r="J7" i="9"/>
  <c r="E72" i="5" l="1"/>
  <c r="E7" i="5"/>
  <c r="K48" i="5" l="1"/>
  <c r="K49" i="5"/>
  <c r="D10" i="9" l="1"/>
  <c r="D6" i="9" s="1"/>
  <c r="J46" i="5" l="1"/>
  <c r="K46" i="5" s="1"/>
  <c r="J45" i="5"/>
  <c r="K45" i="5" s="1"/>
  <c r="J44" i="5"/>
  <c r="K44" i="5" s="1"/>
  <c r="J42" i="5"/>
  <c r="K42" i="5" s="1"/>
  <c r="J41" i="5"/>
  <c r="K41" i="5" s="1"/>
  <c r="J40" i="5"/>
  <c r="K40" i="5" s="1"/>
  <c r="J39" i="5"/>
  <c r="K39" i="5" s="1"/>
  <c r="J38" i="5"/>
  <c r="J16" i="5"/>
  <c r="K16" i="5" s="1"/>
  <c r="J15" i="5"/>
  <c r="K15" i="5" s="1"/>
  <c r="I14" i="5"/>
  <c r="J43" i="5" l="1"/>
  <c r="K43" i="5" s="1"/>
  <c r="J47" i="5"/>
  <c r="K47" i="5" s="1"/>
  <c r="J14" i="5"/>
  <c r="I15" i="5"/>
  <c r="I61" i="5" l="1"/>
  <c r="J60" i="5"/>
  <c r="K60" i="5" s="1"/>
  <c r="J61" i="5" l="1"/>
  <c r="K61" i="5" s="1"/>
  <c r="I60" i="5"/>
  <c r="J57" i="5" l="1"/>
  <c r="K57" i="5" s="1"/>
  <c r="J51" i="5"/>
  <c r="K51" i="5" s="1"/>
  <c r="J50" i="5" l="1"/>
  <c r="I57" i="5"/>
  <c r="D6" i="5"/>
  <c r="I51" i="5"/>
  <c r="C17" i="11"/>
  <c r="I50" i="5" l="1"/>
  <c r="D17" i="11"/>
  <c r="E17" i="11" s="1"/>
  <c r="E6" i="5"/>
  <c r="D20" i="11" l="1"/>
  <c r="E20" i="11" s="1"/>
  <c r="J11" i="9"/>
  <c r="K11" i="9" s="1"/>
  <c r="J73" i="5"/>
  <c r="C18" i="11"/>
  <c r="E21" i="11" l="1"/>
  <c r="I10" i="9"/>
  <c r="J10" i="9"/>
  <c r="I73" i="5"/>
  <c r="K14" i="5"/>
  <c r="C16" i="11"/>
  <c r="I11" i="9"/>
  <c r="C15" i="11" l="1"/>
  <c r="C14" i="11" s="1"/>
  <c r="I72" i="5"/>
  <c r="J72" i="5"/>
  <c r="D18" i="11"/>
  <c r="E18" i="11" s="1"/>
  <c r="I6" i="9" l="1"/>
  <c r="J6" i="9"/>
  <c r="J6" i="5" l="1"/>
  <c r="I6" i="5"/>
  <c r="J7" i="5"/>
  <c r="D16" i="11"/>
  <c r="I7" i="5"/>
  <c r="E16" i="11" l="1"/>
  <c r="D15" i="11"/>
  <c r="D14" i="11" s="1"/>
  <c r="E15" i="11" l="1"/>
  <c r="E14" i="11" l="1"/>
</calcChain>
</file>

<file path=xl/sharedStrings.xml><?xml version="1.0" encoding="utf-8"?>
<sst xmlns="http://schemas.openxmlformats.org/spreadsheetml/2006/main" count="177" uniqueCount="160">
  <si>
    <t>Código SNIP</t>
  </si>
  <si>
    <t>Denominación del Proyecto</t>
  </si>
  <si>
    <t>Cód. SNIP</t>
  </si>
  <si>
    <t>Ppto. Total del Proyecto</t>
  </si>
  <si>
    <t>Sector 11: SALUD</t>
  </si>
  <si>
    <t>Pliego</t>
  </si>
  <si>
    <t>PIM</t>
  </si>
  <si>
    <t>011: M. DE SALUD</t>
  </si>
  <si>
    <r>
      <t xml:space="preserve">Incluye: </t>
    </r>
    <r>
      <rPr>
        <b/>
        <sz val="10"/>
        <rFont val="Arial"/>
        <family val="2"/>
      </rPr>
      <t>Sólo Proyectos</t>
    </r>
  </si>
  <si>
    <t>123-1315: PROGRAMA DE APOYO A LA REFORMA DEL SECTOR SALUD - PARSALUD</t>
  </si>
  <si>
    <t>Unidad Ejecutora / Nombre del Proyecto</t>
  </si>
  <si>
    <t>Página Web: www.mef.gob.pe</t>
  </si>
  <si>
    <t xml:space="preserve">EJECUCIONES DE LAS UNIDADES EJECUTORAS ADSCRITAS AL PLIEGO DEL </t>
  </si>
  <si>
    <t>%      Avance Ejecución</t>
  </si>
  <si>
    <t>2088781: FORTALECIMIENTO DE LA ATENCION DE LOS SERVICIOS DE EMERGENCIAS Y SERVICIOS ESPECIALIZADOS - NUEVO HOSPITAL DE LIMA ESTE - VITARTE</t>
  </si>
  <si>
    <t>2112841: FORTALECIMIENTO DE LA CAPACIDAD RESOLUTIVA DEL CENTRO DE SALUD I-4 VILLA MARIA DEL TRIUNFO DE LA DISA II LIMA SUR</t>
  </si>
  <si>
    <t>FUENTE DE INFORMACION: Transparencia Económica - MEF</t>
  </si>
  <si>
    <t>2088779: FORTALECIMIENTO DE LA ATENCION DE LOS SERVICIOS DE EMERGENCIA Y SERVICIOS ESPECIALIZADOS - NUEVO HOSPITAL EMERGENCIAS VILLA EL SALVADOR</t>
  </si>
  <si>
    <t>CONSOLIDADO GENERAL DE LAS EJECUCIONES DEL SECTOR 11: SALUD</t>
  </si>
  <si>
    <t>Pliego 136: INSTITUTO NACIONAL DE ENFERMEDADES NEOPLASICAS - INEN</t>
  </si>
  <si>
    <t>136: INSTITUTO NACIONAL DE ENFERMEDADES NEOPLASICAS - INEN</t>
  </si>
  <si>
    <t>2001621: ESTUDIOS DE PRE-INVERSION</t>
  </si>
  <si>
    <t>Ejecución Total Acumulada del PIP</t>
  </si>
  <si>
    <t>%
Avance  Ejecución respecto al Ppto. Total del Proyecto</t>
  </si>
  <si>
    <t>Nivel de Ejecución     Mes Oct. (Devengado)</t>
  </si>
  <si>
    <t>2183980: CONSTRUCCION DE ESTABLECIMIENTOS DE SALUD ESTRATEGICOS</t>
  </si>
  <si>
    <t>2092092: MEJORAMIENTO DE LA PRESTACION DE SERVICIOS DE SALUD DEL PUESTO DE SALUD JESUS PODEROSO, MICRORED LEONOR SAAVEDRA - VILLA SAN LUIS, DRS SAN JUAN DE MIRAFLORES - VILLA MARIA DEL TRIUNFO - DISA II LIMA SUR</t>
  </si>
  <si>
    <t>2112851: CONSTRUCCION DEL ALMACEN PARA VACUNAS DE LA DIRECCION DE SALUD II LIMA SUR</t>
  </si>
  <si>
    <t>2202471: MEJORAMIENTO DE LA CAPACIDAD RESOLUTIVA DEL CENTRO DE SALUD DE SORAS, DISTRITO DE SORAS - PROVINCIA DE SUCRE - AYACUCHO</t>
  </si>
  <si>
    <t>001-117 ADMINISTRACION CENTRAL - MINSA</t>
  </si>
  <si>
    <t>TOTAL PLIEGO 011: MINISTERIO DE SALUD</t>
  </si>
  <si>
    <t xml:space="preserve">       001-117    ADMINISTRACION CENTRAL - MINSA</t>
  </si>
  <si>
    <t xml:space="preserve">       123-1315  PROGRAMA DE APOYO A LA REFORMA DEL SECTOR 
                         SALUD - PARSALUD </t>
  </si>
  <si>
    <t>3……………………………………………………………………………………………………………………………………………………………………………………………………………………………………………………………………………………………………………………………………………………………………………………..</t>
  </si>
  <si>
    <t>2193990: AMPLIACION DE LA CAPACIDAD DE RESPUESTA EN EL TRATAMIENTO AMBULATORIO DEL CANCER DEL INSTITUTO NACIONAL DE ENFERMEDADES NEOPLASICAS, LIMA - PERU</t>
  </si>
  <si>
    <t>2164566: MEJORAMIENTO DEL SISTEMA DE REFERENCIA Y CONTRAREFERENCIA DE LOS ESTABLECIMIENTOS DE SALUD DE LA REGION PASCO</t>
  </si>
  <si>
    <t>2235623: AMPLIACION DE LA CAPACIDAD DE ATENCION HOSPITALARIA FLEXIBLE ANTE EMERGENCIAS Y DESASTRES EN LIMA METROPOLITANA</t>
  </si>
  <si>
    <t>2250021: MEJORAMIENTO DE LOS SERVICIOS DE ATENCION DOMICILIARIA AL ADULTO MAYOR Y PACIENTE ONCOLOGICO EN SITUACION DE DEPENDENCIA EN LA REGION CALLAO</t>
  </si>
  <si>
    <t>022-138: DIRECCION DE SALUD II LIMA SUR</t>
  </si>
  <si>
    <t>2057397: MEJORAMIENTO DE LA CAPACIDAD RESOLUTIVA DEL CENTRO DE SALUD SAN GENARO DE VILLA - MICRORED SAN GENARO DE VILLA - RED BARRANCO CHORRILLOS SURCO - DISA II LIMA SUR</t>
  </si>
  <si>
    <t xml:space="preserve">       022-138: DIRECCION DE SALUD II LIMA SUR</t>
  </si>
  <si>
    <t>TOTAL UE ADSCRITAS AL PLIEGO MINSA</t>
  </si>
  <si>
    <t>EJECUCIONES DE LAS UNIDADES EJECUTORAS DEL PLIEGO 011 DEL MINISTERIO DE SALUD</t>
  </si>
  <si>
    <t>2262442: MEJORAMIENTO DE LA CAPACIDAD DE ATENCION DE LOS PUESTOS DE SALUD JOSE OLAYA, JOSE GALVEZ Y SANTA ROSA DE CAMONASHARI, CATEGORIA I-1, DEL DISTRITO DE PERENE, PROVINCIA DE CHANCHAMAYO - DEPARTAMENTO DE JUNIN EN EL MARCO DE LA ESTRATEGIA SANITARIA NACI</t>
  </si>
  <si>
    <t>2262719: MEJORAMIENTO DE LA CAPACIDAD DE ATENCION DEL PUESTO DE SALUD VILLA VICTORIA, CHONTAKIARI Y MIGUEL GRAU DEL DISTRITO DE RIO NEGRO Y SAN ANDRES Y PALMAPAMPA DEL DISTRITO DE COVIRIALI, CATEGORIA I-1 PROVINCIA DE SATIPO - DEPARTAMENTO DE JUNIN EN EL MARC</t>
  </si>
  <si>
    <t xml:space="preserve">                                                                                                                                                                                                                                                                                             </t>
  </si>
  <si>
    <t>2134861: MEJORAMIENTO DE LA CAPACIDAD OPERATIVA DEL CENTRO DE SALUD I -4 PUEBLO NUEVO DE COLAN - PAITA</t>
  </si>
  <si>
    <t>2160319: MEJORAMIENTO Y AMPLIACION DE LA CAPACIDAD RESOLUTIVA DE LOS SERVICIOS DE SALUD DEL HOSPITAL REGIONAL DANIEL A CARRION - DISTRITO DE YANACANCHA - PROVINCIA DE PASCO - REGION PASCO</t>
  </si>
  <si>
    <t>2183907: MEJORAMIENTO Y AMPLIACION DE LOS SERVICIOS DE SALUD DEL HOSPITAL QUILLABAMBA DISTRITO DE SANTA ANA, PROVINCIA DE LA CONVENCION Y DEPARTAMENTO DE CUSCO</t>
  </si>
  <si>
    <t>2189846: MEJORAMIENTO DE LOS SERVICIOS DE SALUD EN EL ESTABLECIMIENTO DE SALUD I-3 VICTOR RAUL HAYA DE LA TORRE, DEL DISTRITO DE PIURA, PROVINCIA DE PIURA, DEPARTAMENTO DE PIURA</t>
  </si>
  <si>
    <t>2194947: MEJORAMIENTO DE LOS SERVICIOS DE SALUD DEL PUESTO DE SALUD NINANTAYA, DEL CENTRO POBLADO DE NINANTAYA, DISTRITO DE MOHO, PROVINCIA DE MOHO - PUNO</t>
  </si>
  <si>
    <t>2196667: MEJORAMIENTO DE LA CAPACIDAD RESOLUTIVA DEL ESTABLECIMIENTO DE SALUD CACHORA DE LA MICRO RED MICAELA BASTIDAS DEL DISTRITO DE SAN PEDRO DE CACHORA, PROVINCIA DE ABANCAY - APURIMAC</t>
  </si>
  <si>
    <t>2250037: MEJORAMIENTO DE LA CAPACIDAD RESOLUTIVA DEL ESTABLECIMIENTO DE SALUD ESTRATEGICO DE PUTINA, PROVINCIA SAN ANTONIO DE PUTINA - REGION PUNO</t>
  </si>
  <si>
    <t>2251136: MEJORAMIENTO DE LA CAPACIDAD RESOLUTIVA DEL HOSPITAL LUCIO ALDAZABAL PAUCA DE REDES HUANCANE, PROVINCIA DE HUANCANE - REGION PUNO</t>
  </si>
  <si>
    <t>Ppto. Ejecución Acumulada al 2015</t>
  </si>
  <si>
    <t>AÑO 2016</t>
  </si>
  <si>
    <t>Ppto 2016 (PIM)</t>
  </si>
  <si>
    <t>Ppto. Ejecución acumulada 2016</t>
  </si>
  <si>
    <t>Ppto. 2016                     (PIM)</t>
  </si>
  <si>
    <r>
      <t xml:space="preserve">Año de Ejecución: </t>
    </r>
    <r>
      <rPr>
        <b/>
        <sz val="10"/>
        <rFont val="Arial"/>
        <family val="2"/>
      </rPr>
      <t>2016</t>
    </r>
  </si>
  <si>
    <t>Ejecución acumulada al 2016  (Devengado)</t>
  </si>
  <si>
    <t>2285839: MEJORAMIENTO Y AMPLIACION DE LOS SERVICIOS DE SALUD DEL ESTABLECIMIENTO DE SALUD LLATA, DISTRITO DE LLATA, PROVINCIA DE HUAMALIES - REGION HUANUCO</t>
  </si>
  <si>
    <t>2286124: MEJORAMIENTO DE LOS SERVICIOS DE SALUD DEL ESTABLECIMIENTO DE SALUD HUARI, DISTRITO Y PROVINCIA DE HUARI DEPARTAMENTO DE ANCASH</t>
  </si>
  <si>
    <t>2062622: MEJORAMIENTO DE LA CAPACIDAD RESOLUTIVA DE LOS SERVICIOS DE SALUD DEL CENTRO DE SALUD SAN CLEMENTE DE LA MICRORED SAN CLEMENTE, RED Nº 2 CHINCHA-PISCO, DIRESA ICA</t>
  </si>
  <si>
    <t>2063067: NUEVO INSTITUTO NACIONAL DE SALUD DEL NIÑO, INSN, TERCER NIVEL DE ATENCION, 8VO NIVEL DE COMPLEJIDAD, CATEGORIA III-2, LIMA -PERU</t>
  </si>
  <si>
    <t>2078218: FORTALECIMIENTO DE LA CAPACIDAD RESOLUTIVA DE LOS SERVICIOS DE SALUD DEL HOSPITAL REGIONAL DE ICA - DIRESA ICA</t>
  </si>
  <si>
    <t>2078555: RECONSTRUCCION DE LA INFRAESTRUCTURA Y MEJORAMIENTO DE LA CAPACIDAD RESOLUTIVA DE LOS SERVICIOS DE SALUD DEL HOSPITAL SANTA MARIA DEL SOCORRO-ICA</t>
  </si>
  <si>
    <t>2156215: MEJORAMIENTO DEL TRANSPORTE ASISTIDO DE PACIENTES POR LA VIA ACUATICA-FLUVIAL DEL CENTRO DE SALUD I-4 CABALLOCOCHA, DISTRITO DE RAMON CASTILLA, PROVINCIA DE RAMON CASTILLA, DEPARTAMENTO DE LORETO</t>
  </si>
  <si>
    <t>2156216: MEJORAMIENTO DEL TRANSPORTE ASISTIDO DE PACIENTES POR LA VIA ACUATICA-FLUVIAL DEL CENTRO DE SALUD I-4 NAUTA, DISTRITO DE NAUTA, PROVINCIA DE LORETO, DEPARTAMENTO DE LORETO</t>
  </si>
  <si>
    <t>2156217: MEJORAMIENTO DEL TRANSPORTE ASISTIDO DE PACIENTES POR LA VIA ACUATICA-FLUVIAL DEL CENTRO DE SALUD I-4 REQUENA, DISTRITO DE REQUENA, PROVINCIA DE REQUENA, DEPARTAMENTO DE LORETO</t>
  </si>
  <si>
    <t>2156218: MEJORAMIENTO DEL TRANSPORTE ASISTIDO DE PACIENTES POR LA VIA ACUATICA-FLUVIAL DEL CENTRO DE SALUD I-4 BELLAVISTA NANAY, DISTRITO DE PUNCHANA, PROVINCIA DE MAYNAS, DEPARTAMENTO DE LORETO</t>
  </si>
  <si>
    <t>2156219: MEJORAMIENTO DEL TRANSPORTE ASISTIDO DE PACIENTES POR LA VIA ACUATICA-FLUVIAL DEL CENTRO DE SALUD I-4 SAN LORENZO, DISTRITO DE BARRANCA, PROVINCIA DE DATEM DEL MARAÑON, DEPARTAMENTO DE LORETO</t>
  </si>
  <si>
    <t>2156220: MEJORAMIENTO DEL TRANSPORTE ASISTIDO DE PACIENTES POR LA VIA ACUATICA-FLUVIAL DEL CENTRO DE SALUD I-4 CONTAMANA, DISTRITO DE CONTAMANA, PROVINCIA DE UCAYALI, DEPARTAMENTO DE LORETO</t>
  </si>
  <si>
    <t>2156221: MEJORAMIENTO DEL TRANSPORTE ASISTIDO DE PACIENTES POR LA VIA ACUATICA-FLUVIAL DEL CENTRO DE SALUD I-3 LAGUNAS, DISTRITO DE LAGUNAS, PROVINCIA DE ALTO AMAZONAS, DEPARTAMENTO DE LORETO</t>
  </si>
  <si>
    <t>2156223: MEJORAMIENTO DEL TRANSPORTE ASISTIDO DE PACIENTES POR LA VIA ACUATICA-FLUVIAL DEL CENTRO DE SALUD I-3 PEVAS, DISTRITO DE PEVAS, PROVINCIA DE RAMON CASTILLA, DEPARTAMENTO DE LORETO</t>
  </si>
  <si>
    <t>2156224: MEJORAMIENTO DEL TRANSPORTE ASISTIDO DE PACIENTES POR LA VIA ACUATICA-FLUVIAL DEL CENTRO DE SALUD I-3 MAYPUCO, DISTRITO DE URARINAS, PROVINCIA DE LORETO, DEPARTAMENTO DE LORETO</t>
  </si>
  <si>
    <t>2156225: MEJORAMIENTO DEL TRANSPORTE ASISTIDO DE PACIENTES POR LA VIA ACUATICA-FLUVIAL DEL CENTRO DE SALUD I-3 SANTA MARIA DE NANAY, DISTRITO DE ALTO NANAY, PROVINCIA DE MAYNAS, DEPARTAMENTO DE LORETO</t>
  </si>
  <si>
    <t>2172664: MEJORAMIENTO DEL TRANSPORTE ASISTIDO DE PACIENTES POR LA VIA ACUATICA-FLUVIAL DEL CENTRO DE SALUD I-3 SARAMIRIZA, DISTRITO DE MANSERICHE, PROVINCIA DE DATEM DEL MARAÑON, DEPARTAMENTO DE LORETO</t>
  </si>
  <si>
    <t>2177578: MEJORAMIENTO DEL SERVICIO DE ATENCION PREHOSPITALARIA Y TRANSPORTE ASISTIDO DE PACIENTES EN SITUACION DE EMERGENCIA O URGENCIA POR LA VIA ACUATICA-FLUVIAL DEL C.S. I-4 SANTA CLOTILDE, DISTRITO DE NAPO, PROVINCIA DE MAYNAS, DEPARTAMENTO DE LORETO</t>
  </si>
  <si>
    <t>2177579: MEJORARMIENTO DEL SERVICIO DE ATENCION PREHOSPITALARIA Y TRANSPORTE ASISTIDO DE PACIENTES EN SITUACION DE EMERGENCIA O URGENCIA POR LA VIA ACUATICA-FLUVIAL DEL P.S. I-2 ANGOTEROS, DISTRITO TORRES CAUSANA, PROVINCIA DE MAYNAS, DEPARTAMENTO DE LORETO</t>
  </si>
  <si>
    <t>2177580: MEJORAMIENTO DE SERVICIO DE ATENCION PREHOSPITARIA Y TRANSPORTE ASISTIDO DE PACIENTES EN SITUACION DE MERGENCIA O URGENCIA POR LA VIA ACUATICA-FLIVIAL DEL C.S. I-3 MAZAN, PROVINCIA DE MAYNAS, DEPARTAMENTO DE LORETO</t>
  </si>
  <si>
    <t>2177581: MEJORAMIENTO DEL SERVICIO DE ATENCION PREHOSPITALARIA Y TRANSPORTE ASISTIDO DE PACIENTES EN SITUACION DE EMERGENCIA O URGENCIA POR LA VIA ACUATICA-FLUVIAL DEL P.S. I-1 NUEVA LIBERTAD, DISTRITO DE NAPO, PROVINCIA DE MAYNAS, DEPARTAMENTO DE LORETO</t>
  </si>
  <si>
    <t>2177582: MEJORAMIENTO DEL SERVICIO DE ATENCION PREHOSPITALARIA Y TRANSPORTE ASISTIDO DE PACIENTES EN SITUACION DE EMERGENCIA O URGENCIA POR LA VIA ACUATICA-FLUVIAL DEL P.S. I-1 RUMIRUMI, DISTRITO DE NAPO, PROVINCIA DE MAYNAS, DEPARTAMENTO DE LORETO</t>
  </si>
  <si>
    <t>2177583: MEJORAMIENTO DEL SERVICIO DE ATENCION PREHOSPITALARIA Y TRANSPORTE ASISTIDO DE PACIENTES EN SITUACION DE EMERGENCIA O URGENCIA POR LA VIA ACUATICA-FLUVIAL DEL P.S. I-1 SAN RAFAEL, DISTRITO DE NAPO, PROVINCIA DE MAYNAS, DEPARTAMENTO DE LORETO</t>
  </si>
  <si>
    <t>2177584: MEJORAMIENTO EL SERVICIO DE ATENCION PREHOSPITALARIA Y TRANSPORTE ASISTIDO DE PACIENTES EN SITUACION DE EMERGENCIA O URGENCIA POR LA VIA ACUATICA-FLUVIAL DEL P.S. I-1 TACSHA CURARAY, DISTRITO DE NAPO, PROVINCIA DE MAYNAS, DEPARTAMENTO DE LORETO</t>
  </si>
  <si>
    <t>2177585: MEJORAMIENTO DEL SERVICIO DE ATENCION PREHOSPITALARIA Y TRANSPORTE ASISTIDO DE PACIENTES EN SITUACION DE EMERGENCIA O URGENCIA POR LA VIA ACUATICA-FLUVIAL DEL P.S. I-2 CABO PANTOJA, DISTRITO TORRES CAUSANA, PROVINCIA MAYNAS, DEPARTAMENTO DE LORETO</t>
  </si>
  <si>
    <t>2062724: EQUIPAMIENTO DE LAS UNIDADES FUNCIONALES DE ADMISION Y ARCHIVO DE HISTORIAS CLINICAS DE LOS EE.SS. DE LA MICRORED DE SALUD SANTA ANITA DE LA DIRECCION DE RED DE SALUD LIMA ESTE METROPOLITANA DISA IV LIMA ESTE</t>
  </si>
  <si>
    <t>2062729: EQUIPAMIENTO DEL AREA FUNCIONAL DE ADMISION DE LOS ESTABLECIMIENTOS DE SALUD DE LA MICRORED DE SALUD CHOSICA II, DIRECCION DE RED DE SALUD LIMA ESTE METROPOLITANA, DIRECCION DE SALUD IV LIMA ESTE</t>
  </si>
  <si>
    <t>2062731: EQUIPAMIENTO DEL AREA FUNCIONAL DE ADMISION DE LOS ESTABLECIMIENTOS DE SALUD DE LA MICRORED DE SALUD ATE III, DIRECCION DE RED DE SALUD LIMA ESTE METROPOLITANA, DIRECCION DE SALUD IV LIMA ESTE</t>
  </si>
  <si>
    <t>2086394: CONSTRUCCION E IMPLEMENTACION DEL ESTABLECIMIENTO DE SALUD ALFA Y OMEGA DE LA MICRORED DE SALUD ATE II, DIRECCION DE RED DE SALUD LIMA ESTE METROPOLITANA, DIRECCION DE SALUD IV LIMA ESTE</t>
  </si>
  <si>
    <t>2112501: MEJORA DE LA CAPACIDAD OPERATIVA DE LOS SERVICIOS DE ODONTOLOGIA DE LOS CENTROS DE SALUD DE LA MICRORED CHACLACAYO- DISA IV LIMA ESTE - LIMA</t>
  </si>
  <si>
    <t>2113062: MEJORA DE LA CAPACIDAD OPERATIVA DE LOS SERVICIOS DE ODONTOLOGIA DE LOS CENTROS DE SALUD DE LA MICRORED ATE I - DISA IV LIMA ESTE - LIMA</t>
  </si>
  <si>
    <t>2113065: MEJORA DE LA CAPACIDAD OPERATIVA DE LOS SERVICIOS DE ODONTOLOGIA DE LOS CENTROS DE SALUD DE LA MICRORED SANTA ANITA DE LA DISA IV LIMA ESTE - LIMA</t>
  </si>
  <si>
    <t>2114082: MEJORA DE LA CAPACIDAD OPERATIVA DE LOS SERVICIOS DE ODONTOLOGIA DE LOS CENTROS DE SALUD DE LA MICRORED CHOSICA I - DISA IV LIMA ESTE - LIMA</t>
  </si>
  <si>
    <t>2114084: MEJORA DE LA CAPACIDAD OPERATIVA DE LOS SERVICIOS DE ODONTOLOGIA DE LOS CENTROS DE SALUD DE LA MICRORED ATE III- DISA IV LIMA ESTE - LIMA</t>
  </si>
  <si>
    <t>2131911: MEJORAMIENTO DE LA PRESTACION DE LOS SERVICIOS DE SALUD DEL CENTRO DE SALUD VILLA SAN LUIS DE LA MICRORED LEONOR SAAVEDRA - VILLA SAN LUIS, DE LA RED SAN JUAN DE MIRAFLORES - VILLA MARIA DEL TRIUNFO - DISA II LIMA SUR</t>
  </si>
  <si>
    <t>2134733: MEJORA LA CAPACIDAD OPERATIVA DE LOS SERVICIOS DE ODONTOLOGIA DE LOS CENTROS DE SALUD DE LA MICRORED ATE II - DISA IV LIMA ESTE - LIMA</t>
  </si>
  <si>
    <t>2134919: MEJORA DE LA CAPACIDAD OPERATIVA DE LOS SERVICIOS DE ODONTOLOGIA DE LOS CENTROS DE SALUD DE LA MICRORED CHOSICA II- DISA IV LIMA ESTE - LIMA</t>
  </si>
  <si>
    <t>2134923: MEJORA DE LA CAPACIDAD OPERATIVA DE LOS SERVICIOS DE ODONTOLOGIA DE LOS CENTROS DE SALUD DE LA MICRORED LA MOLINA- CIENEGUILLA DE LA DISA IV LIMA ESTE - LIMA</t>
  </si>
  <si>
    <t>2160767: MEJORA DE LA CAPACIDAD OPERATIVA DE LOS SERVICIOS DE ODONTOLOGIA DE LOS CENTROS DE SALUD DE LA MICRORRED EL AGUSTINO- DISA IV LIMA ESTE - LIMA</t>
  </si>
  <si>
    <t>2265367: AMPLIACION Y EQUIPAMIENTO DEL PUESTO DE SALUD LA FRATERNIDAD - HUAYCAN DE LA MICRORRED ATE I - RED LIMA ESTE METROPÒLITANA - DISA IV LIMA ESTE</t>
  </si>
  <si>
    <t>2088578: GESTION DEL PROGRAMA Y OTROS - SEGUNDA FASE DEL PROGRAMA DE APOYO A LA REFORMA DEL SECTOR SALUD - PARSALUD II</t>
  </si>
  <si>
    <t>2088588: MEJORAMIENTO DE LA CAPACIDAD RESOLUTIVA DE LOS SERVICIOS DE SALUD PARA BRINDAR ATENCION INTEGRAL A LAS MUJERES (GESTANTES, PARTURIENTAS Y MADRES LACTANTES), NIÑOS Y NIÑAS MENORES DE 3 AÑOS EN EL DEPARTAMENTO DE CAJAMARCA</t>
  </si>
  <si>
    <t>2088617: MEJORAMIENTO DE LA CAPACIDAD RESOLUTIVA DE LOS SERVICIOS DE SALUD PARA BRINDAR ATENCION INTEGRAL A LAS MUJERES (GESTANTES, PARTURIENTAS Y MADRES LACTANTES), NIÑOS Y NIÑAS MENORES DE 3 AÑOS EN EL DEPARTAMENTO DE HUANUCO</t>
  </si>
  <si>
    <t>2088618: MEJORAMIENTO DE LA CAPACIDAD RESOLUTIVA DE LOS SERVICIOS DE SALUD PARA BRINDAR ATENCION INTEGRAL A LAS MUJERES (GESTANTES, PARTURIENTAS Y MADRES LACTANTES) Y DE NIÑOS Y NIÑAS MENORES DE 3 AÑOS EN EL DEPARTAMENTO DE UCAYALI</t>
  </si>
  <si>
    <t>2088619: MEJORAMIENTO DE LA CAPACIDAD RESOLUTIVA DE LOS SERVICIOS DE SALUD PARA BRINDAR ATENCION INTEGRAL A LAS MUJERES (GESTANTES, PARTURIENTAS Y MADRES LACTANTES) Y DE NIÑOS Y NIÑAS MENORES DE 3 AÑOS EN EL DEPARTAMENTO DE AMAZONAS</t>
  </si>
  <si>
    <t>2088620: MEJORAMIENTO DE LA CAPACIDAD RESOLUTIVA DE LOS SERVICIOS DE SALUD PARA BRINDAR ATENCION INTEGRAL A LAS MUJERES (GESTANTES, PARTURIENTAS Y MADRES LACTANTES), NIÑOS Y NIÑAS MENORES DE 3 AÑOS EN EL DEPARTAMENTO DE AYACUCHO</t>
  </si>
  <si>
    <t>2088621: MEJORAMIENTO DE LA CAPACIDAD RESOLUTIVA DE LOS SERVICIOS DE SALUD PARA BRINDAR ATENCION INTEGRAL A LAS MUJERES (GESTANTES, PARTURIENTAS Y MADRES LACTANTES), NIÑOS Y NIÑAS MENORES DE 3 AÑOS EN EL DEPARTAMENTO DE HUANCAVELICA</t>
  </si>
  <si>
    <t>2088622: MEJORAMIENTO DE LA CAPACIDAD RESOLUTIVA DE LOS SERVICIOS DE SALUD PARA BRINDAR ATENCION INTEGRAL A LAS MUJERES (GESTANTES, PARTURIENTAS Y MADRES LACTANTES), NIÑOS Y NIÑAS MENORES DE 3 AÑOS EN LA REGION PUNO</t>
  </si>
  <si>
    <t>2088623: MEJORAMIENTO DE LA CAPACIDAD RESOLUTIVA DE LOS SERVICIOS DE SALUD PARA BRINDAR ATENCION INTEGRAL A LAS MUJERES (GESTANTES, PARTURIENTAS Y MADRES LACTANTES) Y DE NIÑOS Y NIÑAS MENORES DE 3 AÑOS EN EL DEPARTAMENTO DE APURIMAC</t>
  </si>
  <si>
    <t>2088624: MEJORAMIENTO DE LA CAPACIDAD RESOLUTIVA DE LOS SERVICIOS DE SALUD PARA BRINDAR ATENCION INTEGRAL A LAS MUJERES (GESTANTES, PARTURIENTAS Y MADRES LACTANTES) Y DE NIÑOS Y NIÑAS MENORES DE 3 AÑOS EN LA REGION DEL CUSCO</t>
  </si>
  <si>
    <t>2271707: CREACION DE LA RED REGIONAL DE TELESALUD PARA LA ATENCION ESPECIALIZADA EN SALUD MATERNA NEONATAL EN LA DIRECCION REGIONAL DE SALUD HUANCAVELICA - REGION HUANCAVELICA</t>
  </si>
  <si>
    <t>Pliego 131: INSTITUTO NACIONAL DE SALUD</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</si>
  <si>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</si>
  <si>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</si>
  <si>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Unidad Ejecutora 009-1562: INSTITUTO NACIONAL DE REHABILITACION - IGSS</t>
  </si>
  <si>
    <t>2056337: MEJORAMIENTO DE LA ATENCION DE LAS PERSONAS CON DISCAPACIDAD DE ALTA COMPLEJIDAD EN EL INSTITUTO NACIONAL DE REHABILITACION</t>
  </si>
  <si>
    <t>Unidad Ejecutora 016-1569: HOSPITAL DE EMERGENCIAS CASIMIRO ULLOA - IGSS</t>
  </si>
  <si>
    <t>Pliego 137: INSTITUTO DE GESTION DE SERVICIOS DE SALUD</t>
  </si>
  <si>
    <t>http://apps5.mineco.gob.pe/transparencia/Navegador/default.aspx</t>
  </si>
  <si>
    <t>131: INSTITUTO NACIONAL DE SALUD</t>
  </si>
  <si>
    <t>137: INSTITUTO DE GESTION DE SERVICIOS DE SALUD</t>
  </si>
  <si>
    <t>Unidad Ejecutora 002-1551: HOSPITAL NACIONAL ARZOBISPO LOAYZA</t>
  </si>
  <si>
    <t>2170440: EQUIPAMIENTO DEL DEPARTAMENTO DE ANESTESIOLOGIA Y CENTRO QUIRURGICO DEL HOSPITAL NACIONAL ARZOBISPO LOAYZA</t>
  </si>
  <si>
    <t>2172430: MEJORAMIENTO DEL SERVICIO DE NEFROLOGIA DEL HOSPITAL NACIONAL ARZOBISPO LOAYZA - LIMA - LIMA</t>
  </si>
  <si>
    <t>Unidad Ejecutora 012-1565: HOSPITAL NACIONAL HIPOLITO UNANUE - IGSS</t>
  </si>
  <si>
    <t>2160763: MEJORAMIENTO DEL MONITOREO Y TRATAMIENTO EN LOS PACIENTES DE LOS DEPARTAMENTOS DE MEDICINA Y PEDIATRIA DEL HOSPITAL NACIONAL HIPOLITO UNANUE AGUSTINO, LIMA, LIMA</t>
  </si>
  <si>
    <t>2160769: EQUIPAMIENTO ESTRATEGICO DE LOS DEPARTAMENTOS DE CIRUGIA Y GINECO - OBSTETRICIA DEL HOSPITAL NACIONAL HIPOLITO UNANUE, EL AGUSTINO, LIMA, LIMA</t>
  </si>
  <si>
    <t>Unidad Ejecutora 014-1567: HOSPITAL DE APOYO DEPARTAMENTAL MARIA AUXILIADORA - IGSS</t>
  </si>
  <si>
    <t>2197543: MEJORAMIENTO DEL EQUIPAMIENTO QUIRURGICO ESPECIALIZADO EN EL SERVICIO DE TORAX Y CARDIOVASCULAR DEL HOSPITAL MARIA AUXILIADORA UBICADO EN EL DISTRITO DE SAN JUAN DE MIRAFLORES, PROVINCIA Y DEPARTAMENTO DE LIMA</t>
  </si>
  <si>
    <t>Unidad Ejecutora 022-1575: RED. DE SALUD SAN JUAN DE LURIGANCHO - IGSS</t>
  </si>
  <si>
    <t>2133722: CONSTRUCCION DE NUEVA INFRAESTRUCTURA E IMPLEMENTACION DEL ESTABLECIMIENTO DE SALUD CHACARILLA DE OTERO DE LA MICRORED DE SALUD PIEDRA LIZA, DIRECCION DE RED DE SALUD SAN JUAN DE LURIGANCHO, DIRECCION DE SALUD IV LIMA ESTE</t>
  </si>
  <si>
    <t>Unidad Ejecutora 024-1577: RED. DE SALUD TUPAC AMARU - IGSS</t>
  </si>
  <si>
    <t>2171360: MEJORAMIENTO DE LA CAPACIDAD RESOLUTIVA DEL CENTRO DE SALUD SANTA LUZMILA II DE LA RED TUPAC AMARU DE LA DISA V LIMA CIUDAD</t>
  </si>
  <si>
    <t>Unidad Ejecutora 003-1552: HOSPITAL NACIONAL DOS DE MAYO</t>
  </si>
  <si>
    <t>2178583: MEJORAMIENTO DE LA CAPACIDAD RESOLUTIVA DEL SERVICIO DE NEUROCIRUGIA Y DE LA SALA DE OPERACIONES DEL HOSPITAL DOS DE MAYO</t>
  </si>
  <si>
    <t>2197491: MEJORAMIENTO DE LA CAPACIDAD RESOLUTIVA DEL SERVICIO DE OFTALMOLOGIA DEL HOSPITAL NACIONAL DOS DE MAYO.</t>
  </si>
  <si>
    <t>Unidad Ejecutora 004-1553: IGSS- HOSPITAL CAYETANO HEREDIA</t>
  </si>
  <si>
    <t>2135032: MEJORAMIENTO DE LA COBERTURA DE ATENCION EN LOS SERVICIOS DEL DPTO. DE ODONTO-ESTOMATOLOGIA DEL HOSPITAL NACIONAL CAYETANO HEREDIA</t>
  </si>
  <si>
    <t>Unidad Ejecutora 007-1560: INSTITUTO NACIONAL DE CIENCIAS NEUROLOGICAS - IGSS</t>
  </si>
  <si>
    <t>2108103: MEJORAMIENTO DE LA CAPACIDAD RESOLUTIVA DE LA UNIDAD DE CUIDADOS INTENSIVOS DEL INSTITUTO NACIONAL DE CIENCIAS NEUROLOGICAS</t>
  </si>
  <si>
    <t>2148228: AMPLIACION, REMODELACION Y EQUIPAMIENTO DE LOS SERVICIOS DEL DEPARTAMENTO DE PATOLOGIA CLINICA DEL HOSPITAL DE EMERGENCIAS JOSE CASIMIRO ULLOA</t>
  </si>
  <si>
    <t>Unidad Ejecutora 023-1576: RED. DE SALUD RIMAC - SAN MARTIN DE PORRES - LOS OLIVOS - IGSS</t>
  </si>
  <si>
    <t>2086393: IMPLEMENTACION DEL SERVICIO MATERNO INFANTIL EN EL CENTRO DE SALUD MEXICO DEL DISTRITO DE SAN MARTIN DE PORRES - LIMA</t>
  </si>
  <si>
    <t>2154122: MEJORAMIENTO DE LOS SERVICIOS DE SALUD DEL ESTABLECIMIENTO DE SALUD VILLA LOS ANGELES - MICRORED RIMAC - RED RIMAC SAN MARTIN DE PORRES LOS OLIVOS - DISA V LIMA CIUDAD</t>
  </si>
  <si>
    <t>2045646: CONSOLIDACION DE LOS SERVICIOS ASISTENCIALES DEL C.S. EL PROGRESO DISTRITO DE CARABAYLLO PROVINCIA DE LIMA</t>
  </si>
  <si>
    <t>Unidad Ejecutora 019-1572: HOSPITAL NACIONAL DOCENTE MADRE NIÑO - SAN BARTOLOME - IGSS</t>
  </si>
  <si>
    <t>2197490: INSTALACION DEL MODULO DE ATENCION DE URGENCIAS (MAU) EN EL SERVICIO DE EMERGENCIA DEL HOSPITAL NACIONAL DOCENTE MADRE NIÑO SAN BARTOLOME, LIMA -PERU</t>
  </si>
  <si>
    <t>2112720: FORTALECIMIENTO DE LA CAPACIDAD RESOLUTIVA DEL CENTRO DE SALUD I-4 CESAR LOPEZ SILVA DE LA DISA II LIMA SUR</t>
  </si>
  <si>
    <t>2285573: MEJORAMIENTO DE LOS SERVICIOS DE SALUD DEL ESTABLECIMIENTO DE SALUD PROGRESO, DEL DISTRITO DE CHIMBOTE, PROVINCIA DE SANTA, DEPARTAMENTO DE ANCASH</t>
  </si>
  <si>
    <t>2063552: FORTALECIMIENTO DE LA CAPACIDAD RESOLUTIVA DE LOS SERVICIOS DE SALUD DEL HOSPITAL SAN JUAN DE DIOS DE PISCO - DIRESA ICA</t>
  </si>
  <si>
    <t>2249814: MEJORAMIENTO DE LA CAPACIDAD DE DIAGNOSTICO DEL SERVICIO DE CONSULTORIOS EXTERNOS DE CIRUGIA DE CABEZA, CUELLO Y MAXILOFACIAL DEL HOSPITAL MARIA AUXILIADORA SAN JUAN DE MIRAFLORES, LIMA</t>
  </si>
  <si>
    <t>2250895: MEJORAMIENTO DE LA CAPACIDAD RESOLUTIVA DEL DEPARTAMENTO DE ONCOLOGIA DEL HOSPITAL MARIA AUXILIADORA SAN JUAN DE MIRAFLORES - LIMA</t>
  </si>
  <si>
    <t>2289595: MEJORAMIENTO DEL EQUIPAMIENTO ENDOSCOPICO GINECOLOGCO EN EL DEPARTAMENTO DE OBSTETRICIA Y GINECOLOGIA DEL HOSPITAL MARIA AUXILIADORA DEL DISTRITO DE SAN JUAN DE MIRAFLORES, PROVINCIA Y DEPARTAMENTO LIMA</t>
  </si>
  <si>
    <t>2289725: MEJORAMIENTO DEL SERVICIO DE CIRUGIA PEDIATRICA DEL HOSPITAL MARIA AUXILIADORA DEL DISTRITO DE SAN JUAN DE MIRAFLORES, PROVINCIA Y DEPARTAMENTO LIMA</t>
  </si>
  <si>
    <t>2291694: MEJORAMIENTO DEL MONITOREO Y SUPERVISION DE LAS CIRUGIAS EN LA FASE INTRAOPERATORIA EN EL CENTRO QUIRURGICO DEL HOSPITAL MARIA AUXILIADORA, DISTRITO DE SAN JUAN DE MIRAFLORES, PROVINCIA DE LIMA, DEPARTAMENTO DE LIMA</t>
  </si>
  <si>
    <t>2078514: OPTIMIZACION DE LA CAPACIDAD DE ATENCION DEL CENTRO MATERNO INFANTIL Y EMERGENCIA TABLADA DE LURIN</t>
  </si>
  <si>
    <t>AL MES DE OCTUBRE 2016</t>
  </si>
  <si>
    <t>MINISTERIO DE SALUD - MES DE OCTUBRE 2016</t>
  </si>
  <si>
    <t>Ejecución acumulada al mes de
 Setiembre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</si>
</sst>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14"/>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sz val="10"/>
      <name val="Arial Black"/>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10"/>
      <color theme="1"/>
      <name val="Arial"/>
      <family val="2"/>
    </font>
    <font>
      <sz val="10"/>
      <color theme="1"/>
      <name val="Arial"/>
      <family val="2"/>
    </font>
    <font>
      <b/>
      <sz val="9"/>
      <color theme="1"/>
      <name val="Arial"/>
      <family val="2"/>
    </font>
    <font>
      <sz val="20"/>
      <name val="Arial"/>
      <family val="2"/>
    </font>
    <font>
      <u/>
      <sz val="11"/>
      <color theme="10"/>
      <name val="Calibri"/>
      <family val="2"/>
      <scheme val="minor"/>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B9F2FD"/>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33" fillId="0" borderId="0" applyNumberFormat="0" applyFill="0" applyBorder="0" applyAlignment="0" applyProtection="0"/>
  </cellStyleXfs>
  <cellXfs count="197">
    <xf numFmtId="0" fontId="0" fillId="0" borderId="0" xfId="0"/>
    <xf numFmtId="0" fontId="9" fillId="2" borderId="0" xfId="9" applyFont="1" applyFill="1"/>
    <xf numFmtId="0" fontId="9" fillId="2" borderId="0" xfId="9" applyFont="1" applyFill="1" applyAlignment="1">
      <alignment wrapText="1"/>
    </xf>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14" fillId="2" borderId="0" xfId="9" applyNumberFormat="1" applyFont="1" applyFill="1"/>
    <xf numFmtId="3" fontId="12" fillId="0" borderId="0" xfId="0" applyNumberFormat="1" applyFont="1" applyFill="1" applyBorder="1" applyAlignment="1">
      <alignment vertical="center" wrapText="1"/>
    </xf>
    <xf numFmtId="3" fontId="15"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9" fillId="2" borderId="0" xfId="9" applyNumberFormat="1" applyFont="1" applyFill="1"/>
    <xf numFmtId="43" fontId="5" fillId="2" borderId="0" xfId="9" applyNumberFormat="1" applyFont="1" applyFill="1"/>
    <xf numFmtId="0" fontId="7" fillId="2" borderId="0" xfId="9" applyFont="1" applyFill="1" applyAlignment="1">
      <alignment horizontal="center"/>
    </xf>
    <xf numFmtId="3" fontId="14" fillId="5" borderId="0" xfId="9" applyNumberFormat="1" applyFont="1" applyFill="1" applyBorder="1" applyAlignment="1">
      <alignment horizontal="right"/>
    </xf>
    <xf numFmtId="0" fontId="9" fillId="2" borderId="0" xfId="9" applyFont="1" applyFill="1" applyBorder="1"/>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21"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3" fontId="18" fillId="0" borderId="11" xfId="10" applyNumberFormat="1" applyFont="1" applyFill="1" applyBorder="1" applyAlignment="1">
      <alignment horizontal="right" vertical="center" wrapText="1"/>
    </xf>
    <xf numFmtId="3" fontId="19" fillId="0" borderId="0" xfId="10" applyNumberFormat="1" applyFont="1" applyFill="1" applyBorder="1" applyAlignment="1">
      <alignment horizontal="right" vertical="center" wrapText="1"/>
    </xf>
    <xf numFmtId="0" fontId="14" fillId="0" borderId="0" xfId="10" applyFont="1"/>
    <xf numFmtId="0" fontId="20" fillId="5" borderId="2" xfId="10" applyFont="1" applyFill="1" applyBorder="1" applyAlignment="1">
      <alignment horizontal="center" vertical="center" wrapText="1"/>
    </xf>
    <xf numFmtId="4" fontId="7" fillId="2" borderId="0" xfId="9" applyNumberFormat="1" applyFont="1" applyFill="1"/>
    <xf numFmtId="4" fontId="23" fillId="0" borderId="0" xfId="0" applyNumberFormat="1" applyFont="1" applyFill="1" applyBorder="1" applyAlignment="1">
      <alignment vertical="center" wrapText="1"/>
    </xf>
    <xf numFmtId="0" fontId="11" fillId="3" borderId="21" xfId="10" applyFont="1" applyFill="1" applyBorder="1" applyAlignment="1">
      <alignment horizontal="center" vertical="center" wrapText="1"/>
    </xf>
    <xf numFmtId="0" fontId="21" fillId="0" borderId="0" xfId="0" applyFont="1" applyAlignment="1">
      <alignment horizontal="center" vertical="center" wrapText="1"/>
    </xf>
    <xf numFmtId="0" fontId="26" fillId="0" borderId="0" xfId="0" applyFont="1"/>
    <xf numFmtId="0" fontId="21" fillId="0" borderId="0" xfId="0" applyFont="1" applyAlignment="1">
      <alignment vertical="center" wrapText="1"/>
    </xf>
    <xf numFmtId="0" fontId="21" fillId="0" borderId="0" xfId="0" applyFont="1"/>
    <xf numFmtId="0" fontId="26" fillId="0" borderId="0" xfId="0" applyFont="1" applyBorder="1"/>
    <xf numFmtId="0" fontId="22" fillId="0" borderId="2" xfId="0" applyFont="1" applyBorder="1" applyAlignment="1">
      <alignment horizontal="justify" vertical="center" wrapText="1"/>
    </xf>
    <xf numFmtId="3" fontId="22" fillId="0" borderId="2" xfId="0" applyNumberFormat="1" applyFont="1" applyBorder="1" applyAlignment="1">
      <alignment horizontal="right" vertical="center" wrapText="1"/>
    </xf>
    <xf numFmtId="0" fontId="20" fillId="0" borderId="2" xfId="0" applyFont="1" applyFill="1" applyBorder="1" applyAlignment="1">
      <alignment horizontal="center" vertical="center" wrapText="1"/>
    </xf>
    <xf numFmtId="0" fontId="19" fillId="6" borderId="2" xfId="0" applyFont="1" applyFill="1" applyBorder="1" applyAlignment="1">
      <alignment horizontal="left" vertical="center" wrapText="1"/>
    </xf>
    <xf numFmtId="165" fontId="19" fillId="6" borderId="2" xfId="2" applyNumberFormat="1" applyFont="1" applyFill="1" applyBorder="1" applyAlignment="1">
      <alignment horizontal="right" vertical="center" wrapText="1"/>
    </xf>
    <xf numFmtId="3" fontId="19" fillId="6" borderId="2" xfId="2" applyNumberFormat="1" applyFont="1" applyFill="1" applyBorder="1" applyAlignment="1">
      <alignment horizontal="right" vertical="center" wrapText="1"/>
    </xf>
    <xf numFmtId="0" fontId="20" fillId="5" borderId="2" xfId="0" applyFont="1" applyFill="1" applyBorder="1" applyAlignment="1">
      <alignment horizontal="center" vertical="center" wrapText="1"/>
    </xf>
    <xf numFmtId="0" fontId="19" fillId="6" borderId="12" xfId="0" applyFont="1" applyFill="1" applyBorder="1" applyAlignment="1">
      <alignment horizontal="left" vertical="center" wrapText="1"/>
    </xf>
    <xf numFmtId="49" fontId="20" fillId="2" borderId="2" xfId="0" applyNumberFormat="1" applyFont="1" applyFill="1" applyBorder="1" applyAlignment="1">
      <alignment vertical="center" wrapText="1"/>
    </xf>
    <xf numFmtId="167" fontId="26" fillId="0" borderId="0" xfId="0" applyNumberFormat="1" applyFont="1"/>
    <xf numFmtId="4" fontId="26" fillId="0" borderId="0" xfId="0" applyNumberFormat="1" applyFont="1"/>
    <xf numFmtId="0" fontId="21" fillId="5" borderId="0" xfId="0" applyFont="1" applyFill="1" applyAlignment="1">
      <alignment vertical="center" wrapText="1"/>
    </xf>
    <xf numFmtId="0" fontId="24"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8" fillId="5" borderId="0" xfId="10" applyFont="1" applyFill="1" applyBorder="1" applyAlignment="1">
      <alignment horizontal="center" vertical="center" wrapText="1"/>
    </xf>
    <xf numFmtId="0" fontId="14" fillId="0" borderId="0" xfId="10" applyFont="1" applyAlignment="1">
      <alignment vertical="center" wrapText="1"/>
    </xf>
    <xf numFmtId="0" fontId="19"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5" fontId="19" fillId="6" borderId="12" xfId="1" applyNumberFormat="1" applyFont="1" applyFill="1" applyBorder="1" applyAlignment="1">
      <alignment horizontal="right" vertical="center" wrapText="1"/>
    </xf>
    <xf numFmtId="3" fontId="19" fillId="6" borderId="12" xfId="1" applyNumberFormat="1" applyFont="1" applyFill="1" applyBorder="1" applyAlignment="1">
      <alignment horizontal="right" vertical="center" wrapText="1"/>
    </xf>
    <xf numFmtId="167" fontId="19" fillId="6" borderId="12" xfId="1" applyNumberFormat="1" applyFont="1" applyFill="1" applyBorder="1" applyAlignment="1">
      <alignment horizontal="right" vertical="center" wrapText="1"/>
    </xf>
    <xf numFmtId="167" fontId="22" fillId="0" borderId="2" xfId="0" applyNumberFormat="1" applyFont="1" applyBorder="1" applyAlignment="1">
      <alignment horizontal="right" vertical="center" wrapText="1"/>
    </xf>
    <xf numFmtId="165" fontId="19" fillId="6" borderId="13" xfId="2" applyNumberFormat="1" applyFont="1" applyFill="1" applyBorder="1" applyAlignment="1">
      <alignment horizontal="right" vertical="center" wrapText="1"/>
    </xf>
    <xf numFmtId="0" fontId="27" fillId="0" borderId="0" xfId="0" applyFont="1" applyAlignment="1">
      <alignment horizontal="center" vertical="center" wrapText="1"/>
    </xf>
    <xf numFmtId="167" fontId="28" fillId="0" borderId="0" xfId="10" applyNumberFormat="1" applyFont="1" applyFill="1" applyBorder="1"/>
    <xf numFmtId="167" fontId="28"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9" fillId="2" borderId="0" xfId="10" applyFont="1" applyFill="1" applyAlignment="1">
      <alignment horizontal="right" wrapText="1"/>
    </xf>
    <xf numFmtId="0" fontId="28" fillId="0" borderId="0" xfId="0" applyFont="1" applyAlignment="1">
      <alignment vertical="center" wrapText="1"/>
    </xf>
    <xf numFmtId="167" fontId="28"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5" xfId="9" applyNumberFormat="1" applyFont="1" applyFill="1" applyBorder="1" applyAlignment="1">
      <alignment horizontal="right"/>
    </xf>
    <xf numFmtId="3" fontId="10" fillId="5" borderId="0" xfId="9" applyNumberFormat="1" applyFont="1" applyFill="1" applyBorder="1" applyAlignment="1">
      <alignment horizontal="right"/>
    </xf>
    <xf numFmtId="0" fontId="30" fillId="7" borderId="0" xfId="0" applyFont="1" applyFill="1" applyBorder="1" applyAlignment="1">
      <alignment horizontal="left" wrapText="1"/>
    </xf>
    <xf numFmtId="165" fontId="28" fillId="0" borderId="0" xfId="0" applyNumberFormat="1" applyFont="1" applyAlignment="1">
      <alignment horizontal="center" vertical="center" wrapText="1"/>
    </xf>
    <xf numFmtId="0" fontId="21" fillId="0" borderId="0" xfId="0" applyFont="1" applyAlignment="1">
      <alignment horizontal="justify" vertical="top" wrapText="1"/>
    </xf>
    <xf numFmtId="167" fontId="19" fillId="5" borderId="6" xfId="9" applyNumberFormat="1" applyFont="1" applyFill="1" applyBorder="1" applyAlignment="1">
      <alignment horizontal="right"/>
    </xf>
    <xf numFmtId="0" fontId="11" fillId="3" borderId="21" xfId="10" applyFont="1" applyFill="1" applyBorder="1" applyAlignment="1">
      <alignment horizontal="center" vertical="center" wrapText="1"/>
    </xf>
    <xf numFmtId="3" fontId="28" fillId="0" borderId="0" xfId="0" applyNumberFormat="1" applyFont="1" applyAlignment="1">
      <alignment horizontal="center" vertical="center" wrapText="1"/>
    </xf>
    <xf numFmtId="3" fontId="19" fillId="0" borderId="0" xfId="10" applyNumberFormat="1" applyFont="1" applyBorder="1" applyAlignment="1">
      <alignment horizontal="right" vertical="center" wrapText="1"/>
    </xf>
    <xf numFmtId="3" fontId="27" fillId="0" borderId="0" xfId="0" applyNumberFormat="1" applyFont="1" applyAlignment="1">
      <alignment horizontal="center" vertical="center" wrapText="1"/>
    </xf>
    <xf numFmtId="0" fontId="20" fillId="5" borderId="0" xfId="10" applyFont="1" applyFill="1" applyBorder="1" applyAlignment="1">
      <alignment horizontal="center" vertical="center" wrapText="1"/>
    </xf>
    <xf numFmtId="3" fontId="19" fillId="5" borderId="0" xfId="10" applyNumberFormat="1" applyFont="1" applyFill="1" applyBorder="1" applyAlignment="1">
      <alignment horizontal="right" vertical="center" wrapText="1"/>
    </xf>
    <xf numFmtId="3" fontId="29" fillId="7" borderId="0" xfId="0" applyNumberFormat="1" applyFont="1" applyFill="1" applyBorder="1" applyAlignment="1">
      <alignment horizontal="right" vertical="center" wrapText="1"/>
    </xf>
    <xf numFmtId="3" fontId="19" fillId="5" borderId="0" xfId="0" applyNumberFormat="1" applyFont="1" applyFill="1" applyBorder="1" applyAlignment="1">
      <alignment horizontal="right" vertical="center"/>
    </xf>
    <xf numFmtId="167" fontId="31" fillId="0" borderId="0" xfId="10" applyNumberFormat="1" applyFont="1" applyFill="1" applyBorder="1" applyAlignment="1">
      <alignment horizontal="right" vertical="center" wrapText="1"/>
    </xf>
    <xf numFmtId="167" fontId="19" fillId="0" borderId="0" xfId="10" applyNumberFormat="1" applyFont="1" applyBorder="1" applyAlignment="1">
      <alignment horizontal="right" vertical="center"/>
    </xf>
    <xf numFmtId="0" fontId="19" fillId="2" borderId="0" xfId="10" applyFont="1" applyFill="1" applyBorder="1" applyAlignment="1">
      <alignment horizontal="right" wrapText="1"/>
    </xf>
    <xf numFmtId="167" fontId="22" fillId="0" borderId="2" xfId="2" applyNumberFormat="1" applyFont="1" applyBorder="1" applyAlignment="1">
      <alignment horizontal="right" vertical="center" wrapText="1"/>
    </xf>
    <xf numFmtId="3" fontId="19" fillId="6" borderId="2" xfId="2" applyNumberFormat="1" applyFont="1" applyFill="1" applyBorder="1" applyAlignment="1">
      <alignment horizontal="left" vertical="center" wrapText="1"/>
    </xf>
    <xf numFmtId="166" fontId="19" fillId="6" borderId="2" xfId="2" applyNumberFormat="1" applyFont="1" applyFill="1" applyBorder="1" applyAlignment="1">
      <alignment horizontal="right" vertical="center" wrapText="1"/>
    </xf>
    <xf numFmtId="3" fontId="24" fillId="4" borderId="2" xfId="0" applyNumberFormat="1" applyFont="1" applyFill="1" applyBorder="1" applyAlignment="1">
      <alignment horizontal="right" vertical="center"/>
    </xf>
    <xf numFmtId="167" fontId="24" fillId="4" borderId="2" xfId="0" applyNumberFormat="1" applyFont="1" applyFill="1" applyBorder="1" applyAlignment="1">
      <alignment horizontal="right" vertical="center"/>
    </xf>
    <xf numFmtId="0" fontId="20" fillId="5" borderId="2" xfId="10" applyFont="1" applyFill="1" applyBorder="1" applyAlignment="1">
      <alignment horizontal="right" vertical="center" wrapText="1"/>
    </xf>
    <xf numFmtId="0" fontId="24" fillId="4" borderId="2" xfId="0" applyFont="1" applyFill="1" applyBorder="1" applyAlignment="1">
      <alignment horizontal="right" vertical="center"/>
    </xf>
    <xf numFmtId="0" fontId="14" fillId="0" borderId="0" xfId="10" applyFont="1" applyAlignment="1">
      <alignment horizontal="right"/>
    </xf>
    <xf numFmtId="0" fontId="24" fillId="4" borderId="12" xfId="0" applyFont="1" applyFill="1" applyBorder="1" applyAlignment="1">
      <alignment horizontal="left" vertical="center"/>
    </xf>
    <xf numFmtId="0" fontId="21" fillId="0" borderId="0" xfId="0" quotePrefix="1" applyFont="1" applyAlignment="1">
      <alignment vertical="center" wrapText="1"/>
    </xf>
    <xf numFmtId="0" fontId="19" fillId="4" borderId="17" xfId="0" applyFont="1" applyFill="1" applyBorder="1" applyAlignment="1">
      <alignment horizontal="center" vertical="center" wrapText="1"/>
    </xf>
    <xf numFmtId="167" fontId="19" fillId="4" borderId="17" xfId="0" applyNumberFormat="1" applyFont="1" applyFill="1" applyBorder="1" applyAlignment="1">
      <alignment horizontal="right" vertical="center"/>
    </xf>
    <xf numFmtId="3" fontId="14" fillId="0" borderId="0" xfId="10" applyNumberFormat="1" applyFont="1"/>
    <xf numFmtId="43" fontId="32" fillId="2" borderId="0" xfId="1" applyFont="1" applyFill="1"/>
    <xf numFmtId="3" fontId="19" fillId="4" borderId="14" xfId="0" applyNumberFormat="1" applyFont="1" applyFill="1" applyBorder="1" applyAlignment="1">
      <alignment horizontal="right" vertical="center"/>
    </xf>
    <xf numFmtId="0" fontId="31" fillId="0" borderId="0" xfId="0" applyFont="1" applyBorder="1" applyAlignment="1">
      <alignment vertical="center"/>
    </xf>
    <xf numFmtId="3" fontId="19" fillId="4" borderId="17" xfId="0" applyNumberFormat="1" applyFont="1" applyFill="1" applyBorder="1" applyAlignment="1">
      <alignment vertical="center" wrapText="1"/>
    </xf>
    <xf numFmtId="3" fontId="22" fillId="0" borderId="12" xfId="0" applyNumberFormat="1" applyFont="1" applyBorder="1" applyAlignment="1">
      <alignment horizontal="right" vertical="center" wrapText="1"/>
    </xf>
    <xf numFmtId="0" fontId="22" fillId="0" borderId="4" xfId="0" applyFont="1" applyBorder="1" applyAlignment="1">
      <alignment horizontal="justify" vertical="center" wrapText="1"/>
    </xf>
    <xf numFmtId="3" fontId="19" fillId="6" borderId="4" xfId="2" applyNumberFormat="1" applyFont="1" applyFill="1" applyBorder="1" applyAlignment="1">
      <alignment horizontal="left" vertical="center" wrapText="1"/>
    </xf>
    <xf numFmtId="3" fontId="19" fillId="6" borderId="4" xfId="2" applyNumberFormat="1" applyFont="1" applyFill="1" applyBorder="1" applyAlignment="1">
      <alignment horizontal="right" vertical="center" wrapText="1"/>
    </xf>
    <xf numFmtId="0" fontId="26" fillId="0" borderId="12" xfId="0" applyFont="1" applyBorder="1" applyAlignment="1"/>
    <xf numFmtId="165" fontId="19" fillId="6" borderId="12" xfId="2" applyNumberFormat="1" applyFont="1" applyFill="1" applyBorder="1" applyAlignment="1">
      <alignment horizontal="right" vertical="center" wrapText="1"/>
    </xf>
    <xf numFmtId="3" fontId="19" fillId="6" borderId="12" xfId="2" applyNumberFormat="1" applyFont="1" applyFill="1" applyBorder="1" applyAlignment="1">
      <alignment horizontal="right" vertical="center" wrapText="1"/>
    </xf>
    <xf numFmtId="167" fontId="19" fillId="6" borderId="12" xfId="2" applyNumberFormat="1" applyFont="1" applyFill="1" applyBorder="1" applyAlignment="1">
      <alignment horizontal="right" vertical="center" wrapText="1"/>
    </xf>
    <xf numFmtId="0" fontId="22" fillId="0" borderId="36" xfId="0" applyFont="1" applyBorder="1" applyAlignment="1">
      <alignment horizontal="justify" vertical="center" wrapText="1"/>
    </xf>
    <xf numFmtId="167" fontId="22" fillId="0" borderId="12" xfId="0" applyNumberFormat="1" applyFont="1" applyBorder="1" applyAlignment="1">
      <alignment horizontal="right" vertical="center" wrapText="1"/>
    </xf>
    <xf numFmtId="0" fontId="19" fillId="8" borderId="2" xfId="0" applyFont="1" applyFill="1" applyBorder="1" applyAlignment="1">
      <alignment horizontal="left" vertical="center" wrapText="1"/>
    </xf>
    <xf numFmtId="3" fontId="19" fillId="8" borderId="2" xfId="0" applyNumberFormat="1" applyFont="1" applyFill="1" applyBorder="1" applyAlignment="1">
      <alignment horizontal="right" vertical="center" wrapText="1"/>
    </xf>
    <xf numFmtId="49" fontId="20" fillId="2" borderId="2" xfId="0" applyNumberFormat="1" applyFont="1" applyFill="1" applyBorder="1" applyAlignment="1">
      <alignment horizontal="center" vertical="center" wrapText="1"/>
    </xf>
    <xf numFmtId="0" fontId="31" fillId="6" borderId="2" xfId="0" applyFont="1" applyFill="1" applyBorder="1" applyAlignment="1">
      <alignment horizontal="left" wrapText="1"/>
    </xf>
    <xf numFmtId="0" fontId="26" fillId="6" borderId="2" xfId="0" applyFont="1" applyFill="1" applyBorder="1" applyAlignment="1">
      <alignment horizontal="left" wrapText="1"/>
    </xf>
    <xf numFmtId="3" fontId="31" fillId="6" borderId="2" xfId="0" applyNumberFormat="1" applyFont="1" applyFill="1" applyBorder="1" applyAlignment="1">
      <alignment horizontal="right" vertical="center" wrapText="1"/>
    </xf>
    <xf numFmtId="167" fontId="31" fillId="6" borderId="2" xfId="0" applyNumberFormat="1" applyFont="1" applyFill="1" applyBorder="1" applyAlignment="1">
      <alignment horizontal="right" vertical="center" wrapText="1"/>
    </xf>
    <xf numFmtId="3" fontId="4" fillId="4" borderId="16" xfId="0" applyNumberFormat="1" applyFont="1" applyFill="1" applyBorder="1" applyAlignment="1">
      <alignment horizontal="right" vertical="center"/>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6" fontId="19" fillId="6" borderId="4" xfId="2" applyNumberFormat="1" applyFont="1" applyFill="1" applyBorder="1" applyAlignment="1">
      <alignment horizontal="right" vertical="center" wrapText="1"/>
    </xf>
    <xf numFmtId="167" fontId="19" fillId="6" borderId="2" xfId="2" applyNumberFormat="1" applyFont="1" applyFill="1" applyBorder="1" applyAlignment="1">
      <alignment horizontal="right" vertical="center" wrapText="1"/>
    </xf>
    <xf numFmtId="0" fontId="10" fillId="5" borderId="37" xfId="9" applyFont="1" applyFill="1" applyBorder="1" applyAlignment="1">
      <alignment horizontal="left" wrapText="1"/>
    </xf>
    <xf numFmtId="3" fontId="19" fillId="5" borderId="3" xfId="9" applyNumberFormat="1" applyFont="1" applyFill="1" applyBorder="1" applyAlignment="1">
      <alignment horizontal="right"/>
    </xf>
    <xf numFmtId="167" fontId="19" fillId="5" borderId="15" xfId="9" applyNumberFormat="1" applyFont="1" applyFill="1" applyBorder="1" applyAlignment="1">
      <alignment horizontal="right"/>
    </xf>
    <xf numFmtId="3" fontId="10" fillId="5" borderId="3" xfId="9" applyNumberFormat="1" applyFont="1" applyFill="1" applyBorder="1" applyAlignment="1">
      <alignment horizontal="right"/>
    </xf>
    <xf numFmtId="0" fontId="19" fillId="4" borderId="38" xfId="0" applyFont="1" applyFill="1" applyBorder="1" applyAlignment="1">
      <alignment vertical="center" wrapText="1"/>
    </xf>
    <xf numFmtId="3" fontId="22" fillId="0" borderId="39" xfId="0" applyNumberFormat="1" applyFont="1" applyBorder="1" applyAlignment="1">
      <alignment horizontal="right" vertical="center" wrapText="1"/>
    </xf>
    <xf numFmtId="3" fontId="22" fillId="0" borderId="40" xfId="0" applyNumberFormat="1" applyFont="1" applyBorder="1" applyAlignment="1">
      <alignment horizontal="right" vertical="center" wrapText="1"/>
    </xf>
    <xf numFmtId="166" fontId="19" fillId="8" borderId="2" xfId="0" applyNumberFormat="1" applyFont="1" applyFill="1" applyBorder="1" applyAlignment="1">
      <alignment horizontal="right" vertical="center" wrapText="1"/>
    </xf>
    <xf numFmtId="166" fontId="22" fillId="0" borderId="2" xfId="0" applyNumberFormat="1" applyFont="1" applyBorder="1" applyAlignment="1">
      <alignment horizontal="right" vertical="center" wrapText="1"/>
    </xf>
    <xf numFmtId="0" fontId="19" fillId="0" borderId="0" xfId="0" applyFont="1" applyAlignment="1">
      <alignment horizontal="center" vertical="center" wrapText="1"/>
    </xf>
    <xf numFmtId="0" fontId="19" fillId="8" borderId="2" xfId="0" applyFont="1" applyFill="1" applyBorder="1" applyAlignment="1">
      <alignment horizontal="right" vertical="center" wrapText="1"/>
    </xf>
    <xf numFmtId="0" fontId="14" fillId="2" borderId="5" xfId="9" applyFont="1" applyFill="1" applyBorder="1" applyAlignment="1">
      <alignment wrapText="1"/>
    </xf>
    <xf numFmtId="43" fontId="14" fillId="0" borderId="0" xfId="1" applyFont="1"/>
    <xf numFmtId="3" fontId="22" fillId="0" borderId="12" xfId="0" applyNumberFormat="1" applyFont="1" applyBorder="1" applyAlignment="1">
      <alignment vertical="center" wrapText="1"/>
    </xf>
    <xf numFmtId="0" fontId="19" fillId="8" borderId="2" xfId="0" applyFont="1" applyFill="1" applyBorder="1" applyAlignment="1">
      <alignment vertical="center" wrapText="1"/>
    </xf>
    <xf numFmtId="3" fontId="19" fillId="8" borderId="2" xfId="0" applyNumberFormat="1" applyFont="1" applyFill="1" applyBorder="1" applyAlignment="1">
      <alignment vertical="center" wrapText="1"/>
    </xf>
    <xf numFmtId="3" fontId="22" fillId="0" borderId="2" xfId="0" applyNumberFormat="1" applyFont="1" applyBorder="1" applyAlignment="1">
      <alignment vertical="center" wrapText="1"/>
    </xf>
    <xf numFmtId="0" fontId="26" fillId="0" borderId="0" xfId="0" applyFont="1" applyAlignment="1"/>
    <xf numFmtId="0" fontId="10" fillId="6" borderId="18" xfId="9" applyFont="1" applyFill="1" applyBorder="1" applyAlignment="1">
      <alignment horizontal="center" vertical="center" wrapText="1"/>
    </xf>
    <xf numFmtId="0" fontId="10" fillId="6" borderId="18" xfId="9" applyFont="1" applyFill="1" applyBorder="1" applyAlignment="1">
      <alignment horizontal="center" vertical="center"/>
    </xf>
    <xf numFmtId="0" fontId="10" fillId="6" borderId="19" xfId="9" applyFont="1" applyFill="1" applyBorder="1" applyAlignment="1">
      <alignment horizontal="center" vertical="center" wrapText="1"/>
    </xf>
    <xf numFmtId="0" fontId="10" fillId="6" borderId="20" xfId="9" applyFont="1" applyFill="1" applyBorder="1" applyAlignment="1">
      <alignment horizontal="center" vertical="center"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4" fillId="2" borderId="0" xfId="9" applyFont="1" applyFill="1" applyAlignment="1">
      <alignment wrapText="1"/>
    </xf>
    <xf numFmtId="3" fontId="34"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1" fillId="3" borderId="21" xfId="10" applyFont="1" applyFill="1" applyBorder="1" applyAlignment="1">
      <alignment horizontal="center" vertical="center" wrapText="1"/>
    </xf>
    <xf numFmtId="0" fontId="16" fillId="3" borderId="22" xfId="10" applyFont="1" applyFill="1" applyBorder="1" applyAlignment="1">
      <alignment horizontal="center" vertical="center" wrapText="1"/>
    </xf>
    <xf numFmtId="0" fontId="16" fillId="3" borderId="35" xfId="1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11" fillId="3" borderId="23" xfId="10" applyFont="1" applyFill="1" applyBorder="1" applyAlignment="1">
      <alignment horizontal="center" vertical="center" wrapText="1"/>
    </xf>
    <xf numFmtId="0" fontId="11" fillId="3" borderId="24" xfId="10" applyFont="1" applyFill="1" applyBorder="1" applyAlignment="1">
      <alignment horizontal="center" vertical="center" wrapText="1"/>
    </xf>
    <xf numFmtId="167" fontId="11" fillId="3" borderId="25" xfId="10" applyNumberFormat="1" applyFont="1" applyFill="1" applyBorder="1" applyAlignment="1">
      <alignment horizontal="center" vertical="center" wrapText="1"/>
    </xf>
    <xf numFmtId="167" fontId="11" fillId="3" borderId="26" xfId="10" applyNumberFormat="1" applyFont="1" applyFill="1" applyBorder="1" applyAlignment="1">
      <alignment horizontal="center" vertical="center" wrapText="1"/>
    </xf>
    <xf numFmtId="0" fontId="11" fillId="3" borderId="27" xfId="10" applyFont="1" applyFill="1" applyBorder="1" applyAlignment="1">
      <alignment horizontal="center" vertical="center" wrapText="1"/>
    </xf>
    <xf numFmtId="0" fontId="11" fillId="3" borderId="28" xfId="10" applyFont="1" applyFill="1" applyBorder="1" applyAlignment="1">
      <alignment horizontal="center" vertical="center" wrapText="1"/>
    </xf>
    <xf numFmtId="3" fontId="33" fillId="0" borderId="0" xfId="11" applyNumberFormat="1" applyBorder="1" applyAlignment="1">
      <alignment horizontal="left" vertical="center" wrapText="1"/>
    </xf>
    <xf numFmtId="4" fontId="11" fillId="3" borderId="23" xfId="10" applyNumberFormat="1" applyFont="1" applyFill="1" applyBorder="1" applyAlignment="1">
      <alignment horizontal="center" vertical="center" wrapText="1"/>
    </xf>
    <xf numFmtId="4" fontId="11" fillId="3" borderId="24"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9" xfId="10" applyNumberFormat="1" applyFont="1" applyFill="1" applyBorder="1" applyAlignment="1">
      <alignment horizontal="center" vertical="center" wrapText="1"/>
    </xf>
    <xf numFmtId="167" fontId="11" fillId="3" borderId="30" xfId="10" applyNumberFormat="1" applyFont="1" applyFill="1" applyBorder="1" applyAlignment="1">
      <alignment horizontal="center" vertical="center" wrapText="1"/>
    </xf>
    <xf numFmtId="164" fontId="11" fillId="3" borderId="29" xfId="2" applyNumberFormat="1" applyFont="1" applyFill="1" applyBorder="1" applyAlignment="1">
      <alignment horizontal="center" vertical="center" wrapText="1"/>
    </xf>
    <xf numFmtId="164" fontId="11" fillId="3" borderId="23" xfId="2" applyNumberFormat="1"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33" xfId="10"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2" xfId="0" applyFont="1" applyFill="1" applyBorder="1" applyAlignment="1">
      <alignment horizontal="center" vertical="center" wrapText="1"/>
    </xf>
    <xf numFmtId="164" fontId="14" fillId="0" borderId="0" xfId="1" applyNumberFormat="1" applyFont="1"/>
    <xf numFmtId="164" fontId="14" fillId="0" borderId="0" xfId="10" applyNumberFormat="1" applyFont="1"/>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K30"/>
  <sheetViews>
    <sheetView workbookViewId="0">
      <selection activeCell="B2" sqref="B2:E21"/>
    </sheetView>
  </sheetViews>
  <sheetFormatPr baseColWidth="10" defaultColWidth="11.42578125" defaultRowHeight="12.75" x14ac:dyDescent="0.2"/>
  <cols>
    <col min="1" max="1" width="4.140625" style="1" customWidth="1"/>
    <col min="2" max="2" width="64.85546875" style="1" customWidth="1"/>
    <col min="3" max="3" width="16.28515625" style="1" customWidth="1"/>
    <col min="4" max="4" width="16.5703125" style="1" customWidth="1"/>
    <col min="5" max="5" width="10.7109375" style="4" customWidth="1"/>
    <col min="6" max="6" width="12.5703125" style="1" bestFit="1" customWidth="1"/>
    <col min="7" max="7" width="17" style="7" bestFit="1" customWidth="1"/>
    <col min="8" max="8" width="15.5703125" style="38" customWidth="1"/>
    <col min="9" max="9" width="29.140625" style="1" bestFit="1" customWidth="1"/>
    <col min="10" max="16384" width="11.42578125" style="1"/>
  </cols>
  <sheetData>
    <row r="1" spans="2:11" ht="15" x14ac:dyDescent="0.2">
      <c r="B1" s="163"/>
      <c r="C1" s="163"/>
      <c r="D1" s="163"/>
    </row>
    <row r="2" spans="2:11" ht="15.75" customHeight="1" x14ac:dyDescent="0.15">
      <c r="B2" s="164" t="s">
        <v>18</v>
      </c>
      <c r="C2" s="164"/>
      <c r="D2" s="164"/>
      <c r="E2" s="164"/>
      <c r="F2" s="5"/>
      <c r="G2" s="9"/>
      <c r="H2" s="39"/>
    </row>
    <row r="3" spans="2:11" ht="15" customHeight="1" x14ac:dyDescent="0.2">
      <c r="B3" s="164" t="s">
        <v>157</v>
      </c>
      <c r="C3" s="164"/>
      <c r="D3" s="164"/>
      <c r="E3" s="164"/>
    </row>
    <row r="4" spans="2:11" x14ac:dyDescent="0.2">
      <c r="B4" s="165"/>
      <c r="C4" s="165"/>
      <c r="D4" s="165"/>
    </row>
    <row r="5" spans="2:11" x14ac:dyDescent="0.2">
      <c r="B5" s="2"/>
      <c r="C5" s="2"/>
      <c r="D5" s="2"/>
    </row>
    <row r="6" spans="2:11" x14ac:dyDescent="0.2">
      <c r="B6" s="2"/>
      <c r="C6" s="2"/>
      <c r="D6" s="2"/>
    </row>
    <row r="7" spans="2:11" ht="12.75" customHeight="1" x14ac:dyDescent="0.2">
      <c r="B7" s="166" t="s">
        <v>59</v>
      </c>
      <c r="C7" s="166"/>
      <c r="D7" s="166"/>
      <c r="F7" s="24"/>
    </row>
    <row r="8" spans="2:11" ht="12.75" customHeight="1" x14ac:dyDescent="0.2">
      <c r="B8" s="166" t="s">
        <v>8</v>
      </c>
      <c r="C8" s="166"/>
      <c r="D8" s="166"/>
      <c r="F8" s="24"/>
    </row>
    <row r="9" spans="2:11" ht="12.75" customHeight="1" x14ac:dyDescent="0.2">
      <c r="B9" s="3"/>
      <c r="C9" s="3"/>
      <c r="D9" s="3"/>
      <c r="F9" s="24"/>
    </row>
    <row r="10" spans="2:11" x14ac:dyDescent="0.2">
      <c r="B10" s="1" t="s">
        <v>45</v>
      </c>
      <c r="F10" s="25"/>
    </row>
    <row r="11" spans="2:11" ht="13.5" thickBot="1" x14ac:dyDescent="0.25">
      <c r="C11" s="23"/>
    </row>
    <row r="12" spans="2:11" ht="13.5" customHeight="1" thickBot="1" x14ac:dyDescent="0.25">
      <c r="B12" s="159" t="s">
        <v>5</v>
      </c>
      <c r="C12" s="160" t="s">
        <v>6</v>
      </c>
      <c r="D12" s="161" t="s">
        <v>60</v>
      </c>
      <c r="E12" s="159" t="s">
        <v>13</v>
      </c>
      <c r="G12" s="8"/>
    </row>
    <row r="13" spans="2:11" ht="39" customHeight="1" thickBot="1" x14ac:dyDescent="0.25">
      <c r="B13" s="159"/>
      <c r="C13" s="160"/>
      <c r="D13" s="162"/>
      <c r="E13" s="159"/>
      <c r="G13" s="8"/>
    </row>
    <row r="14" spans="2:11" s="13" customFormat="1" ht="34.5" customHeight="1" thickBot="1" x14ac:dyDescent="0.25">
      <c r="B14" s="6" t="s">
        <v>4</v>
      </c>
      <c r="C14" s="12">
        <f>C15+C19+C20+C21</f>
        <v>329387116</v>
      </c>
      <c r="D14" s="12">
        <f>D15+D19+D20+D21</f>
        <v>80801165</v>
      </c>
      <c r="E14" s="81">
        <f t="shared" ref="E14:E21" si="0">D14/C14%</f>
        <v>24.530760638494431</v>
      </c>
      <c r="F14" s="22"/>
      <c r="G14" s="14"/>
      <c r="H14" s="38"/>
      <c r="K14" s="14"/>
    </row>
    <row r="15" spans="2:11" ht="26.25" customHeight="1" x14ac:dyDescent="0.2">
      <c r="B15" s="15" t="s">
        <v>7</v>
      </c>
      <c r="C15" s="16">
        <f>SUM(C16:C18)</f>
        <v>238874067</v>
      </c>
      <c r="D15" s="16">
        <f>SUM(D16:D18)</f>
        <v>71522671</v>
      </c>
      <c r="E15" s="86">
        <f t="shared" si="0"/>
        <v>29.941580473028075</v>
      </c>
      <c r="F15" s="20"/>
      <c r="G15" s="8"/>
      <c r="I15" s="21"/>
    </row>
    <row r="16" spans="2:11" ht="18.75" customHeight="1" x14ac:dyDescent="0.2">
      <c r="B16" s="17" t="s">
        <v>31</v>
      </c>
      <c r="C16" s="18">
        <f>'PLIEGO MINSA'!E7</f>
        <v>194709837</v>
      </c>
      <c r="D16" s="18">
        <f>'PLIEGO MINSA'!H7</f>
        <v>50737197</v>
      </c>
      <c r="E16" s="19">
        <f t="shared" si="0"/>
        <v>26.057849866106146</v>
      </c>
      <c r="F16" s="20"/>
      <c r="G16" s="8"/>
    </row>
    <row r="17" spans="2:9" ht="18.75" customHeight="1" x14ac:dyDescent="0.2">
      <c r="B17" s="17" t="s">
        <v>40</v>
      </c>
      <c r="C17" s="18">
        <f>'PLIEGO MINSA'!E50</f>
        <v>15208061</v>
      </c>
      <c r="D17" s="18">
        <f>'PLIEGO MINSA'!H50</f>
        <v>8382046</v>
      </c>
      <c r="E17" s="19">
        <f t="shared" si="0"/>
        <v>55.115809964202541</v>
      </c>
      <c r="F17" s="20"/>
      <c r="G17" s="8"/>
    </row>
    <row r="18" spans="2:9" ht="26.25" customHeight="1" thickBot="1" x14ac:dyDescent="0.25">
      <c r="B18" s="152" t="s">
        <v>32</v>
      </c>
      <c r="C18" s="18">
        <f>'PLIEGO MINSA'!E72</f>
        <v>28956169</v>
      </c>
      <c r="D18" s="18">
        <f>'PLIEGO MINSA'!H72</f>
        <v>12403428</v>
      </c>
      <c r="E18" s="19">
        <f t="shared" si="0"/>
        <v>42.835183065826143</v>
      </c>
      <c r="F18" s="20"/>
      <c r="G18" s="8"/>
    </row>
    <row r="19" spans="2:9" ht="30.75" customHeight="1" thickBot="1" x14ac:dyDescent="0.25">
      <c r="B19" s="141" t="s">
        <v>120</v>
      </c>
      <c r="C19" s="142">
        <f>'UE ADSCRITAS AL PLIEGO MINSA'!E7</f>
        <v>10875243</v>
      </c>
      <c r="D19" s="142">
        <f>'UE ADSCRITAS AL PLIEGO MINSA'!H7</f>
        <v>1166700</v>
      </c>
      <c r="E19" s="143">
        <f t="shared" si="0"/>
        <v>10.728036145950947</v>
      </c>
      <c r="F19" s="20"/>
      <c r="G19" s="8"/>
    </row>
    <row r="20" spans="2:9" ht="30.75" customHeight="1" thickBot="1" x14ac:dyDescent="0.25">
      <c r="B20" s="141" t="s">
        <v>20</v>
      </c>
      <c r="C20" s="142">
        <f>'UE ADSCRITAS AL PLIEGO MINSA'!E10</f>
        <v>60000000</v>
      </c>
      <c r="D20" s="142">
        <f>'UE ADSCRITAS AL PLIEGO MINSA'!H10</f>
        <v>3837818</v>
      </c>
      <c r="E20" s="143">
        <f t="shared" si="0"/>
        <v>6.3963633333333334</v>
      </c>
      <c r="F20" s="20"/>
      <c r="G20" s="8"/>
    </row>
    <row r="21" spans="2:9" ht="33.75" customHeight="1" thickBot="1" x14ac:dyDescent="0.25">
      <c r="B21" s="141" t="s">
        <v>121</v>
      </c>
      <c r="C21" s="144">
        <f>'UE ADSCRITAS AL PLIEGO MINSA'!E12</f>
        <v>19637806</v>
      </c>
      <c r="D21" s="144">
        <f>'UE ADSCRITAS AL PLIEGO MINSA'!H12</f>
        <v>4273976</v>
      </c>
      <c r="E21" s="143">
        <f t="shared" si="0"/>
        <v>21.764019870651538</v>
      </c>
      <c r="G21" s="8"/>
    </row>
    <row r="22" spans="2:9" ht="25.5" x14ac:dyDescent="0.35">
      <c r="C22" s="7"/>
      <c r="D22" s="82"/>
      <c r="I22" s="111"/>
    </row>
    <row r="23" spans="2:9" ht="25.5" x14ac:dyDescent="0.35">
      <c r="D23" s="7"/>
      <c r="I23" s="111"/>
    </row>
    <row r="24" spans="2:9" ht="33" customHeight="1" x14ac:dyDescent="0.2">
      <c r="D24" s="7"/>
      <c r="E24" s="7"/>
    </row>
    <row r="25" spans="2:9" x14ac:dyDescent="0.2">
      <c r="D25" s="7"/>
      <c r="E25" s="11"/>
    </row>
    <row r="26" spans="2:9" ht="18" x14ac:dyDescent="0.25">
      <c r="D26" s="7"/>
      <c r="G26" s="10"/>
    </row>
    <row r="28" spans="2:9" x14ac:dyDescent="0.2">
      <c r="D28" s="7"/>
      <c r="E28" s="11"/>
    </row>
    <row r="29" spans="2:9" x14ac:dyDescent="0.2">
      <c r="D29" s="7"/>
    </row>
    <row r="30" spans="2:9" x14ac:dyDescent="0.2">
      <c r="E30" s="11"/>
    </row>
  </sheetData>
  <mergeCells count="10">
    <mergeCell ref="B12:B13"/>
    <mergeCell ref="C12:C13"/>
    <mergeCell ref="D12:D13"/>
    <mergeCell ref="E12:E13"/>
    <mergeCell ref="B1:D1"/>
    <mergeCell ref="B2:E2"/>
    <mergeCell ref="B3:E3"/>
    <mergeCell ref="B4:D4"/>
    <mergeCell ref="B7:D7"/>
    <mergeCell ref="B8:D8"/>
  </mergeCells>
  <pageMargins left="0.59055118110236227" right="0" top="0.98425196850393704" bottom="0.98425196850393704" header="0" footer="0"/>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O1009"/>
  <sheetViews>
    <sheetView tabSelected="1" zoomScaleNormal="100" workbookViewId="0">
      <pane xSplit="2" ySplit="7" topLeftCell="C71" activePane="bottomRight" state="frozen"/>
      <selection pane="topRight" activeCell="C1" sqref="C1"/>
      <selection pane="bottomLeft" activeCell="A8" sqref="A8"/>
      <selection pane="bottomRight" activeCell="C8" sqref="C8"/>
    </sheetView>
  </sheetViews>
  <sheetFormatPr baseColWidth="10" defaultColWidth="11.42578125" defaultRowHeight="5.65" customHeight="1" x14ac:dyDescent="0.2"/>
  <cols>
    <col min="1" max="1" width="8.5703125" style="61" customWidth="1"/>
    <col min="2" max="2" width="41.42578125" style="80" customWidth="1"/>
    <col min="3" max="3" width="10.5703125" style="62" customWidth="1" collapsed="1"/>
    <col min="4" max="4" width="12.28515625" style="62" customWidth="1"/>
    <col min="5" max="5" width="13" style="63" customWidth="1"/>
    <col min="6" max="6" width="11.7109375" style="63" customWidth="1"/>
    <col min="7" max="7" width="11.7109375" style="36" customWidth="1"/>
    <col min="8" max="8" width="11.28515625" style="36" customWidth="1"/>
    <col min="9" max="9" width="8.7109375" style="64" customWidth="1"/>
    <col min="10" max="10" width="12.28515625" style="60" customWidth="1"/>
    <col min="11" max="11" width="10.5703125" style="65" customWidth="1"/>
    <col min="12" max="12" width="12.85546875" style="36" customWidth="1"/>
    <col min="13" max="14" width="11.42578125" style="36"/>
    <col min="15" max="15" width="14.140625" style="36" bestFit="1" customWidth="1"/>
    <col min="16" max="16384" width="11.42578125" style="36"/>
  </cols>
  <sheetData>
    <row r="1" spans="1:15" s="32" customFormat="1" ht="18.75" customHeight="1" x14ac:dyDescent="0.2">
      <c r="A1" s="172" t="s">
        <v>42</v>
      </c>
      <c r="B1" s="172"/>
      <c r="C1" s="172"/>
      <c r="D1" s="172"/>
      <c r="E1" s="172"/>
      <c r="F1" s="172"/>
      <c r="G1" s="172"/>
      <c r="H1" s="172"/>
      <c r="I1" s="172"/>
      <c r="J1" s="172"/>
      <c r="K1" s="172"/>
    </row>
    <row r="2" spans="1:15" s="32" customFormat="1" ht="18.75" customHeight="1" x14ac:dyDescent="0.2">
      <c r="A2" s="173" t="s">
        <v>157</v>
      </c>
      <c r="B2" s="173"/>
      <c r="C2" s="173"/>
      <c r="D2" s="173"/>
      <c r="E2" s="173"/>
      <c r="F2" s="173"/>
      <c r="G2" s="173"/>
      <c r="H2" s="173"/>
      <c r="I2" s="173"/>
      <c r="J2" s="173"/>
      <c r="K2" s="173"/>
    </row>
    <row r="3" spans="1:15" s="32" customFormat="1" ht="18.75" customHeight="1" x14ac:dyDescent="0.2">
      <c r="A3" s="71"/>
      <c r="B3" s="85"/>
      <c r="C3" s="71"/>
      <c r="D3" s="71"/>
      <c r="E3" s="150"/>
      <c r="F3" s="71"/>
      <c r="G3" s="58"/>
      <c r="H3" s="90"/>
      <c r="I3" s="71"/>
      <c r="J3" s="72"/>
      <c r="K3" s="73"/>
    </row>
    <row r="4" spans="1:15" s="32" customFormat="1" ht="13.5" customHeight="1" x14ac:dyDescent="0.2">
      <c r="A4" s="170" t="s">
        <v>0</v>
      </c>
      <c r="B4" s="170" t="s">
        <v>1</v>
      </c>
      <c r="C4" s="178" t="s">
        <v>3</v>
      </c>
      <c r="D4" s="178" t="s">
        <v>54</v>
      </c>
      <c r="E4" s="169" t="s">
        <v>55</v>
      </c>
      <c r="F4" s="169"/>
      <c r="G4" s="169"/>
      <c r="H4" s="169"/>
      <c r="I4" s="169"/>
      <c r="J4" s="174" t="s">
        <v>22</v>
      </c>
      <c r="K4" s="176" t="s">
        <v>23</v>
      </c>
    </row>
    <row r="5" spans="1:15" s="33" customFormat="1" ht="75.75" customHeight="1" thickBot="1" x14ac:dyDescent="0.3">
      <c r="A5" s="171"/>
      <c r="B5" s="170"/>
      <c r="C5" s="179"/>
      <c r="D5" s="179"/>
      <c r="E5" s="87" t="s">
        <v>58</v>
      </c>
      <c r="F5" s="28" t="s">
        <v>159</v>
      </c>
      <c r="G5" s="29" t="s">
        <v>24</v>
      </c>
      <c r="H5" s="40" t="s">
        <v>57</v>
      </c>
      <c r="I5" s="31" t="s">
        <v>13</v>
      </c>
      <c r="J5" s="175"/>
      <c r="K5" s="177"/>
    </row>
    <row r="6" spans="1:15" s="105" customFormat="1" ht="21.75" customHeight="1" x14ac:dyDescent="0.2">
      <c r="A6" s="103"/>
      <c r="B6" s="104" t="s">
        <v>30</v>
      </c>
      <c r="C6" s="104"/>
      <c r="D6" s="101">
        <f>D7+D50+D72</f>
        <v>1540748121.1700001</v>
      </c>
      <c r="E6" s="101">
        <f>E7+E50+E72</f>
        <v>238874067</v>
      </c>
      <c r="F6" s="101">
        <v>61278142</v>
      </c>
      <c r="G6" s="101">
        <f>G7+G50+G72</f>
        <v>10244529</v>
      </c>
      <c r="H6" s="101">
        <f t="shared" ref="H6:H37" si="0">F6+G6</f>
        <v>71522671</v>
      </c>
      <c r="I6" s="102">
        <f>H6/E6%</f>
        <v>29.941580473028075</v>
      </c>
      <c r="J6" s="101">
        <f t="shared" ref="J6:J37" si="1">D6+H6</f>
        <v>1612270792.1700001</v>
      </c>
      <c r="K6" s="104"/>
    </row>
    <row r="7" spans="1:15" ht="26.25" customHeight="1" x14ac:dyDescent="0.2">
      <c r="A7" s="34"/>
      <c r="B7" s="99" t="s">
        <v>29</v>
      </c>
      <c r="C7" s="51"/>
      <c r="D7" s="51">
        <f>SUM(D8:D49)</f>
        <v>1050209357.0100001</v>
      </c>
      <c r="E7" s="51">
        <f>SUM(E8:E49)</f>
        <v>194709837</v>
      </c>
      <c r="F7" s="51">
        <f>SUM(F8:F49)</f>
        <v>40938997</v>
      </c>
      <c r="G7" s="51">
        <f>SUM(G8:G49)</f>
        <v>9798200</v>
      </c>
      <c r="H7" s="51">
        <f t="shared" si="0"/>
        <v>50737197</v>
      </c>
      <c r="I7" s="100">
        <f>H7/E7%</f>
        <v>26.057849866106146</v>
      </c>
      <c r="J7" s="51">
        <f t="shared" si="1"/>
        <v>1100946554.0100002</v>
      </c>
      <c r="K7" s="51"/>
      <c r="L7" s="35"/>
    </row>
    <row r="8" spans="1:15" ht="16.5" customHeight="1" x14ac:dyDescent="0.2">
      <c r="A8" s="37"/>
      <c r="B8" s="46" t="s">
        <v>21</v>
      </c>
      <c r="C8" s="47"/>
      <c r="D8" s="47"/>
      <c r="E8" s="47">
        <v>538500</v>
      </c>
      <c r="F8" s="47">
        <v>127500</v>
      </c>
      <c r="G8" s="47">
        <v>127500</v>
      </c>
      <c r="H8" s="47">
        <f t="shared" si="0"/>
        <v>255000</v>
      </c>
      <c r="I8" s="69">
        <f>H8/E8%</f>
        <v>47.353760445682454</v>
      </c>
      <c r="J8" s="47">
        <f t="shared" si="1"/>
        <v>255000</v>
      </c>
      <c r="K8" s="69"/>
    </row>
    <row r="9" spans="1:15" ht="60" x14ac:dyDescent="0.2">
      <c r="A9" s="37">
        <v>74531</v>
      </c>
      <c r="B9" s="46" t="s">
        <v>63</v>
      </c>
      <c r="C9" s="47">
        <v>4245500.71</v>
      </c>
      <c r="D9" s="47">
        <v>3533040.7</v>
      </c>
      <c r="E9" s="47">
        <v>83768</v>
      </c>
      <c r="F9" s="47">
        <v>83768</v>
      </c>
      <c r="G9" s="47"/>
      <c r="H9" s="47">
        <f t="shared" si="0"/>
        <v>83768</v>
      </c>
      <c r="I9" s="69">
        <f>H9/E9%</f>
        <v>100</v>
      </c>
      <c r="J9" s="47">
        <f t="shared" si="1"/>
        <v>3616808.7</v>
      </c>
      <c r="K9" s="69">
        <f t="shared" ref="K9:K37" si="2">J9/C9%</f>
        <v>85.191569783060999</v>
      </c>
    </row>
    <row r="10" spans="1:15" ht="48" x14ac:dyDescent="0.2">
      <c r="A10" s="37">
        <v>66253</v>
      </c>
      <c r="B10" s="46" t="s">
        <v>64</v>
      </c>
      <c r="C10" s="47">
        <v>309614383.63</v>
      </c>
      <c r="D10" s="47">
        <v>300244494.73000002</v>
      </c>
      <c r="E10" s="47">
        <v>1871554</v>
      </c>
      <c r="F10" s="47">
        <v>193891</v>
      </c>
      <c r="G10" s="47">
        <v>982295</v>
      </c>
      <c r="H10" s="47">
        <f t="shared" si="0"/>
        <v>1176186</v>
      </c>
      <c r="I10" s="69">
        <f>H10/E10%</f>
        <v>62.845421505337271</v>
      </c>
      <c r="J10" s="47">
        <f t="shared" si="1"/>
        <v>301420680.73000002</v>
      </c>
      <c r="K10" s="69">
        <f t="shared" si="2"/>
        <v>97.353578085121597</v>
      </c>
    </row>
    <row r="11" spans="1:15" ht="48" x14ac:dyDescent="0.2">
      <c r="A11" s="37">
        <v>76065</v>
      </c>
      <c r="B11" s="46" t="s">
        <v>150</v>
      </c>
      <c r="C11" s="47">
        <v>56221186</v>
      </c>
      <c r="D11" s="47">
        <v>96144441.390000001</v>
      </c>
      <c r="E11" s="47">
        <v>175733</v>
      </c>
      <c r="F11" s="47">
        <v>72631</v>
      </c>
      <c r="G11" s="47"/>
      <c r="H11" s="47">
        <f t="shared" si="0"/>
        <v>72631</v>
      </c>
      <c r="I11" s="69"/>
      <c r="J11" s="47">
        <f t="shared" si="1"/>
        <v>96217072.390000001</v>
      </c>
      <c r="K11" s="69">
        <f t="shared" si="2"/>
        <v>171.14023953532393</v>
      </c>
    </row>
    <row r="12" spans="1:15" ht="36" x14ac:dyDescent="0.2">
      <c r="A12" s="37">
        <v>72056</v>
      </c>
      <c r="B12" s="46" t="s">
        <v>65</v>
      </c>
      <c r="C12" s="47">
        <v>157104617.78999999</v>
      </c>
      <c r="D12" s="47">
        <v>156261352.84</v>
      </c>
      <c r="E12" s="47">
        <v>1813872</v>
      </c>
      <c r="F12" s="47">
        <v>1389</v>
      </c>
      <c r="G12" s="47">
        <v>1744451</v>
      </c>
      <c r="H12" s="47">
        <f t="shared" si="0"/>
        <v>1745840</v>
      </c>
      <c r="I12" s="69">
        <f t="shared" ref="I12:I43" si="3">H12/E12%</f>
        <v>96.249349457955134</v>
      </c>
      <c r="J12" s="47">
        <f t="shared" si="1"/>
        <v>158007192.84</v>
      </c>
      <c r="K12" s="69">
        <f t="shared" si="2"/>
        <v>100.57450574190408</v>
      </c>
      <c r="O12" s="153"/>
    </row>
    <row r="13" spans="1:15" ht="60" x14ac:dyDescent="0.2">
      <c r="A13" s="37">
        <v>74505</v>
      </c>
      <c r="B13" s="46" t="s">
        <v>66</v>
      </c>
      <c r="C13" s="47">
        <v>78610205.049999997</v>
      </c>
      <c r="D13" s="47">
        <v>76333147.260000005</v>
      </c>
      <c r="E13" s="47">
        <v>173104</v>
      </c>
      <c r="F13" s="47">
        <v>39440</v>
      </c>
      <c r="G13" s="47"/>
      <c r="H13" s="47">
        <f t="shared" si="0"/>
        <v>39440</v>
      </c>
      <c r="I13" s="69">
        <f t="shared" si="3"/>
        <v>22.78399112672151</v>
      </c>
      <c r="J13" s="47">
        <f t="shared" si="1"/>
        <v>76372587.260000005</v>
      </c>
      <c r="K13" s="69">
        <f t="shared" si="2"/>
        <v>97.15352760042191</v>
      </c>
    </row>
    <row r="14" spans="1:15" ht="48" x14ac:dyDescent="0.2">
      <c r="A14" s="37">
        <v>58330</v>
      </c>
      <c r="B14" s="46" t="s">
        <v>17</v>
      </c>
      <c r="C14" s="47">
        <v>255270770.75</v>
      </c>
      <c r="D14" s="47">
        <v>237041309.22999999</v>
      </c>
      <c r="E14" s="47">
        <v>12842276</v>
      </c>
      <c r="F14" s="47">
        <v>7471160</v>
      </c>
      <c r="G14" s="47">
        <v>1582951</v>
      </c>
      <c r="H14" s="47">
        <f t="shared" si="0"/>
        <v>9054111</v>
      </c>
      <c r="I14" s="69">
        <f t="shared" si="3"/>
        <v>70.502386025654644</v>
      </c>
      <c r="J14" s="47">
        <f t="shared" si="1"/>
        <v>246095420.22999999</v>
      </c>
      <c r="K14" s="69">
        <f t="shared" si="2"/>
        <v>96.40563998257916</v>
      </c>
    </row>
    <row r="15" spans="1:15" ht="48" x14ac:dyDescent="0.2">
      <c r="A15" s="37">
        <v>57894</v>
      </c>
      <c r="B15" s="46" t="s">
        <v>14</v>
      </c>
      <c r="C15" s="47">
        <v>159384974</v>
      </c>
      <c r="D15" s="47">
        <v>114524774.59999999</v>
      </c>
      <c r="E15" s="47">
        <v>44860200</v>
      </c>
      <c r="F15" s="47">
        <v>32949218</v>
      </c>
      <c r="G15" s="47">
        <v>5361003</v>
      </c>
      <c r="H15" s="47">
        <f t="shared" si="0"/>
        <v>38310221</v>
      </c>
      <c r="I15" s="69">
        <f t="shared" si="3"/>
        <v>85.399131078327784</v>
      </c>
      <c r="J15" s="47">
        <f t="shared" si="1"/>
        <v>152834995.59999999</v>
      </c>
      <c r="K15" s="69">
        <f t="shared" si="2"/>
        <v>95.89046681401723</v>
      </c>
    </row>
    <row r="16" spans="1:15" ht="36" x14ac:dyDescent="0.2">
      <c r="A16" s="37">
        <v>127258</v>
      </c>
      <c r="B16" s="46" t="s">
        <v>46</v>
      </c>
      <c r="C16" s="47">
        <v>5208898.03</v>
      </c>
      <c r="D16" s="47">
        <v>1946957.14</v>
      </c>
      <c r="E16" s="47">
        <v>1</v>
      </c>
      <c r="F16" s="47">
        <v>0</v>
      </c>
      <c r="G16" s="47"/>
      <c r="H16" s="47">
        <f t="shared" si="0"/>
        <v>0</v>
      </c>
      <c r="I16" s="69">
        <f t="shared" si="3"/>
        <v>0</v>
      </c>
      <c r="J16" s="47">
        <f t="shared" si="1"/>
        <v>1946957.14</v>
      </c>
      <c r="K16" s="69">
        <f t="shared" si="2"/>
        <v>37.377524551003731</v>
      </c>
    </row>
    <row r="17" spans="1:11" ht="72" x14ac:dyDescent="0.2">
      <c r="A17" s="37">
        <v>211959</v>
      </c>
      <c r="B17" s="46" t="s">
        <v>67</v>
      </c>
      <c r="C17" s="47">
        <v>160194.29999999999</v>
      </c>
      <c r="D17" s="47">
        <v>0</v>
      </c>
      <c r="E17" s="47">
        <v>68214</v>
      </c>
      <c r="F17" s="47">
        <v>0</v>
      </c>
      <c r="G17" s="47"/>
      <c r="H17" s="47">
        <f t="shared" si="0"/>
        <v>0</v>
      </c>
      <c r="I17" s="69">
        <f t="shared" si="3"/>
        <v>0</v>
      </c>
      <c r="J17" s="47">
        <f t="shared" si="1"/>
        <v>0</v>
      </c>
      <c r="K17" s="69">
        <f t="shared" si="2"/>
        <v>0</v>
      </c>
    </row>
    <row r="18" spans="1:11" ht="60" x14ac:dyDescent="0.2">
      <c r="A18" s="37">
        <v>212025</v>
      </c>
      <c r="B18" s="46" t="s">
        <v>68</v>
      </c>
      <c r="C18" s="47">
        <v>160194.29999999999</v>
      </c>
      <c r="D18" s="47">
        <v>0</v>
      </c>
      <c r="E18" s="47">
        <v>68214</v>
      </c>
      <c r="F18" s="47">
        <v>0</v>
      </c>
      <c r="G18" s="47"/>
      <c r="H18" s="47">
        <f t="shared" si="0"/>
        <v>0</v>
      </c>
      <c r="I18" s="69">
        <f t="shared" si="3"/>
        <v>0</v>
      </c>
      <c r="J18" s="47">
        <f t="shared" si="1"/>
        <v>0</v>
      </c>
      <c r="K18" s="69">
        <f t="shared" si="2"/>
        <v>0</v>
      </c>
    </row>
    <row r="19" spans="1:11" ht="60" x14ac:dyDescent="0.2">
      <c r="A19" s="37">
        <v>212030</v>
      </c>
      <c r="B19" s="46" t="s">
        <v>69</v>
      </c>
      <c r="C19" s="47">
        <v>160194.29999999999</v>
      </c>
      <c r="D19" s="47">
        <v>0</v>
      </c>
      <c r="E19" s="47">
        <v>68214</v>
      </c>
      <c r="F19" s="47">
        <v>0</v>
      </c>
      <c r="G19" s="47"/>
      <c r="H19" s="47">
        <f t="shared" si="0"/>
        <v>0</v>
      </c>
      <c r="I19" s="69">
        <f t="shared" si="3"/>
        <v>0</v>
      </c>
      <c r="J19" s="47">
        <f t="shared" si="1"/>
        <v>0</v>
      </c>
      <c r="K19" s="69">
        <f t="shared" si="2"/>
        <v>0</v>
      </c>
    </row>
    <row r="20" spans="1:11" ht="60" x14ac:dyDescent="0.2">
      <c r="A20" s="37">
        <v>211942</v>
      </c>
      <c r="B20" s="46" t="s">
        <v>70</v>
      </c>
      <c r="C20" s="47">
        <v>160194.29999999999</v>
      </c>
      <c r="D20" s="47">
        <v>0</v>
      </c>
      <c r="E20" s="47">
        <v>68214</v>
      </c>
      <c r="F20" s="47">
        <v>0</v>
      </c>
      <c r="G20" s="47"/>
      <c r="H20" s="47">
        <f t="shared" si="0"/>
        <v>0</v>
      </c>
      <c r="I20" s="69">
        <f t="shared" si="3"/>
        <v>0</v>
      </c>
      <c r="J20" s="47">
        <f t="shared" si="1"/>
        <v>0</v>
      </c>
      <c r="K20" s="69">
        <f t="shared" si="2"/>
        <v>0</v>
      </c>
    </row>
    <row r="21" spans="1:11" ht="72" x14ac:dyDescent="0.2">
      <c r="A21" s="37">
        <v>212032</v>
      </c>
      <c r="B21" s="46" t="s">
        <v>71</v>
      </c>
      <c r="C21" s="47">
        <v>160194.29999999999</v>
      </c>
      <c r="D21" s="47">
        <v>0</v>
      </c>
      <c r="E21" s="47">
        <v>68214</v>
      </c>
      <c r="F21" s="47">
        <v>0</v>
      </c>
      <c r="G21" s="47"/>
      <c r="H21" s="47">
        <f t="shared" si="0"/>
        <v>0</v>
      </c>
      <c r="I21" s="69">
        <f t="shared" si="3"/>
        <v>0</v>
      </c>
      <c r="J21" s="47">
        <f t="shared" si="1"/>
        <v>0</v>
      </c>
      <c r="K21" s="69">
        <f t="shared" si="2"/>
        <v>0</v>
      </c>
    </row>
    <row r="22" spans="1:11" ht="72" x14ac:dyDescent="0.2">
      <c r="A22" s="37">
        <v>211985</v>
      </c>
      <c r="B22" s="46" t="s">
        <v>72</v>
      </c>
      <c r="C22" s="47">
        <v>160194.29999999999</v>
      </c>
      <c r="D22" s="47">
        <v>0</v>
      </c>
      <c r="E22" s="47">
        <v>68214</v>
      </c>
      <c r="F22" s="47">
        <v>0</v>
      </c>
      <c r="G22" s="47"/>
      <c r="H22" s="47">
        <f t="shared" si="0"/>
        <v>0</v>
      </c>
      <c r="I22" s="69">
        <f t="shared" si="3"/>
        <v>0</v>
      </c>
      <c r="J22" s="47">
        <f t="shared" si="1"/>
        <v>0</v>
      </c>
      <c r="K22" s="69">
        <f t="shared" si="2"/>
        <v>0</v>
      </c>
    </row>
    <row r="23" spans="1:11" ht="60" x14ac:dyDescent="0.2">
      <c r="A23" s="37">
        <v>212018</v>
      </c>
      <c r="B23" s="46" t="s">
        <v>73</v>
      </c>
      <c r="C23" s="47">
        <v>160194.29999999999</v>
      </c>
      <c r="D23" s="47">
        <v>0</v>
      </c>
      <c r="E23" s="47">
        <v>68214</v>
      </c>
      <c r="F23" s="47">
        <v>0</v>
      </c>
      <c r="G23" s="47"/>
      <c r="H23" s="47">
        <f t="shared" si="0"/>
        <v>0</v>
      </c>
      <c r="I23" s="69">
        <f t="shared" si="3"/>
        <v>0</v>
      </c>
      <c r="J23" s="47">
        <f t="shared" si="1"/>
        <v>0</v>
      </c>
      <c r="K23" s="69">
        <f t="shared" si="2"/>
        <v>0</v>
      </c>
    </row>
    <row r="24" spans="1:11" ht="60" x14ac:dyDescent="0.2">
      <c r="A24" s="37">
        <v>212042</v>
      </c>
      <c r="B24" s="46" t="s">
        <v>74</v>
      </c>
      <c r="C24" s="47">
        <v>160194.29999999999</v>
      </c>
      <c r="D24" s="47">
        <v>0</v>
      </c>
      <c r="E24" s="47">
        <v>68214</v>
      </c>
      <c r="F24" s="47">
        <v>0</v>
      </c>
      <c r="G24" s="47"/>
      <c r="H24" s="47">
        <f t="shared" si="0"/>
        <v>0</v>
      </c>
      <c r="I24" s="69">
        <f t="shared" si="3"/>
        <v>0</v>
      </c>
      <c r="J24" s="47">
        <f t="shared" si="1"/>
        <v>0</v>
      </c>
      <c r="K24" s="69">
        <f t="shared" si="2"/>
        <v>0</v>
      </c>
    </row>
    <row r="25" spans="1:11" ht="60" x14ac:dyDescent="0.2">
      <c r="A25" s="37">
        <v>212045</v>
      </c>
      <c r="B25" s="46" t="s">
        <v>75</v>
      </c>
      <c r="C25" s="47">
        <v>160194.29999999999</v>
      </c>
      <c r="D25" s="47">
        <v>0</v>
      </c>
      <c r="E25" s="47">
        <v>68214</v>
      </c>
      <c r="F25" s="47">
        <v>0</v>
      </c>
      <c r="G25" s="47"/>
      <c r="H25" s="47">
        <f t="shared" si="0"/>
        <v>0</v>
      </c>
      <c r="I25" s="69">
        <f t="shared" si="3"/>
        <v>0</v>
      </c>
      <c r="J25" s="47">
        <f t="shared" si="1"/>
        <v>0</v>
      </c>
      <c r="K25" s="69">
        <f t="shared" si="2"/>
        <v>0</v>
      </c>
    </row>
    <row r="26" spans="1:11" ht="72" x14ac:dyDescent="0.2">
      <c r="A26" s="37">
        <v>212047</v>
      </c>
      <c r="B26" s="46" t="s">
        <v>76</v>
      </c>
      <c r="C26" s="47">
        <v>160194.29999999999</v>
      </c>
      <c r="D26" s="47">
        <v>0</v>
      </c>
      <c r="E26" s="47">
        <v>68214</v>
      </c>
      <c r="F26" s="47">
        <v>0</v>
      </c>
      <c r="G26" s="47"/>
      <c r="H26" s="47">
        <f t="shared" si="0"/>
        <v>0</v>
      </c>
      <c r="I26" s="69">
        <f t="shared" si="3"/>
        <v>0</v>
      </c>
      <c r="J26" s="47">
        <f t="shared" si="1"/>
        <v>0</v>
      </c>
      <c r="K26" s="69">
        <f t="shared" si="2"/>
        <v>0</v>
      </c>
    </row>
    <row r="27" spans="1:11" ht="60" x14ac:dyDescent="0.2">
      <c r="A27" s="37">
        <v>173538</v>
      </c>
      <c r="B27" s="46" t="s">
        <v>47</v>
      </c>
      <c r="C27" s="47">
        <v>210456333.84</v>
      </c>
      <c r="D27" s="47">
        <v>59185442.82</v>
      </c>
      <c r="E27" s="47">
        <v>95509</v>
      </c>
      <c r="F27" s="47">
        <v>0</v>
      </c>
      <c r="G27" s="47">
        <v>0</v>
      </c>
      <c r="H27" s="47">
        <f t="shared" si="0"/>
        <v>0</v>
      </c>
      <c r="I27" s="69">
        <f t="shared" si="3"/>
        <v>0</v>
      </c>
      <c r="J27" s="47">
        <f t="shared" si="1"/>
        <v>59185442.82</v>
      </c>
      <c r="K27" s="69">
        <f t="shared" si="2"/>
        <v>28.122433637466994</v>
      </c>
    </row>
    <row r="28" spans="1:11" ht="48" x14ac:dyDescent="0.2">
      <c r="A28" s="37">
        <v>220449</v>
      </c>
      <c r="B28" s="46" t="s">
        <v>35</v>
      </c>
      <c r="C28" s="47">
        <v>8633260.8300000001</v>
      </c>
      <c r="D28" s="47">
        <v>0</v>
      </c>
      <c r="E28" s="47">
        <v>392209</v>
      </c>
      <c r="F28" s="47">
        <v>0</v>
      </c>
      <c r="G28" s="47"/>
      <c r="H28" s="47">
        <f t="shared" si="0"/>
        <v>0</v>
      </c>
      <c r="I28" s="69">
        <f t="shared" si="3"/>
        <v>0</v>
      </c>
      <c r="J28" s="47">
        <f t="shared" si="1"/>
        <v>0</v>
      </c>
      <c r="K28" s="69">
        <f t="shared" si="2"/>
        <v>0</v>
      </c>
    </row>
    <row r="29" spans="1:11" ht="72" x14ac:dyDescent="0.2">
      <c r="A29" s="37">
        <v>227712</v>
      </c>
      <c r="B29" s="46" t="s">
        <v>77</v>
      </c>
      <c r="C29" s="47">
        <v>160194.29999999999</v>
      </c>
      <c r="D29" s="47">
        <v>0</v>
      </c>
      <c r="E29" s="47">
        <v>68214</v>
      </c>
      <c r="F29" s="47">
        <v>0</v>
      </c>
      <c r="G29" s="47"/>
      <c r="H29" s="47">
        <f t="shared" si="0"/>
        <v>0</v>
      </c>
      <c r="I29" s="69">
        <f t="shared" si="3"/>
        <v>0</v>
      </c>
      <c r="J29" s="47">
        <f t="shared" si="1"/>
        <v>0</v>
      </c>
      <c r="K29" s="69">
        <f t="shared" si="2"/>
        <v>0</v>
      </c>
    </row>
    <row r="30" spans="1:11" ht="84" x14ac:dyDescent="0.2">
      <c r="A30" s="37">
        <v>236791</v>
      </c>
      <c r="B30" s="46" t="s">
        <v>78</v>
      </c>
      <c r="C30" s="47">
        <v>313828.8</v>
      </c>
      <c r="D30" s="47">
        <v>0</v>
      </c>
      <c r="E30" s="47">
        <v>29486</v>
      </c>
      <c r="F30" s="47">
        <v>0</v>
      </c>
      <c r="G30" s="47"/>
      <c r="H30" s="47">
        <f t="shared" si="0"/>
        <v>0</v>
      </c>
      <c r="I30" s="69">
        <f t="shared" si="3"/>
        <v>0</v>
      </c>
      <c r="J30" s="47">
        <f t="shared" si="1"/>
        <v>0</v>
      </c>
      <c r="K30" s="69">
        <f t="shared" si="2"/>
        <v>0</v>
      </c>
    </row>
    <row r="31" spans="1:11" ht="84" x14ac:dyDescent="0.2">
      <c r="A31" s="37">
        <v>233952</v>
      </c>
      <c r="B31" s="46" t="s">
        <v>79</v>
      </c>
      <c r="C31" s="47">
        <v>165844.29999999999</v>
      </c>
      <c r="D31" s="47">
        <v>0</v>
      </c>
      <c r="E31" s="47">
        <v>62564</v>
      </c>
      <c r="F31" s="47">
        <v>0</v>
      </c>
      <c r="G31" s="47"/>
      <c r="H31" s="47">
        <f t="shared" si="0"/>
        <v>0</v>
      </c>
      <c r="I31" s="69">
        <f t="shared" si="3"/>
        <v>0</v>
      </c>
      <c r="J31" s="47">
        <f t="shared" si="1"/>
        <v>0</v>
      </c>
      <c r="K31" s="69">
        <f t="shared" si="2"/>
        <v>0</v>
      </c>
    </row>
    <row r="32" spans="1:11" ht="72" x14ac:dyDescent="0.2">
      <c r="A32" s="37">
        <v>236784</v>
      </c>
      <c r="B32" s="46" t="s">
        <v>80</v>
      </c>
      <c r="C32" s="47">
        <v>165844.29999999999</v>
      </c>
      <c r="D32" s="47">
        <v>0</v>
      </c>
      <c r="E32" s="47">
        <v>62564</v>
      </c>
      <c r="F32" s="47">
        <v>0</v>
      </c>
      <c r="G32" s="47"/>
      <c r="H32" s="47">
        <f t="shared" si="0"/>
        <v>0</v>
      </c>
      <c r="I32" s="69">
        <f t="shared" si="3"/>
        <v>0</v>
      </c>
      <c r="J32" s="47">
        <f t="shared" si="1"/>
        <v>0</v>
      </c>
      <c r="K32" s="69">
        <f t="shared" si="2"/>
        <v>0</v>
      </c>
    </row>
    <row r="33" spans="1:11" ht="84" x14ac:dyDescent="0.2">
      <c r="A33" s="37">
        <v>236787</v>
      </c>
      <c r="B33" s="46" t="s">
        <v>81</v>
      </c>
      <c r="C33" s="47">
        <v>165844.29999999999</v>
      </c>
      <c r="D33" s="47">
        <v>0</v>
      </c>
      <c r="E33" s="47">
        <v>62564</v>
      </c>
      <c r="F33" s="47">
        <v>0</v>
      </c>
      <c r="G33" s="47"/>
      <c r="H33" s="47">
        <f t="shared" si="0"/>
        <v>0</v>
      </c>
      <c r="I33" s="69">
        <f t="shared" si="3"/>
        <v>0</v>
      </c>
      <c r="J33" s="47">
        <f t="shared" si="1"/>
        <v>0</v>
      </c>
      <c r="K33" s="69">
        <f t="shared" si="2"/>
        <v>0</v>
      </c>
    </row>
    <row r="34" spans="1:11" ht="84" x14ac:dyDescent="0.2">
      <c r="A34" s="37">
        <v>234050</v>
      </c>
      <c r="B34" s="46" t="s">
        <v>82</v>
      </c>
      <c r="C34" s="47">
        <v>165844.29999999999</v>
      </c>
      <c r="D34" s="47">
        <v>0</v>
      </c>
      <c r="E34" s="47">
        <v>62564</v>
      </c>
      <c r="F34" s="47">
        <v>0</v>
      </c>
      <c r="G34" s="47"/>
      <c r="H34" s="47">
        <f t="shared" si="0"/>
        <v>0</v>
      </c>
      <c r="I34" s="69">
        <f t="shared" si="3"/>
        <v>0</v>
      </c>
      <c r="J34" s="47">
        <f t="shared" si="1"/>
        <v>0</v>
      </c>
      <c r="K34" s="69">
        <f t="shared" si="2"/>
        <v>0</v>
      </c>
    </row>
    <row r="35" spans="1:11" ht="84" x14ac:dyDescent="0.2">
      <c r="A35" s="37">
        <v>236788</v>
      </c>
      <c r="B35" s="46" t="s">
        <v>83</v>
      </c>
      <c r="C35" s="47">
        <v>165844.29999999999</v>
      </c>
      <c r="D35" s="47">
        <v>0</v>
      </c>
      <c r="E35" s="47">
        <v>62564</v>
      </c>
      <c r="F35" s="47">
        <v>0</v>
      </c>
      <c r="G35" s="47"/>
      <c r="H35" s="47">
        <f t="shared" si="0"/>
        <v>0</v>
      </c>
      <c r="I35" s="69">
        <f t="shared" si="3"/>
        <v>0</v>
      </c>
      <c r="J35" s="47">
        <f t="shared" si="1"/>
        <v>0</v>
      </c>
      <c r="K35" s="69">
        <f t="shared" si="2"/>
        <v>0</v>
      </c>
    </row>
    <row r="36" spans="1:11" ht="84" x14ac:dyDescent="0.2">
      <c r="A36" s="37">
        <v>236793</v>
      </c>
      <c r="B36" s="46" t="s">
        <v>84</v>
      </c>
      <c r="C36" s="47">
        <v>165844.29999999999</v>
      </c>
      <c r="D36" s="47">
        <v>0</v>
      </c>
      <c r="E36" s="47">
        <v>62564</v>
      </c>
      <c r="F36" s="47">
        <v>0</v>
      </c>
      <c r="G36" s="47"/>
      <c r="H36" s="47">
        <f t="shared" si="0"/>
        <v>0</v>
      </c>
      <c r="I36" s="69">
        <f t="shared" si="3"/>
        <v>0</v>
      </c>
      <c r="J36" s="47">
        <f t="shared" si="1"/>
        <v>0</v>
      </c>
      <c r="K36" s="69">
        <f t="shared" si="2"/>
        <v>0</v>
      </c>
    </row>
    <row r="37" spans="1:11" ht="84" x14ac:dyDescent="0.2">
      <c r="A37" s="37">
        <v>234064</v>
      </c>
      <c r="B37" s="46" t="s">
        <v>85</v>
      </c>
      <c r="C37" s="47">
        <v>165844.29999999999</v>
      </c>
      <c r="D37" s="47">
        <v>0</v>
      </c>
      <c r="E37" s="47">
        <v>62564</v>
      </c>
      <c r="F37" s="47">
        <v>0</v>
      </c>
      <c r="G37" s="47"/>
      <c r="H37" s="47">
        <f t="shared" si="0"/>
        <v>0</v>
      </c>
      <c r="I37" s="69">
        <f t="shared" si="3"/>
        <v>0</v>
      </c>
      <c r="J37" s="47">
        <f t="shared" si="1"/>
        <v>0</v>
      </c>
      <c r="K37" s="69">
        <f t="shared" si="2"/>
        <v>0</v>
      </c>
    </row>
    <row r="38" spans="1:11" ht="24" x14ac:dyDescent="0.2">
      <c r="A38" s="37"/>
      <c r="B38" s="46" t="s">
        <v>25</v>
      </c>
      <c r="C38" s="47"/>
      <c r="D38" s="47">
        <v>0</v>
      </c>
      <c r="E38" s="47">
        <v>80131048</v>
      </c>
      <c r="F38" s="47">
        <v>0</v>
      </c>
      <c r="G38" s="47"/>
      <c r="H38" s="47">
        <f t="shared" ref="H38:H69" si="4">F38+G38</f>
        <v>0</v>
      </c>
      <c r="I38" s="69">
        <f t="shared" si="3"/>
        <v>0</v>
      </c>
      <c r="J38" s="47">
        <f t="shared" ref="J38:J69" si="5">D38+H38</f>
        <v>0</v>
      </c>
      <c r="K38" s="69"/>
    </row>
    <row r="39" spans="1:11" ht="60" x14ac:dyDescent="0.2">
      <c r="A39" s="37">
        <v>175890</v>
      </c>
      <c r="B39" s="46" t="s">
        <v>49</v>
      </c>
      <c r="C39" s="47">
        <v>5794600</v>
      </c>
      <c r="D39" s="47">
        <v>2696523.23</v>
      </c>
      <c r="E39" s="47">
        <v>1</v>
      </c>
      <c r="F39" s="47">
        <v>0</v>
      </c>
      <c r="G39" s="47"/>
      <c r="H39" s="47">
        <f t="shared" si="4"/>
        <v>0</v>
      </c>
      <c r="I39" s="69">
        <f t="shared" si="3"/>
        <v>0</v>
      </c>
      <c r="J39" s="47">
        <f t="shared" si="5"/>
        <v>2696523.23</v>
      </c>
      <c r="K39" s="69">
        <f t="shared" ref="K39:K49" si="6">J39/C39%</f>
        <v>46.535105615573123</v>
      </c>
    </row>
    <row r="40" spans="1:11" ht="48" x14ac:dyDescent="0.2">
      <c r="A40" s="37">
        <v>287453</v>
      </c>
      <c r="B40" s="46" t="s">
        <v>50</v>
      </c>
      <c r="C40" s="47">
        <v>2956150</v>
      </c>
      <c r="D40" s="47">
        <v>0</v>
      </c>
      <c r="E40" s="47">
        <v>282751</v>
      </c>
      <c r="F40" s="47">
        <v>0</v>
      </c>
      <c r="G40" s="47"/>
      <c r="H40" s="47">
        <f t="shared" si="4"/>
        <v>0</v>
      </c>
      <c r="I40" s="69">
        <f t="shared" si="3"/>
        <v>0</v>
      </c>
      <c r="J40" s="47">
        <f t="shared" si="5"/>
        <v>0</v>
      </c>
      <c r="K40" s="69">
        <f t="shared" si="6"/>
        <v>0</v>
      </c>
    </row>
    <row r="41" spans="1:11" ht="60" x14ac:dyDescent="0.2">
      <c r="A41" s="37">
        <v>245998</v>
      </c>
      <c r="B41" s="46" t="s">
        <v>51</v>
      </c>
      <c r="C41" s="47">
        <v>3991201.82</v>
      </c>
      <c r="D41" s="47">
        <v>1699185</v>
      </c>
      <c r="E41" s="47">
        <v>1</v>
      </c>
      <c r="F41" s="47">
        <v>0</v>
      </c>
      <c r="G41" s="47"/>
      <c r="H41" s="47">
        <f t="shared" si="4"/>
        <v>0</v>
      </c>
      <c r="I41" s="69">
        <f t="shared" si="3"/>
        <v>0</v>
      </c>
      <c r="J41" s="47">
        <f t="shared" si="5"/>
        <v>1699185</v>
      </c>
      <c r="K41" s="69">
        <f t="shared" si="6"/>
        <v>42.573266816159148</v>
      </c>
    </row>
    <row r="42" spans="1:11" ht="48" x14ac:dyDescent="0.2">
      <c r="A42" s="37">
        <v>288895</v>
      </c>
      <c r="B42" s="46" t="s">
        <v>28</v>
      </c>
      <c r="C42" s="47">
        <v>3194652</v>
      </c>
      <c r="D42" s="47">
        <v>0</v>
      </c>
      <c r="E42" s="47">
        <v>1194652</v>
      </c>
      <c r="F42" s="47">
        <v>0</v>
      </c>
      <c r="G42" s="47"/>
      <c r="H42" s="47">
        <f t="shared" si="4"/>
        <v>0</v>
      </c>
      <c r="I42" s="69">
        <f t="shared" si="3"/>
        <v>0</v>
      </c>
      <c r="J42" s="47">
        <f t="shared" si="5"/>
        <v>0</v>
      </c>
      <c r="K42" s="69">
        <f t="shared" si="6"/>
        <v>0</v>
      </c>
    </row>
    <row r="43" spans="1:11" ht="48" x14ac:dyDescent="0.2">
      <c r="A43" s="37">
        <v>303966</v>
      </c>
      <c r="B43" s="46" t="s">
        <v>36</v>
      </c>
      <c r="C43" s="47">
        <v>92290500</v>
      </c>
      <c r="D43" s="47">
        <v>0</v>
      </c>
      <c r="E43" s="47">
        <v>1028422</v>
      </c>
      <c r="F43" s="47">
        <v>0</v>
      </c>
      <c r="G43" s="47"/>
      <c r="H43" s="47">
        <f t="shared" si="4"/>
        <v>0</v>
      </c>
      <c r="I43" s="69">
        <f t="shared" si="3"/>
        <v>0</v>
      </c>
      <c r="J43" s="47">
        <f t="shared" si="5"/>
        <v>0</v>
      </c>
      <c r="K43" s="69">
        <f t="shared" si="6"/>
        <v>0</v>
      </c>
    </row>
    <row r="44" spans="1:11" ht="48" x14ac:dyDescent="0.2">
      <c r="A44" s="37">
        <v>256053</v>
      </c>
      <c r="B44" s="46" t="s">
        <v>37</v>
      </c>
      <c r="C44" s="47">
        <v>1095260.19</v>
      </c>
      <c r="D44" s="47">
        <v>598688.06999999995</v>
      </c>
      <c r="E44" s="47">
        <v>9548</v>
      </c>
      <c r="F44" s="47">
        <v>0</v>
      </c>
      <c r="G44" s="47"/>
      <c r="H44" s="47">
        <f t="shared" si="4"/>
        <v>0</v>
      </c>
      <c r="I44" s="69">
        <f t="shared" ref="I44:I75" si="7">H44/E44%</f>
        <v>0</v>
      </c>
      <c r="J44" s="47">
        <f t="shared" si="5"/>
        <v>598688.06999999995</v>
      </c>
      <c r="K44" s="69">
        <f t="shared" si="6"/>
        <v>54.661721065567072</v>
      </c>
    </row>
    <row r="45" spans="1:11" ht="48" x14ac:dyDescent="0.2">
      <c r="A45" s="37">
        <v>294424</v>
      </c>
      <c r="B45" s="46" t="s">
        <v>53</v>
      </c>
      <c r="C45" s="47">
        <v>62071451</v>
      </c>
      <c r="D45" s="47">
        <v>0</v>
      </c>
      <c r="E45" s="47">
        <v>550900</v>
      </c>
      <c r="F45" s="47">
        <v>0</v>
      </c>
      <c r="G45" s="47"/>
      <c r="H45" s="47">
        <f t="shared" si="4"/>
        <v>0</v>
      </c>
      <c r="I45" s="69">
        <f t="shared" si="7"/>
        <v>0</v>
      </c>
      <c r="J45" s="47">
        <f t="shared" si="5"/>
        <v>0</v>
      </c>
      <c r="K45" s="69">
        <f t="shared" si="6"/>
        <v>0</v>
      </c>
    </row>
    <row r="46" spans="1:11" ht="84" x14ac:dyDescent="0.2">
      <c r="A46" s="37">
        <v>316436</v>
      </c>
      <c r="B46" s="46" t="s">
        <v>43</v>
      </c>
      <c r="C46" s="47">
        <v>287785</v>
      </c>
      <c r="D46" s="47">
        <v>0</v>
      </c>
      <c r="E46" s="47">
        <v>224000</v>
      </c>
      <c r="F46" s="47">
        <v>0</v>
      </c>
      <c r="G46" s="47"/>
      <c r="H46" s="47">
        <f t="shared" si="4"/>
        <v>0</v>
      </c>
      <c r="I46" s="69">
        <f t="shared" si="7"/>
        <v>0</v>
      </c>
      <c r="J46" s="47">
        <f t="shared" si="5"/>
        <v>0</v>
      </c>
      <c r="K46" s="69">
        <f t="shared" si="6"/>
        <v>0</v>
      </c>
    </row>
    <row r="47" spans="1:11" ht="84" x14ac:dyDescent="0.2">
      <c r="A47" s="37">
        <v>316441</v>
      </c>
      <c r="B47" s="46" t="s">
        <v>44</v>
      </c>
      <c r="C47" s="47">
        <v>287785</v>
      </c>
      <c r="D47" s="47">
        <v>0</v>
      </c>
      <c r="E47" s="47">
        <v>224000</v>
      </c>
      <c r="F47" s="47">
        <v>0</v>
      </c>
      <c r="G47" s="47"/>
      <c r="H47" s="47">
        <f t="shared" si="4"/>
        <v>0</v>
      </c>
      <c r="I47" s="69">
        <f t="shared" si="7"/>
        <v>0</v>
      </c>
      <c r="J47" s="47">
        <f t="shared" si="5"/>
        <v>0</v>
      </c>
      <c r="K47" s="69">
        <f t="shared" si="6"/>
        <v>0</v>
      </c>
    </row>
    <row r="48" spans="1:11" ht="48" x14ac:dyDescent="0.2">
      <c r="A48" s="37">
        <v>327905</v>
      </c>
      <c r="B48" s="46" t="s">
        <v>61</v>
      </c>
      <c r="C48" s="47">
        <v>63299811</v>
      </c>
      <c r="D48" s="47">
        <v>0</v>
      </c>
      <c r="E48" s="47">
        <v>16000000</v>
      </c>
      <c r="F48" s="47">
        <v>0</v>
      </c>
      <c r="G48" s="47"/>
      <c r="H48" s="47">
        <f t="shared" si="4"/>
        <v>0</v>
      </c>
      <c r="I48" s="69">
        <f t="shared" si="7"/>
        <v>0</v>
      </c>
      <c r="J48" s="47">
        <f t="shared" si="5"/>
        <v>0</v>
      </c>
      <c r="K48" s="69">
        <f t="shared" si="6"/>
        <v>0</v>
      </c>
    </row>
    <row r="49" spans="1:12" ht="48" x14ac:dyDescent="0.2">
      <c r="A49" s="37">
        <v>159298</v>
      </c>
      <c r="B49" s="46" t="s">
        <v>62</v>
      </c>
      <c r="C49" s="47">
        <v>71944623</v>
      </c>
      <c r="D49" s="47">
        <v>0</v>
      </c>
      <c r="E49" s="47">
        <v>31000000</v>
      </c>
      <c r="F49" s="47">
        <v>0</v>
      </c>
      <c r="G49" s="47"/>
      <c r="H49" s="47">
        <f t="shared" si="4"/>
        <v>0</v>
      </c>
      <c r="I49" s="69">
        <f t="shared" si="7"/>
        <v>0</v>
      </c>
      <c r="J49" s="47">
        <f t="shared" si="5"/>
        <v>0</v>
      </c>
      <c r="K49" s="69">
        <f t="shared" si="6"/>
        <v>0</v>
      </c>
    </row>
    <row r="50" spans="1:12" ht="26.25" customHeight="1" x14ac:dyDescent="0.2">
      <c r="A50" s="116"/>
      <c r="B50" s="117" t="s">
        <v>38</v>
      </c>
      <c r="C50" s="117"/>
      <c r="D50" s="118">
        <f>SUM(D51:D71)</f>
        <v>21005815.68</v>
      </c>
      <c r="E50" s="118">
        <f>SUM(E51:E71)</f>
        <v>15208061</v>
      </c>
      <c r="F50" s="118">
        <f>SUM(F51:F71)</f>
        <v>8382046</v>
      </c>
      <c r="G50" s="118">
        <f>SUM(G51:G71)</f>
        <v>0</v>
      </c>
      <c r="H50" s="118">
        <f t="shared" si="4"/>
        <v>8382046</v>
      </c>
      <c r="I50" s="139">
        <f t="shared" si="7"/>
        <v>55.115809964202541</v>
      </c>
      <c r="J50" s="118">
        <f t="shared" si="5"/>
        <v>29387861.68</v>
      </c>
      <c r="K50" s="118"/>
      <c r="L50" s="35"/>
    </row>
    <row r="51" spans="1:12" ht="60" x14ac:dyDescent="0.2">
      <c r="A51" s="37">
        <v>66385</v>
      </c>
      <c r="B51" s="46" t="s">
        <v>39</v>
      </c>
      <c r="C51" s="47">
        <v>11574362</v>
      </c>
      <c r="D51" s="47">
        <v>8293919.4900000002</v>
      </c>
      <c r="E51" s="47">
        <v>1560750</v>
      </c>
      <c r="F51" s="47">
        <v>1155526</v>
      </c>
      <c r="G51" s="47"/>
      <c r="H51" s="47">
        <f t="shared" si="4"/>
        <v>1155526</v>
      </c>
      <c r="I51" s="69">
        <f t="shared" si="7"/>
        <v>74.03658497517219</v>
      </c>
      <c r="J51" s="47">
        <f t="shared" si="5"/>
        <v>9449445.4900000002</v>
      </c>
      <c r="K51" s="69">
        <f t="shared" ref="K51:K71" si="8">J51/C51%</f>
        <v>81.641178062341581</v>
      </c>
    </row>
    <row r="52" spans="1:12" ht="72" x14ac:dyDescent="0.2">
      <c r="A52" s="37">
        <v>67889</v>
      </c>
      <c r="B52" s="46" t="s">
        <v>86</v>
      </c>
      <c r="C52" s="47">
        <v>150190</v>
      </c>
      <c r="D52" s="47">
        <v>127843.33</v>
      </c>
      <c r="E52" s="47">
        <v>2581</v>
      </c>
      <c r="F52" s="47">
        <v>0</v>
      </c>
      <c r="G52" s="47"/>
      <c r="H52" s="47">
        <f t="shared" si="4"/>
        <v>0</v>
      </c>
      <c r="I52" s="69">
        <f t="shared" si="7"/>
        <v>0</v>
      </c>
      <c r="J52" s="47">
        <f t="shared" si="5"/>
        <v>127843.33</v>
      </c>
      <c r="K52" s="69">
        <f t="shared" si="8"/>
        <v>85.121066648911381</v>
      </c>
    </row>
    <row r="53" spans="1:12" ht="72" x14ac:dyDescent="0.2">
      <c r="A53" s="37">
        <v>59728</v>
      </c>
      <c r="B53" s="46" t="s">
        <v>87</v>
      </c>
      <c r="C53" s="47">
        <v>103421</v>
      </c>
      <c r="D53" s="47">
        <v>94241.2</v>
      </c>
      <c r="E53" s="47">
        <v>4576</v>
      </c>
      <c r="F53" s="47">
        <v>0</v>
      </c>
      <c r="G53" s="47"/>
      <c r="H53" s="47">
        <f t="shared" si="4"/>
        <v>0</v>
      </c>
      <c r="I53" s="69">
        <f t="shared" si="7"/>
        <v>0</v>
      </c>
      <c r="J53" s="47">
        <f t="shared" si="5"/>
        <v>94241.2</v>
      </c>
      <c r="K53" s="69">
        <f t="shared" si="8"/>
        <v>91.123852989238159</v>
      </c>
    </row>
    <row r="54" spans="1:12" ht="72" x14ac:dyDescent="0.2">
      <c r="A54" s="37">
        <v>59911</v>
      </c>
      <c r="B54" s="46" t="s">
        <v>88</v>
      </c>
      <c r="C54" s="47">
        <v>109005</v>
      </c>
      <c r="D54" s="47">
        <v>82916.149999999994</v>
      </c>
      <c r="E54" s="47">
        <v>1395</v>
      </c>
      <c r="F54" s="47">
        <v>0</v>
      </c>
      <c r="G54" s="47"/>
      <c r="H54" s="47">
        <f t="shared" si="4"/>
        <v>0</v>
      </c>
      <c r="I54" s="69">
        <f t="shared" si="7"/>
        <v>0</v>
      </c>
      <c r="J54" s="47">
        <f t="shared" si="5"/>
        <v>82916.149999999994</v>
      </c>
      <c r="K54" s="69">
        <f t="shared" si="8"/>
        <v>76.066373102151275</v>
      </c>
    </row>
    <row r="55" spans="1:12" ht="36" x14ac:dyDescent="0.2">
      <c r="A55" s="37">
        <v>68489</v>
      </c>
      <c r="B55" s="46" t="s">
        <v>156</v>
      </c>
      <c r="C55" s="47">
        <v>5969055.1500000004</v>
      </c>
      <c r="D55" s="47">
        <v>5153413.1399999997</v>
      </c>
      <c r="E55" s="47">
        <v>9609</v>
      </c>
      <c r="F55" s="47">
        <v>0</v>
      </c>
      <c r="G55" s="47"/>
      <c r="H55" s="47">
        <f t="shared" si="4"/>
        <v>0</v>
      </c>
      <c r="I55" s="69">
        <f t="shared" si="7"/>
        <v>0</v>
      </c>
      <c r="J55" s="47">
        <f t="shared" si="5"/>
        <v>5153413.1399999997</v>
      </c>
      <c r="K55" s="69">
        <f t="shared" si="8"/>
        <v>86.33549214233679</v>
      </c>
    </row>
    <row r="56" spans="1:12" ht="72" x14ac:dyDescent="0.25">
      <c r="A56" s="37">
        <v>38633</v>
      </c>
      <c r="B56" s="46" t="s">
        <v>89</v>
      </c>
      <c r="C56"/>
      <c r="D56" s="47">
        <v>2220967.52</v>
      </c>
      <c r="E56" s="47">
        <v>126780</v>
      </c>
      <c r="F56" s="47">
        <v>126780</v>
      </c>
      <c r="G56" s="47"/>
      <c r="H56" s="47">
        <f t="shared" si="4"/>
        <v>126780</v>
      </c>
      <c r="I56" s="69">
        <f t="shared" si="7"/>
        <v>100</v>
      </c>
      <c r="J56" s="47">
        <f t="shared" si="5"/>
        <v>2347747.52</v>
      </c>
      <c r="K56" s="69" t="e">
        <f t="shared" si="8"/>
        <v>#DIV/0!</v>
      </c>
    </row>
    <row r="57" spans="1:12" ht="72" x14ac:dyDescent="0.2">
      <c r="A57" s="37">
        <v>108527</v>
      </c>
      <c r="B57" s="46" t="s">
        <v>26</v>
      </c>
      <c r="C57" s="47">
        <v>2725244.36</v>
      </c>
      <c r="D57" s="47">
        <v>2149316</v>
      </c>
      <c r="E57" s="47">
        <v>260065</v>
      </c>
      <c r="F57" s="47">
        <v>260063</v>
      </c>
      <c r="G57" s="47"/>
      <c r="H57" s="47">
        <f t="shared" si="4"/>
        <v>260063</v>
      </c>
      <c r="I57" s="69">
        <f t="shared" si="7"/>
        <v>99.999230961490397</v>
      </c>
      <c r="J57" s="47">
        <f t="shared" si="5"/>
        <v>2409379</v>
      </c>
      <c r="K57" s="69">
        <f t="shared" si="8"/>
        <v>88.409649988230782</v>
      </c>
    </row>
    <row r="58" spans="1:12" ht="60" x14ac:dyDescent="0.2">
      <c r="A58" s="37">
        <v>142233</v>
      </c>
      <c r="B58" s="46" t="s">
        <v>90</v>
      </c>
      <c r="C58" s="47">
        <v>347525.81</v>
      </c>
      <c r="D58" s="47">
        <v>272460.27</v>
      </c>
      <c r="E58" s="47">
        <v>40450</v>
      </c>
      <c r="F58" s="47">
        <v>0</v>
      </c>
      <c r="G58" s="47"/>
      <c r="H58" s="47">
        <f t="shared" si="4"/>
        <v>0</v>
      </c>
      <c r="I58" s="69">
        <f t="shared" si="7"/>
        <v>0</v>
      </c>
      <c r="J58" s="47">
        <f t="shared" si="5"/>
        <v>272460.27</v>
      </c>
      <c r="K58" s="69">
        <f t="shared" si="8"/>
        <v>78.40001005968449</v>
      </c>
    </row>
    <row r="59" spans="1:12" ht="46.5" customHeight="1" x14ac:dyDescent="0.2">
      <c r="A59" s="37">
        <v>111221</v>
      </c>
      <c r="B59" s="46" t="s">
        <v>148</v>
      </c>
      <c r="C59" s="47">
        <v>3865203</v>
      </c>
      <c r="D59" s="47">
        <v>89540.59</v>
      </c>
      <c r="E59" s="47">
        <v>127932</v>
      </c>
      <c r="F59" s="47">
        <v>0</v>
      </c>
      <c r="G59" s="47"/>
      <c r="H59" s="47">
        <f t="shared" si="4"/>
        <v>0</v>
      </c>
      <c r="I59" s="69">
        <f t="shared" si="7"/>
        <v>0</v>
      </c>
      <c r="J59" s="47">
        <f t="shared" si="5"/>
        <v>89540.59</v>
      </c>
      <c r="K59" s="69">
        <f t="shared" si="8"/>
        <v>2.3165818198940649</v>
      </c>
    </row>
    <row r="60" spans="1:12" ht="36" x14ac:dyDescent="0.2">
      <c r="A60" s="37">
        <v>111234</v>
      </c>
      <c r="B60" s="46" t="s">
        <v>15</v>
      </c>
      <c r="C60" s="47">
        <v>14669819.58</v>
      </c>
      <c r="D60" s="47">
        <v>435887.18</v>
      </c>
      <c r="E60" s="47">
        <v>7363238</v>
      </c>
      <c r="F60" s="47">
        <v>1789547</v>
      </c>
      <c r="G60" s="47"/>
      <c r="H60" s="47">
        <f t="shared" si="4"/>
        <v>1789547</v>
      </c>
      <c r="I60" s="69">
        <f t="shared" si="7"/>
        <v>24.303804929298767</v>
      </c>
      <c r="J60" s="47">
        <f t="shared" si="5"/>
        <v>2225434.1800000002</v>
      </c>
      <c r="K60" s="69">
        <f t="shared" si="8"/>
        <v>15.170153715005679</v>
      </c>
    </row>
    <row r="61" spans="1:12" ht="36" x14ac:dyDescent="0.2">
      <c r="A61" s="37">
        <v>135106</v>
      </c>
      <c r="B61" s="46" t="s">
        <v>27</v>
      </c>
      <c r="C61" s="47">
        <v>1187524.8500000001</v>
      </c>
      <c r="D61" s="47">
        <v>21350.62</v>
      </c>
      <c r="E61" s="47">
        <v>139731</v>
      </c>
      <c r="F61" s="47">
        <v>139730</v>
      </c>
      <c r="G61" s="47"/>
      <c r="H61" s="47">
        <f t="shared" si="4"/>
        <v>139730</v>
      </c>
      <c r="I61" s="69">
        <f t="shared" si="7"/>
        <v>99.999284339194602</v>
      </c>
      <c r="J61" s="47">
        <f t="shared" si="5"/>
        <v>161080.62</v>
      </c>
      <c r="K61" s="69">
        <f t="shared" si="8"/>
        <v>13.564399936557114</v>
      </c>
    </row>
    <row r="62" spans="1:12" ht="48" x14ac:dyDescent="0.2">
      <c r="A62" s="37">
        <v>141991</v>
      </c>
      <c r="B62" s="46" t="s">
        <v>91</v>
      </c>
      <c r="C62" s="47">
        <v>376317.74</v>
      </c>
      <c r="D62" s="47">
        <v>306143.46000000002</v>
      </c>
      <c r="E62" s="47">
        <v>36540</v>
      </c>
      <c r="F62" s="47">
        <v>0</v>
      </c>
      <c r="G62" s="47"/>
      <c r="H62" s="47">
        <f t="shared" si="4"/>
        <v>0</v>
      </c>
      <c r="I62" s="69">
        <f t="shared" si="7"/>
        <v>0</v>
      </c>
      <c r="J62" s="47">
        <f t="shared" si="5"/>
        <v>306143.46000000002</v>
      </c>
      <c r="K62" s="69">
        <f t="shared" si="8"/>
        <v>81.352385885395677</v>
      </c>
    </row>
    <row r="63" spans="1:12" ht="60" x14ac:dyDescent="0.2">
      <c r="A63" s="37">
        <v>142222</v>
      </c>
      <c r="B63" s="46" t="s">
        <v>92</v>
      </c>
      <c r="C63" s="47">
        <v>412200.81</v>
      </c>
      <c r="D63" s="47">
        <v>316136.38</v>
      </c>
      <c r="E63" s="47">
        <v>42950</v>
      </c>
      <c r="F63" s="47">
        <v>0</v>
      </c>
      <c r="G63" s="47"/>
      <c r="H63" s="47">
        <f t="shared" si="4"/>
        <v>0</v>
      </c>
      <c r="I63" s="69">
        <f t="shared" si="7"/>
        <v>0</v>
      </c>
      <c r="J63" s="47">
        <f t="shared" si="5"/>
        <v>316136.38</v>
      </c>
      <c r="K63" s="69">
        <f t="shared" si="8"/>
        <v>76.694749823514414</v>
      </c>
    </row>
    <row r="64" spans="1:12" ht="60" x14ac:dyDescent="0.2">
      <c r="A64" s="37">
        <v>141811</v>
      </c>
      <c r="B64" s="46" t="s">
        <v>93</v>
      </c>
      <c r="C64" s="47">
        <v>383114.81</v>
      </c>
      <c r="D64" s="47">
        <v>313378.19</v>
      </c>
      <c r="E64" s="47">
        <v>30450</v>
      </c>
      <c r="F64" s="47">
        <v>0</v>
      </c>
      <c r="G64" s="47"/>
      <c r="H64" s="47">
        <f t="shared" si="4"/>
        <v>0</v>
      </c>
      <c r="I64" s="69">
        <f t="shared" si="7"/>
        <v>0</v>
      </c>
      <c r="J64" s="47">
        <f t="shared" si="5"/>
        <v>313378.19</v>
      </c>
      <c r="K64" s="69">
        <f t="shared" si="8"/>
        <v>81.797461706061426</v>
      </c>
    </row>
    <row r="65" spans="1:15" ht="48" x14ac:dyDescent="0.2">
      <c r="A65" s="37">
        <v>142361</v>
      </c>
      <c r="B65" s="46" t="s">
        <v>94</v>
      </c>
      <c r="C65" s="47">
        <v>337182.6</v>
      </c>
      <c r="D65" s="47">
        <v>273895.39</v>
      </c>
      <c r="E65" s="47">
        <v>24360</v>
      </c>
      <c r="F65" s="47">
        <v>0</v>
      </c>
      <c r="G65" s="47"/>
      <c r="H65" s="47">
        <f t="shared" si="4"/>
        <v>0</v>
      </c>
      <c r="I65" s="69">
        <f t="shared" si="7"/>
        <v>0</v>
      </c>
      <c r="J65" s="47">
        <f t="shared" si="5"/>
        <v>273895.39</v>
      </c>
      <c r="K65" s="69">
        <f t="shared" si="8"/>
        <v>81.230582479641612</v>
      </c>
    </row>
    <row r="66" spans="1:15" ht="72" x14ac:dyDescent="0.2">
      <c r="A66" s="37">
        <v>143125</v>
      </c>
      <c r="B66" s="46" t="s">
        <v>95</v>
      </c>
      <c r="C66" s="47">
        <v>11777443.99</v>
      </c>
      <c r="D66" s="47">
        <v>98446.13</v>
      </c>
      <c r="E66" s="47">
        <v>5110400</v>
      </c>
      <c r="F66" s="47">
        <v>4910400</v>
      </c>
      <c r="G66" s="47"/>
      <c r="H66" s="47">
        <f t="shared" si="4"/>
        <v>4910400</v>
      </c>
      <c r="I66" s="69">
        <f t="shared" si="7"/>
        <v>96.086412022542262</v>
      </c>
      <c r="J66" s="47">
        <f t="shared" si="5"/>
        <v>5008846.13</v>
      </c>
      <c r="K66" s="69">
        <f t="shared" si="8"/>
        <v>42.529144135628364</v>
      </c>
    </row>
    <row r="67" spans="1:15" ht="48" x14ac:dyDescent="0.2">
      <c r="A67" s="37">
        <v>142024</v>
      </c>
      <c r="B67" s="46" t="s">
        <v>96</v>
      </c>
      <c r="C67" s="47">
        <v>248885.52</v>
      </c>
      <c r="D67" s="47">
        <v>207635.51</v>
      </c>
      <c r="E67" s="47">
        <v>18270</v>
      </c>
      <c r="F67" s="47">
        <v>0</v>
      </c>
      <c r="G67" s="47"/>
      <c r="H67" s="47">
        <f t="shared" si="4"/>
        <v>0</v>
      </c>
      <c r="I67" s="69">
        <f t="shared" si="7"/>
        <v>0</v>
      </c>
      <c r="J67" s="47">
        <f t="shared" si="5"/>
        <v>207635.51</v>
      </c>
      <c r="K67" s="69">
        <f t="shared" si="8"/>
        <v>83.426110928430077</v>
      </c>
    </row>
    <row r="68" spans="1:15" ht="60" x14ac:dyDescent="0.2">
      <c r="A68" s="37">
        <v>142316</v>
      </c>
      <c r="B68" s="46" t="s">
        <v>97</v>
      </c>
      <c r="C68" s="47">
        <v>296021.2</v>
      </c>
      <c r="D68" s="47">
        <v>225191.47</v>
      </c>
      <c r="E68" s="47">
        <v>24360</v>
      </c>
      <c r="F68" s="47">
        <v>0</v>
      </c>
      <c r="G68" s="47"/>
      <c r="H68" s="47">
        <f t="shared" si="4"/>
        <v>0</v>
      </c>
      <c r="I68" s="69">
        <f t="shared" si="7"/>
        <v>0</v>
      </c>
      <c r="J68" s="47">
        <f t="shared" si="5"/>
        <v>225191.47</v>
      </c>
      <c r="K68" s="69">
        <f t="shared" si="8"/>
        <v>76.072750870545761</v>
      </c>
    </row>
    <row r="69" spans="1:15" ht="60" x14ac:dyDescent="0.2">
      <c r="A69" s="37">
        <v>142355</v>
      </c>
      <c r="B69" s="46" t="s">
        <v>98</v>
      </c>
      <c r="C69" s="47">
        <v>312350.82</v>
      </c>
      <c r="D69" s="47">
        <v>241557.66</v>
      </c>
      <c r="E69" s="47">
        <v>35450</v>
      </c>
      <c r="F69" s="47">
        <v>0</v>
      </c>
      <c r="G69" s="47"/>
      <c r="H69" s="47">
        <f t="shared" si="4"/>
        <v>0</v>
      </c>
      <c r="I69" s="69">
        <f t="shared" si="7"/>
        <v>0</v>
      </c>
      <c r="J69" s="47">
        <f t="shared" si="5"/>
        <v>241557.66</v>
      </c>
      <c r="K69" s="69">
        <f t="shared" si="8"/>
        <v>77.335369249230723</v>
      </c>
    </row>
    <row r="70" spans="1:15" ht="60" x14ac:dyDescent="0.2">
      <c r="A70" s="37">
        <v>142289</v>
      </c>
      <c r="B70" s="46" t="s">
        <v>99</v>
      </c>
      <c r="C70" s="47">
        <v>354496</v>
      </c>
      <c r="D70" s="47">
        <v>81576</v>
      </c>
      <c r="E70" s="47">
        <v>194494</v>
      </c>
      <c r="F70" s="47">
        <v>0</v>
      </c>
      <c r="G70" s="47"/>
      <c r="H70" s="47">
        <f t="shared" ref="H70:H101" si="9">F70+G70</f>
        <v>0</v>
      </c>
      <c r="I70" s="69">
        <f t="shared" si="7"/>
        <v>0</v>
      </c>
      <c r="J70" s="47">
        <f t="shared" ref="J70:J88" si="10">D70+H70</f>
        <v>81576</v>
      </c>
      <c r="K70" s="69">
        <f t="shared" si="8"/>
        <v>23.011825239212854</v>
      </c>
    </row>
    <row r="71" spans="1:15" ht="48" x14ac:dyDescent="0.2">
      <c r="A71" s="37">
        <v>153123</v>
      </c>
      <c r="B71" s="46" t="s">
        <v>100</v>
      </c>
      <c r="C71" s="47">
        <v>1069594.81</v>
      </c>
      <c r="D71" s="47">
        <v>0</v>
      </c>
      <c r="E71" s="47">
        <v>53680</v>
      </c>
      <c r="F71" s="47">
        <v>0</v>
      </c>
      <c r="G71" s="47"/>
      <c r="H71" s="47">
        <f t="shared" si="9"/>
        <v>0</v>
      </c>
      <c r="I71" s="69">
        <f t="shared" si="7"/>
        <v>0</v>
      </c>
      <c r="J71" s="47">
        <f t="shared" si="10"/>
        <v>0</v>
      </c>
      <c r="K71" s="69">
        <f t="shared" si="8"/>
        <v>0</v>
      </c>
    </row>
    <row r="72" spans="1:15" ht="29.25" customHeight="1" x14ac:dyDescent="0.2">
      <c r="A72" s="54"/>
      <c r="B72" s="49" t="s">
        <v>9</v>
      </c>
      <c r="C72" s="50"/>
      <c r="D72" s="51">
        <f>SUM(D73:D88)</f>
        <v>469532948.47999996</v>
      </c>
      <c r="E72" s="51">
        <f>SUM(E73:E88)</f>
        <v>28956169</v>
      </c>
      <c r="F72" s="51">
        <f>SUM(F73:F88)</f>
        <v>11957099</v>
      </c>
      <c r="G72" s="51">
        <f>SUM(G73:G88)</f>
        <v>446329</v>
      </c>
      <c r="H72" s="51">
        <f t="shared" si="9"/>
        <v>12403428</v>
      </c>
      <c r="I72" s="140">
        <f t="shared" si="7"/>
        <v>42.835183065826143</v>
      </c>
      <c r="J72" s="51">
        <f t="shared" si="10"/>
        <v>481936376.47999996</v>
      </c>
      <c r="K72" s="140"/>
    </row>
    <row r="73" spans="1:15" ht="20.25" customHeight="1" x14ac:dyDescent="0.2">
      <c r="A73" s="52"/>
      <c r="B73" s="46" t="s">
        <v>21</v>
      </c>
      <c r="C73" s="47"/>
      <c r="D73" s="47">
        <v>17443619</v>
      </c>
      <c r="E73" s="47">
        <v>9434872</v>
      </c>
      <c r="F73" s="47">
        <v>2164333</v>
      </c>
      <c r="G73" s="47">
        <v>265415</v>
      </c>
      <c r="H73" s="47">
        <f t="shared" si="9"/>
        <v>2429748</v>
      </c>
      <c r="I73" s="98">
        <f t="shared" si="7"/>
        <v>25.75284540161223</v>
      </c>
      <c r="J73" s="47">
        <f t="shared" si="10"/>
        <v>19873367</v>
      </c>
      <c r="K73" s="98"/>
      <c r="L73" s="110"/>
      <c r="O73" s="195"/>
    </row>
    <row r="74" spans="1:15" ht="42" customHeight="1" x14ac:dyDescent="0.2">
      <c r="A74" s="37">
        <v>27954</v>
      </c>
      <c r="B74" s="46" t="s">
        <v>101</v>
      </c>
      <c r="C74" s="47">
        <v>97047900</v>
      </c>
      <c r="D74" s="47">
        <v>95953323.040000007</v>
      </c>
      <c r="E74" s="47">
        <v>231215</v>
      </c>
      <c r="F74" s="47">
        <v>159271</v>
      </c>
      <c r="G74" s="47"/>
      <c r="H74" s="47">
        <f t="shared" si="9"/>
        <v>159271</v>
      </c>
      <c r="I74" s="69">
        <f t="shared" si="7"/>
        <v>68.88437168868802</v>
      </c>
      <c r="J74" s="47">
        <f t="shared" si="10"/>
        <v>96112594.040000007</v>
      </c>
      <c r="K74" s="69">
        <f t="shared" ref="K74:K88" si="11">J74/C74%</f>
        <v>99.036242968678366</v>
      </c>
      <c r="O74" s="195"/>
    </row>
    <row r="75" spans="1:15" ht="77.25" customHeight="1" x14ac:dyDescent="0.2">
      <c r="A75" s="37">
        <v>68162</v>
      </c>
      <c r="B75" s="46" t="s">
        <v>102</v>
      </c>
      <c r="C75" s="47">
        <v>48327512</v>
      </c>
      <c r="D75" s="47">
        <v>47840117.700000003</v>
      </c>
      <c r="E75" s="47">
        <v>399813</v>
      </c>
      <c r="F75" s="47">
        <v>68800</v>
      </c>
      <c r="G75" s="47">
        <v>32362</v>
      </c>
      <c r="H75" s="47">
        <f t="shared" si="9"/>
        <v>101162</v>
      </c>
      <c r="I75" s="69">
        <f t="shared" si="7"/>
        <v>25.302328838732105</v>
      </c>
      <c r="J75" s="47">
        <f t="shared" si="10"/>
        <v>47941279.700000003</v>
      </c>
      <c r="K75" s="69">
        <f t="shared" si="11"/>
        <v>99.200802433197893</v>
      </c>
      <c r="O75" s="195"/>
    </row>
    <row r="76" spans="1:15" ht="72" x14ac:dyDescent="0.2">
      <c r="A76" s="37">
        <v>67776</v>
      </c>
      <c r="B76" s="46" t="s">
        <v>103</v>
      </c>
      <c r="C76" s="47">
        <v>67473062</v>
      </c>
      <c r="D76" s="47">
        <v>65459313.200000003</v>
      </c>
      <c r="E76" s="47">
        <v>1496536</v>
      </c>
      <c r="F76" s="47">
        <v>896561</v>
      </c>
      <c r="G76" s="47">
        <v>534</v>
      </c>
      <c r="H76" s="47">
        <f t="shared" si="9"/>
        <v>897095</v>
      </c>
      <c r="I76" s="69">
        <f t="shared" ref="I76:I107" si="12">H76/E76%</f>
        <v>59.944765779105879</v>
      </c>
      <c r="J76" s="47">
        <f t="shared" si="10"/>
        <v>66356408.200000003</v>
      </c>
      <c r="K76" s="69">
        <f t="shared" si="11"/>
        <v>98.345037609231369</v>
      </c>
      <c r="O76" s="195"/>
    </row>
    <row r="77" spans="1:15" ht="80.25" customHeight="1" x14ac:dyDescent="0.2">
      <c r="A77" s="37">
        <v>67514</v>
      </c>
      <c r="B77" s="46" t="s">
        <v>104</v>
      </c>
      <c r="C77" s="47">
        <v>27764085</v>
      </c>
      <c r="D77" s="47">
        <v>26600072</v>
      </c>
      <c r="E77" s="47">
        <v>1030982</v>
      </c>
      <c r="F77" s="47">
        <v>347392</v>
      </c>
      <c r="G77" s="47">
        <v>195</v>
      </c>
      <c r="H77" s="47">
        <f t="shared" si="9"/>
        <v>347587</v>
      </c>
      <c r="I77" s="69">
        <f t="shared" si="12"/>
        <v>33.714167657631272</v>
      </c>
      <c r="J77" s="47">
        <f t="shared" si="10"/>
        <v>26947659</v>
      </c>
      <c r="K77" s="69">
        <f t="shared" si="11"/>
        <v>97.059416868951388</v>
      </c>
      <c r="O77" s="195"/>
    </row>
    <row r="78" spans="1:15" ht="72" x14ac:dyDescent="0.2">
      <c r="A78" s="37">
        <v>67623</v>
      </c>
      <c r="B78" s="46" t="s">
        <v>105</v>
      </c>
      <c r="C78" s="47">
        <v>57341870</v>
      </c>
      <c r="D78" s="47">
        <v>50367992</v>
      </c>
      <c r="E78" s="47">
        <v>7082593</v>
      </c>
      <c r="F78" s="47">
        <v>5968244</v>
      </c>
      <c r="G78" s="47">
        <v>7274</v>
      </c>
      <c r="H78" s="47">
        <f t="shared" si="9"/>
        <v>5975518</v>
      </c>
      <c r="I78" s="69">
        <f t="shared" si="12"/>
        <v>84.369072174555285</v>
      </c>
      <c r="J78" s="47">
        <f t="shared" si="10"/>
        <v>56343510</v>
      </c>
      <c r="K78" s="69">
        <f t="shared" si="11"/>
        <v>98.258933655285404</v>
      </c>
      <c r="O78" s="195"/>
    </row>
    <row r="79" spans="1:15" ht="72" x14ac:dyDescent="0.2">
      <c r="A79" s="37">
        <v>68101</v>
      </c>
      <c r="B79" s="46" t="s">
        <v>106</v>
      </c>
      <c r="C79" s="47">
        <v>35922461</v>
      </c>
      <c r="D79" s="47">
        <v>36781313.899999999</v>
      </c>
      <c r="E79" s="47">
        <v>235959</v>
      </c>
      <c r="F79" s="47">
        <v>3249</v>
      </c>
      <c r="G79" s="47">
        <v>110204</v>
      </c>
      <c r="H79" s="47">
        <f t="shared" si="9"/>
        <v>113453</v>
      </c>
      <c r="I79" s="69">
        <f t="shared" si="12"/>
        <v>48.081658254188227</v>
      </c>
      <c r="J79" s="47">
        <f t="shared" si="10"/>
        <v>36894766.899999999</v>
      </c>
      <c r="K79" s="69">
        <f t="shared" si="11"/>
        <v>102.70667953401077</v>
      </c>
      <c r="O79" s="196"/>
    </row>
    <row r="80" spans="1:15" ht="81" customHeight="1" x14ac:dyDescent="0.2">
      <c r="A80" s="37">
        <v>68060</v>
      </c>
      <c r="B80" s="46" t="s">
        <v>107</v>
      </c>
      <c r="C80" s="47">
        <v>28315336</v>
      </c>
      <c r="D80" s="47">
        <v>28241047.530000001</v>
      </c>
      <c r="E80" s="47">
        <v>1211687</v>
      </c>
      <c r="F80" s="47">
        <v>235996</v>
      </c>
      <c r="G80" s="47">
        <v>16212</v>
      </c>
      <c r="H80" s="47">
        <f t="shared" si="9"/>
        <v>252208</v>
      </c>
      <c r="I80" s="69">
        <f t="shared" si="12"/>
        <v>20.814616315929772</v>
      </c>
      <c r="J80" s="47">
        <f t="shared" si="10"/>
        <v>28493255.530000001</v>
      </c>
      <c r="K80" s="69">
        <f t="shared" si="11"/>
        <v>100.62835041053373</v>
      </c>
    </row>
    <row r="81" spans="1:12" ht="72" x14ac:dyDescent="0.2">
      <c r="A81" s="37">
        <v>68102</v>
      </c>
      <c r="B81" s="46" t="s">
        <v>108</v>
      </c>
      <c r="C81" s="47">
        <v>48238994</v>
      </c>
      <c r="D81" s="47">
        <v>47164224.880000003</v>
      </c>
      <c r="E81" s="47">
        <v>704076</v>
      </c>
      <c r="F81" s="47">
        <v>64872</v>
      </c>
      <c r="G81" s="47">
        <v>1477</v>
      </c>
      <c r="H81" s="47">
        <f t="shared" si="9"/>
        <v>66349</v>
      </c>
      <c r="I81" s="69">
        <f t="shared" si="12"/>
        <v>9.4235565478726731</v>
      </c>
      <c r="J81" s="47">
        <f t="shared" si="10"/>
        <v>47230573.880000003</v>
      </c>
      <c r="K81" s="69">
        <f t="shared" si="11"/>
        <v>97.909533270946739</v>
      </c>
    </row>
    <row r="82" spans="1:12" ht="72" x14ac:dyDescent="0.2">
      <c r="A82" s="37">
        <v>67932</v>
      </c>
      <c r="B82" s="46" t="s">
        <v>109</v>
      </c>
      <c r="C82" s="47">
        <v>30360496</v>
      </c>
      <c r="D82" s="47">
        <v>29080692.379999999</v>
      </c>
      <c r="E82" s="47">
        <v>568617</v>
      </c>
      <c r="F82" s="47">
        <v>146827</v>
      </c>
      <c r="G82" s="47">
        <v>466</v>
      </c>
      <c r="H82" s="47">
        <f t="shared" si="9"/>
        <v>147293</v>
      </c>
      <c r="I82" s="69">
        <f t="shared" si="12"/>
        <v>25.903727816790564</v>
      </c>
      <c r="J82" s="47">
        <f t="shared" si="10"/>
        <v>29227985.379999999</v>
      </c>
      <c r="K82" s="69">
        <f t="shared" si="11"/>
        <v>96.269788807139378</v>
      </c>
    </row>
    <row r="83" spans="1:12" ht="72" x14ac:dyDescent="0.2">
      <c r="A83" s="37">
        <v>68114</v>
      </c>
      <c r="B83" s="46" t="s">
        <v>110</v>
      </c>
      <c r="C83" s="47">
        <v>23763327</v>
      </c>
      <c r="D83" s="47">
        <v>23242422.949999999</v>
      </c>
      <c r="E83" s="47">
        <v>488523</v>
      </c>
      <c r="F83" s="47">
        <v>441144</v>
      </c>
      <c r="G83" s="47">
        <v>6585</v>
      </c>
      <c r="H83" s="47">
        <f t="shared" si="9"/>
        <v>447729</v>
      </c>
      <c r="I83" s="69">
        <f t="shared" si="12"/>
        <v>91.649523154488122</v>
      </c>
      <c r="J83" s="47">
        <f t="shared" si="10"/>
        <v>23690151.949999999</v>
      </c>
      <c r="K83" s="69">
        <f t="shared" si="11"/>
        <v>99.69206731868816</v>
      </c>
    </row>
    <row r="84" spans="1:12" ht="60" x14ac:dyDescent="0.2">
      <c r="A84" s="37">
        <v>268462</v>
      </c>
      <c r="B84" s="46" t="s">
        <v>48</v>
      </c>
      <c r="C84" s="47">
        <v>129685285.19</v>
      </c>
      <c r="D84" s="47">
        <v>1249864.8999999999</v>
      </c>
      <c r="E84" s="47">
        <v>2833933</v>
      </c>
      <c r="F84" s="47">
        <v>762087</v>
      </c>
      <c r="G84" s="47"/>
      <c r="H84" s="47">
        <f t="shared" si="9"/>
        <v>762087</v>
      </c>
      <c r="I84" s="69">
        <f t="shared" si="12"/>
        <v>26.891496729104038</v>
      </c>
      <c r="J84" s="47">
        <f t="shared" si="10"/>
        <v>2011951.9</v>
      </c>
      <c r="K84" s="69">
        <f t="shared" si="11"/>
        <v>1.5514110926712457</v>
      </c>
    </row>
    <row r="85" spans="1:12" ht="48" x14ac:dyDescent="0.2">
      <c r="A85" s="37">
        <v>256869</v>
      </c>
      <c r="B85" s="46" t="s">
        <v>52</v>
      </c>
      <c r="C85" s="47">
        <v>25886132</v>
      </c>
      <c r="D85" s="47">
        <v>0</v>
      </c>
      <c r="E85" s="47">
        <v>245000</v>
      </c>
      <c r="F85" s="47">
        <v>64955</v>
      </c>
      <c r="G85" s="47"/>
      <c r="H85" s="47">
        <f t="shared" si="9"/>
        <v>64955</v>
      </c>
      <c r="I85" s="69">
        <f t="shared" si="12"/>
        <v>26.512244897959185</v>
      </c>
      <c r="J85" s="47">
        <f t="shared" si="10"/>
        <v>64955</v>
      </c>
      <c r="K85" s="69">
        <f t="shared" si="11"/>
        <v>0.25092586254292454</v>
      </c>
    </row>
    <row r="86" spans="1:12" ht="48" x14ac:dyDescent="0.2">
      <c r="A86" s="37">
        <v>294424</v>
      </c>
      <c r="B86" s="46" t="s">
        <v>53</v>
      </c>
      <c r="C86" s="47">
        <v>62071451</v>
      </c>
      <c r="D86" s="47">
        <v>0</v>
      </c>
      <c r="E86" s="47">
        <v>1255062</v>
      </c>
      <c r="F86" s="47">
        <v>0</v>
      </c>
      <c r="G86" s="47"/>
      <c r="H86" s="47">
        <f t="shared" si="9"/>
        <v>0</v>
      </c>
      <c r="I86" s="69">
        <f t="shared" si="12"/>
        <v>0</v>
      </c>
      <c r="J86" s="47">
        <f t="shared" si="10"/>
        <v>0</v>
      </c>
      <c r="K86" s="69">
        <f t="shared" si="11"/>
        <v>0</v>
      </c>
    </row>
    <row r="87" spans="1:12" ht="60" x14ac:dyDescent="0.2">
      <c r="A87" s="37">
        <v>319790</v>
      </c>
      <c r="B87" s="46" t="s">
        <v>111</v>
      </c>
      <c r="C87" s="47">
        <v>879374</v>
      </c>
      <c r="D87" s="47">
        <v>108945</v>
      </c>
      <c r="E87" s="47">
        <v>770429</v>
      </c>
      <c r="F87" s="47">
        <v>633368</v>
      </c>
      <c r="G87" s="47">
        <v>5605</v>
      </c>
      <c r="H87" s="47">
        <f t="shared" si="9"/>
        <v>638973</v>
      </c>
      <c r="I87" s="69">
        <f t="shared" si="12"/>
        <v>82.937298570017489</v>
      </c>
      <c r="J87" s="47">
        <f t="shared" si="10"/>
        <v>747918</v>
      </c>
      <c r="K87" s="69">
        <f t="shared" si="11"/>
        <v>85.051184137807127</v>
      </c>
    </row>
    <row r="88" spans="1:12" ht="60" x14ac:dyDescent="0.2">
      <c r="A88" s="37">
        <v>327681</v>
      </c>
      <c r="B88" s="46" t="s">
        <v>149</v>
      </c>
      <c r="C88" s="47">
        <v>43188164</v>
      </c>
      <c r="D88" s="47">
        <v>0</v>
      </c>
      <c r="E88" s="47">
        <v>966872</v>
      </c>
      <c r="F88" s="47">
        <v>0</v>
      </c>
      <c r="G88" s="47"/>
      <c r="H88" s="47">
        <f t="shared" si="9"/>
        <v>0</v>
      </c>
      <c r="I88" s="69">
        <f t="shared" si="12"/>
        <v>0</v>
      </c>
      <c r="J88" s="47">
        <f t="shared" si="10"/>
        <v>0</v>
      </c>
      <c r="K88" s="69">
        <f t="shared" si="11"/>
        <v>0</v>
      </c>
    </row>
    <row r="89" spans="1:12" ht="12.75" x14ac:dyDescent="0.2">
      <c r="A89" s="91"/>
      <c r="B89" s="83"/>
      <c r="C89" s="89"/>
      <c r="D89" s="92"/>
      <c r="E89" s="93"/>
      <c r="F89" s="93"/>
      <c r="G89" s="89"/>
      <c r="H89" s="94"/>
      <c r="I89" s="95"/>
      <c r="J89" s="92"/>
      <c r="K89" s="96"/>
    </row>
    <row r="90" spans="1:12" s="59" customFormat="1" ht="12" x14ac:dyDescent="0.2">
      <c r="A90" s="133" t="s">
        <v>16</v>
      </c>
      <c r="B90" s="134"/>
      <c r="C90" s="135"/>
      <c r="D90" s="135"/>
      <c r="E90" s="97"/>
      <c r="F90" s="77"/>
      <c r="G90" s="74"/>
      <c r="H90" s="74"/>
      <c r="I90" s="75"/>
      <c r="J90" s="76"/>
      <c r="K90" s="75"/>
      <c r="L90" s="36"/>
    </row>
    <row r="91" spans="1:12" s="59" customFormat="1" ht="12" x14ac:dyDescent="0.2">
      <c r="A91" s="136" t="s">
        <v>11</v>
      </c>
      <c r="B91" s="137"/>
      <c r="C91" s="135"/>
      <c r="D91" s="135"/>
      <c r="E91" s="97"/>
      <c r="F91" s="77"/>
      <c r="G91" s="74"/>
      <c r="H91" s="74"/>
      <c r="I91" s="75"/>
      <c r="J91" s="76"/>
      <c r="K91" s="75"/>
      <c r="L91" s="36"/>
    </row>
    <row r="92" spans="1:12" ht="20.25" customHeight="1" x14ac:dyDescent="0.2">
      <c r="A92" s="138"/>
      <c r="B92" s="167" t="s">
        <v>119</v>
      </c>
      <c r="C92" s="168"/>
      <c r="D92" s="168"/>
    </row>
    <row r="93" spans="1:12" ht="20.25" customHeight="1" x14ac:dyDescent="0.2"/>
    <row r="94" spans="1:12" ht="20.25" customHeight="1" x14ac:dyDescent="0.2"/>
    <row r="95" spans="1:12" ht="20.25" customHeight="1" x14ac:dyDescent="0.2"/>
    <row r="96" spans="1:12" ht="20.25" customHeight="1" x14ac:dyDescent="0.2"/>
    <row r="97" ht="20.25" customHeight="1" x14ac:dyDescent="0.2"/>
    <row r="98" ht="20.25" customHeight="1" x14ac:dyDescent="0.2"/>
    <row r="99" ht="20.25" customHeight="1" x14ac:dyDescent="0.2"/>
    <row r="100" ht="20.25" customHeight="1" x14ac:dyDescent="0.2"/>
    <row r="101" ht="20.25" customHeight="1" x14ac:dyDescent="0.2"/>
    <row r="102" ht="20.25" customHeight="1" x14ac:dyDescent="0.2"/>
    <row r="103" ht="20.25" customHeight="1" x14ac:dyDescent="0.2"/>
    <row r="104" ht="20.25" customHeight="1" x14ac:dyDescent="0.2"/>
    <row r="105" ht="20.25" customHeight="1" x14ac:dyDescent="0.2"/>
    <row r="106" ht="20.25" customHeight="1" x14ac:dyDescent="0.2"/>
    <row r="107" ht="20.25" customHeight="1" x14ac:dyDescent="0.2"/>
    <row r="108" ht="20.25" customHeight="1" x14ac:dyDescent="0.2"/>
    <row r="109" ht="20.25" customHeight="1" x14ac:dyDescent="0.2"/>
    <row r="110" ht="20.25" customHeight="1" x14ac:dyDescent="0.2"/>
    <row r="111" ht="20.25" customHeight="1" x14ac:dyDescent="0.2"/>
    <row r="112" ht="20.25" customHeight="1" x14ac:dyDescent="0.2"/>
    <row r="113" ht="20.25" customHeight="1" x14ac:dyDescent="0.2"/>
    <row r="114" ht="20.25" customHeight="1" x14ac:dyDescent="0.2"/>
    <row r="115" ht="20.25" customHeight="1" x14ac:dyDescent="0.2"/>
    <row r="116" ht="20.25" customHeight="1" x14ac:dyDescent="0.2"/>
    <row r="117" ht="20.25" customHeight="1" x14ac:dyDescent="0.2"/>
    <row r="118" ht="20.25" customHeight="1" x14ac:dyDescent="0.2"/>
    <row r="119" ht="20.25" customHeight="1" x14ac:dyDescent="0.2"/>
    <row r="120" ht="20.25" customHeight="1" x14ac:dyDescent="0.2"/>
    <row r="121" ht="20.25" customHeight="1" x14ac:dyDescent="0.2"/>
    <row r="122" ht="20.25" customHeight="1" x14ac:dyDescent="0.2"/>
    <row r="123" ht="20.25" customHeight="1" x14ac:dyDescent="0.2"/>
    <row r="124" ht="20.25" customHeight="1" x14ac:dyDescent="0.2"/>
    <row r="125" ht="20.25" customHeight="1" x14ac:dyDescent="0.2"/>
    <row r="126" ht="20.25" customHeight="1" x14ac:dyDescent="0.2"/>
    <row r="127" ht="20.25" customHeight="1" x14ac:dyDescent="0.2"/>
    <row r="128" ht="20.25" customHeight="1" x14ac:dyDescent="0.2"/>
    <row r="129" ht="20.25" customHeight="1" x14ac:dyDescent="0.2"/>
    <row r="130" ht="20.25" customHeight="1" x14ac:dyDescent="0.2"/>
    <row r="131" ht="20.25" customHeight="1" x14ac:dyDescent="0.2"/>
    <row r="132" ht="20.25" customHeight="1" x14ac:dyDescent="0.2"/>
    <row r="133" ht="20.25" customHeight="1" x14ac:dyDescent="0.2"/>
    <row r="134" ht="20.25" customHeight="1" x14ac:dyDescent="0.2"/>
    <row r="135" ht="20.25" customHeight="1" x14ac:dyDescent="0.2"/>
    <row r="136" ht="20.25" customHeight="1" x14ac:dyDescent="0.2"/>
    <row r="137" ht="20.25" customHeight="1" x14ac:dyDescent="0.2"/>
    <row r="138" ht="20.25" customHeight="1" x14ac:dyDescent="0.2"/>
    <row r="139" ht="20.25" customHeight="1" x14ac:dyDescent="0.2"/>
    <row r="140" ht="20.25" customHeight="1" x14ac:dyDescent="0.2"/>
    <row r="141" ht="20.25" customHeight="1" x14ac:dyDescent="0.2"/>
    <row r="142" ht="20.25" customHeight="1" x14ac:dyDescent="0.2"/>
    <row r="143" ht="20.25" customHeight="1" x14ac:dyDescent="0.2"/>
    <row r="144"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sheetData>
  <mergeCells count="10">
    <mergeCell ref="B92:D92"/>
    <mergeCell ref="E4:I4"/>
    <mergeCell ref="A4:A5"/>
    <mergeCell ref="B4:B5"/>
    <mergeCell ref="A1:K1"/>
    <mergeCell ref="A2:K2"/>
    <mergeCell ref="J4:J5"/>
    <mergeCell ref="K4:K5"/>
    <mergeCell ref="C4:C5"/>
    <mergeCell ref="D4:D5"/>
  </mergeCells>
  <phoneticPr fontId="6" type="noConversion"/>
  <hyperlinks>
    <hyperlink ref="B92" r:id="rId1"/>
  </hyperlinks>
  <pageMargins left="0.70866141732283472" right="0.70866141732283472" top="0.74803149606299213" bottom="0.7480314960629921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B487"/>
  <sheetViews>
    <sheetView zoomScaleNormal="100" workbookViewId="0">
      <pane xSplit="2" ySplit="7" topLeftCell="C41" activePane="bottomRight" state="frozen"/>
      <selection pane="topRight" activeCell="C1" sqref="C1"/>
      <selection pane="bottomLeft" activeCell="A8" sqref="A8"/>
      <selection pane="bottomRight" sqref="A1:K51"/>
    </sheetView>
  </sheetViews>
  <sheetFormatPr baseColWidth="10" defaultColWidth="11.42578125" defaultRowHeight="12" x14ac:dyDescent="0.2"/>
  <cols>
    <col min="1" max="1" width="8.5703125" style="41" customWidth="1"/>
    <col min="2" max="2" width="41.42578125" style="43" customWidth="1"/>
    <col min="3" max="3" width="10.5703125" style="43" customWidth="1"/>
    <col min="4" max="4" width="11.42578125" style="43" customWidth="1"/>
    <col min="5" max="5" width="11.140625" style="43" customWidth="1"/>
    <col min="6" max="6" width="11.7109375" style="43" customWidth="1"/>
    <col min="7" max="7" width="11.7109375" style="42" customWidth="1"/>
    <col min="8" max="8" width="11.28515625" style="42" customWidth="1"/>
    <col min="9" max="9" width="8.7109375" style="55" customWidth="1"/>
    <col min="10" max="10" width="12.28515625" style="56" customWidth="1"/>
    <col min="11" max="11" width="10.5703125" style="55" customWidth="1"/>
    <col min="12" max="12" width="5" style="42" customWidth="1"/>
    <col min="13" max="17" width="11.42578125" style="42" customWidth="1"/>
    <col min="18" max="16384" width="11.42578125" style="42"/>
  </cols>
  <sheetData>
    <row r="1" spans="1:15" ht="18" customHeight="1" x14ac:dyDescent="0.2">
      <c r="A1" s="183" t="s">
        <v>12</v>
      </c>
      <c r="B1" s="183"/>
      <c r="C1" s="183"/>
      <c r="D1" s="183"/>
      <c r="E1" s="183"/>
      <c r="F1" s="183"/>
      <c r="G1" s="183"/>
      <c r="H1" s="183"/>
      <c r="I1" s="183"/>
      <c r="J1" s="183"/>
      <c r="K1" s="183"/>
    </row>
    <row r="2" spans="1:15" ht="18" customHeight="1" x14ac:dyDescent="0.2">
      <c r="A2" s="173" t="s">
        <v>158</v>
      </c>
      <c r="B2" s="173"/>
      <c r="C2" s="173"/>
      <c r="D2" s="173"/>
      <c r="E2" s="173"/>
      <c r="F2" s="173"/>
      <c r="G2" s="173"/>
      <c r="H2" s="173"/>
      <c r="I2" s="173"/>
      <c r="J2" s="173"/>
      <c r="K2" s="173"/>
    </row>
    <row r="3" spans="1:15" ht="25.5" customHeight="1" x14ac:dyDescent="0.2">
      <c r="B3" s="41"/>
      <c r="C3" s="41"/>
      <c r="D3" s="41"/>
      <c r="E3" s="58"/>
      <c r="F3" s="41"/>
      <c r="G3" s="41"/>
      <c r="H3" s="84"/>
      <c r="I3" s="79"/>
      <c r="J3" s="88"/>
      <c r="K3" s="41"/>
    </row>
    <row r="4" spans="1:15" ht="20.25" customHeight="1" x14ac:dyDescent="0.2">
      <c r="A4" s="193" t="s">
        <v>2</v>
      </c>
      <c r="B4" s="186" t="s">
        <v>10</v>
      </c>
      <c r="C4" s="186" t="s">
        <v>3</v>
      </c>
      <c r="D4" s="191" t="s">
        <v>54</v>
      </c>
      <c r="E4" s="188" t="s">
        <v>55</v>
      </c>
      <c r="F4" s="189"/>
      <c r="G4" s="189"/>
      <c r="H4" s="189"/>
      <c r="I4" s="190"/>
      <c r="J4" s="181" t="s">
        <v>22</v>
      </c>
      <c r="K4" s="184" t="s">
        <v>23</v>
      </c>
    </row>
    <row r="5" spans="1:15" s="44" customFormat="1" ht="65.25" customHeight="1" thickBot="1" x14ac:dyDescent="0.25">
      <c r="A5" s="194"/>
      <c r="B5" s="187"/>
      <c r="C5" s="187"/>
      <c r="D5" s="192"/>
      <c r="E5" s="26" t="s">
        <v>56</v>
      </c>
      <c r="F5" s="28" t="s">
        <v>159</v>
      </c>
      <c r="G5" s="29" t="s">
        <v>24</v>
      </c>
      <c r="H5" s="27" t="s">
        <v>57</v>
      </c>
      <c r="I5" s="30" t="s">
        <v>13</v>
      </c>
      <c r="J5" s="182"/>
      <c r="K5" s="185"/>
    </row>
    <row r="6" spans="1:15" s="113" customFormat="1" ht="18.75" customHeight="1" x14ac:dyDescent="0.25">
      <c r="A6" s="108"/>
      <c r="B6" s="106" t="s">
        <v>41</v>
      </c>
      <c r="C6" s="112"/>
      <c r="D6" s="132">
        <f>D7+D10+D12</f>
        <v>166764958.36000001</v>
      </c>
      <c r="E6" s="132">
        <f>E7+E10+E12</f>
        <v>90513049</v>
      </c>
      <c r="F6" s="132">
        <v>8072201</v>
      </c>
      <c r="G6" s="132">
        <f t="shared" ref="G6" si="0">G7+G10+G12</f>
        <v>1206293</v>
      </c>
      <c r="H6" s="132">
        <f>F6+G6</f>
        <v>9278494</v>
      </c>
      <c r="I6" s="109">
        <f t="shared" ref="I6:I29" si="1">H6/E6%</f>
        <v>10.251001488194261</v>
      </c>
      <c r="J6" s="114">
        <f t="shared" ref="J6:J29" si="2">D6+H6</f>
        <v>176043452.36000001</v>
      </c>
      <c r="K6" s="145"/>
    </row>
    <row r="7" spans="1:15" ht="21.75" customHeight="1" x14ac:dyDescent="0.2">
      <c r="A7" s="119"/>
      <c r="B7" s="53" t="s">
        <v>112</v>
      </c>
      <c r="C7" s="120"/>
      <c r="D7" s="120">
        <f>SUM(D8:D9)</f>
        <v>2260971</v>
      </c>
      <c r="E7" s="121">
        <f>SUM(E8:E9)</f>
        <v>10875243</v>
      </c>
      <c r="F7" s="121">
        <v>1148161</v>
      </c>
      <c r="G7" s="121">
        <f t="shared" ref="G7" si="3">SUM(G8:G9)</f>
        <v>18539</v>
      </c>
      <c r="H7" s="121">
        <f t="shared" ref="H7:H47" si="4">F7+G7</f>
        <v>1166700</v>
      </c>
      <c r="I7" s="122">
        <f t="shared" si="1"/>
        <v>10.728036145950947</v>
      </c>
      <c r="J7" s="121">
        <f t="shared" si="2"/>
        <v>3427671</v>
      </c>
      <c r="K7" s="122"/>
    </row>
    <row r="8" spans="1:15" ht="48" x14ac:dyDescent="0.2">
      <c r="A8" s="48">
        <v>238150</v>
      </c>
      <c r="B8" s="123" t="s">
        <v>113</v>
      </c>
      <c r="C8" s="115">
        <v>7690783.2599999998</v>
      </c>
      <c r="D8" s="115">
        <v>2242971</v>
      </c>
      <c r="E8" s="115">
        <v>5449501</v>
      </c>
      <c r="F8" s="115">
        <v>1148161</v>
      </c>
      <c r="G8" s="115">
        <v>18539</v>
      </c>
      <c r="H8" s="115">
        <f t="shared" si="4"/>
        <v>1166700</v>
      </c>
      <c r="I8" s="124">
        <f t="shared" si="1"/>
        <v>21.409299677163101</v>
      </c>
      <c r="J8" s="115">
        <f t="shared" si="2"/>
        <v>3409671</v>
      </c>
      <c r="K8" s="69">
        <f>J8/C8%</f>
        <v>44.334509044531316</v>
      </c>
    </row>
    <row r="9" spans="1:15" ht="60" x14ac:dyDescent="0.2">
      <c r="A9" s="48">
        <v>227100</v>
      </c>
      <c r="B9" s="123" t="s">
        <v>114</v>
      </c>
      <c r="C9" s="115">
        <v>9910910</v>
      </c>
      <c r="D9" s="115">
        <v>18000</v>
      </c>
      <c r="E9" s="115">
        <v>5425742</v>
      </c>
      <c r="F9" s="115">
        <v>0</v>
      </c>
      <c r="G9" s="115"/>
      <c r="H9" s="115">
        <f t="shared" si="4"/>
        <v>0</v>
      </c>
      <c r="I9" s="124">
        <f t="shared" si="1"/>
        <v>0</v>
      </c>
      <c r="J9" s="115">
        <f t="shared" si="2"/>
        <v>18000</v>
      </c>
      <c r="K9" s="69">
        <f>J9/C9%</f>
        <v>0.18161803507447852</v>
      </c>
    </row>
    <row r="10" spans="1:15" ht="24" x14ac:dyDescent="0.2">
      <c r="A10" s="48"/>
      <c r="B10" s="53" t="s">
        <v>19</v>
      </c>
      <c r="C10" s="66"/>
      <c r="D10" s="70">
        <f>D11</f>
        <v>50550324.600000001</v>
      </c>
      <c r="E10" s="67">
        <f>E11</f>
        <v>60000000</v>
      </c>
      <c r="F10" s="67">
        <v>3837818</v>
      </c>
      <c r="G10" s="67"/>
      <c r="H10" s="67">
        <f t="shared" si="4"/>
        <v>3837818</v>
      </c>
      <c r="I10" s="68">
        <f t="shared" si="1"/>
        <v>6.3963633333333334</v>
      </c>
      <c r="J10" s="67">
        <f t="shared" si="2"/>
        <v>54388142.600000001</v>
      </c>
      <c r="K10" s="68"/>
    </row>
    <row r="11" spans="1:15" ht="63" customHeight="1" x14ac:dyDescent="0.2">
      <c r="A11" s="48">
        <v>143957</v>
      </c>
      <c r="B11" s="46" t="s">
        <v>34</v>
      </c>
      <c r="C11" s="115">
        <v>277993156</v>
      </c>
      <c r="D11" s="115">
        <v>50550324.600000001</v>
      </c>
      <c r="E11" s="47">
        <v>60000000</v>
      </c>
      <c r="F11" s="47">
        <v>3837818</v>
      </c>
      <c r="G11" s="47"/>
      <c r="H11" s="47">
        <f t="shared" si="4"/>
        <v>3837818</v>
      </c>
      <c r="I11" s="69">
        <f t="shared" si="1"/>
        <v>6.3963633333333334</v>
      </c>
      <c r="J11" s="115">
        <f t="shared" si="2"/>
        <v>54388142.600000001</v>
      </c>
      <c r="K11" s="69">
        <f>J11/C11%</f>
        <v>19.564561726116739</v>
      </c>
      <c r="L11" s="45"/>
      <c r="M11" s="45"/>
      <c r="N11" s="45"/>
      <c r="O11" s="45"/>
    </row>
    <row r="12" spans="1:15" s="45" customFormat="1" ht="24" x14ac:dyDescent="0.2">
      <c r="A12" s="127"/>
      <c r="B12" s="128" t="s">
        <v>118</v>
      </c>
      <c r="C12" s="129"/>
      <c r="D12" s="121">
        <f>D13+D16+D19+D21+D23+D25+D28+D35+D38+D40+D42+D45</f>
        <v>113953662.76000001</v>
      </c>
      <c r="E12" s="121">
        <f>E13+E16+E19+E21+E23+E25+E28+E35+E38+E40+E42+E45</f>
        <v>19637806</v>
      </c>
      <c r="F12" s="121">
        <v>3086222</v>
      </c>
      <c r="G12" s="121">
        <f>G13+G16+G19+G21+G23+G25+G28+G35+G38+G40+G42+G45</f>
        <v>1187754</v>
      </c>
      <c r="H12" s="121">
        <f t="shared" si="4"/>
        <v>4273976</v>
      </c>
      <c r="I12" s="131">
        <f t="shared" si="1"/>
        <v>21.764019870651538</v>
      </c>
      <c r="J12" s="130">
        <f t="shared" si="2"/>
        <v>118227638.76000001</v>
      </c>
      <c r="K12" s="131"/>
    </row>
    <row r="13" spans="1:15" ht="24" x14ac:dyDescent="0.2">
      <c r="A13" s="48"/>
      <c r="B13" s="125" t="s">
        <v>122</v>
      </c>
      <c r="C13" s="126"/>
      <c r="D13" s="126">
        <f>SUM(D14:D15)</f>
        <v>525281</v>
      </c>
      <c r="E13" s="126">
        <f>SUM(E14:E15)</f>
        <v>1830275</v>
      </c>
      <c r="F13" s="126">
        <f>SUM(F14:F15)</f>
        <v>475167</v>
      </c>
      <c r="G13" s="126">
        <f>SUM(G14:G15)</f>
        <v>351600</v>
      </c>
      <c r="H13" s="126">
        <f t="shared" si="4"/>
        <v>826767</v>
      </c>
      <c r="I13" s="148">
        <f t="shared" si="1"/>
        <v>45.171736487686275</v>
      </c>
      <c r="J13" s="126">
        <f t="shared" si="2"/>
        <v>1352048</v>
      </c>
      <c r="K13" s="148"/>
    </row>
    <row r="14" spans="1:15" ht="36" x14ac:dyDescent="0.2">
      <c r="A14" s="48">
        <v>182070</v>
      </c>
      <c r="B14" s="46" t="s">
        <v>123</v>
      </c>
      <c r="C14" s="115">
        <v>1197216.1399999999</v>
      </c>
      <c r="D14" s="146">
        <v>387791</v>
      </c>
      <c r="E14" s="47">
        <v>770420</v>
      </c>
      <c r="F14" s="47">
        <v>163217</v>
      </c>
      <c r="G14" s="115">
        <v>199600</v>
      </c>
      <c r="H14" s="115">
        <f t="shared" si="4"/>
        <v>362817</v>
      </c>
      <c r="I14" s="149">
        <f t="shared" si="1"/>
        <v>47.093403598037433</v>
      </c>
      <c r="J14" s="47">
        <f t="shared" si="2"/>
        <v>750608</v>
      </c>
      <c r="K14" s="149">
        <f>J14/C14%</f>
        <v>62.696114337382724</v>
      </c>
    </row>
    <row r="15" spans="1:15" ht="36" x14ac:dyDescent="0.2">
      <c r="A15" s="48">
        <v>206839</v>
      </c>
      <c r="B15" s="46" t="s">
        <v>124</v>
      </c>
      <c r="C15" s="115">
        <v>1197345.1000000001</v>
      </c>
      <c r="D15" s="146">
        <v>137490</v>
      </c>
      <c r="E15" s="47">
        <v>1059855</v>
      </c>
      <c r="F15" s="47">
        <v>311950</v>
      </c>
      <c r="G15" s="115">
        <v>152000</v>
      </c>
      <c r="H15" s="115">
        <f t="shared" si="4"/>
        <v>463950</v>
      </c>
      <c r="I15" s="149">
        <f t="shared" si="1"/>
        <v>43.774855994452075</v>
      </c>
      <c r="J15" s="47">
        <f t="shared" si="2"/>
        <v>601440</v>
      </c>
      <c r="K15" s="149">
        <f>J15/C15%</f>
        <v>50.231132194051654</v>
      </c>
    </row>
    <row r="16" spans="1:15" ht="24" x14ac:dyDescent="0.2">
      <c r="A16" s="48"/>
      <c r="B16" s="125" t="s">
        <v>134</v>
      </c>
      <c r="C16" s="126"/>
      <c r="D16" s="126">
        <f>SUM(D17:D18)</f>
        <v>55260.89</v>
      </c>
      <c r="E16" s="126">
        <f>SUM(E17:E18)</f>
        <v>22540</v>
      </c>
      <c r="F16" s="126">
        <f>SUM(F17:F18)</f>
        <v>0</v>
      </c>
      <c r="G16" s="125"/>
      <c r="H16" s="151">
        <f t="shared" si="4"/>
        <v>0</v>
      </c>
      <c r="I16" s="148">
        <f t="shared" si="1"/>
        <v>0</v>
      </c>
      <c r="J16" s="126">
        <f t="shared" si="2"/>
        <v>55260.89</v>
      </c>
      <c r="K16" s="148"/>
    </row>
    <row r="17" spans="1:11" ht="48" x14ac:dyDescent="0.2">
      <c r="A17" s="48">
        <v>220053</v>
      </c>
      <c r="B17" s="46" t="s">
        <v>135</v>
      </c>
      <c r="C17" s="115">
        <v>9951775</v>
      </c>
      <c r="D17" s="146">
        <v>33000</v>
      </c>
      <c r="E17" s="47">
        <v>10701</v>
      </c>
      <c r="F17" s="47">
        <v>0</v>
      </c>
      <c r="G17" s="115"/>
      <c r="H17" s="115">
        <f t="shared" si="4"/>
        <v>0</v>
      </c>
      <c r="I17" s="149">
        <f t="shared" si="1"/>
        <v>0</v>
      </c>
      <c r="J17" s="47">
        <f t="shared" si="2"/>
        <v>33000</v>
      </c>
      <c r="K17" s="149">
        <f>J17/C17%</f>
        <v>0.33159913683739833</v>
      </c>
    </row>
    <row r="18" spans="1:11" ht="36" x14ac:dyDescent="0.2">
      <c r="A18" s="48">
        <v>271878</v>
      </c>
      <c r="B18" s="46" t="s">
        <v>136</v>
      </c>
      <c r="C18" s="115">
        <v>3649603</v>
      </c>
      <c r="D18" s="146">
        <v>22260.89</v>
      </c>
      <c r="E18" s="47">
        <v>11839</v>
      </c>
      <c r="F18" s="47">
        <v>0</v>
      </c>
      <c r="G18" s="115"/>
      <c r="H18" s="115">
        <f t="shared" si="4"/>
        <v>0</v>
      </c>
      <c r="I18" s="149">
        <f t="shared" si="1"/>
        <v>0</v>
      </c>
      <c r="J18" s="47">
        <f t="shared" si="2"/>
        <v>22260.89</v>
      </c>
      <c r="K18" s="149">
        <f>J18/C18%</f>
        <v>0.60995374017393122</v>
      </c>
    </row>
    <row r="19" spans="1:11" ht="24" x14ac:dyDescent="0.2">
      <c r="A19" s="48"/>
      <c r="B19" s="125" t="s">
        <v>137</v>
      </c>
      <c r="C19" s="126"/>
      <c r="D19" s="126">
        <f>D20</f>
        <v>1795132.72</v>
      </c>
      <c r="E19" s="126">
        <f>E20</f>
        <v>5766</v>
      </c>
      <c r="F19" s="126">
        <f>F20</f>
        <v>5650</v>
      </c>
      <c r="G19" s="125"/>
      <c r="H19" s="126">
        <f t="shared" si="4"/>
        <v>5650</v>
      </c>
      <c r="I19" s="148">
        <f t="shared" si="1"/>
        <v>97.988206729101634</v>
      </c>
      <c r="J19" s="126">
        <f t="shared" si="2"/>
        <v>1800782.72</v>
      </c>
      <c r="K19" s="148"/>
    </row>
    <row r="20" spans="1:11" ht="48" x14ac:dyDescent="0.2">
      <c r="A20" s="48">
        <v>104190</v>
      </c>
      <c r="B20" s="46" t="s">
        <v>138</v>
      </c>
      <c r="C20" s="115">
        <v>1800899.44</v>
      </c>
      <c r="D20" s="146">
        <v>1795132.72</v>
      </c>
      <c r="E20" s="47">
        <v>5766</v>
      </c>
      <c r="F20" s="47">
        <v>5650</v>
      </c>
      <c r="G20" s="154"/>
      <c r="H20" s="154">
        <f t="shared" si="4"/>
        <v>5650</v>
      </c>
      <c r="I20" s="149">
        <f t="shared" si="1"/>
        <v>97.988206729101634</v>
      </c>
      <c r="J20" s="47">
        <f t="shared" si="2"/>
        <v>1800782.72</v>
      </c>
      <c r="K20" s="149">
        <f>J20/C20%</f>
        <v>99.993518794142105</v>
      </c>
    </row>
    <row r="21" spans="1:11" ht="24" x14ac:dyDescent="0.2">
      <c r="A21" s="48"/>
      <c r="B21" s="125" t="s">
        <v>139</v>
      </c>
      <c r="C21" s="126"/>
      <c r="D21" s="126">
        <f>D22</f>
        <v>1497079.07</v>
      </c>
      <c r="E21" s="126">
        <f>E22</f>
        <v>320602</v>
      </c>
      <c r="F21" s="126">
        <f>F22</f>
        <v>0</v>
      </c>
      <c r="G21" s="155"/>
      <c r="H21" s="155">
        <f t="shared" si="4"/>
        <v>0</v>
      </c>
      <c r="I21" s="148">
        <f t="shared" si="1"/>
        <v>0</v>
      </c>
      <c r="J21" s="126">
        <f t="shared" si="2"/>
        <v>1497079.07</v>
      </c>
      <c r="K21" s="148"/>
    </row>
    <row r="22" spans="1:11" ht="48" x14ac:dyDescent="0.2">
      <c r="A22" s="48">
        <v>117211</v>
      </c>
      <c r="B22" s="46" t="s">
        <v>140</v>
      </c>
      <c r="C22" s="115">
        <v>2308127.64</v>
      </c>
      <c r="D22" s="146">
        <v>1497079.07</v>
      </c>
      <c r="E22" s="47">
        <v>320602</v>
      </c>
      <c r="F22" s="47">
        <v>0</v>
      </c>
      <c r="G22" s="154"/>
      <c r="H22" s="154">
        <f t="shared" si="4"/>
        <v>0</v>
      </c>
      <c r="I22" s="149">
        <f t="shared" si="1"/>
        <v>0</v>
      </c>
      <c r="J22" s="47">
        <f t="shared" si="2"/>
        <v>1497079.07</v>
      </c>
      <c r="K22" s="149">
        <f>J22/C22%</f>
        <v>64.861190692209718</v>
      </c>
    </row>
    <row r="23" spans="1:11" ht="24" x14ac:dyDescent="0.2">
      <c r="A23" s="48"/>
      <c r="B23" s="125" t="s">
        <v>115</v>
      </c>
      <c r="C23" s="126"/>
      <c r="D23" s="126">
        <f>D24</f>
        <v>66608929.799999997</v>
      </c>
      <c r="E23" s="126">
        <f>E24</f>
        <v>6070219</v>
      </c>
      <c r="F23" s="126">
        <f>F24</f>
        <v>380472</v>
      </c>
      <c r="G23" s="156">
        <f>G24</f>
        <v>-131996</v>
      </c>
      <c r="H23" s="156">
        <f t="shared" si="4"/>
        <v>248476</v>
      </c>
      <c r="I23" s="148">
        <f t="shared" si="1"/>
        <v>4.0933613762534762</v>
      </c>
      <c r="J23" s="126">
        <f t="shared" si="2"/>
        <v>66857405.799999997</v>
      </c>
      <c r="K23" s="148"/>
    </row>
    <row r="24" spans="1:11" ht="48" x14ac:dyDescent="0.2">
      <c r="A24" s="48">
        <v>16823</v>
      </c>
      <c r="B24" s="46" t="s">
        <v>116</v>
      </c>
      <c r="C24" s="47">
        <v>131606305.98999999</v>
      </c>
      <c r="D24" s="147">
        <v>66608929.799999997</v>
      </c>
      <c r="E24" s="47">
        <v>6070219</v>
      </c>
      <c r="F24" s="47">
        <v>380472</v>
      </c>
      <c r="G24" s="154">
        <v>-131996</v>
      </c>
      <c r="H24" s="154">
        <f t="shared" si="4"/>
        <v>248476</v>
      </c>
      <c r="I24" s="149">
        <f t="shared" si="1"/>
        <v>4.0933613762534762</v>
      </c>
      <c r="J24" s="47">
        <f t="shared" si="2"/>
        <v>66857405.799999997</v>
      </c>
      <c r="K24" s="149">
        <f>J24/C24%</f>
        <v>50.801065569821631</v>
      </c>
    </row>
    <row r="25" spans="1:11" ht="24" x14ac:dyDescent="0.2">
      <c r="A25" s="48"/>
      <c r="B25" s="125" t="s">
        <v>125</v>
      </c>
      <c r="C25" s="126"/>
      <c r="D25" s="126">
        <f>SUM(D26:D27)</f>
        <v>22503216.68</v>
      </c>
      <c r="E25" s="126">
        <f>SUM(E26:E27)</f>
        <v>1581030</v>
      </c>
      <c r="F25" s="126">
        <f>SUM(F26:F27)</f>
        <v>403087</v>
      </c>
      <c r="G25" s="156">
        <f>SUM(G26:G27)</f>
        <v>269699</v>
      </c>
      <c r="H25" s="156">
        <f t="shared" si="4"/>
        <v>672786</v>
      </c>
      <c r="I25" s="148">
        <f t="shared" si="1"/>
        <v>42.553651733363694</v>
      </c>
      <c r="J25" s="126">
        <f t="shared" si="2"/>
        <v>23176002.68</v>
      </c>
      <c r="K25" s="148"/>
    </row>
    <row r="26" spans="1:11" ht="60" x14ac:dyDescent="0.2">
      <c r="A26" s="48">
        <v>191262</v>
      </c>
      <c r="B26" s="46" t="s">
        <v>126</v>
      </c>
      <c r="C26" s="115">
        <v>12762215</v>
      </c>
      <c r="D26" s="146">
        <v>12466878.949999999</v>
      </c>
      <c r="E26" s="47">
        <v>200437</v>
      </c>
      <c r="F26" s="47">
        <v>170000</v>
      </c>
      <c r="G26" s="154">
        <v>0</v>
      </c>
      <c r="H26" s="154">
        <f t="shared" si="4"/>
        <v>170000</v>
      </c>
      <c r="I26" s="149">
        <f t="shared" si="1"/>
        <v>84.814679924365265</v>
      </c>
      <c r="J26" s="47">
        <f t="shared" si="2"/>
        <v>12636878.949999999</v>
      </c>
      <c r="K26" s="149">
        <f>J26/C26%</f>
        <v>99.017913034688732</v>
      </c>
    </row>
    <row r="27" spans="1:11" ht="48" x14ac:dyDescent="0.2">
      <c r="A27" s="48">
        <v>187772</v>
      </c>
      <c r="B27" s="46" t="s">
        <v>127</v>
      </c>
      <c r="C27" s="115">
        <v>11416931</v>
      </c>
      <c r="D27" s="146">
        <v>10036337.73</v>
      </c>
      <c r="E27" s="47">
        <v>1380593</v>
      </c>
      <c r="F27" s="47">
        <v>233087</v>
      </c>
      <c r="G27" s="154">
        <v>269699</v>
      </c>
      <c r="H27" s="154">
        <f t="shared" si="4"/>
        <v>502786</v>
      </c>
      <c r="I27" s="149">
        <f t="shared" si="1"/>
        <v>36.418118880799774</v>
      </c>
      <c r="J27" s="47">
        <f t="shared" si="2"/>
        <v>10539123.73</v>
      </c>
      <c r="K27" s="149">
        <f>J27/C27%</f>
        <v>92.311355214461756</v>
      </c>
    </row>
    <row r="28" spans="1:11" ht="24" x14ac:dyDescent="0.2">
      <c r="A28" s="48"/>
      <c r="B28" s="125" t="s">
        <v>128</v>
      </c>
      <c r="C28" s="126"/>
      <c r="D28" s="126">
        <f>SUM(D29:D34)</f>
        <v>132400</v>
      </c>
      <c r="E28" s="126">
        <f>SUM(E29:E34)</f>
        <v>1057352</v>
      </c>
      <c r="F28" s="126">
        <f>SUM(F29:F34)</f>
        <v>321481</v>
      </c>
      <c r="G28" s="156">
        <f>SUM(G29:G34)</f>
        <v>0</v>
      </c>
      <c r="H28" s="156">
        <f t="shared" si="4"/>
        <v>321481</v>
      </c>
      <c r="I28" s="148">
        <f t="shared" si="1"/>
        <v>30.404349734052612</v>
      </c>
      <c r="J28" s="126">
        <f t="shared" si="2"/>
        <v>453881</v>
      </c>
      <c r="K28" s="148"/>
    </row>
    <row r="29" spans="1:11" ht="72" x14ac:dyDescent="0.2">
      <c r="A29" s="48">
        <v>263915</v>
      </c>
      <c r="B29" s="46" t="s">
        <v>129</v>
      </c>
      <c r="C29" s="115">
        <v>1151713.3</v>
      </c>
      <c r="D29" s="146">
        <v>132400</v>
      </c>
      <c r="E29" s="47">
        <v>945151</v>
      </c>
      <c r="F29" s="47">
        <v>321481</v>
      </c>
      <c r="G29" s="154">
        <v>0</v>
      </c>
      <c r="H29" s="154">
        <f t="shared" si="4"/>
        <v>321481</v>
      </c>
      <c r="I29" s="149">
        <f t="shared" si="1"/>
        <v>34.013718442873149</v>
      </c>
      <c r="J29" s="47">
        <f t="shared" si="2"/>
        <v>453881</v>
      </c>
      <c r="K29" s="149">
        <f>J29/C29%</f>
        <v>39.409200188970644</v>
      </c>
    </row>
    <row r="30" spans="1:11" ht="60" x14ac:dyDescent="0.2">
      <c r="A30" s="48">
        <v>233213</v>
      </c>
      <c r="B30" s="46" t="s">
        <v>151</v>
      </c>
      <c r="C30" s="115">
        <v>973858.22</v>
      </c>
      <c r="D30" s="146">
        <v>0</v>
      </c>
      <c r="E30" s="47">
        <v>24449</v>
      </c>
      <c r="F30" s="47">
        <v>0</v>
      </c>
      <c r="G30" s="154"/>
      <c r="H30" s="154">
        <f t="shared" si="4"/>
        <v>0</v>
      </c>
      <c r="I30" s="149"/>
      <c r="J30" s="47"/>
      <c r="K30" s="149"/>
    </row>
    <row r="31" spans="1:11" ht="48" x14ac:dyDescent="0.2">
      <c r="A31" s="48">
        <v>286531</v>
      </c>
      <c r="B31" s="46" t="s">
        <v>152</v>
      </c>
      <c r="C31" s="115">
        <v>1198961.83</v>
      </c>
      <c r="D31" s="146">
        <v>0</v>
      </c>
      <c r="E31" s="47">
        <v>47989</v>
      </c>
      <c r="F31" s="47">
        <v>0</v>
      </c>
      <c r="G31" s="154"/>
      <c r="H31" s="154">
        <f t="shared" si="4"/>
        <v>0</v>
      </c>
      <c r="I31" s="149"/>
      <c r="J31" s="47"/>
      <c r="K31" s="149"/>
    </row>
    <row r="32" spans="1:11" ht="84" x14ac:dyDescent="0.2">
      <c r="A32" s="48">
        <v>308562</v>
      </c>
      <c r="B32" s="46" t="s">
        <v>153</v>
      </c>
      <c r="C32" s="115">
        <v>975252</v>
      </c>
      <c r="D32" s="146">
        <v>0</v>
      </c>
      <c r="E32" s="47">
        <v>16460</v>
      </c>
      <c r="F32" s="47">
        <v>0</v>
      </c>
      <c r="G32" s="154"/>
      <c r="H32" s="154">
        <f t="shared" si="4"/>
        <v>0</v>
      </c>
      <c r="I32" s="149"/>
      <c r="J32" s="47"/>
      <c r="K32" s="149"/>
    </row>
    <row r="33" spans="1:15" ht="60" x14ac:dyDescent="0.2">
      <c r="A33" s="48">
        <v>310146</v>
      </c>
      <c r="B33" s="46" t="s">
        <v>154</v>
      </c>
      <c r="C33" s="115">
        <v>688392</v>
      </c>
      <c r="D33" s="146">
        <v>0</v>
      </c>
      <c r="E33" s="47">
        <v>11619</v>
      </c>
      <c r="F33" s="47">
        <v>0</v>
      </c>
      <c r="G33" s="154"/>
      <c r="H33" s="154">
        <f t="shared" si="4"/>
        <v>0</v>
      </c>
      <c r="I33" s="149"/>
      <c r="J33" s="47"/>
      <c r="K33" s="149"/>
    </row>
    <row r="34" spans="1:15" ht="72" x14ac:dyDescent="0.2">
      <c r="A34" s="48">
        <v>333135</v>
      </c>
      <c r="B34" s="46" t="s">
        <v>155</v>
      </c>
      <c r="C34" s="115">
        <v>1195265</v>
      </c>
      <c r="D34" s="146">
        <v>0</v>
      </c>
      <c r="E34" s="47">
        <v>11684</v>
      </c>
      <c r="F34" s="47">
        <v>0</v>
      </c>
      <c r="G34" s="154"/>
      <c r="H34" s="154">
        <f t="shared" si="4"/>
        <v>0</v>
      </c>
      <c r="I34" s="149"/>
      <c r="J34" s="47"/>
      <c r="K34" s="149"/>
    </row>
    <row r="35" spans="1:15" ht="24" x14ac:dyDescent="0.2">
      <c r="A35" s="48"/>
      <c r="B35" s="125" t="s">
        <v>117</v>
      </c>
      <c r="C35" s="126"/>
      <c r="D35" s="126">
        <f>SUM(D36:D37)</f>
        <v>498071.86</v>
      </c>
      <c r="E35" s="126">
        <f>SUM(E36:E37)</f>
        <v>895231</v>
      </c>
      <c r="F35" s="126">
        <f>SUM(F36:F37)</f>
        <v>21270</v>
      </c>
      <c r="G35" s="156">
        <f>SUM(G36:G37)</f>
        <v>22000</v>
      </c>
      <c r="H35" s="156">
        <f t="shared" si="4"/>
        <v>43270</v>
      </c>
      <c r="I35" s="148">
        <f t="shared" ref="I35:I47" si="5">H35/E35%</f>
        <v>4.8333893710115046</v>
      </c>
      <c r="J35" s="126">
        <f t="shared" ref="J35:J47" si="6">D35+H35</f>
        <v>541341.86</v>
      </c>
      <c r="K35" s="148"/>
    </row>
    <row r="36" spans="1:15" ht="26.25" customHeight="1" x14ac:dyDescent="0.2">
      <c r="A36" s="48"/>
      <c r="B36" s="46" t="s">
        <v>21</v>
      </c>
      <c r="C36" s="115"/>
      <c r="D36" s="146"/>
      <c r="E36" s="47">
        <v>127256</v>
      </c>
      <c r="F36" s="47">
        <v>21270</v>
      </c>
      <c r="G36" s="154"/>
      <c r="H36" s="154">
        <f t="shared" si="4"/>
        <v>21270</v>
      </c>
      <c r="I36" s="149">
        <f t="shared" si="5"/>
        <v>16.714339598918716</v>
      </c>
      <c r="J36" s="47">
        <f t="shared" si="6"/>
        <v>21270</v>
      </c>
      <c r="K36" s="149"/>
    </row>
    <row r="37" spans="1:15" ht="60" x14ac:dyDescent="0.2">
      <c r="A37" s="48">
        <v>172862</v>
      </c>
      <c r="B37" s="46" t="s">
        <v>141</v>
      </c>
      <c r="C37" s="115">
        <v>1234326.67</v>
      </c>
      <c r="D37" s="146">
        <v>498071.86</v>
      </c>
      <c r="E37" s="47">
        <v>767975</v>
      </c>
      <c r="F37" s="47">
        <v>0</v>
      </c>
      <c r="G37" s="154">
        <v>22000</v>
      </c>
      <c r="H37" s="154">
        <f t="shared" si="4"/>
        <v>22000</v>
      </c>
      <c r="I37" s="149">
        <f t="shared" si="5"/>
        <v>2.8646765845242359</v>
      </c>
      <c r="J37" s="47">
        <f t="shared" si="6"/>
        <v>520071.86</v>
      </c>
      <c r="K37" s="149">
        <f>J37/C37%</f>
        <v>42.134053540299831</v>
      </c>
    </row>
    <row r="38" spans="1:15" ht="30.75" customHeight="1" x14ac:dyDescent="0.2">
      <c r="A38" s="48"/>
      <c r="B38" s="125" t="s">
        <v>146</v>
      </c>
      <c r="C38" s="125"/>
      <c r="D38" s="126">
        <f>D39</f>
        <v>696820</v>
      </c>
      <c r="E38" s="126">
        <f>E39</f>
        <v>109225</v>
      </c>
      <c r="F38" s="126">
        <f>F39</f>
        <v>0</v>
      </c>
      <c r="G38" s="155"/>
      <c r="H38" s="155">
        <f t="shared" si="4"/>
        <v>0</v>
      </c>
      <c r="I38" s="148">
        <f t="shared" si="5"/>
        <v>0</v>
      </c>
      <c r="J38" s="126">
        <f t="shared" si="6"/>
        <v>696820</v>
      </c>
      <c r="K38" s="125"/>
    </row>
    <row r="39" spans="1:15" ht="62.25" customHeight="1" x14ac:dyDescent="0.2">
      <c r="A39" s="48">
        <v>255957</v>
      </c>
      <c r="B39" s="46" t="s">
        <v>147</v>
      </c>
      <c r="C39" s="115">
        <v>1184329.48</v>
      </c>
      <c r="D39" s="146">
        <v>696820</v>
      </c>
      <c r="E39" s="47">
        <v>109225</v>
      </c>
      <c r="F39" s="47">
        <v>0</v>
      </c>
      <c r="G39" s="154"/>
      <c r="H39" s="154">
        <f t="shared" si="4"/>
        <v>0</v>
      </c>
      <c r="I39" s="149">
        <f t="shared" si="5"/>
        <v>0</v>
      </c>
      <c r="J39" s="47">
        <f t="shared" si="6"/>
        <v>696820</v>
      </c>
      <c r="K39" s="149">
        <f>J39/C39%</f>
        <v>58.836667647587397</v>
      </c>
    </row>
    <row r="40" spans="1:15" ht="24" x14ac:dyDescent="0.2">
      <c r="A40" s="48"/>
      <c r="B40" s="125" t="s">
        <v>130</v>
      </c>
      <c r="C40" s="126"/>
      <c r="D40" s="126">
        <f>D41</f>
        <v>3201142.28</v>
      </c>
      <c r="E40" s="126">
        <f>E41</f>
        <v>6792240</v>
      </c>
      <c r="F40" s="126">
        <f>F41</f>
        <v>878935</v>
      </c>
      <c r="G40" s="156">
        <f>G41</f>
        <v>604167</v>
      </c>
      <c r="H40" s="156">
        <f t="shared" si="4"/>
        <v>1483102</v>
      </c>
      <c r="I40" s="148">
        <f t="shared" si="5"/>
        <v>21.835241393119208</v>
      </c>
      <c r="J40" s="126">
        <f t="shared" si="6"/>
        <v>4684244.2799999993</v>
      </c>
      <c r="K40" s="148"/>
    </row>
    <row r="41" spans="1:15" ht="84" x14ac:dyDescent="0.2">
      <c r="A41" s="48">
        <v>120501</v>
      </c>
      <c r="B41" s="46" t="s">
        <v>131</v>
      </c>
      <c r="C41" s="115">
        <v>9993383</v>
      </c>
      <c r="D41" s="146">
        <v>3201142.28</v>
      </c>
      <c r="E41" s="47">
        <v>6792240</v>
      </c>
      <c r="F41" s="47">
        <v>878935</v>
      </c>
      <c r="G41" s="154">
        <v>604167</v>
      </c>
      <c r="H41" s="154">
        <f t="shared" si="4"/>
        <v>1483102</v>
      </c>
      <c r="I41" s="149">
        <f t="shared" si="5"/>
        <v>21.835241393119208</v>
      </c>
      <c r="J41" s="47">
        <f t="shared" si="6"/>
        <v>4684244.2799999993</v>
      </c>
      <c r="K41" s="149">
        <f>J41/C41%</f>
        <v>46.873458967798982</v>
      </c>
    </row>
    <row r="42" spans="1:15" ht="36" x14ac:dyDescent="0.2">
      <c r="A42" s="48"/>
      <c r="B42" s="125" t="s">
        <v>142</v>
      </c>
      <c r="C42" s="126"/>
      <c r="D42" s="126">
        <f>SUM(D43:D44)</f>
        <v>385385.33999999997</v>
      </c>
      <c r="E42" s="126">
        <f>SUM(E43:E44)</f>
        <v>217719</v>
      </c>
      <c r="F42" s="126">
        <f>SUM(F43:F44)</f>
        <v>0</v>
      </c>
      <c r="G42" s="155"/>
      <c r="H42" s="155">
        <f t="shared" si="4"/>
        <v>0</v>
      </c>
      <c r="I42" s="148">
        <f t="shared" si="5"/>
        <v>0</v>
      </c>
      <c r="J42" s="126">
        <f t="shared" si="6"/>
        <v>385385.33999999997</v>
      </c>
      <c r="K42" s="148"/>
    </row>
    <row r="43" spans="1:15" ht="48" x14ac:dyDescent="0.2">
      <c r="A43" s="48">
        <v>25249</v>
      </c>
      <c r="B43" s="46" t="s">
        <v>143</v>
      </c>
      <c r="C43" s="115">
        <v>9815264</v>
      </c>
      <c r="D43" s="146">
        <v>225042.33</v>
      </c>
      <c r="E43" s="47">
        <v>96498</v>
      </c>
      <c r="F43" s="47">
        <v>0</v>
      </c>
      <c r="G43" s="154"/>
      <c r="H43" s="154">
        <f t="shared" si="4"/>
        <v>0</v>
      </c>
      <c r="I43" s="149">
        <f t="shared" si="5"/>
        <v>0</v>
      </c>
      <c r="J43" s="47">
        <f t="shared" si="6"/>
        <v>225042.33</v>
      </c>
      <c r="K43" s="149">
        <f>J43/C43%</f>
        <v>2.2927791855624053</v>
      </c>
    </row>
    <row r="44" spans="1:15" ht="60" x14ac:dyDescent="0.2">
      <c r="A44" s="48">
        <v>180262</v>
      </c>
      <c r="B44" s="46" t="s">
        <v>144</v>
      </c>
      <c r="C44" s="115">
        <v>3028855</v>
      </c>
      <c r="D44" s="146">
        <v>160343.01</v>
      </c>
      <c r="E44" s="47">
        <v>121221</v>
      </c>
      <c r="F44" s="47">
        <v>0</v>
      </c>
      <c r="G44" s="154"/>
      <c r="H44" s="154">
        <f t="shared" si="4"/>
        <v>0</v>
      </c>
      <c r="I44" s="149">
        <f t="shared" si="5"/>
        <v>0</v>
      </c>
      <c r="J44" s="47">
        <f t="shared" si="6"/>
        <v>160343.01</v>
      </c>
      <c r="K44" s="149">
        <f>J44/C44%</f>
        <v>5.293848995742616</v>
      </c>
    </row>
    <row r="45" spans="1:15" ht="24" x14ac:dyDescent="0.2">
      <c r="A45" s="48"/>
      <c r="B45" s="125" t="s">
        <v>132</v>
      </c>
      <c r="C45" s="126"/>
      <c r="D45" s="126">
        <f>SUM(D46:D47)</f>
        <v>16054943.119999999</v>
      </c>
      <c r="E45" s="126">
        <f>SUM(E46:E47)</f>
        <v>735607</v>
      </c>
      <c r="F45" s="126">
        <f>SUM(F46:F47)</f>
        <v>600160</v>
      </c>
      <c r="G45" s="156">
        <f>SUM(G46:G47)</f>
        <v>72284</v>
      </c>
      <c r="H45" s="156">
        <f t="shared" si="4"/>
        <v>672444</v>
      </c>
      <c r="I45" s="148">
        <f t="shared" si="5"/>
        <v>91.413485733550658</v>
      </c>
      <c r="J45" s="126">
        <f t="shared" si="6"/>
        <v>16727387.119999999</v>
      </c>
      <c r="K45" s="148"/>
    </row>
    <row r="46" spans="1:15" ht="36" x14ac:dyDescent="0.2">
      <c r="A46" s="48">
        <v>21451</v>
      </c>
      <c r="B46" s="46" t="s">
        <v>145</v>
      </c>
      <c r="C46" s="115">
        <v>13117817</v>
      </c>
      <c r="D46" s="146">
        <v>11971684.199999999</v>
      </c>
      <c r="E46" s="47">
        <v>38175</v>
      </c>
      <c r="F46" s="47">
        <v>0</v>
      </c>
      <c r="G46" s="154"/>
      <c r="H46" s="154">
        <f t="shared" si="4"/>
        <v>0</v>
      </c>
      <c r="I46" s="149">
        <f t="shared" si="5"/>
        <v>0</v>
      </c>
      <c r="J46" s="47">
        <f t="shared" si="6"/>
        <v>11971684.199999999</v>
      </c>
      <c r="K46" s="149">
        <f>J46/C46%</f>
        <v>91.262777945446246</v>
      </c>
    </row>
    <row r="47" spans="1:15" ht="48" x14ac:dyDescent="0.2">
      <c r="A47" s="48">
        <v>111982</v>
      </c>
      <c r="B47" s="46" t="s">
        <v>133</v>
      </c>
      <c r="C47" s="47">
        <v>11542757.890000001</v>
      </c>
      <c r="D47" s="147">
        <v>4083258.92</v>
      </c>
      <c r="E47" s="47">
        <v>697432</v>
      </c>
      <c r="F47" s="47">
        <v>600160</v>
      </c>
      <c r="G47" s="157">
        <v>72284</v>
      </c>
      <c r="H47" s="157">
        <f t="shared" si="4"/>
        <v>672444</v>
      </c>
      <c r="I47" s="149">
        <f t="shared" si="5"/>
        <v>96.417141742850916</v>
      </c>
      <c r="J47" s="47">
        <f t="shared" si="6"/>
        <v>4755702.92</v>
      </c>
      <c r="K47" s="149">
        <f>J47/C47%</f>
        <v>41.20075085452563</v>
      </c>
    </row>
    <row r="48" spans="1:15" x14ac:dyDescent="0.2">
      <c r="F48" s="42"/>
      <c r="G48" s="158"/>
      <c r="L48" s="45"/>
      <c r="M48" s="45"/>
      <c r="N48" s="45"/>
      <c r="O48" s="45"/>
    </row>
    <row r="49" spans="1:184" s="55" customFormat="1" x14ac:dyDescent="0.2">
      <c r="A49" s="133" t="s">
        <v>16</v>
      </c>
      <c r="B49" s="134"/>
      <c r="C49" s="135"/>
      <c r="D49" s="135"/>
      <c r="E49" s="43"/>
      <c r="F49" s="42"/>
      <c r="G49" s="158"/>
      <c r="H49" s="42"/>
      <c r="I49" s="42"/>
      <c r="J49" s="42"/>
      <c r="K49" s="42"/>
      <c r="L49" s="45"/>
      <c r="M49" s="45"/>
      <c r="N49" s="45"/>
      <c r="O49" s="45"/>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row>
    <row r="50" spans="1:184" s="55" customFormat="1" x14ac:dyDescent="0.2">
      <c r="A50" s="136" t="s">
        <v>11</v>
      </c>
      <c r="B50" s="137"/>
      <c r="C50" s="135"/>
      <c r="D50" s="135"/>
      <c r="E50" s="43"/>
      <c r="F50" s="42"/>
      <c r="G50" s="158"/>
      <c r="H50" s="42"/>
      <c r="I50" s="42"/>
      <c r="J50" s="42"/>
      <c r="K50" s="42"/>
      <c r="L50" s="45"/>
      <c r="M50" s="45"/>
      <c r="N50" s="45"/>
      <c r="O50" s="45"/>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row>
    <row r="51" spans="1:184" s="55" customFormat="1" x14ac:dyDescent="0.2">
      <c r="A51" s="138"/>
      <c r="B51" s="180" t="s">
        <v>119</v>
      </c>
      <c r="C51" s="168"/>
      <c r="D51" s="168"/>
      <c r="E51" s="57"/>
      <c r="F51" s="42"/>
      <c r="G51" s="158"/>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row>
    <row r="52" spans="1:184" x14ac:dyDescent="0.2">
      <c r="F52" s="42"/>
      <c r="G52" s="158"/>
    </row>
    <row r="53" spans="1:184" x14ac:dyDescent="0.2">
      <c r="F53" s="42"/>
      <c r="G53" s="158"/>
    </row>
    <row r="54" spans="1:184" x14ac:dyDescent="0.2">
      <c r="F54" s="42"/>
      <c r="G54" s="158"/>
    </row>
    <row r="55" spans="1:184" x14ac:dyDescent="0.2">
      <c r="F55" s="42"/>
      <c r="G55" s="158"/>
    </row>
    <row r="56" spans="1:184" x14ac:dyDescent="0.2">
      <c r="F56" s="42"/>
      <c r="G56" s="158"/>
    </row>
    <row r="57" spans="1:184" x14ac:dyDescent="0.2">
      <c r="F57" s="42"/>
      <c r="G57" s="158"/>
    </row>
    <row r="58" spans="1:184" x14ac:dyDescent="0.2">
      <c r="F58" s="42"/>
      <c r="G58" s="158"/>
    </row>
    <row r="59" spans="1:184" x14ac:dyDescent="0.2">
      <c r="F59" s="42"/>
      <c r="G59" s="158"/>
    </row>
    <row r="60" spans="1:184" x14ac:dyDescent="0.2">
      <c r="F60" s="42"/>
      <c r="G60" s="158"/>
    </row>
    <row r="61" spans="1:184" x14ac:dyDescent="0.2">
      <c r="F61" s="42"/>
      <c r="G61" s="158"/>
    </row>
    <row r="62" spans="1:184" x14ac:dyDescent="0.2">
      <c r="F62" s="42"/>
      <c r="G62" s="158"/>
    </row>
    <row r="63" spans="1:184" x14ac:dyDescent="0.2">
      <c r="F63" s="42"/>
      <c r="G63" s="158"/>
    </row>
    <row r="64" spans="1:184" x14ac:dyDescent="0.2">
      <c r="F64" s="42"/>
      <c r="G64" s="158"/>
    </row>
    <row r="65" spans="6:7" x14ac:dyDescent="0.2">
      <c r="F65" s="42"/>
      <c r="G65" s="158"/>
    </row>
    <row r="66" spans="6:7" x14ac:dyDescent="0.2">
      <c r="F66" s="42"/>
      <c r="G66" s="158"/>
    </row>
    <row r="67" spans="6:7" x14ac:dyDescent="0.2">
      <c r="F67" s="42"/>
      <c r="G67" s="158"/>
    </row>
    <row r="68" spans="6:7" x14ac:dyDescent="0.2">
      <c r="F68" s="42"/>
      <c r="G68" s="158"/>
    </row>
    <row r="69" spans="6:7" x14ac:dyDescent="0.2">
      <c r="F69" s="42"/>
      <c r="G69" s="158"/>
    </row>
    <row r="70" spans="6:7" x14ac:dyDescent="0.2">
      <c r="F70" s="42"/>
      <c r="G70" s="158"/>
    </row>
    <row r="71" spans="6:7" x14ac:dyDescent="0.2">
      <c r="F71" s="42"/>
      <c r="G71" s="158"/>
    </row>
    <row r="72" spans="6:7" x14ac:dyDescent="0.2">
      <c r="F72" s="42"/>
      <c r="G72" s="158"/>
    </row>
    <row r="73" spans="6:7" x14ac:dyDescent="0.2">
      <c r="F73" s="42"/>
      <c r="G73" s="158"/>
    </row>
    <row r="74" spans="6:7" x14ac:dyDescent="0.2">
      <c r="F74" s="42"/>
      <c r="G74" s="158"/>
    </row>
    <row r="75" spans="6:7" x14ac:dyDescent="0.2">
      <c r="F75" s="42"/>
      <c r="G75" s="158"/>
    </row>
    <row r="76" spans="6:7" x14ac:dyDescent="0.2">
      <c r="F76" s="42"/>
      <c r="G76" s="158"/>
    </row>
    <row r="77" spans="6:7" x14ac:dyDescent="0.2">
      <c r="F77" s="42"/>
      <c r="G77" s="158"/>
    </row>
    <row r="78" spans="6:7" x14ac:dyDescent="0.2">
      <c r="F78" s="42"/>
      <c r="G78" s="158"/>
    </row>
    <row r="79" spans="6:7" x14ac:dyDescent="0.2">
      <c r="F79" s="42"/>
      <c r="G79" s="158"/>
    </row>
    <row r="80" spans="6:7" x14ac:dyDescent="0.2">
      <c r="F80" s="42"/>
      <c r="G80" s="158"/>
    </row>
    <row r="81" spans="6:7" x14ac:dyDescent="0.2">
      <c r="F81" s="42"/>
      <c r="G81" s="158"/>
    </row>
    <row r="82" spans="6:7" x14ac:dyDescent="0.2">
      <c r="F82" s="42"/>
      <c r="G82" s="158"/>
    </row>
    <row r="83" spans="6:7" x14ac:dyDescent="0.2">
      <c r="F83" s="42"/>
      <c r="G83" s="158"/>
    </row>
    <row r="84" spans="6:7" x14ac:dyDescent="0.2">
      <c r="F84" s="42"/>
      <c r="G84" s="158"/>
    </row>
    <row r="85" spans="6:7" x14ac:dyDescent="0.2">
      <c r="F85" s="42"/>
      <c r="G85" s="158"/>
    </row>
    <row r="86" spans="6:7" x14ac:dyDescent="0.2">
      <c r="F86" s="42"/>
      <c r="G86" s="158"/>
    </row>
    <row r="87" spans="6:7" x14ac:dyDescent="0.2">
      <c r="F87" s="42"/>
      <c r="G87" s="158"/>
    </row>
    <row r="88" spans="6:7" x14ac:dyDescent="0.2">
      <c r="F88" s="42"/>
      <c r="G88" s="158"/>
    </row>
    <row r="89" spans="6:7" x14ac:dyDescent="0.2">
      <c r="F89" s="42"/>
      <c r="G89" s="158"/>
    </row>
    <row r="90" spans="6:7" x14ac:dyDescent="0.2">
      <c r="F90" s="42"/>
      <c r="G90" s="158"/>
    </row>
    <row r="91" spans="6:7" x14ac:dyDescent="0.2">
      <c r="F91" s="42"/>
      <c r="G91" s="158"/>
    </row>
    <row r="92" spans="6:7" x14ac:dyDescent="0.2">
      <c r="F92" s="42"/>
      <c r="G92" s="158"/>
    </row>
    <row r="93" spans="6:7" x14ac:dyDescent="0.2">
      <c r="F93" s="42"/>
      <c r="G93" s="158"/>
    </row>
    <row r="94" spans="6:7" x14ac:dyDescent="0.2">
      <c r="F94" s="42"/>
      <c r="G94" s="158"/>
    </row>
    <row r="95" spans="6:7" x14ac:dyDescent="0.2">
      <c r="F95" s="42"/>
      <c r="G95" s="158"/>
    </row>
    <row r="96" spans="6:7" x14ac:dyDescent="0.2">
      <c r="F96" s="42"/>
      <c r="G96" s="158"/>
    </row>
    <row r="97" spans="3:7" x14ac:dyDescent="0.2">
      <c r="F97" s="42"/>
      <c r="G97" s="158"/>
    </row>
    <row r="98" spans="3:7" x14ac:dyDescent="0.2">
      <c r="F98" s="42"/>
      <c r="G98" s="158"/>
    </row>
    <row r="99" spans="3:7" x14ac:dyDescent="0.2">
      <c r="F99" s="42"/>
      <c r="G99" s="158"/>
    </row>
    <row r="100" spans="3:7" x14ac:dyDescent="0.2">
      <c r="F100" s="42"/>
      <c r="G100" s="158"/>
    </row>
    <row r="101" spans="3:7" x14ac:dyDescent="0.2">
      <c r="F101" s="42"/>
      <c r="G101" s="158"/>
    </row>
    <row r="102" spans="3:7" x14ac:dyDescent="0.2">
      <c r="F102" s="42"/>
      <c r="G102" s="158"/>
    </row>
    <row r="103" spans="3:7" x14ac:dyDescent="0.2">
      <c r="F103" s="42"/>
      <c r="G103" s="158"/>
    </row>
    <row r="104" spans="3:7" x14ac:dyDescent="0.2">
      <c r="C104" s="78"/>
      <c r="D104" s="78"/>
      <c r="F104" s="42"/>
      <c r="G104" s="158"/>
    </row>
    <row r="105" spans="3:7" x14ac:dyDescent="0.2">
      <c r="F105" s="42"/>
      <c r="G105" s="158"/>
    </row>
    <row r="106" spans="3:7" x14ac:dyDescent="0.2">
      <c r="F106" s="42"/>
      <c r="G106" s="158"/>
    </row>
    <row r="107" spans="3:7" x14ac:dyDescent="0.2">
      <c r="F107" s="42"/>
      <c r="G107" s="158"/>
    </row>
    <row r="108" spans="3:7" x14ac:dyDescent="0.2">
      <c r="F108" s="42"/>
      <c r="G108" s="158"/>
    </row>
    <row r="109" spans="3:7" x14ac:dyDescent="0.2">
      <c r="F109" s="42"/>
      <c r="G109" s="158"/>
    </row>
    <row r="110" spans="3:7" x14ac:dyDescent="0.2">
      <c r="F110" s="42"/>
      <c r="G110" s="158"/>
    </row>
    <row r="111" spans="3:7" x14ac:dyDescent="0.2">
      <c r="F111" s="42"/>
      <c r="G111" s="158"/>
    </row>
    <row r="112" spans="3:7" x14ac:dyDescent="0.2">
      <c r="F112" s="42"/>
      <c r="G112" s="158"/>
    </row>
    <row r="113" spans="6:7" x14ac:dyDescent="0.2">
      <c r="F113" s="42"/>
      <c r="G113" s="158"/>
    </row>
    <row r="114" spans="6:7" x14ac:dyDescent="0.2">
      <c r="F114" s="42"/>
      <c r="G114" s="158"/>
    </row>
    <row r="115" spans="6:7" x14ac:dyDescent="0.2">
      <c r="F115" s="42"/>
      <c r="G115" s="158"/>
    </row>
    <row r="116" spans="6:7" x14ac:dyDescent="0.2">
      <c r="F116" s="42"/>
      <c r="G116" s="158"/>
    </row>
    <row r="117" spans="6:7" x14ac:dyDescent="0.2">
      <c r="F117" s="42"/>
      <c r="G117" s="158"/>
    </row>
    <row r="118" spans="6:7" x14ac:dyDescent="0.2">
      <c r="F118" s="42"/>
      <c r="G118" s="158"/>
    </row>
    <row r="119" spans="6:7" x14ac:dyDescent="0.2">
      <c r="F119" s="42"/>
      <c r="G119" s="158"/>
    </row>
    <row r="120" spans="6:7" x14ac:dyDescent="0.2">
      <c r="F120" s="42"/>
      <c r="G120" s="158"/>
    </row>
    <row r="121" spans="6:7" x14ac:dyDescent="0.2">
      <c r="F121" s="42"/>
      <c r="G121" s="158"/>
    </row>
    <row r="122" spans="6:7" x14ac:dyDescent="0.2">
      <c r="F122" s="42"/>
      <c r="G122" s="158"/>
    </row>
    <row r="123" spans="6:7" x14ac:dyDescent="0.2">
      <c r="F123" s="42"/>
      <c r="G123" s="158"/>
    </row>
    <row r="124" spans="6:7" x14ac:dyDescent="0.2">
      <c r="F124" s="42"/>
      <c r="G124" s="158"/>
    </row>
    <row r="125" spans="6:7" x14ac:dyDescent="0.2">
      <c r="F125" s="42"/>
      <c r="G125" s="158"/>
    </row>
    <row r="126" spans="6:7" x14ac:dyDescent="0.2">
      <c r="F126" s="42"/>
      <c r="G126" s="158"/>
    </row>
    <row r="127" spans="6:7" x14ac:dyDescent="0.2">
      <c r="F127" s="42"/>
      <c r="G127" s="158"/>
    </row>
    <row r="128" spans="6:7" x14ac:dyDescent="0.2">
      <c r="F128" s="42"/>
      <c r="G128" s="158"/>
    </row>
    <row r="129" spans="6:7" x14ac:dyDescent="0.2">
      <c r="F129" s="42"/>
      <c r="G129" s="158"/>
    </row>
    <row r="130" spans="6:7" x14ac:dyDescent="0.2">
      <c r="F130" s="42"/>
      <c r="G130" s="158"/>
    </row>
    <row r="131" spans="6:7" x14ac:dyDescent="0.2">
      <c r="F131" s="42"/>
      <c r="G131" s="158"/>
    </row>
    <row r="132" spans="6:7" x14ac:dyDescent="0.2">
      <c r="F132" s="42"/>
      <c r="G132" s="158"/>
    </row>
    <row r="133" spans="6:7" x14ac:dyDescent="0.2">
      <c r="F133" s="42"/>
      <c r="G133" s="158"/>
    </row>
    <row r="134" spans="6:7" x14ac:dyDescent="0.2">
      <c r="F134" s="42"/>
      <c r="G134" s="158"/>
    </row>
    <row r="135" spans="6:7" x14ac:dyDescent="0.2">
      <c r="F135" s="42"/>
      <c r="G135" s="158"/>
    </row>
    <row r="136" spans="6:7" x14ac:dyDescent="0.2">
      <c r="F136" s="42"/>
      <c r="G136" s="158"/>
    </row>
    <row r="137" spans="6:7" x14ac:dyDescent="0.2">
      <c r="F137" s="42"/>
      <c r="G137" s="158"/>
    </row>
    <row r="138" spans="6:7" x14ac:dyDescent="0.2">
      <c r="F138" s="42"/>
      <c r="G138" s="158"/>
    </row>
    <row r="139" spans="6:7" x14ac:dyDescent="0.2">
      <c r="F139" s="42"/>
      <c r="G139" s="158"/>
    </row>
    <row r="140" spans="6:7" x14ac:dyDescent="0.2">
      <c r="F140" s="42"/>
      <c r="G140" s="158"/>
    </row>
    <row r="141" spans="6:7" x14ac:dyDescent="0.2">
      <c r="F141" s="42"/>
      <c r="G141" s="158"/>
    </row>
    <row r="142" spans="6:7" x14ac:dyDescent="0.2">
      <c r="F142" s="42"/>
      <c r="G142" s="158"/>
    </row>
    <row r="143" spans="6:7" x14ac:dyDescent="0.2">
      <c r="F143" s="42"/>
      <c r="G143" s="158"/>
    </row>
    <row r="144" spans="6:7" x14ac:dyDescent="0.2">
      <c r="F144" s="42"/>
      <c r="G144" s="158"/>
    </row>
    <row r="145" spans="6:7" x14ac:dyDescent="0.2">
      <c r="F145" s="42"/>
      <c r="G145" s="158"/>
    </row>
    <row r="146" spans="6:7" x14ac:dyDescent="0.2">
      <c r="F146" s="42"/>
      <c r="G146" s="158"/>
    </row>
    <row r="147" spans="6:7" x14ac:dyDescent="0.2">
      <c r="F147" s="42"/>
      <c r="G147" s="158"/>
    </row>
    <row r="148" spans="6:7" x14ac:dyDescent="0.2">
      <c r="F148" s="42"/>
      <c r="G148" s="158"/>
    </row>
    <row r="149" spans="6:7" x14ac:dyDescent="0.2">
      <c r="F149" s="42"/>
      <c r="G149" s="158"/>
    </row>
    <row r="150" spans="6:7" x14ac:dyDescent="0.2">
      <c r="F150" s="42"/>
      <c r="G150" s="158"/>
    </row>
    <row r="151" spans="6:7" x14ac:dyDescent="0.2">
      <c r="F151" s="42"/>
      <c r="G151" s="158"/>
    </row>
    <row r="152" spans="6:7" x14ac:dyDescent="0.2">
      <c r="F152" s="42"/>
      <c r="G152" s="158"/>
    </row>
    <row r="153" spans="6:7" x14ac:dyDescent="0.2">
      <c r="F153" s="42"/>
      <c r="G153" s="158"/>
    </row>
    <row r="154" spans="6:7" x14ac:dyDescent="0.2">
      <c r="F154" s="42"/>
      <c r="G154" s="158"/>
    </row>
    <row r="155" spans="6:7" x14ac:dyDescent="0.2">
      <c r="F155" s="42"/>
      <c r="G155" s="158"/>
    </row>
    <row r="156" spans="6:7" x14ac:dyDescent="0.2">
      <c r="F156" s="42"/>
      <c r="G156" s="158"/>
    </row>
    <row r="157" spans="6:7" x14ac:dyDescent="0.2">
      <c r="F157" s="42"/>
      <c r="G157" s="158"/>
    </row>
    <row r="158" spans="6:7" x14ac:dyDescent="0.2">
      <c r="F158" s="42"/>
    </row>
    <row r="159" spans="6:7" x14ac:dyDescent="0.2">
      <c r="F159" s="42"/>
    </row>
    <row r="160" spans="6:7" x14ac:dyDescent="0.2">
      <c r="F160" s="42"/>
    </row>
    <row r="161" spans="6:6" x14ac:dyDescent="0.2">
      <c r="F161" s="42"/>
    </row>
    <row r="162" spans="6:6" x14ac:dyDescent="0.2">
      <c r="F162" s="42"/>
    </row>
    <row r="163" spans="6:6" x14ac:dyDescent="0.2">
      <c r="F163" s="42"/>
    </row>
    <row r="164" spans="6:6" x14ac:dyDescent="0.2">
      <c r="F164" s="42"/>
    </row>
    <row r="165" spans="6:6" x14ac:dyDescent="0.2">
      <c r="F165" s="42"/>
    </row>
    <row r="166" spans="6:6" x14ac:dyDescent="0.2">
      <c r="F166" s="42"/>
    </row>
    <row r="167" spans="6:6" x14ac:dyDescent="0.2">
      <c r="F167" s="42"/>
    </row>
    <row r="168" spans="6:6" x14ac:dyDescent="0.2">
      <c r="F168" s="42"/>
    </row>
    <row r="169" spans="6:6" x14ac:dyDescent="0.2">
      <c r="F169" s="42"/>
    </row>
    <row r="170" spans="6:6" x14ac:dyDescent="0.2">
      <c r="F170" s="42"/>
    </row>
    <row r="171" spans="6:6" x14ac:dyDescent="0.2">
      <c r="F171" s="42"/>
    </row>
    <row r="172" spans="6:6" x14ac:dyDescent="0.2">
      <c r="F172" s="42"/>
    </row>
    <row r="173" spans="6:6" x14ac:dyDescent="0.2">
      <c r="F173" s="42"/>
    </row>
    <row r="174" spans="6:6" x14ac:dyDescent="0.2">
      <c r="F174" s="42"/>
    </row>
    <row r="175" spans="6:6" x14ac:dyDescent="0.2">
      <c r="F175" s="42"/>
    </row>
    <row r="176" spans="6:6" x14ac:dyDescent="0.2">
      <c r="F176" s="42"/>
    </row>
    <row r="177" spans="4:6" x14ac:dyDescent="0.2">
      <c r="F177" s="42"/>
    </row>
    <row r="178" spans="4:6" x14ac:dyDescent="0.2">
      <c r="F178" s="42"/>
    </row>
    <row r="179" spans="4:6" x14ac:dyDescent="0.2">
      <c r="D179" s="107"/>
      <c r="F179" s="42"/>
    </row>
    <row r="180" spans="4:6" x14ac:dyDescent="0.2">
      <c r="F180" s="42"/>
    </row>
    <row r="181" spans="4:6" x14ac:dyDescent="0.2">
      <c r="F181" s="42"/>
    </row>
    <row r="182" spans="4:6" x14ac:dyDescent="0.2">
      <c r="F182" s="42"/>
    </row>
    <row r="183" spans="4:6" x14ac:dyDescent="0.2">
      <c r="F183" s="42"/>
    </row>
    <row r="184" spans="4:6" x14ac:dyDescent="0.2">
      <c r="F184" s="42"/>
    </row>
    <row r="185" spans="4:6" x14ac:dyDescent="0.2">
      <c r="F185" s="42"/>
    </row>
    <row r="186" spans="4:6" x14ac:dyDescent="0.2">
      <c r="F186" s="42"/>
    </row>
    <row r="187" spans="4:6" x14ac:dyDescent="0.2">
      <c r="F187" s="42"/>
    </row>
    <row r="188" spans="4:6" x14ac:dyDescent="0.2">
      <c r="F188" s="42"/>
    </row>
    <row r="189" spans="4:6" x14ac:dyDescent="0.2">
      <c r="F189" s="42"/>
    </row>
    <row r="190" spans="4:6" x14ac:dyDescent="0.2">
      <c r="F190" s="42"/>
    </row>
    <row r="191" spans="4:6" x14ac:dyDescent="0.2">
      <c r="F191" s="42"/>
    </row>
    <row r="192" spans="4:6" x14ac:dyDescent="0.2">
      <c r="F192" s="42"/>
    </row>
    <row r="193" spans="6:6" x14ac:dyDescent="0.2">
      <c r="F193" s="42"/>
    </row>
    <row r="194" spans="6:6" x14ac:dyDescent="0.2">
      <c r="F194" s="42"/>
    </row>
    <row r="195" spans="6:6" x14ac:dyDescent="0.2">
      <c r="F195" s="42"/>
    </row>
    <row r="196" spans="6:6" x14ac:dyDescent="0.2">
      <c r="F196" s="42"/>
    </row>
    <row r="197" spans="6:6" x14ac:dyDescent="0.2">
      <c r="F197" s="42"/>
    </row>
    <row r="318" spans="4:4" x14ac:dyDescent="0.2">
      <c r="D318" s="107"/>
    </row>
    <row r="487" spans="4:4" ht="288" x14ac:dyDescent="0.2">
      <c r="D487" s="43" t="s">
        <v>33</v>
      </c>
    </row>
  </sheetData>
  <mergeCells count="10">
    <mergeCell ref="B51:D51"/>
    <mergeCell ref="J4:J5"/>
    <mergeCell ref="A1:K1"/>
    <mergeCell ref="K4:K5"/>
    <mergeCell ref="A2:K2"/>
    <mergeCell ref="C4:C5"/>
    <mergeCell ref="E4:I4"/>
    <mergeCell ref="D4:D5"/>
    <mergeCell ref="A4:A5"/>
    <mergeCell ref="B4:B5"/>
  </mergeCells>
  <hyperlinks>
    <hyperlink ref="B51" r:id="rId1"/>
  </hyperlinks>
  <pageMargins left="0.78740157480314965" right="0" top="0.59055118110236227" bottom="0.39370078740157483" header="0.31496062992125984" footer="0"/>
  <pageSetup paperSize="9" scale="6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2016-11-11T00:57:29Z</cp:lastPrinted>
  <dcterms:created xsi:type="dcterms:W3CDTF">2009-03-02T15:11:29Z</dcterms:created>
  <dcterms:modified xsi:type="dcterms:W3CDTF">2016-11-11T01:00:42Z</dcterms:modified>
</cp:coreProperties>
</file>