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Seguimiento Proyectos\PORTAL . SAIP\Transparencia\Transparencia Deveng 2016\Transparencia Dbre 2016\"/>
    </mc:Choice>
  </mc:AlternateContent>
  <bookViews>
    <workbookView xWindow="9675" yWindow="75" windowWidth="10965" windowHeight="9150"/>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CONSOLIDADO!$B$2:$E$21</definedName>
    <definedName name="_xlnm.Print_Area" localSheetId="1">'PLIEGO MINSA'!$A$1:$K$87</definedName>
    <definedName name="_xlnm.Print_Area" localSheetId="2">'UE ADSCRITAS AL PLIEGO MINSA'!$A$1:$K$51</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45" i="9" l="1"/>
  <c r="H45" i="9" s="1"/>
  <c r="F40" i="9"/>
  <c r="F38" i="9"/>
  <c r="F35" i="9"/>
  <c r="F28" i="9"/>
  <c r="F25" i="9"/>
  <c r="H25" i="9" s="1"/>
  <c r="F23" i="9"/>
  <c r="F19" i="9"/>
  <c r="H19" i="9" s="1"/>
  <c r="F13" i="9"/>
  <c r="F10" i="9"/>
  <c r="F7" i="9"/>
  <c r="H47" i="9"/>
  <c r="H46" i="9"/>
  <c r="H44" i="9"/>
  <c r="H43" i="9"/>
  <c r="H42" i="9"/>
  <c r="H41" i="9"/>
  <c r="H39" i="9"/>
  <c r="H37" i="9"/>
  <c r="H36" i="9"/>
  <c r="H34" i="9"/>
  <c r="H33" i="9"/>
  <c r="H32" i="9"/>
  <c r="H31" i="9"/>
  <c r="H30" i="9"/>
  <c r="H29" i="9"/>
  <c r="H27" i="9"/>
  <c r="H26" i="9"/>
  <c r="H24" i="9"/>
  <c r="H22" i="9"/>
  <c r="H21" i="9"/>
  <c r="H20" i="9"/>
  <c r="H18" i="9"/>
  <c r="H17" i="9"/>
  <c r="H16" i="9"/>
  <c r="H15" i="9"/>
  <c r="H14" i="9"/>
  <c r="H11" i="9"/>
  <c r="H9" i="9"/>
  <c r="H8" i="9"/>
  <c r="F12" i="9" l="1"/>
  <c r="H66" i="5"/>
  <c r="F68" i="5"/>
  <c r="F44" i="5"/>
  <c r="F7" i="5"/>
  <c r="H83" i="5"/>
  <c r="H82" i="5"/>
  <c r="H81" i="5"/>
  <c r="H80" i="5"/>
  <c r="H79" i="5"/>
  <c r="H78" i="5"/>
  <c r="H77" i="5"/>
  <c r="H76" i="5"/>
  <c r="H75" i="5"/>
  <c r="H74" i="5"/>
  <c r="H73" i="5"/>
  <c r="H72" i="5"/>
  <c r="H71" i="5"/>
  <c r="H70" i="5"/>
  <c r="H69" i="5"/>
  <c r="H67" i="5"/>
  <c r="H65" i="5"/>
  <c r="H64" i="5"/>
  <c r="H63" i="5"/>
  <c r="H62" i="5"/>
  <c r="H61" i="5"/>
  <c r="H60" i="5"/>
  <c r="H59" i="5"/>
  <c r="H58" i="5"/>
  <c r="H57" i="5"/>
  <c r="H56" i="5"/>
  <c r="H55" i="5"/>
  <c r="H54" i="5"/>
  <c r="H53" i="5"/>
  <c r="H52" i="5"/>
  <c r="H51" i="5"/>
  <c r="H50" i="5"/>
  <c r="H49" i="5"/>
  <c r="H48" i="5"/>
  <c r="H47" i="5"/>
  <c r="H46" i="5"/>
  <c r="H45"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I12" i="5" s="1"/>
  <c r="H11" i="5"/>
  <c r="H10" i="5"/>
  <c r="H9" i="5"/>
  <c r="H8" i="5"/>
  <c r="F6" i="9" l="1"/>
  <c r="F6" i="5"/>
  <c r="G40" i="9"/>
  <c r="H40" i="9" s="1"/>
  <c r="G38" i="9"/>
  <c r="H38" i="9" s="1"/>
  <c r="G35" i="9"/>
  <c r="H35" i="9" s="1"/>
  <c r="J34" i="9"/>
  <c r="K34" i="9" s="1"/>
  <c r="J33" i="9"/>
  <c r="K33" i="9" s="1"/>
  <c r="J32" i="9"/>
  <c r="K32" i="9" s="1"/>
  <c r="J31" i="9"/>
  <c r="K31" i="9" s="1"/>
  <c r="J30" i="9"/>
  <c r="K30" i="9" s="1"/>
  <c r="I34" i="9"/>
  <c r="I33" i="9"/>
  <c r="I32" i="9"/>
  <c r="I31" i="9"/>
  <c r="I30" i="9"/>
  <c r="G28" i="9"/>
  <c r="H28" i="9" s="1"/>
  <c r="G23" i="9"/>
  <c r="H23" i="9" s="1"/>
  <c r="G13" i="9"/>
  <c r="G10" i="9"/>
  <c r="H10" i="9" s="1"/>
  <c r="G7" i="9"/>
  <c r="H7" i="9" s="1"/>
  <c r="H13" i="9" l="1"/>
  <c r="G12" i="9"/>
  <c r="H12" i="9" s="1"/>
  <c r="J9" i="5"/>
  <c r="K9" i="5" s="1"/>
  <c r="I9" i="5"/>
  <c r="J64" i="5" l="1"/>
  <c r="K64" i="5" s="1"/>
  <c r="I64" i="5"/>
  <c r="J66" i="5"/>
  <c r="K66" i="5" s="1"/>
  <c r="I66" i="5"/>
  <c r="I49" i="5" l="1"/>
  <c r="I29" i="9"/>
  <c r="J49" i="5" l="1"/>
  <c r="K49" i="5" s="1"/>
  <c r="J29" i="9"/>
  <c r="K29" i="9" s="1"/>
  <c r="J12" i="5" l="1"/>
  <c r="K12" i="5" s="1"/>
  <c r="I17" i="5" l="1"/>
  <c r="I18" i="5"/>
  <c r="I19" i="5"/>
  <c r="I20" i="5"/>
  <c r="I21" i="5"/>
  <c r="I22" i="5"/>
  <c r="I23" i="5"/>
  <c r="I24" i="5"/>
  <c r="I25" i="5"/>
  <c r="I26" i="5"/>
  <c r="I27" i="5"/>
  <c r="I28" i="5"/>
  <c r="I29" i="5"/>
  <c r="I30" i="5"/>
  <c r="I31" i="5"/>
  <c r="I32" i="5"/>
  <c r="I33" i="5"/>
  <c r="I34" i="5"/>
  <c r="I35" i="5"/>
  <c r="I36" i="5"/>
  <c r="I37" i="5"/>
  <c r="I38" i="5"/>
  <c r="I39" i="5"/>
  <c r="I40" i="5"/>
  <c r="I41" i="5"/>
  <c r="I42" i="5"/>
  <c r="I43" i="5"/>
  <c r="G7" i="5"/>
  <c r="H7" i="5" s="1"/>
  <c r="G44" i="5"/>
  <c r="H44" i="5" s="1"/>
  <c r="G68" i="5"/>
  <c r="H68" i="5" s="1"/>
  <c r="G6" i="5" l="1"/>
  <c r="H6" i="5" s="1"/>
  <c r="I82" i="5" l="1"/>
  <c r="J53" i="5"/>
  <c r="K53" i="5" s="1"/>
  <c r="J82" i="5" l="1"/>
  <c r="K82" i="5" s="1"/>
  <c r="I53" i="5"/>
  <c r="J39" i="9"/>
  <c r="K39" i="9" s="1"/>
  <c r="I39" i="9" l="1"/>
  <c r="D38" i="9" l="1"/>
  <c r="J38" i="9" l="1"/>
  <c r="E38" i="9"/>
  <c r="I38" i="9" l="1"/>
  <c r="J47" i="9" l="1"/>
  <c r="K47" i="9" s="1"/>
  <c r="J46" i="9"/>
  <c r="K46" i="9" s="1"/>
  <c r="J44" i="9"/>
  <c r="K44" i="9" s="1"/>
  <c r="J43" i="9"/>
  <c r="K43" i="9" s="1"/>
  <c r="J41" i="9"/>
  <c r="K41" i="9" s="1"/>
  <c r="J37" i="9"/>
  <c r="K37" i="9" s="1"/>
  <c r="J36" i="9"/>
  <c r="J27" i="9"/>
  <c r="K27" i="9" s="1"/>
  <c r="J26" i="9"/>
  <c r="K26" i="9" s="1"/>
  <c r="J24" i="9"/>
  <c r="K24" i="9" s="1"/>
  <c r="J22" i="9"/>
  <c r="K22" i="9" s="1"/>
  <c r="J20" i="9"/>
  <c r="K20" i="9" s="1"/>
  <c r="J18" i="9"/>
  <c r="K18" i="9" s="1"/>
  <c r="J17" i="9"/>
  <c r="K17" i="9" s="1"/>
  <c r="J15" i="9"/>
  <c r="K15" i="9" s="1"/>
  <c r="J14" i="9"/>
  <c r="K14" i="9" s="1"/>
  <c r="I47" i="9"/>
  <c r="I46" i="9"/>
  <c r="I44" i="9"/>
  <c r="I43" i="9"/>
  <c r="I41" i="9"/>
  <c r="I37" i="9"/>
  <c r="I36" i="9"/>
  <c r="I27" i="9"/>
  <c r="I26" i="9"/>
  <c r="I24" i="9"/>
  <c r="I22" i="9"/>
  <c r="I20" i="9"/>
  <c r="I18" i="9"/>
  <c r="I17" i="9"/>
  <c r="I15" i="9"/>
  <c r="I14" i="9"/>
  <c r="D45" i="9"/>
  <c r="J45" i="9" s="1"/>
  <c r="D42" i="9"/>
  <c r="J42" i="9" s="1"/>
  <c r="D40" i="9"/>
  <c r="J40" i="9" s="1"/>
  <c r="D35" i="9"/>
  <c r="J35" i="9" s="1"/>
  <c r="D28" i="9"/>
  <c r="J28" i="9" s="1"/>
  <c r="D25" i="9"/>
  <c r="J25" i="9" s="1"/>
  <c r="D23" i="9"/>
  <c r="J23" i="9" s="1"/>
  <c r="D21" i="9"/>
  <c r="J21" i="9" s="1"/>
  <c r="D19" i="9"/>
  <c r="J19" i="9" s="1"/>
  <c r="D16" i="9"/>
  <c r="J16" i="9" s="1"/>
  <c r="D13" i="9"/>
  <c r="D12" i="9" l="1"/>
  <c r="J13" i="9"/>
  <c r="E45" i="9"/>
  <c r="I45" i="9" s="1"/>
  <c r="E42" i="9"/>
  <c r="I42" i="9" s="1"/>
  <c r="E40" i="9"/>
  <c r="I40" i="9" s="1"/>
  <c r="E35" i="9"/>
  <c r="I35" i="9" s="1"/>
  <c r="E28" i="9"/>
  <c r="I28" i="9" s="1"/>
  <c r="E25" i="9"/>
  <c r="I25" i="9" s="1"/>
  <c r="E23" i="9"/>
  <c r="E21" i="9"/>
  <c r="I21" i="9" s="1"/>
  <c r="E19" i="9"/>
  <c r="I19" i="9" s="1"/>
  <c r="E16" i="9"/>
  <c r="I16" i="9" s="1"/>
  <c r="E13" i="9"/>
  <c r="E12" i="9" l="1"/>
  <c r="I13" i="9"/>
  <c r="I23" i="9"/>
  <c r="I83" i="5"/>
  <c r="J83" i="5" l="1"/>
  <c r="K83" i="5" s="1"/>
  <c r="D68" i="5"/>
  <c r="J81" i="5"/>
  <c r="K81" i="5" s="1"/>
  <c r="J80" i="5"/>
  <c r="K80" i="5" s="1"/>
  <c r="J79" i="5"/>
  <c r="K79" i="5" s="1"/>
  <c r="J78" i="5"/>
  <c r="K78" i="5" s="1"/>
  <c r="J77" i="5"/>
  <c r="K77" i="5" s="1"/>
  <c r="J76" i="5"/>
  <c r="K76" i="5" s="1"/>
  <c r="J75" i="5"/>
  <c r="K75" i="5" s="1"/>
  <c r="J74" i="5"/>
  <c r="K74" i="5" s="1"/>
  <c r="J73" i="5"/>
  <c r="K73" i="5" s="1"/>
  <c r="J72" i="5"/>
  <c r="K72" i="5" s="1"/>
  <c r="J71" i="5"/>
  <c r="K71" i="5" s="1"/>
  <c r="J70" i="5"/>
  <c r="K70" i="5" s="1"/>
  <c r="J52" i="5"/>
  <c r="K52" i="5" s="1"/>
  <c r="E44" i="5"/>
  <c r="D44" i="5"/>
  <c r="I67" i="5"/>
  <c r="J65" i="5"/>
  <c r="K65" i="5" s="1"/>
  <c r="I63" i="5"/>
  <c r="J62" i="5"/>
  <c r="K62" i="5" s="1"/>
  <c r="J61" i="5"/>
  <c r="K61" i="5" s="1"/>
  <c r="J60" i="5"/>
  <c r="K60" i="5" s="1"/>
  <c r="I59" i="5"/>
  <c r="J58" i="5"/>
  <c r="K58" i="5" s="1"/>
  <c r="J57" i="5"/>
  <c r="K57" i="5" s="1"/>
  <c r="I56" i="5"/>
  <c r="J50" i="5"/>
  <c r="K50" i="5" s="1"/>
  <c r="J48" i="5"/>
  <c r="K48" i="5" s="1"/>
  <c r="J47" i="5"/>
  <c r="K47" i="5" s="1"/>
  <c r="J46" i="5"/>
  <c r="K46" i="5" s="1"/>
  <c r="J37" i="5"/>
  <c r="K37" i="5" s="1"/>
  <c r="J36" i="5"/>
  <c r="K36" i="5" s="1"/>
  <c r="J35" i="5"/>
  <c r="K35" i="5" s="1"/>
  <c r="J34" i="5"/>
  <c r="K34" i="5" s="1"/>
  <c r="J33" i="5"/>
  <c r="K33" i="5" s="1"/>
  <c r="J32" i="5"/>
  <c r="K32" i="5" s="1"/>
  <c r="J31" i="5"/>
  <c r="K31" i="5" s="1"/>
  <c r="J30" i="5"/>
  <c r="K30" i="5" s="1"/>
  <c r="J29" i="5"/>
  <c r="K29" i="5" s="1"/>
  <c r="J28" i="5"/>
  <c r="K28" i="5" s="1"/>
  <c r="J27" i="5"/>
  <c r="K27" i="5" s="1"/>
  <c r="J26" i="5"/>
  <c r="K26" i="5" s="1"/>
  <c r="J25" i="5"/>
  <c r="K25" i="5" s="1"/>
  <c r="J24" i="5"/>
  <c r="K24" i="5" s="1"/>
  <c r="J23" i="5"/>
  <c r="K23" i="5" s="1"/>
  <c r="J22" i="5"/>
  <c r="K22" i="5" s="1"/>
  <c r="J21" i="5"/>
  <c r="K21" i="5" s="1"/>
  <c r="J20" i="5"/>
  <c r="K20" i="5" s="1"/>
  <c r="J19" i="5"/>
  <c r="K19" i="5" s="1"/>
  <c r="J18" i="5"/>
  <c r="K18" i="5" s="1"/>
  <c r="J8" i="5"/>
  <c r="J11" i="5"/>
  <c r="K11" i="5" s="1"/>
  <c r="I10" i="5"/>
  <c r="J14" i="5"/>
  <c r="K14" i="5" s="1"/>
  <c r="J13" i="5"/>
  <c r="K13" i="5" s="1"/>
  <c r="I8" i="5" l="1"/>
  <c r="J63" i="5"/>
  <c r="K63" i="5" s="1"/>
  <c r="J59" i="5"/>
  <c r="K59" i="5" s="1"/>
  <c r="I62" i="5"/>
  <c r="J56" i="5"/>
  <c r="K56" i="5" s="1"/>
  <c r="I58" i="5"/>
  <c r="I70" i="5"/>
  <c r="I71" i="5"/>
  <c r="I72" i="5"/>
  <c r="I73" i="5"/>
  <c r="I74" i="5"/>
  <c r="I75" i="5"/>
  <c r="I76" i="5"/>
  <c r="I77" i="5"/>
  <c r="I78" i="5"/>
  <c r="I79" i="5"/>
  <c r="I80" i="5"/>
  <c r="I81" i="5"/>
  <c r="J67" i="5"/>
  <c r="K67" i="5" s="1"/>
  <c r="I61" i="5"/>
  <c r="I57" i="5"/>
  <c r="I60" i="5"/>
  <c r="I65" i="5"/>
  <c r="I52" i="5"/>
  <c r="J10" i="5"/>
  <c r="K10" i="5" s="1"/>
  <c r="I11" i="5"/>
  <c r="I46" i="5"/>
  <c r="I47" i="5"/>
  <c r="I48" i="5"/>
  <c r="I50" i="5"/>
  <c r="I13" i="5"/>
  <c r="I14" i="5"/>
  <c r="D7" i="5" l="1"/>
  <c r="E10" i="9" l="1"/>
  <c r="C20" i="11" s="1"/>
  <c r="C21" i="11" l="1"/>
  <c r="D21" i="11" l="1"/>
  <c r="I12" i="9" l="1"/>
  <c r="J12" i="9"/>
  <c r="J9" i="9"/>
  <c r="K9" i="9" s="1"/>
  <c r="I8" i="9"/>
  <c r="E7" i="9"/>
  <c r="E6" i="9" s="1"/>
  <c r="D7" i="9"/>
  <c r="C19" i="11" l="1"/>
  <c r="J8" i="9"/>
  <c r="K8" i="9" s="1"/>
  <c r="I9" i="9"/>
  <c r="D19" i="11"/>
  <c r="E19" i="11" l="1"/>
  <c r="I7" i="9"/>
  <c r="J7" i="9"/>
  <c r="E68" i="5" l="1"/>
  <c r="E7" i="5"/>
  <c r="D10" i="9" l="1"/>
  <c r="D6" i="9" s="1"/>
  <c r="J42" i="5" l="1"/>
  <c r="K42" i="5" s="1"/>
  <c r="J40" i="5"/>
  <c r="K40" i="5" s="1"/>
  <c r="J39" i="5"/>
  <c r="K39" i="5" s="1"/>
  <c r="J38" i="5"/>
  <c r="J17" i="5"/>
  <c r="K17" i="5" s="1"/>
  <c r="J16" i="5"/>
  <c r="K16" i="5" s="1"/>
  <c r="I15" i="5"/>
  <c r="J41" i="5" l="1"/>
  <c r="K41" i="5" s="1"/>
  <c r="J43" i="5"/>
  <c r="K43" i="5" s="1"/>
  <c r="J15" i="5"/>
  <c r="I16" i="5"/>
  <c r="I55" i="5" l="1"/>
  <c r="J54" i="5"/>
  <c r="K54" i="5" s="1"/>
  <c r="J55" i="5" l="1"/>
  <c r="K55" i="5" s="1"/>
  <c r="I54" i="5"/>
  <c r="J51" i="5" l="1"/>
  <c r="K51" i="5" s="1"/>
  <c r="J45" i="5"/>
  <c r="K45" i="5" s="1"/>
  <c r="J44" i="5" l="1"/>
  <c r="I51" i="5"/>
  <c r="D6" i="5"/>
  <c r="I45" i="5"/>
  <c r="C17" i="11"/>
  <c r="I44" i="5" l="1"/>
  <c r="D17" i="11"/>
  <c r="E17" i="11" s="1"/>
  <c r="E6" i="5"/>
  <c r="J11" i="9" l="1"/>
  <c r="K11" i="9" s="1"/>
  <c r="J69" i="5"/>
  <c r="C18" i="11"/>
  <c r="E21" i="11" l="1"/>
  <c r="I69" i="5"/>
  <c r="K15" i="5"/>
  <c r="C16" i="11"/>
  <c r="I11" i="9"/>
  <c r="C15" i="11" l="1"/>
  <c r="C14" i="11" s="1"/>
  <c r="I68" i="5"/>
  <c r="J68" i="5"/>
  <c r="D18" i="11"/>
  <c r="E18" i="11" s="1"/>
  <c r="I7" i="5" l="1"/>
  <c r="J7" i="5" l="1"/>
  <c r="D16" i="11"/>
  <c r="D15" i="11" s="1"/>
  <c r="E16" i="11" l="1"/>
  <c r="E15" i="11"/>
  <c r="J6" i="5"/>
  <c r="I6" i="5"/>
  <c r="G6" i="9"/>
  <c r="H6" i="9" s="1"/>
  <c r="I10" i="9"/>
  <c r="I6" i="9" l="1"/>
  <c r="J6" i="9"/>
  <c r="J10" i="9"/>
  <c r="D20" i="11"/>
  <c r="E20" i="11" s="1"/>
  <c r="D14" i="11" l="1"/>
  <c r="E14" i="11" s="1"/>
</calcChain>
</file>

<file path=xl/sharedStrings.xml><?xml version="1.0" encoding="utf-8"?>
<sst xmlns="http://schemas.openxmlformats.org/spreadsheetml/2006/main" count="172" uniqueCount="157">
  <si>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</si>
  <si>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</si>
  <si>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</si>
  <si>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</si>
  <si>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</si>
  <si>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</si>
  <si>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</si>
  <si>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</si>
  <si>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</si>
  <si>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123-1315: PROGRAMA DE APOYO A LA REFORMA DEL SECTOR SALUD - PARSALUD</t>
  </si>
  <si>
    <t>Unidad Ejecutora / Nombre del Proyecto</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</si>
  <si>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</si>
  <si>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</si>
  <si>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</si>
  <si>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</si>
  <si>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</si>
  <si>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</si>
  <si>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</si>
  <si>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CONSOLIDADO GENERAL DE LAS EJECUCIONES DEL SECTOR 11: SALUD</t>
  </si>
  <si>
    <t>Pliego 136: INSTITUTO NACIONAL DE ENFERMEDADES NEOPLASICAS - INEN</t>
  </si>
  <si>
    <t>136: INSTITUTO NACIONAL DE ENFERMEDADES NEOPLASICAS - INEN</t>
  </si>
  <si>
    <t>2001621: ESTUDIOS DE PRE-INVERSION</t>
  </si>
  <si>
    <t>Ejecución Total Acumulada del PIP</t>
  </si>
  <si>
    <t>%
Avance  Ejecución respecto al Ppto. Total del Proyecto</t>
  </si>
  <si>
    <t>Nivel de Ejecución     Mes Dbre. (Devengado)</t>
  </si>
  <si>
    <t>2183980: CONSTRUCCION DE ESTABLECIMIENTOS DE SALUD ESTRATEGICOS</t>
  </si>
  <si>
    <t>Nivel de Ejecución     Mes Diciembre  (Devengado)</t>
  </si>
  <si>
    <t>2092092: MEJORAMIENTO DE LA PRESTACION DE SERVICIOS DE SALUD DEL PUESTO DE SALUD JESUS PODEROSO, MICRORED LEONOR SAAVEDRA - VILLA SAN LUIS, DRS SAN JUAN DE MIRAFLORES - VILLA MARIA DEL TRIUNFO - DISA II LIMA SUR</t>
  </si>
  <si>
    <t>2112851: CONSTRUCCION DEL ALMACEN PARA VACUNAS DE LA DIRECCION DE SALUD II LIMA SUR</t>
  </si>
  <si>
    <t>001-117 ADMINISTRACION CENTRAL - MINSA</t>
  </si>
  <si>
    <t>TOTAL PLIEGO 011: MINISTERIO DE SALUD</t>
  </si>
  <si>
    <t xml:space="preserve">       001-117    ADMINISTRACION CENTRAL - MINSA</t>
  </si>
  <si>
    <t>3……………………………………………………………………………………………………………………………………………………………………………………………………………………………………………………………………………………………………………………………………………………………………………………..</t>
  </si>
  <si>
    <t>2193990: AMPLIACION DE LA CAPACIDAD DE RESPUESTA EN EL TRATAMIENTO AMBULATORIO DEL CANCER DEL INSTITUTO NACIONAL DE ENFERMEDADES NEOPLASICAS, LIMA - PERU</t>
  </si>
  <si>
    <t>2164566: MEJORAMIENTO DEL SISTEMA DE REFERENCIA Y CONTRAREFERENCIA DE LOS ESTABLECIMIENTOS DE SALUD DE LA REGION PASCO</t>
  </si>
  <si>
    <t>2235623: AMPLIACION DE LA CAPACIDAD DE ATENCION HOSPITALARIA FLEXIBLE ANTE EMERGENCIAS Y DESASTRES EN LIMA METROPOLITANA</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</si>
  <si>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</si>
  <si>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</si>
  <si>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</si>
  <si>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TOTAL UE ADSCRITAS AL PLIEGO MINSA</t>
  </si>
  <si>
    <t>EJECUCIONES DE LAS UNIDADES EJECUTORAS DEL PLIEGO 011 DEL MINISTERIO DE SALUD</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</si>
  <si>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</si>
  <si>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</si>
  <si>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2134861: MEJORAMIENTO DE LA CAPACIDAD OPERATIVA DEL CENTRO DE SALUD I -4 PUEBLO NUEVO DE COLAN - PAITA</t>
  </si>
  <si>
    <t>2183907: MEJORAMIENTO Y AMPLIACION DE LOS SERVICIOS DE SALUD DEL HOSPITAL QUILLABAMBA DISTRITO DE SANTA ANA, PROVINCIA DE LA CONVENCION Y DEPARTAMENTO DE CUSCO</t>
  </si>
  <si>
    <t>2189846: MEJORAMIENTO DE LOS SERVICIOS DE SALUD EN EL ESTABLECIMIENTO DE SALUD I-3 VICTOR RAUL HAYA DE LA TORRE, DEL DISTRITO DE PIURA, PROVINCIA DE PIURA, DEPARTAMENTO DE PIURA</t>
  </si>
  <si>
    <t>2196667: MEJORAMIENTO DE LA CAPACIDAD RESOLUTIVA DEL ESTABLECIMIENTO DE SALUD CACHORA DE LA MICRO RED MICAELA BASTIDAS DEL DISTRITO DE SAN PEDRO DE CACHORA, PROVINCIA DE ABANCAY - APURIMAC</t>
  </si>
  <si>
    <t>2250037: MEJORAMIENTO DE LA CAPACIDAD RESOLUTIVA DEL ESTABLECIMIENTO DE SALUD ESTRATEGICO DE PUTINA, PROVINCIA SAN ANTONIO DE PUTINA - REGION PUNO</t>
  </si>
  <si>
    <t>Ppto. Ejecución Acumulada al 2015</t>
  </si>
  <si>
    <t>AÑO 2016</t>
  </si>
  <si>
    <t>Ppto 2016 (PIM)</t>
  </si>
  <si>
    <t>Ppto. Ejecución acumulada 2016</t>
  </si>
  <si>
    <t>Ppto. 2016                     (PIM)</t>
  </si>
  <si>
    <r>
      <t xml:space="preserve">Año de Ejecución: </t>
    </r>
    <r>
      <rPr>
        <b/>
        <sz val="10"/>
        <rFont val="Arial"/>
        <family val="2"/>
      </rPr>
      <t>2016</t>
    </r>
  </si>
  <si>
    <t>Ejecución acumulada al 2016  (Devengado)</t>
  </si>
  <si>
    <t>2062622: MEJORAMIENTO DE LA CAPACIDAD RESOLUTIVA DE LOS SERVICIOS DE SALUD DEL CENTRO DE SALUD SAN CLEMENTE DE LA MICRORED SAN CLEMENTE, RED Nº 2 CHINCHA-PISCO, DIRESA ICA</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</si>
  <si>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</si>
  <si>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</si>
  <si>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</si>
  <si>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</si>
  <si>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</si>
  <si>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</si>
  <si>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</si>
  <si>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</si>
  <si>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</si>
  <si>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</si>
  <si>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</si>
  <si>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</si>
  <si>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</si>
  <si>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</si>
  <si>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</si>
  <si>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</si>
  <si>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</si>
  <si>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</si>
  <si>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</si>
  <si>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</si>
  <si>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</si>
  <si>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</si>
  <si>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</si>
  <si>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</si>
  <si>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</si>
  <si>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</si>
  <si>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</si>
  <si>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</si>
  <si>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</si>
  <si>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</si>
  <si>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</si>
  <si>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</si>
  <si>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</si>
  <si>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</si>
  <si>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</si>
  <si>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</si>
  <si>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</si>
  <si>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</si>
  <si>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</si>
  <si>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</si>
  <si>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</si>
  <si>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</si>
  <si>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</si>
  <si>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</si>
  <si>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</si>
  <si>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</si>
  <si>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</si>
  <si>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</si>
  <si>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</si>
  <si>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</si>
  <si>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</si>
  <si>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Unidad Ejecutora 009-1562: INSTITUTO NACIONAL DE REHABILITACION - IGSS</t>
  </si>
  <si>
    <t>2056337: MEJORAMIENTO DE LA ATENCION DE LAS PERSONAS CON DISCAPACIDAD DE ALTA COMPLEJIDAD EN EL INSTITUTO NACIONAL DE REHABILITACION</t>
  </si>
  <si>
    <t>Unidad Ejecutora 016-1569: HOSPITAL DE EMERGENCIAS CASIMIRO ULLOA - IGSS</t>
  </si>
  <si>
    <t>Pliego 137: INSTITUTO DE GESTION DE SERVICIOS DE SALUD</t>
  </si>
  <si>
    <t>http://apps5.mineco.gob.pe/transparencia/Navegador/default.aspx</t>
  </si>
  <si>
    <t>131: INSTITUTO NACIONAL DE SALUD</t>
  </si>
  <si>
    <t>137: INSTITUTO DE GESTION DE SERVICIOS DE SALUD</t>
  </si>
  <si>
    <t>Unidad Ejecutora 002-1551: HOSPITAL NACIONAL ARZOBISPO LOAYZA</t>
  </si>
  <si>
    <t>2170440: EQUIPAMIENTO DEL DEPARTAMENTO DE ANESTESIOLOGIA Y CENTRO QUIRURGICO DEL HOSPITAL NACIONAL ARZOBISPO LOAYZA</t>
  </si>
  <si>
    <t>2172430: MEJORAMIENTO DEL SERVICIO DE NEFROLOGIA DEL HOSPITAL NACIONAL ARZOBISPO LOAYZA - LIMA - LIMA</t>
  </si>
  <si>
    <t>Unidad Ejecutora 012-1565: HOSPITAL NACIONAL HIPOLITO UNANUE - IGSS</t>
  </si>
  <si>
    <t>2160763: MEJORAMIENTO DEL MONITOREO Y TRATAMIENTO EN LOS PACIENTES DE LOS DEPARTAMENTOS DE MEDICINA Y PEDIATRIA DEL HOSPITAL NACIONAL HIPOLITO UNANUE AGUSTINO, LIMA, LIMA</t>
  </si>
  <si>
    <t>2160769: EQUIPAMIENTO ESTRATEGICO DE LOS DEPARTAMENTOS DE CIRUGIA Y GINECO - OBSTETRICIA DEL HOSPITAL NACIONAL HIPOLITO UNANUE, EL AGUSTINO, LIMA, LIMA</t>
  </si>
  <si>
    <t>Unidad Ejecutora 014-1567: HOSPITAL DE APOYO DEPARTAMENTAL MARIA AUXILIADORA - IGSS</t>
  </si>
  <si>
    <t>2197543: MEJORAMIENTO DEL EQUIPAMIENTO QUIRURGICO ESPECIALIZADO EN EL SERVICIO DE TORAX Y CARDIOVASCULAR DEL HOSPITAL MARIA AUXILIADORA UBICADO EN EL DISTRITO DE SAN JUAN DE MIRAFLORES, PROVINCIA Y DEPARTAMENTO DE LIMA</t>
  </si>
  <si>
    <t>Unidad Ejecutora 022-1575: RED. DE SALUD SAN JUAN DE LURIGANCHO - IGSS</t>
  </si>
  <si>
    <t>2133722: CONSTRUCCION DE NUEVA INFRAESTRUCTURA E IMPLEMENTACION DEL ESTABLECIMIENTO DE SALUD CHACARILLA DE OTERO DE LA MICRORED DE SALUD PIEDRA LIZA, DIRECCION DE RED DE SALUD SAN JUAN DE LURIGANCHO, DIRECCION DE SALUD IV LIMA ESTE</t>
  </si>
  <si>
    <t>Unidad Ejecutora 024-1577: RED. DE SALUD TUPAC AMARU - IGSS</t>
  </si>
  <si>
    <t>2171360: MEJORAMIENTO DE LA CAPACIDAD RESOLUTIVA DEL CENTRO DE SALUD SANTA LUZMILA II DE LA RED TUPAC AMARU DE LA DISA V LIMA CIUDAD</t>
  </si>
  <si>
    <t>Unidad Ejecutora 003-1552: HOSPITAL NACIONAL DOS DE MAYO</t>
  </si>
  <si>
    <t>2178583: MEJORAMIENTO DE LA CAPACIDAD RESOLUTIVA DEL SERVICIO DE NEUROCIRUGIA Y DE LA SALA DE OPERACIONES DEL HOSPITAL DOS DE MAYO</t>
  </si>
  <si>
    <t>2197491: MEJORAMIENTO DE LA CAPACIDAD RESOLUTIVA DEL SERVICIO DE OFTALMOLOGIA DEL HOSPITAL NACIONAL DOS DE MAYO.</t>
  </si>
  <si>
    <t>Unidad Ejecutora 004-1553: IGSS- HOSPITAL CAYETANO HEREDIA</t>
  </si>
  <si>
    <t>2135032: MEJORAMIENTO DE LA COBERTURA DE ATENCION EN LOS SERVICIOS DEL DPTO. DE ODONTO-ESTOMATOLOGIA DEL HOSPITAL NACIONAL CAYETANO HEREDIA</t>
  </si>
  <si>
    <t>Unidad Ejecutora 007-1560: INSTITUTO NACIONAL DE CIENCIAS NEUROLOGICAS - IGSS</t>
  </si>
  <si>
    <t>2108103: MEJORAMIENTO DE LA CAPACIDAD RESOLUTIVA DE LA UNIDAD DE CUIDADOS INTENSIVOS DEL INSTITUTO NACIONAL DE CIENCIAS NEUROLOGICAS</t>
  </si>
  <si>
    <t>2148228: AMPLIACION, REMODELACION Y EQUIPAMIENTO DE LOS SERVICIOS DEL DEPARTAMENTO DE PATOLOGIA CLINICA DEL HOSPITAL DE EMERGENCIAS JOSE CASIMIRO ULLOA</t>
  </si>
  <si>
    <t>Unidad Ejecutora 023-1576: RED. DE SALUD RIMAC - SAN MARTIN DE PORRES - LOS OLIVOS - IGSS</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</si>
  <si>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</si>
  <si>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</si>
  <si>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2045646: CONSOLIDACION DE LOS SERVICIOS ASISTENCIALES DEL C.S. EL PROGRESO DISTRITO DE CARABAYLLO PROVINCIA DE LIMA</t>
  </si>
  <si>
    <t>Unidad Ejecutora 019-1572: HOSPITAL NACIONAL DOCENTE MADRE NIÑO - SAN BARTOLOME - IGSS</t>
  </si>
  <si>
    <t>2197490: INSTALACION DEL MODULO DE ATENCION DE URGENCIAS (MAU) EN EL SERVICIO DE EMERGENCIA DEL HOSPITAL NACIONAL DOCENTE MADRE NIÑO SAN BARTOLOME, LIMA -PERU</t>
  </si>
  <si>
    <t>2112720: FORTALECIMIENTO DE LA CAPACIDAD RESOLUTIVA DEL CENTRO DE SALUD I-4 CESAR LOPEZ SILVA DE LA DISA II LIMA SUR</t>
  </si>
  <si>
    <t>2285573: MEJORAMIENTO DE LOS SERVICIOS DE SALUD DEL ESTABLECIMIENTO DE SALUD PROGRESO, DEL DISTRITO DE CHIMBOTE, PROVINCIA DE SANTA, DEPARTAMENTO DE ANCASH</t>
  </si>
  <si>
    <t>2063552: FORTALECIMIENTO DE LA CAPACIDAD RESOLUTIVA DE LOS SERVICIOS DE SALUD DEL HOSPITAL SAN JUAN DE DIOS DE PISCO - DIRESA ICA</t>
  </si>
  <si>
    <t>2249814: MEJORAMIENTO DE LA CAPACIDAD DE DIAGNOSTICO DEL SERVICIO DE CONSULTORIOS EXTERNOS DE CIRUGIA DE CABEZA, CUELLO Y MAXILOFACIAL DEL HOSPITAL MARIA AUXILIADORA SAN JUAN DE MIRAFLORES, LIMA</t>
  </si>
  <si>
    <t>2250895: MEJORAMIENTO DE LA CAPACIDAD RESOLUTIVA DEL DEPARTAMENTO DE ONCOLOGIA DEL HOSPITAL MARIA AUXILIADORA SAN JUAN DE MIRAFLORES - LIMA</t>
  </si>
  <si>
    <t>2289595: MEJORAMIENTO DEL EQUIPAMIENTO ENDOSCOPICO GINECOLOGCO EN EL DEPARTAMENTO DE OBSTETRICIA Y GINECOLOGIA DEL HOSPITAL MARIA AUXILIADORA DEL DISTRITO DE SAN JUAN DE MIRAFLORES, PROVINCIA Y DEPARTAMENTO LIMA</t>
  </si>
  <si>
    <t>2289725: MEJORAMIENTO DEL SERVICIO DE CIRUGIA PEDIATRICA DEL HOSPITAL MARIA AUXILIADORA DEL DISTRITO DE SAN JUAN DE MIRAFLORES, PROVINCIA Y DEPARTAMENTO LIMA</t>
  </si>
  <si>
    <t>2291694: MEJORAMIENTO DEL MONITOREO Y SUPERVISION DE LAS CIRUGIAS EN LA FASE INTRAOPERATORIA EN EL CENTRO QUIRURGICO DEL HOSPITAL MARIA AUXILIADORA, DISTRITO DE SAN JUAN DE MIRAFLORES, PROVINCIA DE LIMA, DEPARTAMENTO DE LIMA</t>
  </si>
  <si>
    <t>2078514: OPTIMIZACION DE LA CAPACIDAD DE ATENCION DEL CENTRO MATERNO INFANTIL Y EMERGENCIA TABLADA DE LURIN</t>
  </si>
  <si>
    <t>2143568: FORTALECIMIENTO DE LA CAPACIDAD RESOLUTIVA DEL CENTRO DE SALUD I-4 SAN FERNANDO, MICRORED ATE III DE LA DISA IV LIMA ESTE</t>
  </si>
  <si>
    <t>2186714: MEJORAMIENTO DEL SERVICIO DE PREVENCION Y TRATAMIENTO DEL CANCER DE CUELLO UTERINO, EN EL MARCO DEL PROGRAMA ESTRATEGICO DE PREVENCION Y CONTROL DEL CANCER EN LA DISA II LIMA SUR PROVINCIA Y DEPARTAMENTO DE LIMA</t>
  </si>
  <si>
    <t>AL MES DE DICIEMBRE 2016</t>
  </si>
  <si>
    <t>MINISTERIO DE SALUD - MES DE DICIEMBRE 2016</t>
  </si>
  <si>
    <t>2022952: REMODELACION Y ACONDICIONAMIENTO DE INFRAESTRUCTURA, ADOPCION DE NUEVAS TECNOLOGIAS Y EQUIPAMIENTO DE LA UNIDAD CENTRAL DE ESTERILIZACION DEL HNDM</t>
  </si>
  <si>
    <t>Ejecución acumulada al mes de
 Noviembre (Devengado)</t>
  </si>
  <si>
    <t xml:space="preserve">       022-138    DIRECCION DE SALUD II LIMA SUR</t>
  </si>
  <si>
    <t xml:space="preserve">       123-1315  PROGRAMA DE APOYO A LA REFORMA DEL SECTOR 
                          SALUD - PARSALUD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</si>
</sst>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4"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sz val="20"/>
      <name val="Arial"/>
      <family val="2"/>
    </font>
    <font>
      <u/>
      <sz val="11"/>
      <color theme="1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3" fillId="0" borderId="0" applyNumberFormat="0" applyFill="0" applyBorder="0" applyAlignment="0" applyProtection="0"/>
  </cellStyleXfs>
  <cellXfs count="192">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1"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1"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2"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2" xfId="1" applyNumberFormat="1" applyFont="1" applyFill="1" applyBorder="1" applyAlignment="1">
      <alignment horizontal="right" vertical="center" wrapText="1"/>
    </xf>
    <xf numFmtId="3" fontId="19" fillId="6" borderId="12" xfId="1" applyNumberFormat="1" applyFont="1" applyFill="1" applyBorder="1" applyAlignment="1">
      <alignment horizontal="right" vertical="center" wrapText="1"/>
    </xf>
    <xf numFmtId="167" fontId="19" fillId="6" borderId="12"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3"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0" borderId="0" xfId="0" applyFont="1" applyAlignment="1">
      <alignment horizontal="center" vertical="center" wrapText="1"/>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11" fillId="3" borderId="21" xfId="10" applyFont="1" applyFill="1" applyBorder="1" applyAlignment="1">
      <alignment horizontal="center" vertical="center" wrapText="1"/>
    </xf>
    <xf numFmtId="0" fontId="28" fillId="0" borderId="0" xfId="0" applyFont="1" applyAlignment="1">
      <alignmen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5" xfId="9" applyNumberFormat="1" applyFont="1" applyFill="1" applyBorder="1" applyAlignment="1">
      <alignment horizontal="right"/>
    </xf>
    <xf numFmtId="3" fontId="10" fillId="5" borderId="0" xfId="9" applyNumberFormat="1" applyFont="1" applyFill="1" applyBorder="1" applyAlignment="1">
      <alignment horizontal="right"/>
    </xf>
    <xf numFmtId="0" fontId="30" fillId="7" borderId="0" xfId="0" applyFont="1" applyFill="1" applyBorder="1" applyAlignment="1">
      <alignment horizontal="left" wrapText="1"/>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21"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29"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7" fontId="31" fillId="0" borderId="0" xfId="10" applyNumberFormat="1" applyFont="1" applyFill="1" applyBorder="1" applyAlignment="1">
      <alignment horizontal="right" vertical="center" wrapText="1"/>
    </xf>
    <xf numFmtId="167"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2" xfId="0" applyFont="1" applyFill="1" applyBorder="1" applyAlignment="1">
      <alignment horizontal="left" vertical="center"/>
    </xf>
    <xf numFmtId="0" fontId="21" fillId="0" borderId="0" xfId="0" quotePrefix="1" applyFont="1" applyAlignment="1">
      <alignment vertical="center" wrapText="1"/>
    </xf>
    <xf numFmtId="0" fontId="19" fillId="4" borderId="17" xfId="0" applyFont="1" applyFill="1" applyBorder="1" applyAlignment="1">
      <alignment horizontal="center" vertical="center" wrapText="1"/>
    </xf>
    <xf numFmtId="167" fontId="19" fillId="4" borderId="17" xfId="0" applyNumberFormat="1" applyFont="1" applyFill="1" applyBorder="1" applyAlignment="1">
      <alignment horizontal="right" vertical="center"/>
    </xf>
    <xf numFmtId="3" fontId="14" fillId="0" borderId="0" xfId="10" applyNumberFormat="1" applyFont="1"/>
    <xf numFmtId="43" fontId="32" fillId="2" borderId="0" xfId="1" applyFont="1" applyFill="1"/>
    <xf numFmtId="3" fontId="19" fillId="4" borderId="14" xfId="0" applyNumberFormat="1" applyFont="1" applyFill="1" applyBorder="1" applyAlignment="1">
      <alignment horizontal="right" vertical="center"/>
    </xf>
    <xf numFmtId="0" fontId="31" fillId="0" borderId="0" xfId="0" applyFont="1" applyBorder="1" applyAlignment="1">
      <alignment vertical="center"/>
    </xf>
    <xf numFmtId="3" fontId="19" fillId="4" borderId="17" xfId="0" applyNumberFormat="1" applyFont="1" applyFill="1" applyBorder="1" applyAlignment="1">
      <alignment vertical="center" wrapText="1"/>
    </xf>
    <xf numFmtId="3" fontId="22" fillId="0" borderId="12"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2" xfId="0" applyFont="1" applyBorder="1" applyAlignment="1"/>
    <xf numFmtId="165" fontId="19" fillId="6" borderId="12" xfId="2" applyNumberFormat="1" applyFont="1" applyFill="1" applyBorder="1" applyAlignment="1">
      <alignment horizontal="right" vertical="center" wrapText="1"/>
    </xf>
    <xf numFmtId="3" fontId="19" fillId="6" borderId="12" xfId="2" applyNumberFormat="1" applyFont="1" applyFill="1" applyBorder="1" applyAlignment="1">
      <alignment horizontal="right" vertical="center" wrapText="1"/>
    </xf>
    <xf numFmtId="167" fontId="19" fillId="6" borderId="12" xfId="2" applyNumberFormat="1" applyFont="1" applyFill="1" applyBorder="1" applyAlignment="1">
      <alignment horizontal="right" vertical="center" wrapText="1"/>
    </xf>
    <xf numFmtId="0" fontId="22" fillId="0" borderId="36" xfId="0" applyFont="1" applyBorder="1" applyAlignment="1">
      <alignment horizontal="justify" vertical="center" wrapText="1"/>
    </xf>
    <xf numFmtId="167" fontId="22" fillId="0" borderId="12" xfId="0" applyNumberFormat="1" applyFont="1" applyBorder="1" applyAlignment="1">
      <alignment horizontal="right" vertical="center" wrapText="1"/>
    </xf>
    <xf numFmtId="0" fontId="19" fillId="8" borderId="2" xfId="0" applyFont="1" applyFill="1" applyBorder="1" applyAlignment="1">
      <alignment horizontal="left" vertical="center" wrapText="1"/>
    </xf>
    <xf numFmtId="3" fontId="19" fillId="8" borderId="2" xfId="0" applyNumberFormat="1" applyFont="1" applyFill="1" applyBorder="1" applyAlignment="1">
      <alignment horizontal="right" vertical="center" wrapText="1"/>
    </xf>
    <xf numFmtId="49" fontId="20" fillId="2" borderId="2" xfId="0" applyNumberFormat="1" applyFont="1" applyFill="1" applyBorder="1" applyAlignment="1">
      <alignment horizontal="center" vertical="center" wrapText="1"/>
    </xf>
    <xf numFmtId="0" fontId="31" fillId="6" borderId="2" xfId="0" applyFont="1" applyFill="1" applyBorder="1" applyAlignment="1">
      <alignment horizontal="left" wrapText="1"/>
    </xf>
    <xf numFmtId="0" fontId="26" fillId="6" borderId="2" xfId="0" applyFont="1" applyFill="1" applyBorder="1" applyAlignment="1">
      <alignment horizontal="left" wrapText="1"/>
    </xf>
    <xf numFmtId="3" fontId="31" fillId="6" borderId="2" xfId="0" applyNumberFormat="1" applyFont="1" applyFill="1" applyBorder="1" applyAlignment="1">
      <alignment horizontal="right" vertical="center" wrapText="1"/>
    </xf>
    <xf numFmtId="167" fontId="31" fillId="6" borderId="2" xfId="0" applyNumberFormat="1" applyFont="1" applyFill="1" applyBorder="1" applyAlignment="1">
      <alignment horizontal="right" vertical="center" wrapText="1"/>
    </xf>
    <xf numFmtId="3" fontId="4" fillId="4" borderId="16"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0" fillId="5" borderId="37"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5" xfId="9" applyNumberFormat="1" applyFont="1" applyFill="1" applyBorder="1" applyAlignment="1">
      <alignment horizontal="right"/>
    </xf>
    <xf numFmtId="3" fontId="10" fillId="5" borderId="3" xfId="9" applyNumberFormat="1" applyFont="1" applyFill="1" applyBorder="1" applyAlignment="1">
      <alignment horizontal="right"/>
    </xf>
    <xf numFmtId="0" fontId="19" fillId="4" borderId="38" xfId="0" applyFont="1" applyFill="1" applyBorder="1" applyAlignment="1">
      <alignment vertical="center" wrapText="1"/>
    </xf>
    <xf numFmtId="3" fontId="22" fillId="0" borderId="39" xfId="0" applyNumberFormat="1" applyFont="1" applyBorder="1" applyAlignment="1">
      <alignment horizontal="right" vertical="center" wrapText="1"/>
    </xf>
    <xf numFmtId="3" fontId="22" fillId="0" borderId="40" xfId="0" applyNumberFormat="1" applyFont="1" applyBorder="1" applyAlignment="1">
      <alignment horizontal="right" vertical="center" wrapText="1"/>
    </xf>
    <xf numFmtId="166" fontId="19" fillId="8" borderId="2" xfId="0" applyNumberFormat="1" applyFont="1" applyFill="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3" fontId="22" fillId="0" borderId="4" xfId="0" applyNumberFormat="1" applyFont="1" applyBorder="1" applyAlignment="1">
      <alignment horizontal="right" vertical="center" wrapText="1"/>
    </xf>
    <xf numFmtId="0" fontId="14" fillId="2" borderId="5" xfId="9" applyFont="1" applyFill="1" applyBorder="1" applyAlignment="1">
      <alignment wrapText="1"/>
    </xf>
    <xf numFmtId="3" fontId="19" fillId="8" borderId="2" xfId="0" applyNumberFormat="1" applyFont="1" applyFill="1" applyBorder="1" applyAlignment="1">
      <alignment vertical="center" wrapText="1"/>
    </xf>
    <xf numFmtId="3" fontId="22" fillId="0" borderId="11" xfId="0" applyNumberFormat="1" applyFont="1" applyFill="1" applyBorder="1" applyAlignment="1">
      <alignment horizontal="right" vertical="center" wrapText="1"/>
    </xf>
    <xf numFmtId="0" fontId="10" fillId="6" borderId="18" xfId="9" applyFont="1" applyFill="1" applyBorder="1" applyAlignment="1">
      <alignment horizontal="center" vertical="center" wrapText="1"/>
    </xf>
    <xf numFmtId="0" fontId="10" fillId="6" borderId="18" xfId="9" applyFont="1" applyFill="1" applyBorder="1" applyAlignment="1">
      <alignment horizontal="center" vertical="center"/>
    </xf>
    <xf numFmtId="0" fontId="10" fillId="6" borderId="19" xfId="9" applyFont="1" applyFill="1" applyBorder="1" applyAlignment="1">
      <alignment horizontal="center" vertical="center" wrapText="1"/>
    </xf>
    <xf numFmtId="0" fontId="10" fillId="6" borderId="20"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3" fillId="0" borderId="0" xfId="11" applyNumberForma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1" xfId="10" applyFont="1" applyFill="1" applyBorder="1" applyAlignment="1">
      <alignment horizontal="center" vertical="center" wrapText="1"/>
    </xf>
    <xf numFmtId="0" fontId="16" fillId="3" borderId="22" xfId="10" applyFont="1" applyFill="1" applyBorder="1" applyAlignment="1">
      <alignment horizontal="center" vertical="center" wrapText="1"/>
    </xf>
    <xf numFmtId="0" fontId="16" fillId="3" borderId="35"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1" fillId="3" borderId="28" xfId="10" applyFont="1" applyFill="1" applyBorder="1" applyAlignment="1">
      <alignment horizontal="center" vertical="center" wrapText="1"/>
    </xf>
    <xf numFmtId="4" fontId="11" fillId="3" borderId="23" xfId="10" applyNumberFormat="1" applyFont="1" applyFill="1" applyBorder="1" applyAlignment="1">
      <alignment horizontal="center" vertical="center" wrapText="1"/>
    </xf>
    <xf numFmtId="4" fontId="11" fillId="3" borderId="24"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9" xfId="10" applyNumberFormat="1"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4" fontId="11" fillId="3" borderId="29" xfId="2" applyNumberFormat="1" applyFont="1" applyFill="1" applyBorder="1" applyAlignment="1">
      <alignment horizontal="center" vertical="center" wrapText="1"/>
    </xf>
    <xf numFmtId="164" fontId="11" fillId="3" borderId="23" xfId="2" applyNumberFormat="1"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2" xfId="0"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tabSelected="1" workbookViewId="0">
      <selection activeCell="C21" sqref="C21"/>
    </sheetView>
  </sheetViews>
  <sheetFormatPr baseColWidth="10" defaultColWidth="11.42578125"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8" customWidth="1"/>
    <col min="9" max="9" width="29.140625" style="1" bestFit="1" customWidth="1"/>
    <col min="10" max="16384" width="11.42578125" style="1"/>
  </cols>
  <sheetData>
    <row r="1" spans="2:11" ht="15" x14ac:dyDescent="0.2">
      <c r="B1" s="161"/>
      <c r="C1" s="161"/>
      <c r="D1" s="161"/>
    </row>
    <row r="2" spans="2:11" ht="15.75" customHeight="1" x14ac:dyDescent="0.15">
      <c r="B2" s="162" t="s">
        <v>18</v>
      </c>
      <c r="C2" s="162"/>
      <c r="D2" s="162"/>
      <c r="E2" s="162"/>
      <c r="F2" s="5"/>
      <c r="G2" s="9"/>
      <c r="H2" s="39"/>
    </row>
    <row r="3" spans="2:11" ht="15" customHeight="1" x14ac:dyDescent="0.2">
      <c r="B3" s="162" t="s">
        <v>151</v>
      </c>
      <c r="C3" s="162"/>
      <c r="D3" s="162"/>
      <c r="E3" s="162"/>
    </row>
    <row r="4" spans="2:11" x14ac:dyDescent="0.2">
      <c r="B4" s="163"/>
      <c r="C4" s="163"/>
      <c r="D4" s="163"/>
    </row>
    <row r="5" spans="2:11" x14ac:dyDescent="0.2">
      <c r="B5" s="2"/>
      <c r="C5" s="2"/>
      <c r="D5" s="2"/>
    </row>
    <row r="6" spans="2:11" x14ac:dyDescent="0.2">
      <c r="B6" s="2"/>
      <c r="C6" s="2"/>
      <c r="D6" s="2"/>
    </row>
    <row r="7" spans="2:11" ht="12.75" customHeight="1" x14ac:dyDescent="0.2">
      <c r="B7" s="164" t="s">
        <v>53</v>
      </c>
      <c r="C7" s="164"/>
      <c r="D7" s="164"/>
      <c r="F7" s="24"/>
    </row>
    <row r="8" spans="2:11" ht="12.75" customHeight="1" x14ac:dyDescent="0.2">
      <c r="B8" s="164" t="s">
        <v>8</v>
      </c>
      <c r="C8" s="164"/>
      <c r="D8" s="164"/>
      <c r="F8" s="24"/>
    </row>
    <row r="9" spans="2:11" ht="12.75" customHeight="1" x14ac:dyDescent="0.2">
      <c r="B9" s="3"/>
      <c r="C9" s="3"/>
      <c r="D9" s="3"/>
      <c r="F9" s="24"/>
    </row>
    <row r="10" spans="2:11" x14ac:dyDescent="0.2">
      <c r="B10" s="1" t="s">
        <v>42</v>
      </c>
      <c r="F10" s="25"/>
    </row>
    <row r="11" spans="2:11" ht="13.5" thickBot="1" x14ac:dyDescent="0.25">
      <c r="C11" s="23"/>
    </row>
    <row r="12" spans="2:11" ht="13.5" customHeight="1" thickBot="1" x14ac:dyDescent="0.25">
      <c r="B12" s="157" t="s">
        <v>5</v>
      </c>
      <c r="C12" s="158" t="s">
        <v>6</v>
      </c>
      <c r="D12" s="159" t="s">
        <v>54</v>
      </c>
      <c r="E12" s="157" t="s">
        <v>13</v>
      </c>
      <c r="G12" s="8"/>
    </row>
    <row r="13" spans="2:11" ht="39" customHeight="1" thickBot="1" x14ac:dyDescent="0.25">
      <c r="B13" s="157"/>
      <c r="C13" s="158"/>
      <c r="D13" s="160"/>
      <c r="E13" s="157"/>
      <c r="G13" s="8"/>
    </row>
    <row r="14" spans="2:11" s="13" customFormat="1" ht="34.5" customHeight="1" thickBot="1" x14ac:dyDescent="0.25">
      <c r="B14" s="6" t="s">
        <v>4</v>
      </c>
      <c r="C14" s="12">
        <f>C15+C19+C20+C21</f>
        <v>214277032</v>
      </c>
      <c r="D14" s="12">
        <f>D15+D19+D20+D21</f>
        <v>121465355</v>
      </c>
      <c r="E14" s="83">
        <f t="shared" ref="E14:E21" si="0">D14/C14%</f>
        <v>56.686129104121626</v>
      </c>
      <c r="F14" s="22"/>
      <c r="G14" s="14"/>
      <c r="H14" s="38"/>
      <c r="K14" s="14"/>
    </row>
    <row r="15" spans="2:11" ht="26.25" customHeight="1" x14ac:dyDescent="0.2">
      <c r="B15" s="15" t="s">
        <v>7</v>
      </c>
      <c r="C15" s="16">
        <f>SUM(C16:C18)</f>
        <v>124456075</v>
      </c>
      <c r="D15" s="16">
        <f>SUM(D16:D18)</f>
        <v>95717100</v>
      </c>
      <c r="E15" s="88">
        <f t="shared" si="0"/>
        <v>76.908338946090012</v>
      </c>
      <c r="F15" s="20"/>
      <c r="G15" s="8"/>
      <c r="I15" s="21"/>
    </row>
    <row r="16" spans="2:11" ht="18.75" customHeight="1" x14ac:dyDescent="0.2">
      <c r="B16" s="17" t="s">
        <v>31</v>
      </c>
      <c r="C16" s="18">
        <f>'PLIEGO MINSA'!E7</f>
        <v>82513778</v>
      </c>
      <c r="D16" s="18">
        <f>'PLIEGO MINSA'!H7</f>
        <v>69315088</v>
      </c>
      <c r="E16" s="19">
        <f t="shared" si="0"/>
        <v>84.004259264434594</v>
      </c>
      <c r="F16" s="20"/>
      <c r="G16" s="8"/>
    </row>
    <row r="17" spans="2:9" ht="18.75" customHeight="1" x14ac:dyDescent="0.2">
      <c r="B17" s="17" t="s">
        <v>155</v>
      </c>
      <c r="C17" s="18">
        <f>'PLIEGO MINSA'!E44</f>
        <v>15208061</v>
      </c>
      <c r="D17" s="18">
        <f>'PLIEGO MINSA'!H44</f>
        <v>11568190</v>
      </c>
      <c r="E17" s="19">
        <f t="shared" si="0"/>
        <v>76.066173064403159</v>
      </c>
      <c r="F17" s="20"/>
      <c r="G17" s="8"/>
    </row>
    <row r="18" spans="2:9" ht="26.25" customHeight="1" thickBot="1" x14ac:dyDescent="0.25">
      <c r="B18" s="154" t="s">
        <v>156</v>
      </c>
      <c r="C18" s="18">
        <f>'PLIEGO MINSA'!E68</f>
        <v>26734236</v>
      </c>
      <c r="D18" s="18">
        <f>'PLIEGO MINSA'!H68</f>
        <v>14833822</v>
      </c>
      <c r="E18" s="19">
        <f t="shared" si="0"/>
        <v>55.486238694084996</v>
      </c>
      <c r="F18" s="20"/>
      <c r="G18" s="8"/>
    </row>
    <row r="19" spans="2:9" ht="30.75" customHeight="1" thickBot="1" x14ac:dyDescent="0.25">
      <c r="B19" s="143" t="s">
        <v>112</v>
      </c>
      <c r="C19" s="144">
        <f>'UE ADSCRITAS AL PLIEGO MINSA'!E7</f>
        <v>10183151</v>
      </c>
      <c r="D19" s="144">
        <f>'UE ADSCRITAS AL PLIEGO MINSA'!H7</f>
        <v>5957761</v>
      </c>
      <c r="E19" s="145">
        <f t="shared" si="0"/>
        <v>58.50606555868611</v>
      </c>
      <c r="F19" s="20"/>
      <c r="G19" s="8"/>
    </row>
    <row r="20" spans="2:9" ht="30.75" customHeight="1" thickBot="1" x14ac:dyDescent="0.25">
      <c r="B20" s="143" t="s">
        <v>20</v>
      </c>
      <c r="C20" s="144">
        <f>'UE ADSCRITAS AL PLIEGO MINSA'!E10</f>
        <v>60000000</v>
      </c>
      <c r="D20" s="144">
        <f>'UE ADSCRITAS AL PLIEGO MINSA'!H10</f>
        <v>10260006</v>
      </c>
      <c r="E20" s="145">
        <f t="shared" si="0"/>
        <v>17.100010000000001</v>
      </c>
      <c r="F20" s="20"/>
      <c r="G20" s="8"/>
    </row>
    <row r="21" spans="2:9" ht="33.75" customHeight="1" thickBot="1" x14ac:dyDescent="0.25">
      <c r="B21" s="143" t="s">
        <v>113</v>
      </c>
      <c r="C21" s="146">
        <f>'UE ADSCRITAS AL PLIEGO MINSA'!E12</f>
        <v>19637806</v>
      </c>
      <c r="D21" s="146">
        <f>'UE ADSCRITAS AL PLIEGO MINSA'!H12</f>
        <v>9530488</v>
      </c>
      <c r="E21" s="145">
        <f t="shared" si="0"/>
        <v>48.531327786820995</v>
      </c>
      <c r="G21" s="8"/>
    </row>
    <row r="22" spans="2:9" ht="25.5" x14ac:dyDescent="0.35">
      <c r="C22" s="7"/>
      <c r="D22" s="84"/>
      <c r="I22" s="113"/>
    </row>
    <row r="23" spans="2:9" ht="25.5" x14ac:dyDescent="0.35">
      <c r="D23" s="7"/>
      <c r="I23" s="113"/>
    </row>
    <row r="24" spans="2:9" ht="33" customHeight="1" x14ac:dyDescent="0.2">
      <c r="D24" s="7"/>
      <c r="E24" s="7"/>
    </row>
    <row r="25" spans="2:9" x14ac:dyDescent="0.2">
      <c r="D25" s="7"/>
      <c r="E25" s="11"/>
    </row>
    <row r="26" spans="2:9" ht="18" x14ac:dyDescent="0.25">
      <c r="D26" s="7"/>
      <c r="G26" s="10"/>
    </row>
    <row r="28" spans="2:9" x14ac:dyDescent="0.2">
      <c r="D28" s="7"/>
      <c r="E28" s="11"/>
    </row>
    <row r="29" spans="2:9" x14ac:dyDescent="0.2">
      <c r="D29" s="7"/>
    </row>
    <row r="30" spans="2:9" x14ac:dyDescent="0.2">
      <c r="E30"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1004"/>
  <sheetViews>
    <sheetView zoomScaleNormal="100" workbookViewId="0">
      <pane xSplit="2" ySplit="7" topLeftCell="C8" activePane="bottomRight" state="frozen"/>
      <selection pane="topRight" activeCell="C1" sqref="C1"/>
      <selection pane="bottomLeft" activeCell="A8" sqref="A8"/>
      <selection pane="bottomRight" activeCell="R66" sqref="R66"/>
    </sheetView>
  </sheetViews>
  <sheetFormatPr baseColWidth="10" defaultColWidth="11.42578125" defaultRowHeight="5.65" customHeight="1" x14ac:dyDescent="0.2"/>
  <cols>
    <col min="1" max="1" width="8.5703125" style="61" customWidth="1"/>
    <col min="2" max="2" width="41.42578125" style="82" customWidth="1"/>
    <col min="3" max="3" width="10.5703125" style="62" customWidth="1" collapsed="1"/>
    <col min="4" max="4" width="12.28515625" style="62" customWidth="1"/>
    <col min="5" max="5" width="13" style="63" customWidth="1"/>
    <col min="6" max="6" width="11.7109375" style="63" customWidth="1"/>
    <col min="7" max="7" width="11.7109375" style="36" customWidth="1"/>
    <col min="8" max="8" width="11.28515625" style="36" customWidth="1"/>
    <col min="9" max="9" width="8.7109375" style="64" customWidth="1"/>
    <col min="10" max="10" width="12.28515625" style="60" customWidth="1"/>
    <col min="11" max="11" width="10.5703125" style="65" customWidth="1"/>
    <col min="12" max="12" width="7.42578125" style="36" customWidth="1"/>
    <col min="13" max="16384" width="11.42578125" style="36"/>
  </cols>
  <sheetData>
    <row r="1" spans="1:12" s="32" customFormat="1" ht="18.75" customHeight="1" x14ac:dyDescent="0.2">
      <c r="A1" s="170" t="s">
        <v>40</v>
      </c>
      <c r="B1" s="170"/>
      <c r="C1" s="170"/>
      <c r="D1" s="170"/>
      <c r="E1" s="170"/>
      <c r="F1" s="170"/>
      <c r="G1" s="170"/>
      <c r="H1" s="170"/>
      <c r="I1" s="170"/>
      <c r="J1" s="170"/>
      <c r="K1" s="170"/>
    </row>
    <row r="2" spans="1:12" s="32" customFormat="1" ht="18.75" customHeight="1" x14ac:dyDescent="0.2">
      <c r="A2" s="171" t="s">
        <v>151</v>
      </c>
      <c r="B2" s="171"/>
      <c r="C2" s="171"/>
      <c r="D2" s="171"/>
      <c r="E2" s="171"/>
      <c r="F2" s="171"/>
      <c r="G2" s="171"/>
      <c r="H2" s="171"/>
      <c r="I2" s="171"/>
      <c r="J2" s="171"/>
      <c r="K2" s="171"/>
    </row>
    <row r="3" spans="1:12" s="32" customFormat="1" ht="18.75" customHeight="1" x14ac:dyDescent="0.2">
      <c r="A3" s="71"/>
      <c r="B3" s="87"/>
      <c r="C3" s="71"/>
      <c r="D3" s="71"/>
      <c r="E3" s="152"/>
      <c r="F3" s="71"/>
      <c r="G3" s="58"/>
      <c r="H3" s="92"/>
      <c r="I3" s="71"/>
      <c r="J3" s="72"/>
      <c r="K3" s="73"/>
    </row>
    <row r="4" spans="1:12" s="32" customFormat="1" ht="13.5" customHeight="1" x14ac:dyDescent="0.2">
      <c r="A4" s="168" t="s">
        <v>0</v>
      </c>
      <c r="B4" s="168" t="s">
        <v>1</v>
      </c>
      <c r="C4" s="176" t="s">
        <v>3</v>
      </c>
      <c r="D4" s="176" t="s">
        <v>48</v>
      </c>
      <c r="E4" s="167" t="s">
        <v>49</v>
      </c>
      <c r="F4" s="167"/>
      <c r="G4" s="167"/>
      <c r="H4" s="167"/>
      <c r="I4" s="167"/>
      <c r="J4" s="172" t="s">
        <v>22</v>
      </c>
      <c r="K4" s="174" t="s">
        <v>23</v>
      </c>
    </row>
    <row r="5" spans="1:12" s="33" customFormat="1" ht="75.75" customHeight="1" thickBot="1" x14ac:dyDescent="0.3">
      <c r="A5" s="169"/>
      <c r="B5" s="168"/>
      <c r="C5" s="177"/>
      <c r="D5" s="177"/>
      <c r="E5" s="89" t="s">
        <v>52</v>
      </c>
      <c r="F5" s="28" t="s">
        <v>154</v>
      </c>
      <c r="G5" s="79" t="s">
        <v>26</v>
      </c>
      <c r="H5" s="40" t="s">
        <v>51</v>
      </c>
      <c r="I5" s="31" t="s">
        <v>13</v>
      </c>
      <c r="J5" s="173"/>
      <c r="K5" s="175"/>
    </row>
    <row r="6" spans="1:12" s="107" customFormat="1" ht="21.75" customHeight="1" x14ac:dyDescent="0.2">
      <c r="A6" s="105"/>
      <c r="B6" s="106" t="s">
        <v>30</v>
      </c>
      <c r="C6" s="106"/>
      <c r="D6" s="103">
        <f>D7+D44+D68</f>
        <v>1482963874.95</v>
      </c>
      <c r="E6" s="103">
        <f>E7+E44+E68</f>
        <v>124456075</v>
      </c>
      <c r="F6" s="103">
        <f>F7+F44+F68</f>
        <v>76182483</v>
      </c>
      <c r="G6" s="103">
        <f>G7+G44+G68</f>
        <v>19534617</v>
      </c>
      <c r="H6" s="103">
        <f>SUM(F6:G6)</f>
        <v>95717100</v>
      </c>
      <c r="I6" s="104">
        <f t="shared" ref="I6:I37" si="0">H6/E6%</f>
        <v>76.908338946090012</v>
      </c>
      <c r="J6" s="103">
        <f t="shared" ref="J6:J37" si="1">D6+H6</f>
        <v>1578680974.95</v>
      </c>
      <c r="K6" s="106"/>
    </row>
    <row r="7" spans="1:12" ht="26.25" customHeight="1" x14ac:dyDescent="0.2">
      <c r="A7" s="34"/>
      <c r="B7" s="101" t="s">
        <v>29</v>
      </c>
      <c r="C7" s="51"/>
      <c r="D7" s="51">
        <f>SUM(D8:D43)</f>
        <v>992152150.79000008</v>
      </c>
      <c r="E7" s="51">
        <f>SUM(E8:E43)</f>
        <v>82513778</v>
      </c>
      <c r="F7" s="51">
        <f>SUM(F8:F43)</f>
        <v>54902453</v>
      </c>
      <c r="G7" s="51">
        <f>SUM(G8:G43)</f>
        <v>14412635</v>
      </c>
      <c r="H7" s="51">
        <f t="shared" ref="H7:H42" si="2">SUM(F7:G7)</f>
        <v>69315088</v>
      </c>
      <c r="I7" s="102">
        <f t="shared" si="0"/>
        <v>84.004259264434594</v>
      </c>
      <c r="J7" s="51">
        <f t="shared" si="1"/>
        <v>1061467238.7900001</v>
      </c>
      <c r="K7" s="51"/>
      <c r="L7" s="35"/>
    </row>
    <row r="8" spans="1:12" ht="16.5" customHeight="1" x14ac:dyDescent="0.2">
      <c r="A8" s="37"/>
      <c r="B8" s="46" t="s">
        <v>21</v>
      </c>
      <c r="C8" s="47"/>
      <c r="D8" s="47"/>
      <c r="E8" s="47">
        <v>425000</v>
      </c>
      <c r="F8" s="47">
        <v>255000</v>
      </c>
      <c r="G8" s="47">
        <v>0</v>
      </c>
      <c r="H8" s="47">
        <f t="shared" si="2"/>
        <v>255000</v>
      </c>
      <c r="I8" s="69">
        <f t="shared" si="0"/>
        <v>60</v>
      </c>
      <c r="J8" s="47">
        <f t="shared" si="1"/>
        <v>255000</v>
      </c>
      <c r="K8" s="69"/>
    </row>
    <row r="9" spans="1:12" ht="60" x14ac:dyDescent="0.2">
      <c r="A9" s="37">
        <v>5138</v>
      </c>
      <c r="B9" s="46" t="s">
        <v>153</v>
      </c>
      <c r="C9" s="47">
        <v>1868584.43</v>
      </c>
      <c r="D9" s="47">
        <v>1128236.6000000001</v>
      </c>
      <c r="E9" s="47">
        <v>676180</v>
      </c>
      <c r="F9" s="47">
        <v>0</v>
      </c>
      <c r="G9" s="47">
        <v>676180</v>
      </c>
      <c r="H9" s="47">
        <f t="shared" si="2"/>
        <v>676180</v>
      </c>
      <c r="I9" s="69">
        <f t="shared" si="0"/>
        <v>100</v>
      </c>
      <c r="J9" s="47">
        <f t="shared" si="1"/>
        <v>1804416.6</v>
      </c>
      <c r="K9" s="69">
        <f t="shared" ref="K9:K37" si="3">J9/C9%</f>
        <v>96.565965713414414</v>
      </c>
    </row>
    <row r="10" spans="1:12" ht="60" x14ac:dyDescent="0.2">
      <c r="A10" s="37">
        <v>74531</v>
      </c>
      <c r="B10" s="46" t="s">
        <v>55</v>
      </c>
      <c r="C10" s="47">
        <v>4245500.71</v>
      </c>
      <c r="D10" s="47">
        <v>3533040.7</v>
      </c>
      <c r="E10" s="47">
        <v>83768</v>
      </c>
      <c r="F10" s="47">
        <v>83768</v>
      </c>
      <c r="G10" s="47"/>
      <c r="H10" s="47">
        <f t="shared" si="2"/>
        <v>83768</v>
      </c>
      <c r="I10" s="69">
        <f t="shared" si="0"/>
        <v>100</v>
      </c>
      <c r="J10" s="47">
        <f t="shared" si="1"/>
        <v>3616808.7</v>
      </c>
      <c r="K10" s="69">
        <f t="shared" si="3"/>
        <v>85.191569783060999</v>
      </c>
    </row>
    <row r="11" spans="1:12" ht="48" x14ac:dyDescent="0.2">
      <c r="A11" s="37">
        <v>66253</v>
      </c>
      <c r="B11" s="46" t="s">
        <v>56</v>
      </c>
      <c r="C11" s="47">
        <v>309614383.63</v>
      </c>
      <c r="D11" s="47">
        <v>300244494.73000002</v>
      </c>
      <c r="E11" s="47">
        <v>1508188</v>
      </c>
      <c r="F11" s="47">
        <v>1435304</v>
      </c>
      <c r="G11" s="47">
        <v>69385</v>
      </c>
      <c r="H11" s="47">
        <f t="shared" si="2"/>
        <v>1504689</v>
      </c>
      <c r="I11" s="69">
        <f t="shared" si="0"/>
        <v>99.767999745389844</v>
      </c>
      <c r="J11" s="47">
        <f t="shared" si="1"/>
        <v>301749183.73000002</v>
      </c>
      <c r="K11" s="69">
        <f t="shared" si="3"/>
        <v>97.459678775970829</v>
      </c>
    </row>
    <row r="12" spans="1:12" ht="48" x14ac:dyDescent="0.2">
      <c r="A12" s="37">
        <v>76065</v>
      </c>
      <c r="B12" s="46" t="s">
        <v>142</v>
      </c>
      <c r="C12" s="47">
        <v>56221186</v>
      </c>
      <c r="D12" s="47">
        <v>96144441.390000001</v>
      </c>
      <c r="E12" s="47">
        <v>239697</v>
      </c>
      <c r="F12" s="47">
        <v>72631</v>
      </c>
      <c r="G12" s="47">
        <v>161256</v>
      </c>
      <c r="H12" s="47">
        <f t="shared" si="2"/>
        <v>233887</v>
      </c>
      <c r="I12" s="69">
        <f t="shared" si="0"/>
        <v>97.576106501124343</v>
      </c>
      <c r="J12" s="47">
        <f t="shared" si="1"/>
        <v>96378328.390000001</v>
      </c>
      <c r="K12" s="69">
        <f t="shared" si="3"/>
        <v>171.42706379406511</v>
      </c>
    </row>
    <row r="13" spans="1:12" ht="36" x14ac:dyDescent="0.2">
      <c r="A13" s="37">
        <v>72056</v>
      </c>
      <c r="B13" s="46" t="s">
        <v>57</v>
      </c>
      <c r="C13" s="47">
        <v>161711702.53</v>
      </c>
      <c r="D13" s="47">
        <v>156261352.84</v>
      </c>
      <c r="E13" s="47">
        <v>1922552</v>
      </c>
      <c r="F13" s="47">
        <v>1745840</v>
      </c>
      <c r="G13" s="47">
        <v>156419</v>
      </c>
      <c r="H13" s="47">
        <f t="shared" si="2"/>
        <v>1902259</v>
      </c>
      <c r="I13" s="69">
        <f t="shared" si="0"/>
        <v>98.944475884137333</v>
      </c>
      <c r="J13" s="47">
        <f t="shared" si="1"/>
        <v>158163611.84</v>
      </c>
      <c r="K13" s="69">
        <f t="shared" si="3"/>
        <v>97.805915938989159</v>
      </c>
    </row>
    <row r="14" spans="1:12" ht="60" x14ac:dyDescent="0.2">
      <c r="A14" s="37">
        <v>74505</v>
      </c>
      <c r="B14" s="46" t="s">
        <v>58</v>
      </c>
      <c r="C14" s="47">
        <v>78610205.049999997</v>
      </c>
      <c r="D14" s="47">
        <v>76333147.260000005</v>
      </c>
      <c r="E14" s="47">
        <v>209590</v>
      </c>
      <c r="F14" s="47">
        <v>39440</v>
      </c>
      <c r="G14" s="47">
        <v>121180</v>
      </c>
      <c r="H14" s="47">
        <f t="shared" si="2"/>
        <v>160620</v>
      </c>
      <c r="I14" s="69">
        <f t="shared" si="0"/>
        <v>76.635335655327069</v>
      </c>
      <c r="J14" s="47">
        <f t="shared" si="1"/>
        <v>76493767.260000005</v>
      </c>
      <c r="K14" s="69">
        <f t="shared" si="3"/>
        <v>97.307680613917952</v>
      </c>
    </row>
    <row r="15" spans="1:12" ht="48" x14ac:dyDescent="0.2">
      <c r="A15" s="37">
        <v>58330</v>
      </c>
      <c r="B15" s="46" t="s">
        <v>17</v>
      </c>
      <c r="C15" s="47">
        <v>255270770.75</v>
      </c>
      <c r="D15" s="47">
        <v>237041309.22999999</v>
      </c>
      <c r="E15" s="47">
        <v>13196274</v>
      </c>
      <c r="F15" s="47">
        <v>9054111</v>
      </c>
      <c r="G15" s="47">
        <v>2354447</v>
      </c>
      <c r="H15" s="47">
        <f t="shared" si="2"/>
        <v>11408558</v>
      </c>
      <c r="I15" s="69">
        <f t="shared" si="0"/>
        <v>86.452872985207804</v>
      </c>
      <c r="J15" s="47">
        <f t="shared" si="1"/>
        <v>248449867.22999999</v>
      </c>
      <c r="K15" s="69">
        <f t="shared" si="3"/>
        <v>97.327973155735847</v>
      </c>
    </row>
    <row r="16" spans="1:12" ht="48" x14ac:dyDescent="0.2">
      <c r="A16" s="37">
        <v>57894</v>
      </c>
      <c r="B16" s="46" t="s">
        <v>14</v>
      </c>
      <c r="C16" s="47">
        <v>224048015.52000001</v>
      </c>
      <c r="D16" s="47">
        <v>114524774.59999999</v>
      </c>
      <c r="E16" s="47">
        <v>56128504</v>
      </c>
      <c r="F16" s="47">
        <v>42216359</v>
      </c>
      <c r="G16" s="47">
        <v>10873768</v>
      </c>
      <c r="H16" s="47">
        <f t="shared" si="2"/>
        <v>53090127</v>
      </c>
      <c r="I16" s="69">
        <f t="shared" si="0"/>
        <v>94.586748650917187</v>
      </c>
      <c r="J16" s="47">
        <f t="shared" si="1"/>
        <v>167614901.59999999</v>
      </c>
      <c r="K16" s="69">
        <f t="shared" si="3"/>
        <v>74.812044735579278</v>
      </c>
    </row>
    <row r="17" spans="1:11" ht="36" x14ac:dyDescent="0.2">
      <c r="A17" s="37">
        <v>127258</v>
      </c>
      <c r="B17" s="46" t="s">
        <v>43</v>
      </c>
      <c r="C17" s="47">
        <v>5665042.6100000003</v>
      </c>
      <c r="D17" s="47">
        <v>1946957.14</v>
      </c>
      <c r="E17" s="47">
        <v>1</v>
      </c>
      <c r="F17" s="47">
        <v>0</v>
      </c>
      <c r="G17" s="47"/>
      <c r="H17" s="47">
        <f t="shared" si="2"/>
        <v>0</v>
      </c>
      <c r="I17" s="69">
        <f t="shared" si="0"/>
        <v>0</v>
      </c>
      <c r="J17" s="47">
        <f t="shared" si="1"/>
        <v>1946957.14</v>
      </c>
      <c r="K17" s="69">
        <f t="shared" si="3"/>
        <v>34.367916960822292</v>
      </c>
    </row>
    <row r="18" spans="1:11" ht="72" x14ac:dyDescent="0.2">
      <c r="A18" s="37">
        <v>211959</v>
      </c>
      <c r="B18" s="46" t="s">
        <v>59</v>
      </c>
      <c r="C18" s="47">
        <v>228407.43</v>
      </c>
      <c r="D18" s="47">
        <v>0</v>
      </c>
      <c r="E18" s="47">
        <v>68214</v>
      </c>
      <c r="F18" s="47">
        <v>0</v>
      </c>
      <c r="G18" s="47"/>
      <c r="H18" s="47">
        <f t="shared" si="2"/>
        <v>0</v>
      </c>
      <c r="I18" s="69">
        <f t="shared" si="0"/>
        <v>0</v>
      </c>
      <c r="J18" s="47">
        <f t="shared" si="1"/>
        <v>0</v>
      </c>
      <c r="K18" s="69">
        <f t="shared" si="3"/>
        <v>0</v>
      </c>
    </row>
    <row r="19" spans="1:11" ht="60" x14ac:dyDescent="0.2">
      <c r="A19" s="37">
        <v>212025</v>
      </c>
      <c r="B19" s="46" t="s">
        <v>60</v>
      </c>
      <c r="C19" s="47">
        <v>228407.43</v>
      </c>
      <c r="D19" s="47">
        <v>0</v>
      </c>
      <c r="E19" s="47">
        <v>68214</v>
      </c>
      <c r="F19" s="47">
        <v>0</v>
      </c>
      <c r="G19" s="47"/>
      <c r="H19" s="47">
        <f t="shared" si="2"/>
        <v>0</v>
      </c>
      <c r="I19" s="69">
        <f t="shared" si="0"/>
        <v>0</v>
      </c>
      <c r="J19" s="47">
        <f t="shared" si="1"/>
        <v>0</v>
      </c>
      <c r="K19" s="69">
        <f t="shared" si="3"/>
        <v>0</v>
      </c>
    </row>
    <row r="20" spans="1:11" ht="60" x14ac:dyDescent="0.2">
      <c r="A20" s="37">
        <v>212030</v>
      </c>
      <c r="B20" s="46" t="s">
        <v>61</v>
      </c>
      <c r="C20" s="47">
        <v>228407.43</v>
      </c>
      <c r="D20" s="47">
        <v>0</v>
      </c>
      <c r="E20" s="47">
        <v>68214</v>
      </c>
      <c r="F20" s="47">
        <v>0</v>
      </c>
      <c r="G20" s="47"/>
      <c r="H20" s="47">
        <f t="shared" si="2"/>
        <v>0</v>
      </c>
      <c r="I20" s="69">
        <f t="shared" si="0"/>
        <v>0</v>
      </c>
      <c r="J20" s="47">
        <f t="shared" si="1"/>
        <v>0</v>
      </c>
      <c r="K20" s="69">
        <f t="shared" si="3"/>
        <v>0</v>
      </c>
    </row>
    <row r="21" spans="1:11" ht="60" x14ac:dyDescent="0.2">
      <c r="A21" s="37">
        <v>211942</v>
      </c>
      <c r="B21" s="46" t="s">
        <v>62</v>
      </c>
      <c r="C21" s="47">
        <v>228407.43</v>
      </c>
      <c r="D21" s="47">
        <v>0</v>
      </c>
      <c r="E21" s="47">
        <v>68214</v>
      </c>
      <c r="F21" s="47">
        <v>0</v>
      </c>
      <c r="G21" s="47"/>
      <c r="H21" s="47">
        <f t="shared" si="2"/>
        <v>0</v>
      </c>
      <c r="I21" s="69">
        <f t="shared" si="0"/>
        <v>0</v>
      </c>
      <c r="J21" s="47">
        <f t="shared" si="1"/>
        <v>0</v>
      </c>
      <c r="K21" s="69">
        <f t="shared" si="3"/>
        <v>0</v>
      </c>
    </row>
    <row r="22" spans="1:11" ht="72" x14ac:dyDescent="0.2">
      <c r="A22" s="37">
        <v>212032</v>
      </c>
      <c r="B22" s="46" t="s">
        <v>63</v>
      </c>
      <c r="C22" s="47">
        <v>228407.43</v>
      </c>
      <c r="D22" s="47">
        <v>0</v>
      </c>
      <c r="E22" s="47">
        <v>68214</v>
      </c>
      <c r="F22" s="47">
        <v>0</v>
      </c>
      <c r="G22" s="47"/>
      <c r="H22" s="47">
        <f t="shared" si="2"/>
        <v>0</v>
      </c>
      <c r="I22" s="69">
        <f t="shared" si="0"/>
        <v>0</v>
      </c>
      <c r="J22" s="47">
        <f t="shared" si="1"/>
        <v>0</v>
      </c>
      <c r="K22" s="69">
        <f t="shared" si="3"/>
        <v>0</v>
      </c>
    </row>
    <row r="23" spans="1:11" ht="72" x14ac:dyDescent="0.2">
      <c r="A23" s="37">
        <v>211985</v>
      </c>
      <c r="B23" s="46" t="s">
        <v>64</v>
      </c>
      <c r="C23" s="47">
        <v>228407.43</v>
      </c>
      <c r="D23" s="47">
        <v>0</v>
      </c>
      <c r="E23" s="47">
        <v>68214</v>
      </c>
      <c r="F23" s="47">
        <v>0</v>
      </c>
      <c r="G23" s="47"/>
      <c r="H23" s="47">
        <f t="shared" si="2"/>
        <v>0</v>
      </c>
      <c r="I23" s="69">
        <f t="shared" si="0"/>
        <v>0</v>
      </c>
      <c r="J23" s="47">
        <f t="shared" si="1"/>
        <v>0</v>
      </c>
      <c r="K23" s="69">
        <f t="shared" si="3"/>
        <v>0</v>
      </c>
    </row>
    <row r="24" spans="1:11" ht="60" x14ac:dyDescent="0.2">
      <c r="A24" s="37">
        <v>212018</v>
      </c>
      <c r="B24" s="46" t="s">
        <v>65</v>
      </c>
      <c r="C24" s="47">
        <v>228407.43</v>
      </c>
      <c r="D24" s="47">
        <v>0</v>
      </c>
      <c r="E24" s="47">
        <v>68214</v>
      </c>
      <c r="F24" s="47">
        <v>0</v>
      </c>
      <c r="G24" s="47"/>
      <c r="H24" s="47">
        <f t="shared" si="2"/>
        <v>0</v>
      </c>
      <c r="I24" s="69">
        <f t="shared" si="0"/>
        <v>0</v>
      </c>
      <c r="J24" s="47">
        <f t="shared" si="1"/>
        <v>0</v>
      </c>
      <c r="K24" s="69">
        <f t="shared" si="3"/>
        <v>0</v>
      </c>
    </row>
    <row r="25" spans="1:11" ht="60" x14ac:dyDescent="0.2">
      <c r="A25" s="37">
        <v>212042</v>
      </c>
      <c r="B25" s="46" t="s">
        <v>66</v>
      </c>
      <c r="C25" s="47">
        <v>228407.43</v>
      </c>
      <c r="D25" s="47">
        <v>0</v>
      </c>
      <c r="E25" s="47">
        <v>68214</v>
      </c>
      <c r="F25" s="47">
        <v>0</v>
      </c>
      <c r="G25" s="47"/>
      <c r="H25" s="47">
        <f t="shared" si="2"/>
        <v>0</v>
      </c>
      <c r="I25" s="69">
        <f t="shared" si="0"/>
        <v>0</v>
      </c>
      <c r="J25" s="47">
        <f t="shared" si="1"/>
        <v>0</v>
      </c>
      <c r="K25" s="69">
        <f t="shared" si="3"/>
        <v>0</v>
      </c>
    </row>
    <row r="26" spans="1:11" ht="60" x14ac:dyDescent="0.2">
      <c r="A26" s="37">
        <v>212045</v>
      </c>
      <c r="B26" s="46" t="s">
        <v>67</v>
      </c>
      <c r="C26" s="47">
        <v>228407.43</v>
      </c>
      <c r="D26" s="47">
        <v>0</v>
      </c>
      <c r="E26" s="47">
        <v>68214</v>
      </c>
      <c r="F26" s="47">
        <v>0</v>
      </c>
      <c r="G26" s="47"/>
      <c r="H26" s="47">
        <f t="shared" si="2"/>
        <v>0</v>
      </c>
      <c r="I26" s="69">
        <f t="shared" si="0"/>
        <v>0</v>
      </c>
      <c r="J26" s="47">
        <f t="shared" si="1"/>
        <v>0</v>
      </c>
      <c r="K26" s="69">
        <f t="shared" si="3"/>
        <v>0</v>
      </c>
    </row>
    <row r="27" spans="1:11" ht="72" x14ac:dyDescent="0.2">
      <c r="A27" s="37">
        <v>212047</v>
      </c>
      <c r="B27" s="46" t="s">
        <v>68</v>
      </c>
      <c r="C27" s="47">
        <v>228407.43</v>
      </c>
      <c r="D27" s="47">
        <v>0</v>
      </c>
      <c r="E27" s="47">
        <v>68214</v>
      </c>
      <c r="F27" s="47">
        <v>0</v>
      </c>
      <c r="G27" s="47"/>
      <c r="H27" s="47">
        <f t="shared" si="2"/>
        <v>0</v>
      </c>
      <c r="I27" s="69">
        <f t="shared" si="0"/>
        <v>0</v>
      </c>
      <c r="J27" s="47">
        <f t="shared" si="1"/>
        <v>0</v>
      </c>
      <c r="K27" s="69">
        <f t="shared" si="3"/>
        <v>0</v>
      </c>
    </row>
    <row r="28" spans="1:11" ht="48" x14ac:dyDescent="0.2">
      <c r="A28" s="37">
        <v>220499</v>
      </c>
      <c r="B28" s="46" t="s">
        <v>34</v>
      </c>
      <c r="C28" s="47">
        <v>8633260.8300000001</v>
      </c>
      <c r="D28" s="47">
        <v>0</v>
      </c>
      <c r="E28" s="47">
        <v>392209</v>
      </c>
      <c r="F28" s="47">
        <v>0</v>
      </c>
      <c r="G28" s="47"/>
      <c r="H28" s="47">
        <f t="shared" si="2"/>
        <v>0</v>
      </c>
      <c r="I28" s="69">
        <f t="shared" si="0"/>
        <v>0</v>
      </c>
      <c r="J28" s="47">
        <f t="shared" si="1"/>
        <v>0</v>
      </c>
      <c r="K28" s="69">
        <f t="shared" si="3"/>
        <v>0</v>
      </c>
    </row>
    <row r="29" spans="1:11" ht="72" x14ac:dyDescent="0.2">
      <c r="A29" s="37">
        <v>227712</v>
      </c>
      <c r="B29" s="46" t="s">
        <v>69</v>
      </c>
      <c r="C29" s="47">
        <v>228407.43</v>
      </c>
      <c r="D29" s="47">
        <v>0</v>
      </c>
      <c r="E29" s="47">
        <v>68214</v>
      </c>
      <c r="F29" s="47">
        <v>0</v>
      </c>
      <c r="G29" s="47"/>
      <c r="H29" s="47">
        <f t="shared" si="2"/>
        <v>0</v>
      </c>
      <c r="I29" s="69">
        <f t="shared" si="0"/>
        <v>0</v>
      </c>
      <c r="J29" s="47">
        <f t="shared" si="1"/>
        <v>0</v>
      </c>
      <c r="K29" s="69">
        <f t="shared" si="3"/>
        <v>0</v>
      </c>
    </row>
    <row r="30" spans="1:11" ht="84" x14ac:dyDescent="0.2">
      <c r="A30" s="37">
        <v>236791</v>
      </c>
      <c r="B30" s="46" t="s">
        <v>70</v>
      </c>
      <c r="C30" s="47">
        <v>488790.88</v>
      </c>
      <c r="D30" s="47">
        <v>0</v>
      </c>
      <c r="E30" s="47">
        <v>29486</v>
      </c>
      <c r="F30" s="47">
        <v>0</v>
      </c>
      <c r="G30" s="47"/>
      <c r="H30" s="47">
        <f t="shared" si="2"/>
        <v>0</v>
      </c>
      <c r="I30" s="69">
        <f t="shared" si="0"/>
        <v>0</v>
      </c>
      <c r="J30" s="47">
        <f t="shared" si="1"/>
        <v>0</v>
      </c>
      <c r="K30" s="69">
        <f t="shared" si="3"/>
        <v>0</v>
      </c>
    </row>
    <row r="31" spans="1:11" ht="84" x14ac:dyDescent="0.2">
      <c r="A31" s="37">
        <v>233952</v>
      </c>
      <c r="B31" s="46" t="s">
        <v>71</v>
      </c>
      <c r="C31" s="47">
        <v>244395.49</v>
      </c>
      <c r="D31" s="47">
        <v>0</v>
      </c>
      <c r="E31" s="47">
        <v>62564</v>
      </c>
      <c r="F31" s="47">
        <v>0</v>
      </c>
      <c r="G31" s="47"/>
      <c r="H31" s="47">
        <f t="shared" si="2"/>
        <v>0</v>
      </c>
      <c r="I31" s="69">
        <f t="shared" si="0"/>
        <v>0</v>
      </c>
      <c r="J31" s="47">
        <f t="shared" si="1"/>
        <v>0</v>
      </c>
      <c r="K31" s="69">
        <f t="shared" si="3"/>
        <v>0</v>
      </c>
    </row>
    <row r="32" spans="1:11" ht="72" x14ac:dyDescent="0.2">
      <c r="A32" s="37">
        <v>236784</v>
      </c>
      <c r="B32" s="46" t="s">
        <v>72</v>
      </c>
      <c r="C32" s="47">
        <v>244395.49</v>
      </c>
      <c r="D32" s="47">
        <v>0</v>
      </c>
      <c r="E32" s="47">
        <v>62564</v>
      </c>
      <c r="F32" s="47">
        <v>0</v>
      </c>
      <c r="G32" s="47"/>
      <c r="H32" s="47">
        <f t="shared" si="2"/>
        <v>0</v>
      </c>
      <c r="I32" s="69">
        <f t="shared" si="0"/>
        <v>0</v>
      </c>
      <c r="J32" s="47">
        <f t="shared" si="1"/>
        <v>0</v>
      </c>
      <c r="K32" s="69">
        <f t="shared" si="3"/>
        <v>0</v>
      </c>
    </row>
    <row r="33" spans="1:12" ht="84" x14ac:dyDescent="0.2">
      <c r="A33" s="37">
        <v>236787</v>
      </c>
      <c r="B33" s="46" t="s">
        <v>73</v>
      </c>
      <c r="C33" s="47">
        <v>244395.49</v>
      </c>
      <c r="D33" s="47">
        <v>0</v>
      </c>
      <c r="E33" s="47">
        <v>62564</v>
      </c>
      <c r="F33" s="47">
        <v>0</v>
      </c>
      <c r="G33" s="47"/>
      <c r="H33" s="47">
        <f t="shared" si="2"/>
        <v>0</v>
      </c>
      <c r="I33" s="69">
        <f t="shared" si="0"/>
        <v>0</v>
      </c>
      <c r="J33" s="47">
        <f t="shared" si="1"/>
        <v>0</v>
      </c>
      <c r="K33" s="69">
        <f t="shared" si="3"/>
        <v>0</v>
      </c>
    </row>
    <row r="34" spans="1:12" ht="84" x14ac:dyDescent="0.2">
      <c r="A34" s="37">
        <v>234050</v>
      </c>
      <c r="B34" s="46" t="s">
        <v>74</v>
      </c>
      <c r="C34" s="47">
        <v>244395.49</v>
      </c>
      <c r="D34" s="47">
        <v>0</v>
      </c>
      <c r="E34" s="47">
        <v>62564</v>
      </c>
      <c r="F34" s="47">
        <v>0</v>
      </c>
      <c r="G34" s="47"/>
      <c r="H34" s="47">
        <f t="shared" si="2"/>
        <v>0</v>
      </c>
      <c r="I34" s="69">
        <f t="shared" si="0"/>
        <v>0</v>
      </c>
      <c r="J34" s="47">
        <f t="shared" si="1"/>
        <v>0</v>
      </c>
      <c r="K34" s="69">
        <f t="shared" si="3"/>
        <v>0</v>
      </c>
    </row>
    <row r="35" spans="1:12" ht="84" x14ac:dyDescent="0.2">
      <c r="A35" s="37">
        <v>236788</v>
      </c>
      <c r="B35" s="46" t="s">
        <v>75</v>
      </c>
      <c r="C35" s="47">
        <v>244395.49</v>
      </c>
      <c r="D35" s="47">
        <v>0</v>
      </c>
      <c r="E35" s="47">
        <v>62564</v>
      </c>
      <c r="F35" s="47">
        <v>0</v>
      </c>
      <c r="G35" s="47"/>
      <c r="H35" s="47">
        <f t="shared" si="2"/>
        <v>0</v>
      </c>
      <c r="I35" s="69">
        <f t="shared" si="0"/>
        <v>0</v>
      </c>
      <c r="J35" s="47">
        <f t="shared" si="1"/>
        <v>0</v>
      </c>
      <c r="K35" s="69">
        <f t="shared" si="3"/>
        <v>0</v>
      </c>
    </row>
    <row r="36" spans="1:12" ht="84" x14ac:dyDescent="0.2">
      <c r="A36" s="37">
        <v>236793</v>
      </c>
      <c r="B36" s="46" t="s">
        <v>76</v>
      </c>
      <c r="C36" s="47">
        <v>244395.49</v>
      </c>
      <c r="D36" s="47">
        <v>0</v>
      </c>
      <c r="E36" s="47">
        <v>62564</v>
      </c>
      <c r="F36" s="47">
        <v>0</v>
      </c>
      <c r="G36" s="47"/>
      <c r="H36" s="47">
        <f t="shared" si="2"/>
        <v>0</v>
      </c>
      <c r="I36" s="69">
        <f t="shared" si="0"/>
        <v>0</v>
      </c>
      <c r="J36" s="47">
        <f t="shared" si="1"/>
        <v>0</v>
      </c>
      <c r="K36" s="69">
        <f t="shared" si="3"/>
        <v>0</v>
      </c>
    </row>
    <row r="37" spans="1:12" ht="84" x14ac:dyDescent="0.2">
      <c r="A37" s="37">
        <v>234064</v>
      </c>
      <c r="B37" s="46" t="s">
        <v>77</v>
      </c>
      <c r="C37" s="47">
        <v>244395.49</v>
      </c>
      <c r="D37" s="47">
        <v>0</v>
      </c>
      <c r="E37" s="47">
        <v>62564</v>
      </c>
      <c r="F37" s="47">
        <v>0</v>
      </c>
      <c r="G37" s="47"/>
      <c r="H37" s="47">
        <f t="shared" si="2"/>
        <v>0</v>
      </c>
      <c r="I37" s="69">
        <f t="shared" si="0"/>
        <v>0</v>
      </c>
      <c r="J37" s="47">
        <f t="shared" si="1"/>
        <v>0</v>
      </c>
      <c r="K37" s="69">
        <f t="shared" si="3"/>
        <v>0</v>
      </c>
    </row>
    <row r="38" spans="1:12" ht="24" x14ac:dyDescent="0.2">
      <c r="A38" s="37"/>
      <c r="B38" s="46" t="s">
        <v>25</v>
      </c>
      <c r="C38" s="47"/>
      <c r="D38" s="47">
        <v>0</v>
      </c>
      <c r="E38" s="47">
        <v>5552055</v>
      </c>
      <c r="F38" s="47">
        <v>0</v>
      </c>
      <c r="G38" s="47"/>
      <c r="H38" s="47">
        <f t="shared" si="2"/>
        <v>0</v>
      </c>
      <c r="I38" s="69">
        <f t="shared" ref="I38:I69" si="4">H38/E38%</f>
        <v>0</v>
      </c>
      <c r="J38" s="47">
        <f t="shared" ref="J38:J69" si="5">D38+H38</f>
        <v>0</v>
      </c>
      <c r="K38" s="69"/>
    </row>
    <row r="39" spans="1:12" ht="60" x14ac:dyDescent="0.2">
      <c r="A39" s="37">
        <v>175890</v>
      </c>
      <c r="B39" s="46" t="s">
        <v>45</v>
      </c>
      <c r="C39" s="47">
        <v>5832877.9900000002</v>
      </c>
      <c r="D39" s="47">
        <v>2696523.23</v>
      </c>
      <c r="E39" s="47">
        <v>1</v>
      </c>
      <c r="F39" s="47">
        <v>0</v>
      </c>
      <c r="G39" s="47"/>
      <c r="H39" s="47">
        <f t="shared" si="2"/>
        <v>0</v>
      </c>
      <c r="I39" s="69">
        <f t="shared" si="4"/>
        <v>0</v>
      </c>
      <c r="J39" s="47">
        <f t="shared" si="5"/>
        <v>2696523.23</v>
      </c>
      <c r="K39" s="69">
        <f>J39/C39%</f>
        <v>46.229721153484988</v>
      </c>
    </row>
    <row r="40" spans="1:12" ht="60" x14ac:dyDescent="0.2">
      <c r="A40" s="37">
        <v>245998</v>
      </c>
      <c r="B40" s="46" t="s">
        <v>46</v>
      </c>
      <c r="C40" s="47">
        <v>3991201.82</v>
      </c>
      <c r="D40" s="47">
        <v>1699185</v>
      </c>
      <c r="E40" s="47">
        <v>1</v>
      </c>
      <c r="F40" s="47">
        <v>0</v>
      </c>
      <c r="G40" s="47"/>
      <c r="H40" s="47">
        <f t="shared" si="2"/>
        <v>0</v>
      </c>
      <c r="I40" s="69">
        <f t="shared" si="4"/>
        <v>0</v>
      </c>
      <c r="J40" s="47">
        <f t="shared" si="5"/>
        <v>1699185</v>
      </c>
      <c r="K40" s="69">
        <f>J40/C40%</f>
        <v>42.573266816159148</v>
      </c>
    </row>
    <row r="41" spans="1:12" ht="48" x14ac:dyDescent="0.2">
      <c r="A41" s="37">
        <v>303966</v>
      </c>
      <c r="B41" s="46" t="s">
        <v>35</v>
      </c>
      <c r="C41" s="47">
        <v>92290500</v>
      </c>
      <c r="D41" s="47">
        <v>0</v>
      </c>
      <c r="E41" s="47">
        <v>728422</v>
      </c>
      <c r="F41" s="47">
        <v>0</v>
      </c>
      <c r="G41" s="47"/>
      <c r="H41" s="47">
        <f t="shared" si="2"/>
        <v>0</v>
      </c>
      <c r="I41" s="69">
        <f t="shared" si="4"/>
        <v>0</v>
      </c>
      <c r="J41" s="47">
        <f t="shared" si="5"/>
        <v>0</v>
      </c>
      <c r="K41" s="69">
        <f>J41/C41%</f>
        <v>0</v>
      </c>
    </row>
    <row r="42" spans="1:12" ht="48" x14ac:dyDescent="0.2">
      <c r="A42" s="37">
        <v>256053</v>
      </c>
      <c r="B42" s="46" t="s">
        <v>36</v>
      </c>
      <c r="C42" s="47">
        <v>1095260.19</v>
      </c>
      <c r="D42" s="47">
        <v>598688.06999999995</v>
      </c>
      <c r="E42" s="47">
        <v>9548</v>
      </c>
      <c r="F42" s="47">
        <v>0</v>
      </c>
      <c r="G42" s="47"/>
      <c r="H42" s="47">
        <f t="shared" si="2"/>
        <v>0</v>
      </c>
      <c r="I42" s="69">
        <f t="shared" si="4"/>
        <v>0</v>
      </c>
      <c r="J42" s="47">
        <f t="shared" si="5"/>
        <v>598688.06999999995</v>
      </c>
      <c r="K42" s="69">
        <f>J42/C42%</f>
        <v>54.661721065567072</v>
      </c>
    </row>
    <row r="43" spans="1:12" ht="84" x14ac:dyDescent="0.2">
      <c r="A43" s="37">
        <v>316441</v>
      </c>
      <c r="B43" s="46" t="s">
        <v>41</v>
      </c>
      <c r="C43" s="47">
        <v>287785</v>
      </c>
      <c r="D43" s="47">
        <v>0</v>
      </c>
      <c r="E43" s="47">
        <v>224000</v>
      </c>
      <c r="F43" s="47">
        <v>0</v>
      </c>
      <c r="G43" s="47">
        <v>0</v>
      </c>
      <c r="H43" s="47">
        <f t="shared" ref="H43:H83" si="6">SUM(F43:G43)</f>
        <v>0</v>
      </c>
      <c r="I43" s="69">
        <f t="shared" si="4"/>
        <v>0</v>
      </c>
      <c r="J43" s="47">
        <f t="shared" si="5"/>
        <v>0</v>
      </c>
      <c r="K43" s="69">
        <f>J43/C43%</f>
        <v>0</v>
      </c>
    </row>
    <row r="44" spans="1:12" ht="26.25" customHeight="1" x14ac:dyDescent="0.2">
      <c r="A44" s="118"/>
      <c r="B44" s="119" t="s">
        <v>37</v>
      </c>
      <c r="C44" s="119"/>
      <c r="D44" s="120">
        <f>SUM(D45:D67)</f>
        <v>21278775.68</v>
      </c>
      <c r="E44" s="120">
        <f>SUM(E45:E67)</f>
        <v>15208061</v>
      </c>
      <c r="F44" s="120">
        <f>SUM(F45:F67)</f>
        <v>8418008</v>
      </c>
      <c r="G44" s="120">
        <f>SUM(G45:G67)</f>
        <v>3150182</v>
      </c>
      <c r="H44" s="120">
        <f t="shared" si="6"/>
        <v>11568190</v>
      </c>
      <c r="I44" s="141">
        <f t="shared" si="4"/>
        <v>76.066173064403159</v>
      </c>
      <c r="J44" s="120">
        <f t="shared" si="5"/>
        <v>32846965.68</v>
      </c>
      <c r="K44" s="120"/>
      <c r="L44" s="35"/>
    </row>
    <row r="45" spans="1:12" ht="60" x14ac:dyDescent="0.2">
      <c r="A45" s="37">
        <v>66385</v>
      </c>
      <c r="B45" s="46" t="s">
        <v>38</v>
      </c>
      <c r="C45" s="47">
        <v>12923265.710000001</v>
      </c>
      <c r="D45" s="47">
        <v>8293919.4900000002</v>
      </c>
      <c r="E45" s="47">
        <v>2240750</v>
      </c>
      <c r="F45" s="47">
        <v>1155526</v>
      </c>
      <c r="G45" s="47">
        <v>533601</v>
      </c>
      <c r="H45" s="47">
        <f t="shared" si="6"/>
        <v>1689127</v>
      </c>
      <c r="I45" s="69">
        <f t="shared" si="4"/>
        <v>75.382215775967865</v>
      </c>
      <c r="J45" s="47">
        <f t="shared" si="5"/>
        <v>9983046.4900000002</v>
      </c>
      <c r="K45" s="69">
        <f t="shared" ref="K45:K67" si="7">J45/C45%</f>
        <v>77.248636018333471</v>
      </c>
    </row>
    <row r="46" spans="1:12" ht="72" x14ac:dyDescent="0.2">
      <c r="A46" s="37">
        <v>67889</v>
      </c>
      <c r="B46" s="46" t="s">
        <v>78</v>
      </c>
      <c r="C46" s="47">
        <v>150190</v>
      </c>
      <c r="D46" s="47">
        <v>127843.33</v>
      </c>
      <c r="E46" s="47">
        <v>2213</v>
      </c>
      <c r="F46" s="47">
        <v>0</v>
      </c>
      <c r="G46" s="47"/>
      <c r="H46" s="47">
        <f t="shared" si="6"/>
        <v>0</v>
      </c>
      <c r="I46" s="69">
        <f t="shared" si="4"/>
        <v>0</v>
      </c>
      <c r="J46" s="47">
        <f t="shared" si="5"/>
        <v>127843.33</v>
      </c>
      <c r="K46" s="69">
        <f t="shared" si="7"/>
        <v>85.121066648911381</v>
      </c>
    </row>
    <row r="47" spans="1:12" ht="72" x14ac:dyDescent="0.2">
      <c r="A47" s="37">
        <v>59728</v>
      </c>
      <c r="B47" s="46" t="s">
        <v>79</v>
      </c>
      <c r="C47" s="47">
        <v>103421</v>
      </c>
      <c r="D47" s="47">
        <v>94241.2</v>
      </c>
      <c r="E47" s="47">
        <v>4944</v>
      </c>
      <c r="F47" s="47">
        <v>0</v>
      </c>
      <c r="G47" s="47"/>
      <c r="H47" s="47">
        <f t="shared" si="6"/>
        <v>0</v>
      </c>
      <c r="I47" s="69">
        <f t="shared" si="4"/>
        <v>0</v>
      </c>
      <c r="J47" s="47">
        <f t="shared" si="5"/>
        <v>94241.2</v>
      </c>
      <c r="K47" s="69">
        <f t="shared" si="7"/>
        <v>91.123852989238159</v>
      </c>
    </row>
    <row r="48" spans="1:12" ht="72" x14ac:dyDescent="0.2">
      <c r="A48" s="37">
        <v>59911</v>
      </c>
      <c r="B48" s="46" t="s">
        <v>80</v>
      </c>
      <c r="C48" s="47">
        <v>109005</v>
      </c>
      <c r="D48" s="47">
        <v>82916.149999999994</v>
      </c>
      <c r="E48" s="47">
        <v>1395</v>
      </c>
      <c r="F48" s="47">
        <v>0</v>
      </c>
      <c r="G48" s="47"/>
      <c r="H48" s="47">
        <f t="shared" si="6"/>
        <v>0</v>
      </c>
      <c r="I48" s="69">
        <f t="shared" si="4"/>
        <v>0</v>
      </c>
      <c r="J48" s="47">
        <f t="shared" si="5"/>
        <v>82916.149999999994</v>
      </c>
      <c r="K48" s="69">
        <f t="shared" si="7"/>
        <v>76.066373102151275</v>
      </c>
    </row>
    <row r="49" spans="1:11" ht="36" x14ac:dyDescent="0.2">
      <c r="A49" s="37">
        <v>68489</v>
      </c>
      <c r="B49" s="46" t="s">
        <v>148</v>
      </c>
      <c r="C49" s="47">
        <v>5969055.1500000004</v>
      </c>
      <c r="D49" s="47">
        <v>5153413.1399999997</v>
      </c>
      <c r="E49" s="47">
        <v>9609</v>
      </c>
      <c r="F49" s="47">
        <v>0</v>
      </c>
      <c r="G49" s="47"/>
      <c r="H49" s="47">
        <f t="shared" si="6"/>
        <v>0</v>
      </c>
      <c r="I49" s="69">
        <f t="shared" si="4"/>
        <v>0</v>
      </c>
      <c r="J49" s="47">
        <f t="shared" si="5"/>
        <v>5153413.1399999997</v>
      </c>
      <c r="K49" s="69">
        <f t="shared" si="7"/>
        <v>86.33549214233679</v>
      </c>
    </row>
    <row r="50" spans="1:11" ht="72" x14ac:dyDescent="0.2">
      <c r="A50" s="37">
        <v>38633</v>
      </c>
      <c r="B50" s="46" t="s">
        <v>81</v>
      </c>
      <c r="C50" s="156">
        <v>2390191</v>
      </c>
      <c r="D50" s="47">
        <v>2220967.52</v>
      </c>
      <c r="E50" s="47">
        <v>126780</v>
      </c>
      <c r="F50" s="47">
        <v>126780</v>
      </c>
      <c r="G50" s="47"/>
      <c r="H50" s="47">
        <f t="shared" si="6"/>
        <v>126780</v>
      </c>
      <c r="I50" s="69">
        <f t="shared" si="4"/>
        <v>100</v>
      </c>
      <c r="J50" s="47">
        <f t="shared" si="5"/>
        <v>2347747.52</v>
      </c>
      <c r="K50" s="69">
        <f t="shared" si="7"/>
        <v>98.224264086008191</v>
      </c>
    </row>
    <row r="51" spans="1:11" ht="72" x14ac:dyDescent="0.2">
      <c r="A51" s="37">
        <v>108527</v>
      </c>
      <c r="B51" s="46" t="s">
        <v>27</v>
      </c>
      <c r="C51" s="47">
        <v>2725244.36</v>
      </c>
      <c r="D51" s="47">
        <v>2149316</v>
      </c>
      <c r="E51" s="47">
        <v>265065</v>
      </c>
      <c r="F51" s="47">
        <v>260063</v>
      </c>
      <c r="G51" s="47">
        <v>2996</v>
      </c>
      <c r="H51" s="47">
        <f t="shared" si="6"/>
        <v>263059</v>
      </c>
      <c r="I51" s="69">
        <f t="shared" si="4"/>
        <v>99.243204497010169</v>
      </c>
      <c r="J51" s="47">
        <f t="shared" si="5"/>
        <v>2412375</v>
      </c>
      <c r="K51" s="69">
        <f t="shared" si="7"/>
        <v>88.519585084105998</v>
      </c>
    </row>
    <row r="52" spans="1:11" ht="60" x14ac:dyDescent="0.2">
      <c r="A52" s="37">
        <v>142233</v>
      </c>
      <c r="B52" s="46" t="s">
        <v>82</v>
      </c>
      <c r="C52" s="47">
        <v>347525.81</v>
      </c>
      <c r="D52" s="47">
        <v>272460.27</v>
      </c>
      <c r="E52" s="47">
        <v>40450</v>
      </c>
      <c r="F52" s="47">
        <v>0</v>
      </c>
      <c r="G52" s="47">
        <v>8644</v>
      </c>
      <c r="H52" s="47">
        <f t="shared" si="6"/>
        <v>8644</v>
      </c>
      <c r="I52" s="69">
        <f t="shared" si="4"/>
        <v>21.369592088998765</v>
      </c>
      <c r="J52" s="47">
        <f t="shared" si="5"/>
        <v>281104.27</v>
      </c>
      <c r="K52" s="69">
        <f t="shared" si="7"/>
        <v>80.887307334094132</v>
      </c>
    </row>
    <row r="53" spans="1:11" ht="46.5" customHeight="1" x14ac:dyDescent="0.2">
      <c r="A53" s="37">
        <v>111221</v>
      </c>
      <c r="B53" s="46" t="s">
        <v>140</v>
      </c>
      <c r="C53" s="47">
        <v>3865203</v>
      </c>
      <c r="D53" s="47">
        <v>89540.59</v>
      </c>
      <c r="E53" s="47">
        <v>127932</v>
      </c>
      <c r="F53" s="47">
        <v>0</v>
      </c>
      <c r="G53" s="47"/>
      <c r="H53" s="47">
        <f t="shared" si="6"/>
        <v>0</v>
      </c>
      <c r="I53" s="69">
        <f t="shared" si="4"/>
        <v>0</v>
      </c>
      <c r="J53" s="47">
        <f t="shared" si="5"/>
        <v>89540.59</v>
      </c>
      <c r="K53" s="69">
        <f t="shared" si="7"/>
        <v>2.3165818198940649</v>
      </c>
    </row>
    <row r="54" spans="1:11" ht="36" x14ac:dyDescent="0.2">
      <c r="A54" s="37">
        <v>111234</v>
      </c>
      <c r="B54" s="46" t="s">
        <v>15</v>
      </c>
      <c r="C54" s="47">
        <v>14669819.58</v>
      </c>
      <c r="D54" s="47">
        <v>435887.18</v>
      </c>
      <c r="E54" s="47">
        <v>5608849</v>
      </c>
      <c r="F54" s="47">
        <v>1789547</v>
      </c>
      <c r="G54" s="47">
        <v>1753200</v>
      </c>
      <c r="H54" s="47">
        <f t="shared" si="6"/>
        <v>3542747</v>
      </c>
      <c r="I54" s="69">
        <f t="shared" si="4"/>
        <v>63.163529629697649</v>
      </c>
      <c r="J54" s="47">
        <f t="shared" si="5"/>
        <v>3978634.18</v>
      </c>
      <c r="K54" s="69">
        <f t="shared" si="7"/>
        <v>27.12122094142347</v>
      </c>
    </row>
    <row r="55" spans="1:11" ht="36" x14ac:dyDescent="0.2">
      <c r="A55" s="37">
        <v>135106</v>
      </c>
      <c r="B55" s="46" t="s">
        <v>28</v>
      </c>
      <c r="C55" s="47">
        <v>1187524.8500000001</v>
      </c>
      <c r="D55" s="47">
        <v>21350.62</v>
      </c>
      <c r="E55" s="47">
        <v>139731</v>
      </c>
      <c r="F55" s="47">
        <v>139730</v>
      </c>
      <c r="G55" s="47"/>
      <c r="H55" s="47">
        <f t="shared" si="6"/>
        <v>139730</v>
      </c>
      <c r="I55" s="69">
        <f t="shared" si="4"/>
        <v>99.999284339194602</v>
      </c>
      <c r="J55" s="47">
        <f t="shared" si="5"/>
        <v>161080.62</v>
      </c>
      <c r="K55" s="69">
        <f t="shared" si="7"/>
        <v>13.564399936557114</v>
      </c>
    </row>
    <row r="56" spans="1:11" ht="48" x14ac:dyDescent="0.2">
      <c r="A56" s="37">
        <v>141991</v>
      </c>
      <c r="B56" s="46" t="s">
        <v>83</v>
      </c>
      <c r="C56" s="47">
        <v>376317.74</v>
      </c>
      <c r="D56" s="47">
        <v>306143.46000000002</v>
      </c>
      <c r="E56" s="47">
        <v>36540</v>
      </c>
      <c r="F56" s="47">
        <v>0</v>
      </c>
      <c r="G56" s="47"/>
      <c r="H56" s="47">
        <f t="shared" si="6"/>
        <v>0</v>
      </c>
      <c r="I56" s="69">
        <f t="shared" si="4"/>
        <v>0</v>
      </c>
      <c r="J56" s="47">
        <f t="shared" si="5"/>
        <v>306143.46000000002</v>
      </c>
      <c r="K56" s="69">
        <f t="shared" si="7"/>
        <v>81.352385885395677</v>
      </c>
    </row>
    <row r="57" spans="1:11" ht="60" x14ac:dyDescent="0.2">
      <c r="A57" s="37">
        <v>142222</v>
      </c>
      <c r="B57" s="46" t="s">
        <v>84</v>
      </c>
      <c r="C57" s="47">
        <v>412200.81</v>
      </c>
      <c r="D57" s="47">
        <v>316136.38</v>
      </c>
      <c r="E57" s="47">
        <v>42950</v>
      </c>
      <c r="F57" s="47">
        <v>0</v>
      </c>
      <c r="G57" s="47">
        <v>8644</v>
      </c>
      <c r="H57" s="47">
        <f t="shared" si="6"/>
        <v>8644</v>
      </c>
      <c r="I57" s="69">
        <f t="shared" si="4"/>
        <v>20.125727590221189</v>
      </c>
      <c r="J57" s="47">
        <f t="shared" si="5"/>
        <v>324780.38</v>
      </c>
      <c r="K57" s="69">
        <f t="shared" si="7"/>
        <v>78.791785974413784</v>
      </c>
    </row>
    <row r="58" spans="1:11" ht="60" x14ac:dyDescent="0.2">
      <c r="A58" s="37">
        <v>141811</v>
      </c>
      <c r="B58" s="46" t="s">
        <v>85</v>
      </c>
      <c r="C58" s="47">
        <v>383114.81</v>
      </c>
      <c r="D58" s="47">
        <v>313378.19</v>
      </c>
      <c r="E58" s="47">
        <v>30450</v>
      </c>
      <c r="F58" s="47">
        <v>0</v>
      </c>
      <c r="G58" s="47"/>
      <c r="H58" s="47">
        <f t="shared" si="6"/>
        <v>0</v>
      </c>
      <c r="I58" s="69">
        <f t="shared" si="4"/>
        <v>0</v>
      </c>
      <c r="J58" s="47">
        <f t="shared" si="5"/>
        <v>313378.19</v>
      </c>
      <c r="K58" s="69">
        <f t="shared" si="7"/>
        <v>81.797461706061426</v>
      </c>
    </row>
    <row r="59" spans="1:11" ht="48" x14ac:dyDescent="0.2">
      <c r="A59" s="37">
        <v>142361</v>
      </c>
      <c r="B59" s="46" t="s">
        <v>86</v>
      </c>
      <c r="C59" s="47">
        <v>337182.6</v>
      </c>
      <c r="D59" s="47">
        <v>273895.39</v>
      </c>
      <c r="E59" s="47">
        <v>24360</v>
      </c>
      <c r="F59" s="47">
        <v>0</v>
      </c>
      <c r="G59" s="47"/>
      <c r="H59" s="47">
        <f t="shared" si="6"/>
        <v>0</v>
      </c>
      <c r="I59" s="69">
        <f t="shared" si="4"/>
        <v>0</v>
      </c>
      <c r="J59" s="47">
        <f t="shared" si="5"/>
        <v>273895.39</v>
      </c>
      <c r="K59" s="69">
        <f t="shared" si="7"/>
        <v>81.230582479641612</v>
      </c>
    </row>
    <row r="60" spans="1:11" ht="72" x14ac:dyDescent="0.2">
      <c r="A60" s="37">
        <v>143125</v>
      </c>
      <c r="B60" s="46" t="s">
        <v>87</v>
      </c>
      <c r="C60" s="47">
        <v>11777443.99</v>
      </c>
      <c r="D60" s="47">
        <v>98446.13</v>
      </c>
      <c r="E60" s="47">
        <v>6126550</v>
      </c>
      <c r="F60" s="47">
        <v>4946362</v>
      </c>
      <c r="G60" s="47">
        <v>737757</v>
      </c>
      <c r="H60" s="47">
        <f t="shared" si="6"/>
        <v>5684119</v>
      </c>
      <c r="I60" s="69">
        <f t="shared" si="4"/>
        <v>92.778464225379693</v>
      </c>
      <c r="J60" s="47">
        <f t="shared" si="5"/>
        <v>5782565.1299999999</v>
      </c>
      <c r="K60" s="69">
        <f t="shared" si="7"/>
        <v>49.098642582464109</v>
      </c>
    </row>
    <row r="61" spans="1:11" ht="48" x14ac:dyDescent="0.2">
      <c r="A61" s="37">
        <v>142024</v>
      </c>
      <c r="B61" s="46" t="s">
        <v>88</v>
      </c>
      <c r="C61" s="47">
        <v>248885.52</v>
      </c>
      <c r="D61" s="47">
        <v>207635.51</v>
      </c>
      <c r="E61" s="47">
        <v>18270</v>
      </c>
      <c r="F61" s="47">
        <v>0</v>
      </c>
      <c r="G61" s="47"/>
      <c r="H61" s="47">
        <f t="shared" si="6"/>
        <v>0</v>
      </c>
      <c r="I61" s="69">
        <f t="shared" si="4"/>
        <v>0</v>
      </c>
      <c r="J61" s="47">
        <f t="shared" si="5"/>
        <v>207635.51</v>
      </c>
      <c r="K61" s="69">
        <f t="shared" si="7"/>
        <v>83.426110928430077</v>
      </c>
    </row>
    <row r="62" spans="1:11" ht="60" x14ac:dyDescent="0.2">
      <c r="A62" s="37">
        <v>142316</v>
      </c>
      <c r="B62" s="46" t="s">
        <v>89</v>
      </c>
      <c r="C62" s="47">
        <v>296021.2</v>
      </c>
      <c r="D62" s="47">
        <v>225191.47</v>
      </c>
      <c r="E62" s="47">
        <v>24360</v>
      </c>
      <c r="F62" s="47">
        <v>0</v>
      </c>
      <c r="G62" s="47"/>
      <c r="H62" s="47">
        <f t="shared" si="6"/>
        <v>0</v>
      </c>
      <c r="I62" s="69">
        <f t="shared" si="4"/>
        <v>0</v>
      </c>
      <c r="J62" s="47">
        <f t="shared" si="5"/>
        <v>225191.47</v>
      </c>
      <c r="K62" s="69">
        <f t="shared" si="7"/>
        <v>76.072750870545761</v>
      </c>
    </row>
    <row r="63" spans="1:11" ht="60" x14ac:dyDescent="0.2">
      <c r="A63" s="37">
        <v>142355</v>
      </c>
      <c r="B63" s="46" t="s">
        <v>90</v>
      </c>
      <c r="C63" s="47">
        <v>312350.82</v>
      </c>
      <c r="D63" s="47">
        <v>241557.66</v>
      </c>
      <c r="E63" s="47">
        <v>35450</v>
      </c>
      <c r="F63" s="47">
        <v>0</v>
      </c>
      <c r="G63" s="47">
        <v>4322</v>
      </c>
      <c r="H63" s="47">
        <f t="shared" si="6"/>
        <v>4322</v>
      </c>
      <c r="I63" s="69">
        <f t="shared" si="4"/>
        <v>12.19181946403385</v>
      </c>
      <c r="J63" s="47">
        <f t="shared" si="5"/>
        <v>245879.66</v>
      </c>
      <c r="K63" s="69">
        <f t="shared" si="7"/>
        <v>78.719069794662289</v>
      </c>
    </row>
    <row r="64" spans="1:11" ht="48" x14ac:dyDescent="0.2">
      <c r="A64" s="37">
        <v>145477</v>
      </c>
      <c r="B64" s="46" t="s">
        <v>149</v>
      </c>
      <c r="C64" s="47">
        <v>5473854</v>
      </c>
      <c r="D64" s="47">
        <v>164300</v>
      </c>
      <c r="E64" s="47">
        <v>50239</v>
      </c>
      <c r="F64" s="47">
        <v>0</v>
      </c>
      <c r="G64" s="47">
        <v>42039</v>
      </c>
      <c r="H64" s="47">
        <f t="shared" si="6"/>
        <v>42039</v>
      </c>
      <c r="I64" s="69">
        <f t="shared" si="4"/>
        <v>83.678019068850901</v>
      </c>
      <c r="J64" s="47">
        <f t="shared" si="5"/>
        <v>206339</v>
      </c>
      <c r="K64" s="69">
        <f t="shared" si="7"/>
        <v>3.7695378795269292</v>
      </c>
    </row>
    <row r="65" spans="1:12" ht="60" x14ac:dyDescent="0.2">
      <c r="A65" s="37">
        <v>142289</v>
      </c>
      <c r="B65" s="46" t="s">
        <v>91</v>
      </c>
      <c r="C65" s="47">
        <v>354496</v>
      </c>
      <c r="D65" s="47">
        <v>81576</v>
      </c>
      <c r="E65" s="47">
        <v>194494</v>
      </c>
      <c r="F65" s="47">
        <v>0</v>
      </c>
      <c r="G65" s="47">
        <v>55979</v>
      </c>
      <c r="H65" s="47">
        <f t="shared" si="6"/>
        <v>55979</v>
      </c>
      <c r="I65" s="69">
        <f t="shared" si="4"/>
        <v>28.781864736187234</v>
      </c>
      <c r="J65" s="47">
        <f t="shared" si="5"/>
        <v>137555</v>
      </c>
      <c r="K65" s="69">
        <f t="shared" si="7"/>
        <v>38.802976620328579</v>
      </c>
    </row>
    <row r="66" spans="1:12" ht="72" x14ac:dyDescent="0.2">
      <c r="A66" s="37">
        <v>274914</v>
      </c>
      <c r="B66" s="46" t="s">
        <v>150</v>
      </c>
      <c r="C66" s="47">
        <v>129200</v>
      </c>
      <c r="D66" s="47">
        <v>108660</v>
      </c>
      <c r="E66" s="47">
        <v>3000</v>
      </c>
      <c r="F66" s="47">
        <v>0</v>
      </c>
      <c r="G66" s="47">
        <v>3000</v>
      </c>
      <c r="H66" s="47">
        <f t="shared" si="6"/>
        <v>3000</v>
      </c>
      <c r="I66" s="69">
        <f t="shared" si="4"/>
        <v>100</v>
      </c>
      <c r="J66" s="47">
        <f t="shared" si="5"/>
        <v>111660</v>
      </c>
      <c r="K66" s="69">
        <f t="shared" si="7"/>
        <v>86.424148606811144</v>
      </c>
    </row>
    <row r="67" spans="1:12" ht="48" x14ac:dyDescent="0.2">
      <c r="A67" s="37">
        <v>153123</v>
      </c>
      <c r="B67" s="46" t="s">
        <v>92</v>
      </c>
      <c r="C67" s="47">
        <v>1069594.81</v>
      </c>
      <c r="D67" s="47">
        <v>0</v>
      </c>
      <c r="E67" s="47">
        <v>53680</v>
      </c>
      <c r="F67" s="47">
        <v>0</v>
      </c>
      <c r="G67" s="47"/>
      <c r="H67" s="47">
        <f t="shared" si="6"/>
        <v>0</v>
      </c>
      <c r="I67" s="69">
        <f t="shared" si="4"/>
        <v>0</v>
      </c>
      <c r="J67" s="47">
        <f t="shared" si="5"/>
        <v>0</v>
      </c>
      <c r="K67" s="69">
        <f t="shared" si="7"/>
        <v>0</v>
      </c>
    </row>
    <row r="68" spans="1:12" ht="29.25" customHeight="1" x14ac:dyDescent="0.2">
      <c r="A68" s="54"/>
      <c r="B68" s="49" t="s">
        <v>9</v>
      </c>
      <c r="C68" s="50"/>
      <c r="D68" s="51">
        <f>SUM(D69:D83)</f>
        <v>469532948.47999996</v>
      </c>
      <c r="E68" s="51">
        <f>SUM(E69:E83)</f>
        <v>26734236</v>
      </c>
      <c r="F68" s="51">
        <f>SUM(F69:F83)</f>
        <v>12862022</v>
      </c>
      <c r="G68" s="51">
        <f>SUM(G69:G83)</f>
        <v>1971800</v>
      </c>
      <c r="H68" s="51">
        <f t="shared" si="6"/>
        <v>14833822</v>
      </c>
      <c r="I68" s="142">
        <f t="shared" si="4"/>
        <v>55.486238694084996</v>
      </c>
      <c r="J68" s="51">
        <f t="shared" si="5"/>
        <v>484366770.47999996</v>
      </c>
      <c r="K68" s="142"/>
    </row>
    <row r="69" spans="1:12" ht="20.25" customHeight="1" x14ac:dyDescent="0.2">
      <c r="A69" s="52"/>
      <c r="B69" s="46" t="s">
        <v>21</v>
      </c>
      <c r="C69" s="47"/>
      <c r="D69" s="47">
        <v>17443619</v>
      </c>
      <c r="E69" s="47">
        <v>9434872</v>
      </c>
      <c r="F69" s="47">
        <v>2643263</v>
      </c>
      <c r="G69" s="47">
        <v>916343</v>
      </c>
      <c r="H69" s="47">
        <f t="shared" si="6"/>
        <v>3559606</v>
      </c>
      <c r="I69" s="100">
        <f t="shared" si="4"/>
        <v>37.728185395625928</v>
      </c>
      <c r="J69" s="47">
        <f t="shared" si="5"/>
        <v>21003225</v>
      </c>
      <c r="K69" s="100"/>
      <c r="L69" s="112"/>
    </row>
    <row r="70" spans="1:12" ht="42" customHeight="1" x14ac:dyDescent="0.2">
      <c r="A70" s="37">
        <v>27954</v>
      </c>
      <c r="B70" s="46" t="s">
        <v>93</v>
      </c>
      <c r="C70" s="47">
        <v>97047900</v>
      </c>
      <c r="D70" s="47">
        <v>95953323.040000007</v>
      </c>
      <c r="E70" s="47">
        <v>231215</v>
      </c>
      <c r="F70" s="47">
        <v>159271</v>
      </c>
      <c r="G70" s="47">
        <v>0</v>
      </c>
      <c r="H70" s="47">
        <f t="shared" si="6"/>
        <v>159271</v>
      </c>
      <c r="I70" s="69">
        <f t="shared" ref="I70:I101" si="8">H70/E70%</f>
        <v>68.88437168868802</v>
      </c>
      <c r="J70" s="47">
        <f t="shared" ref="J70:J83" si="9">D70+H70</f>
        <v>96112594.040000007</v>
      </c>
      <c r="K70" s="69">
        <f t="shared" ref="K70:K83" si="10">J70/C70%</f>
        <v>99.036242968678366</v>
      </c>
    </row>
    <row r="71" spans="1:12" ht="77.25" customHeight="1" x14ac:dyDescent="0.2">
      <c r="A71" s="37">
        <v>68162</v>
      </c>
      <c r="B71" s="46" t="s">
        <v>94</v>
      </c>
      <c r="C71" s="47">
        <v>48696233</v>
      </c>
      <c r="D71" s="47">
        <v>47840117.700000003</v>
      </c>
      <c r="E71" s="47">
        <v>399813</v>
      </c>
      <c r="F71" s="47">
        <v>101162</v>
      </c>
      <c r="G71" s="47">
        <v>30666</v>
      </c>
      <c r="H71" s="47">
        <f t="shared" si="6"/>
        <v>131828</v>
      </c>
      <c r="I71" s="69">
        <f t="shared" si="8"/>
        <v>32.972414603827289</v>
      </c>
      <c r="J71" s="47">
        <f t="shared" si="9"/>
        <v>47971945.700000003</v>
      </c>
      <c r="K71" s="69">
        <f t="shared" si="10"/>
        <v>98.51264203537059</v>
      </c>
    </row>
    <row r="72" spans="1:12" ht="72" x14ac:dyDescent="0.2">
      <c r="A72" s="37">
        <v>67776</v>
      </c>
      <c r="B72" s="46" t="s">
        <v>95</v>
      </c>
      <c r="C72" s="47">
        <v>67541014</v>
      </c>
      <c r="D72" s="47">
        <v>65459313.200000003</v>
      </c>
      <c r="E72" s="47">
        <v>1496536</v>
      </c>
      <c r="F72" s="47">
        <v>929584</v>
      </c>
      <c r="G72" s="47">
        <v>202086</v>
      </c>
      <c r="H72" s="47">
        <f t="shared" si="6"/>
        <v>1131670</v>
      </c>
      <c r="I72" s="69">
        <f t="shared" si="8"/>
        <v>75.619296829478202</v>
      </c>
      <c r="J72" s="47">
        <f t="shared" si="9"/>
        <v>66590983.200000003</v>
      </c>
      <c r="K72" s="69">
        <f t="shared" si="10"/>
        <v>98.593401632969261</v>
      </c>
    </row>
    <row r="73" spans="1:12" ht="80.25" customHeight="1" x14ac:dyDescent="0.2">
      <c r="A73" s="37">
        <v>67514</v>
      </c>
      <c r="B73" s="46" t="s">
        <v>96</v>
      </c>
      <c r="C73" s="47">
        <v>28004259</v>
      </c>
      <c r="D73" s="47">
        <v>26600072</v>
      </c>
      <c r="E73" s="47">
        <v>1030982</v>
      </c>
      <c r="F73" s="47">
        <v>362325</v>
      </c>
      <c r="G73" s="47">
        <v>5732</v>
      </c>
      <c r="H73" s="47">
        <f t="shared" si="6"/>
        <v>368057</v>
      </c>
      <c r="I73" s="69">
        <f t="shared" si="8"/>
        <v>35.699653340213509</v>
      </c>
      <c r="J73" s="47">
        <f t="shared" si="9"/>
        <v>26968129</v>
      </c>
      <c r="K73" s="69">
        <f t="shared" si="10"/>
        <v>96.300098495732371</v>
      </c>
    </row>
    <row r="74" spans="1:12" ht="72" x14ac:dyDescent="0.2">
      <c r="A74" s="37">
        <v>67623</v>
      </c>
      <c r="B74" s="46" t="s">
        <v>97</v>
      </c>
      <c r="C74" s="47">
        <v>57466574</v>
      </c>
      <c r="D74" s="47">
        <v>50367992</v>
      </c>
      <c r="E74" s="47">
        <v>7082593</v>
      </c>
      <c r="F74" s="47">
        <v>6022055</v>
      </c>
      <c r="G74" s="47">
        <v>63105</v>
      </c>
      <c r="H74" s="47">
        <f t="shared" si="6"/>
        <v>6085160</v>
      </c>
      <c r="I74" s="69">
        <f t="shared" si="8"/>
        <v>85.917121031802907</v>
      </c>
      <c r="J74" s="47">
        <f t="shared" si="9"/>
        <v>56453152</v>
      </c>
      <c r="K74" s="69">
        <f t="shared" si="10"/>
        <v>98.236501796679235</v>
      </c>
    </row>
    <row r="75" spans="1:12" ht="72" x14ac:dyDescent="0.2">
      <c r="A75" s="37">
        <v>68101</v>
      </c>
      <c r="B75" s="46" t="s">
        <v>98</v>
      </c>
      <c r="C75" s="47">
        <v>35922461</v>
      </c>
      <c r="D75" s="47">
        <v>36781313.899999999</v>
      </c>
      <c r="E75" s="47">
        <v>235959</v>
      </c>
      <c r="F75" s="47">
        <v>121083</v>
      </c>
      <c r="G75" s="47">
        <v>14546</v>
      </c>
      <c r="H75" s="47">
        <f t="shared" si="6"/>
        <v>135629</v>
      </c>
      <c r="I75" s="69">
        <f t="shared" si="8"/>
        <v>57.479901169270931</v>
      </c>
      <c r="J75" s="47">
        <f t="shared" si="9"/>
        <v>36916942.899999999</v>
      </c>
      <c r="K75" s="69">
        <f t="shared" si="10"/>
        <v>102.7684124982417</v>
      </c>
    </row>
    <row r="76" spans="1:12" ht="81" customHeight="1" x14ac:dyDescent="0.2">
      <c r="A76" s="37">
        <v>68060</v>
      </c>
      <c r="B76" s="46" t="s">
        <v>99</v>
      </c>
      <c r="C76" s="47">
        <v>28583991</v>
      </c>
      <c r="D76" s="47">
        <v>28241047.530000001</v>
      </c>
      <c r="E76" s="47">
        <v>1211687</v>
      </c>
      <c r="F76" s="47">
        <v>376499</v>
      </c>
      <c r="G76" s="47">
        <v>410932</v>
      </c>
      <c r="H76" s="47">
        <f t="shared" si="6"/>
        <v>787431</v>
      </c>
      <c r="I76" s="69">
        <f t="shared" si="8"/>
        <v>64.986337230654442</v>
      </c>
      <c r="J76" s="47">
        <f t="shared" si="9"/>
        <v>29028478.530000001</v>
      </c>
      <c r="K76" s="69">
        <f t="shared" si="10"/>
        <v>101.5550226348728</v>
      </c>
    </row>
    <row r="77" spans="1:12" ht="72" x14ac:dyDescent="0.2">
      <c r="A77" s="37">
        <v>68102</v>
      </c>
      <c r="B77" s="46" t="s">
        <v>100</v>
      </c>
      <c r="C77" s="47">
        <v>53280073</v>
      </c>
      <c r="D77" s="47">
        <v>47164224.880000003</v>
      </c>
      <c r="E77" s="47">
        <v>704076</v>
      </c>
      <c r="F77" s="47">
        <v>69393</v>
      </c>
      <c r="G77" s="47">
        <v>275651</v>
      </c>
      <c r="H77" s="47">
        <f t="shared" si="6"/>
        <v>345044</v>
      </c>
      <c r="I77" s="69">
        <f t="shared" si="8"/>
        <v>49.006641328492947</v>
      </c>
      <c r="J77" s="47">
        <f t="shared" si="9"/>
        <v>47509268.880000003</v>
      </c>
      <c r="K77" s="69">
        <f t="shared" si="10"/>
        <v>89.168926026058571</v>
      </c>
    </row>
    <row r="78" spans="1:12" ht="72" x14ac:dyDescent="0.2">
      <c r="A78" s="37">
        <v>67932</v>
      </c>
      <c r="B78" s="46" t="s">
        <v>101</v>
      </c>
      <c r="C78" s="47">
        <v>32472052</v>
      </c>
      <c r="D78" s="47">
        <v>29080692.379999999</v>
      </c>
      <c r="E78" s="47">
        <v>568617</v>
      </c>
      <c r="F78" s="47">
        <v>150208</v>
      </c>
      <c r="G78" s="47">
        <v>8942</v>
      </c>
      <c r="H78" s="47">
        <f t="shared" si="6"/>
        <v>159150</v>
      </c>
      <c r="I78" s="69">
        <f t="shared" si="8"/>
        <v>27.988962693693647</v>
      </c>
      <c r="J78" s="47">
        <f t="shared" si="9"/>
        <v>29239842.379999999</v>
      </c>
      <c r="K78" s="69">
        <f t="shared" si="10"/>
        <v>90.046179958075939</v>
      </c>
    </row>
    <row r="79" spans="1:12" ht="72" x14ac:dyDescent="0.2">
      <c r="A79" s="37">
        <v>68114</v>
      </c>
      <c r="B79" s="46" t="s">
        <v>102</v>
      </c>
      <c r="C79" s="47">
        <v>24000757</v>
      </c>
      <c r="D79" s="47">
        <v>23242422.949999999</v>
      </c>
      <c r="E79" s="47">
        <v>488523</v>
      </c>
      <c r="F79" s="47">
        <v>455559</v>
      </c>
      <c r="G79" s="117">
        <v>6791</v>
      </c>
      <c r="H79" s="117">
        <f t="shared" si="6"/>
        <v>462350</v>
      </c>
      <c r="I79" s="69">
        <f t="shared" si="8"/>
        <v>94.642422158219787</v>
      </c>
      <c r="J79" s="47">
        <f t="shared" si="9"/>
        <v>23704772.949999999</v>
      </c>
      <c r="K79" s="69">
        <f t="shared" si="10"/>
        <v>98.766772023065769</v>
      </c>
    </row>
    <row r="80" spans="1:12" ht="60" x14ac:dyDescent="0.2">
      <c r="A80" s="37">
        <v>268462</v>
      </c>
      <c r="B80" s="46" t="s">
        <v>44</v>
      </c>
      <c r="C80" s="47">
        <v>129685285.19</v>
      </c>
      <c r="D80" s="47">
        <v>1249864.8999999999</v>
      </c>
      <c r="E80" s="47">
        <v>2833933</v>
      </c>
      <c r="F80" s="47">
        <v>762087</v>
      </c>
      <c r="G80" s="47">
        <v>0</v>
      </c>
      <c r="H80" s="47">
        <f t="shared" si="6"/>
        <v>762087</v>
      </c>
      <c r="I80" s="69">
        <f t="shared" si="8"/>
        <v>26.891496729104038</v>
      </c>
      <c r="J80" s="47">
        <f t="shared" si="9"/>
        <v>2011951.9</v>
      </c>
      <c r="K80" s="69">
        <f t="shared" si="10"/>
        <v>1.5514110926712457</v>
      </c>
    </row>
    <row r="81" spans="1:12" ht="48" x14ac:dyDescent="0.2">
      <c r="A81" s="37">
        <v>256869</v>
      </c>
      <c r="B81" s="46" t="s">
        <v>47</v>
      </c>
      <c r="C81" s="47">
        <v>25886132</v>
      </c>
      <c r="D81" s="47">
        <v>0</v>
      </c>
      <c r="E81" s="47">
        <v>245000</v>
      </c>
      <c r="F81" s="47">
        <v>64955</v>
      </c>
      <c r="G81" s="153"/>
      <c r="H81" s="153">
        <f t="shared" si="6"/>
        <v>64955</v>
      </c>
      <c r="I81" s="69">
        <f t="shared" si="8"/>
        <v>26.512244897959185</v>
      </c>
      <c r="J81" s="47">
        <f t="shared" si="9"/>
        <v>64955</v>
      </c>
      <c r="K81" s="69">
        <f t="shared" si="10"/>
        <v>0.25092586254292454</v>
      </c>
    </row>
    <row r="82" spans="1:12" ht="60" x14ac:dyDescent="0.2">
      <c r="A82" s="37">
        <v>319790</v>
      </c>
      <c r="B82" s="46" t="s">
        <v>103</v>
      </c>
      <c r="C82" s="47">
        <v>879374</v>
      </c>
      <c r="D82" s="47">
        <v>108945</v>
      </c>
      <c r="E82" s="47">
        <v>770429</v>
      </c>
      <c r="F82" s="47">
        <v>644578</v>
      </c>
      <c r="G82" s="47">
        <v>37006</v>
      </c>
      <c r="H82" s="47">
        <f t="shared" si="6"/>
        <v>681584</v>
      </c>
      <c r="I82" s="69">
        <f t="shared" si="8"/>
        <v>88.468113220037154</v>
      </c>
      <c r="J82" s="47">
        <f t="shared" si="9"/>
        <v>790529</v>
      </c>
      <c r="K82" s="69">
        <f t="shared" si="10"/>
        <v>89.896790216676862</v>
      </c>
    </row>
    <row r="83" spans="1:12" ht="60" x14ac:dyDescent="0.2">
      <c r="A83" s="37">
        <v>327681</v>
      </c>
      <c r="B83" s="46" t="s">
        <v>141</v>
      </c>
      <c r="C83" s="47">
        <v>43188164</v>
      </c>
      <c r="D83" s="47">
        <v>0</v>
      </c>
      <c r="E83" s="47">
        <v>1</v>
      </c>
      <c r="F83" s="47">
        <v>0</v>
      </c>
      <c r="G83" s="47"/>
      <c r="H83" s="47">
        <f t="shared" si="6"/>
        <v>0</v>
      </c>
      <c r="I83" s="69">
        <f t="shared" si="8"/>
        <v>0</v>
      </c>
      <c r="J83" s="47">
        <f t="shared" si="9"/>
        <v>0</v>
      </c>
      <c r="K83" s="69">
        <f t="shared" si="10"/>
        <v>0</v>
      </c>
    </row>
    <row r="84" spans="1:12" ht="12.75" x14ac:dyDescent="0.2">
      <c r="A84" s="93"/>
      <c r="B84" s="85"/>
      <c r="C84" s="91"/>
      <c r="D84" s="94"/>
      <c r="E84" s="95"/>
      <c r="F84" s="95"/>
      <c r="G84" s="91"/>
      <c r="H84" s="96"/>
      <c r="I84" s="97"/>
      <c r="J84" s="94"/>
      <c r="K84" s="98"/>
    </row>
    <row r="85" spans="1:12" s="59" customFormat="1" ht="12" x14ac:dyDescent="0.2">
      <c r="A85" s="135" t="s">
        <v>16</v>
      </c>
      <c r="B85" s="136"/>
      <c r="C85" s="137"/>
      <c r="D85" s="137"/>
      <c r="E85" s="99"/>
      <c r="F85" s="78"/>
      <c r="G85" s="75"/>
      <c r="H85" s="75"/>
      <c r="I85" s="76"/>
      <c r="J85" s="77"/>
      <c r="K85" s="76"/>
      <c r="L85" s="36"/>
    </row>
    <row r="86" spans="1:12" s="59" customFormat="1" ht="12" x14ac:dyDescent="0.2">
      <c r="A86" s="138" t="s">
        <v>11</v>
      </c>
      <c r="B86" s="139"/>
      <c r="C86" s="137"/>
      <c r="D86" s="137"/>
      <c r="E86" s="99"/>
      <c r="F86" s="78"/>
      <c r="G86" s="75"/>
      <c r="H86" s="75"/>
      <c r="I86" s="76"/>
      <c r="J86" s="77"/>
      <c r="K86" s="76"/>
      <c r="L86" s="36"/>
    </row>
    <row r="87" spans="1:12" ht="20.25" customHeight="1" x14ac:dyDescent="0.2">
      <c r="A87" s="140"/>
      <c r="B87" s="165" t="s">
        <v>111</v>
      </c>
      <c r="C87" s="166"/>
      <c r="D87" s="166"/>
    </row>
    <row r="88" spans="1:12" ht="20.25" customHeight="1" x14ac:dyDescent="0.2"/>
    <row r="89" spans="1:12" ht="20.25" customHeight="1" x14ac:dyDescent="0.2"/>
    <row r="90" spans="1:12" ht="20.25" customHeight="1" x14ac:dyDescent="0.2"/>
    <row r="91" spans="1:12" ht="20.25" customHeight="1" x14ac:dyDescent="0.2"/>
    <row r="92" spans="1:12" ht="20.25" customHeight="1" x14ac:dyDescent="0.2"/>
    <row r="93" spans="1:12" ht="20.25" customHeight="1" x14ac:dyDescent="0.2"/>
    <row r="94" spans="1:12" ht="20.25" customHeight="1" x14ac:dyDescent="0.2"/>
    <row r="95" spans="1:12" ht="20.25" customHeight="1" x14ac:dyDescent="0.2"/>
    <row r="96" spans="1:1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sheetData>
  <mergeCells count="10">
    <mergeCell ref="B87:D87"/>
    <mergeCell ref="E4:I4"/>
    <mergeCell ref="A4:A5"/>
    <mergeCell ref="B4:B5"/>
    <mergeCell ref="A1:K1"/>
    <mergeCell ref="A2:K2"/>
    <mergeCell ref="J4:J5"/>
    <mergeCell ref="K4:K5"/>
    <mergeCell ref="C4:C5"/>
    <mergeCell ref="D4:D5"/>
  </mergeCells>
  <phoneticPr fontId="6" type="noConversion"/>
  <hyperlinks>
    <hyperlink ref="B87" r:id="rId1"/>
  </hyperlinks>
  <pageMargins left="0.70866141732283472" right="0.70866141732283472" top="0.74803149606299213" bottom="0.74803149606299213" header="0.31496062992125984" footer="0.31496062992125984"/>
  <pageSetup paperSize="9" scale="57" fitToHeight="0" orientation="portrait" r:id="rId2"/>
  <headerFooter alignWithMargins="0"/>
  <ignoredErrors>
    <ignoredError sqref="H66:H67 H65 H70:H75 H8:H9 H10 H81 H69 H82:H8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87"/>
  <sheetViews>
    <sheetView zoomScaleNormal="100" workbookViewId="0">
      <pane xSplit="2" ySplit="7" topLeftCell="C33" activePane="bottomRight" state="frozen"/>
      <selection pane="topRight" activeCell="C1" sqref="C1"/>
      <selection pane="bottomLeft" activeCell="A8" sqref="A8"/>
      <selection pane="bottomRight" activeCell="C45" sqref="C45"/>
    </sheetView>
  </sheetViews>
  <sheetFormatPr baseColWidth="10" defaultColWidth="11.42578125" defaultRowHeight="12" x14ac:dyDescent="0.2"/>
  <cols>
    <col min="1" max="1" width="8.5703125" style="41" customWidth="1"/>
    <col min="2" max="2" width="41.42578125" style="43" customWidth="1"/>
    <col min="3" max="3" width="10.5703125" style="43" customWidth="1"/>
    <col min="4" max="4" width="11.42578125" style="43" customWidth="1"/>
    <col min="5" max="5" width="11.140625" style="43" customWidth="1"/>
    <col min="6" max="6" width="11.7109375" style="43" customWidth="1"/>
    <col min="7" max="7" width="11.7109375" style="42" customWidth="1"/>
    <col min="8" max="8" width="11.28515625" style="42" customWidth="1"/>
    <col min="9" max="9" width="8.7109375" style="55" customWidth="1"/>
    <col min="10" max="10" width="12.28515625" style="56" customWidth="1"/>
    <col min="11" max="11" width="10.5703125" style="55" customWidth="1"/>
    <col min="12" max="12" width="6.7109375" style="42" customWidth="1"/>
    <col min="13" max="17" width="11.42578125" style="42" customWidth="1"/>
    <col min="18" max="16384" width="11.42578125" style="42"/>
  </cols>
  <sheetData>
    <row r="1" spans="1:15" ht="18" customHeight="1" x14ac:dyDescent="0.2">
      <c r="A1" s="180" t="s">
        <v>12</v>
      </c>
      <c r="B1" s="180"/>
      <c r="C1" s="180"/>
      <c r="D1" s="180"/>
      <c r="E1" s="180"/>
      <c r="F1" s="180"/>
      <c r="G1" s="180"/>
      <c r="H1" s="180"/>
      <c r="I1" s="180"/>
      <c r="J1" s="180"/>
      <c r="K1" s="180"/>
    </row>
    <row r="2" spans="1:15" ht="18" customHeight="1" x14ac:dyDescent="0.2">
      <c r="A2" s="171" t="s">
        <v>152</v>
      </c>
      <c r="B2" s="171"/>
      <c r="C2" s="171"/>
      <c r="D2" s="171"/>
      <c r="E2" s="171"/>
      <c r="F2" s="171"/>
      <c r="G2" s="171"/>
      <c r="H2" s="171"/>
      <c r="I2" s="171"/>
      <c r="J2" s="171"/>
      <c r="K2" s="171"/>
    </row>
    <row r="3" spans="1:15" ht="25.5" customHeight="1" x14ac:dyDescent="0.2">
      <c r="B3" s="41"/>
      <c r="C3" s="41"/>
      <c r="D3" s="41"/>
      <c r="E3" s="58"/>
      <c r="F3" s="41"/>
      <c r="G3" s="74"/>
      <c r="H3" s="86"/>
      <c r="I3" s="81"/>
      <c r="J3" s="90"/>
      <c r="K3" s="41"/>
    </row>
    <row r="4" spans="1:15" ht="20.25" customHeight="1" x14ac:dyDescent="0.2">
      <c r="A4" s="190" t="s">
        <v>2</v>
      </c>
      <c r="B4" s="183" t="s">
        <v>10</v>
      </c>
      <c r="C4" s="183" t="s">
        <v>3</v>
      </c>
      <c r="D4" s="188" t="s">
        <v>48</v>
      </c>
      <c r="E4" s="185" t="s">
        <v>49</v>
      </c>
      <c r="F4" s="186"/>
      <c r="G4" s="186"/>
      <c r="H4" s="186"/>
      <c r="I4" s="187"/>
      <c r="J4" s="178" t="s">
        <v>22</v>
      </c>
      <c r="K4" s="181" t="s">
        <v>23</v>
      </c>
    </row>
    <row r="5" spans="1:15" s="44" customFormat="1" ht="65.25" customHeight="1" thickBot="1" x14ac:dyDescent="0.25">
      <c r="A5" s="191"/>
      <c r="B5" s="184"/>
      <c r="C5" s="184"/>
      <c r="D5" s="189"/>
      <c r="E5" s="26" t="s">
        <v>50</v>
      </c>
      <c r="F5" s="28" t="s">
        <v>154</v>
      </c>
      <c r="G5" s="29" t="s">
        <v>24</v>
      </c>
      <c r="H5" s="27" t="s">
        <v>51</v>
      </c>
      <c r="I5" s="30" t="s">
        <v>13</v>
      </c>
      <c r="J5" s="179"/>
      <c r="K5" s="182"/>
    </row>
    <row r="6" spans="1:15" s="115" customFormat="1" ht="18.75" customHeight="1" x14ac:dyDescent="0.25">
      <c r="A6" s="110"/>
      <c r="B6" s="108" t="s">
        <v>39</v>
      </c>
      <c r="C6" s="114"/>
      <c r="D6" s="134">
        <f>D7+D10+D12</f>
        <v>166764958.36000001</v>
      </c>
      <c r="E6" s="134">
        <f>E7+E10+E12</f>
        <v>89820957</v>
      </c>
      <c r="F6" s="134">
        <f t="shared" ref="F6:G6" si="0">F7+F10+F12</f>
        <v>11270397</v>
      </c>
      <c r="G6" s="134">
        <f t="shared" si="0"/>
        <v>14477858</v>
      </c>
      <c r="H6" s="134">
        <f>SUM(F6:G6)</f>
        <v>25748255</v>
      </c>
      <c r="I6" s="111">
        <f t="shared" ref="I6:I47" si="1">H6/E6%</f>
        <v>28.666199804573449</v>
      </c>
      <c r="J6" s="116">
        <f t="shared" ref="J6:J47" si="2">D6+H6</f>
        <v>192513213.36000001</v>
      </c>
      <c r="K6" s="147"/>
    </row>
    <row r="7" spans="1:15" ht="21.75" customHeight="1" x14ac:dyDescent="0.2">
      <c r="A7" s="121"/>
      <c r="B7" s="53" t="s">
        <v>104</v>
      </c>
      <c r="C7" s="122"/>
      <c r="D7" s="122">
        <f>SUM(D8:D9)</f>
        <v>2260971</v>
      </c>
      <c r="E7" s="123">
        <f>SUM(E8:E9)</f>
        <v>10183151</v>
      </c>
      <c r="F7" s="123">
        <f t="shared" ref="F7:G7" si="3">SUM(F8:F9)</f>
        <v>1292911</v>
      </c>
      <c r="G7" s="123">
        <f t="shared" si="3"/>
        <v>4664850</v>
      </c>
      <c r="H7" s="123">
        <f t="shared" ref="H7:H47" si="4">SUM(F7:G7)</f>
        <v>5957761</v>
      </c>
      <c r="I7" s="124">
        <f t="shared" si="1"/>
        <v>58.50606555868611</v>
      </c>
      <c r="J7" s="123">
        <f t="shared" si="2"/>
        <v>8218732</v>
      </c>
      <c r="K7" s="124"/>
    </row>
    <row r="8" spans="1:15" ht="48" x14ac:dyDescent="0.2">
      <c r="A8" s="48">
        <v>238150</v>
      </c>
      <c r="B8" s="125" t="s">
        <v>105</v>
      </c>
      <c r="C8" s="117">
        <v>7604228.3600000003</v>
      </c>
      <c r="D8" s="117">
        <v>2242971</v>
      </c>
      <c r="E8" s="117">
        <v>5449501</v>
      </c>
      <c r="F8" s="117">
        <v>1292911</v>
      </c>
      <c r="G8" s="117">
        <v>39160</v>
      </c>
      <c r="H8" s="117">
        <f t="shared" si="4"/>
        <v>1332071</v>
      </c>
      <c r="I8" s="126">
        <f t="shared" si="1"/>
        <v>24.443907799998566</v>
      </c>
      <c r="J8" s="117">
        <f t="shared" si="2"/>
        <v>3575042</v>
      </c>
      <c r="K8" s="69">
        <f>J8/C8%</f>
        <v>47.013869530872419</v>
      </c>
    </row>
    <row r="9" spans="1:15" ht="60" x14ac:dyDescent="0.2">
      <c r="A9" s="48">
        <v>227100</v>
      </c>
      <c r="B9" s="125" t="s">
        <v>106</v>
      </c>
      <c r="C9" s="117">
        <v>13590587</v>
      </c>
      <c r="D9" s="117">
        <v>18000</v>
      </c>
      <c r="E9" s="117">
        <v>4733650</v>
      </c>
      <c r="F9" s="117">
        <v>0</v>
      </c>
      <c r="G9" s="117">
        <v>4625690</v>
      </c>
      <c r="H9" s="117">
        <f t="shared" si="4"/>
        <v>4625690</v>
      </c>
      <c r="I9" s="126">
        <f t="shared" si="1"/>
        <v>97.719307511117208</v>
      </c>
      <c r="J9" s="117">
        <f t="shared" si="2"/>
        <v>4643690</v>
      </c>
      <c r="K9" s="69">
        <f>J9/C9%</f>
        <v>34.168428486569418</v>
      </c>
    </row>
    <row r="10" spans="1:15" ht="24" x14ac:dyDescent="0.2">
      <c r="A10" s="48"/>
      <c r="B10" s="53" t="s">
        <v>19</v>
      </c>
      <c r="C10" s="66"/>
      <c r="D10" s="70">
        <f>D11</f>
        <v>50550324.600000001</v>
      </c>
      <c r="E10" s="67">
        <f>E11</f>
        <v>60000000</v>
      </c>
      <c r="F10" s="67">
        <f>F11</f>
        <v>3837818</v>
      </c>
      <c r="G10" s="67">
        <f>G11</f>
        <v>6422188</v>
      </c>
      <c r="H10" s="67">
        <f t="shared" si="4"/>
        <v>10260006</v>
      </c>
      <c r="I10" s="68">
        <f t="shared" si="1"/>
        <v>17.100010000000001</v>
      </c>
      <c r="J10" s="67">
        <f t="shared" si="2"/>
        <v>60810330.600000001</v>
      </c>
      <c r="K10" s="68"/>
    </row>
    <row r="11" spans="1:15" ht="63" customHeight="1" x14ac:dyDescent="0.2">
      <c r="A11" s="48">
        <v>143957</v>
      </c>
      <c r="B11" s="46" t="s">
        <v>33</v>
      </c>
      <c r="C11" s="117">
        <v>263695117.03999999</v>
      </c>
      <c r="D11" s="117">
        <v>50550324.600000001</v>
      </c>
      <c r="E11" s="47">
        <v>60000000</v>
      </c>
      <c r="F11" s="47">
        <v>3837818</v>
      </c>
      <c r="G11" s="47">
        <v>6422188</v>
      </c>
      <c r="H11" s="47">
        <f t="shared" si="4"/>
        <v>10260006</v>
      </c>
      <c r="I11" s="69">
        <f t="shared" si="1"/>
        <v>17.100010000000001</v>
      </c>
      <c r="J11" s="117">
        <f t="shared" si="2"/>
        <v>60810330.600000001</v>
      </c>
      <c r="K11" s="69">
        <f>J11/C11%</f>
        <v>23.060848180505243</v>
      </c>
      <c r="L11" s="45"/>
      <c r="M11" s="45"/>
      <c r="N11" s="45"/>
      <c r="O11" s="45"/>
    </row>
    <row r="12" spans="1:15" s="45" customFormat="1" ht="24" x14ac:dyDescent="0.2">
      <c r="A12" s="129"/>
      <c r="B12" s="130" t="s">
        <v>110</v>
      </c>
      <c r="C12" s="131"/>
      <c r="D12" s="123">
        <f>D13+D16+D19+D21+D23+D25+D28+D35+D38+D40+D42+D45</f>
        <v>113953662.76000001</v>
      </c>
      <c r="E12" s="123">
        <f>E13+E16+E19+E21+E23+E25+E28+E35+E38+E40+E42+E45</f>
        <v>19637806</v>
      </c>
      <c r="F12" s="123">
        <f>F13+F16+F19+F21+F23+F25+F28+F35+F38+F40+F42+F45</f>
        <v>6139668</v>
      </c>
      <c r="G12" s="123">
        <f>G13+G16+G19+G21+G23+G25+G28+G35+G38+G40+G42+G45</f>
        <v>3390820</v>
      </c>
      <c r="H12" s="123">
        <f t="shared" si="4"/>
        <v>9530488</v>
      </c>
      <c r="I12" s="133">
        <f t="shared" si="1"/>
        <v>48.531327786820995</v>
      </c>
      <c r="J12" s="132">
        <f t="shared" si="2"/>
        <v>123484150.76000001</v>
      </c>
      <c r="K12" s="133"/>
    </row>
    <row r="13" spans="1:15" ht="24" x14ac:dyDescent="0.2">
      <c r="A13" s="48"/>
      <c r="B13" s="127" t="s">
        <v>114</v>
      </c>
      <c r="C13" s="128"/>
      <c r="D13" s="128">
        <f>SUM(D14:D15)</f>
        <v>525281</v>
      </c>
      <c r="E13" s="128">
        <f>SUM(E14:E15)</f>
        <v>1830275</v>
      </c>
      <c r="F13" s="128">
        <f>SUM(F14:F15)</f>
        <v>1072767</v>
      </c>
      <c r="G13" s="128">
        <f>SUM(G14:G15)</f>
        <v>0</v>
      </c>
      <c r="H13" s="128">
        <f t="shared" si="4"/>
        <v>1072767</v>
      </c>
      <c r="I13" s="150">
        <f t="shared" si="1"/>
        <v>58.612339675731789</v>
      </c>
      <c r="J13" s="128">
        <f t="shared" si="2"/>
        <v>1598048</v>
      </c>
      <c r="K13" s="150"/>
    </row>
    <row r="14" spans="1:15" ht="36" x14ac:dyDescent="0.2">
      <c r="A14" s="48">
        <v>182070</v>
      </c>
      <c r="B14" s="46" t="s">
        <v>115</v>
      </c>
      <c r="C14" s="117">
        <v>1197216.1399999999</v>
      </c>
      <c r="D14" s="148">
        <v>387791</v>
      </c>
      <c r="E14" s="47">
        <v>770420</v>
      </c>
      <c r="F14" s="47">
        <v>491817</v>
      </c>
      <c r="G14" s="117">
        <v>0</v>
      </c>
      <c r="H14" s="117">
        <f t="shared" si="4"/>
        <v>491817</v>
      </c>
      <c r="I14" s="151">
        <f t="shared" si="1"/>
        <v>63.837517198411255</v>
      </c>
      <c r="J14" s="47">
        <f t="shared" si="2"/>
        <v>879608</v>
      </c>
      <c r="K14" s="151">
        <f>J14/C14%</f>
        <v>73.471111072725776</v>
      </c>
    </row>
    <row r="15" spans="1:15" ht="36" x14ac:dyDescent="0.2">
      <c r="A15" s="48">
        <v>206839</v>
      </c>
      <c r="B15" s="46" t="s">
        <v>116</v>
      </c>
      <c r="C15" s="117">
        <v>1531774.66</v>
      </c>
      <c r="D15" s="148">
        <v>137490</v>
      </c>
      <c r="E15" s="47">
        <v>1059855</v>
      </c>
      <c r="F15" s="47">
        <v>580950</v>
      </c>
      <c r="G15" s="117"/>
      <c r="H15" s="117">
        <f t="shared" si="4"/>
        <v>580950</v>
      </c>
      <c r="I15" s="151">
        <f t="shared" si="1"/>
        <v>54.814101929037463</v>
      </c>
      <c r="J15" s="47">
        <f t="shared" si="2"/>
        <v>718440</v>
      </c>
      <c r="K15" s="151">
        <f>J15/C15%</f>
        <v>46.902460183014128</v>
      </c>
    </row>
    <row r="16" spans="1:15" ht="24" x14ac:dyDescent="0.2">
      <c r="A16" s="48"/>
      <c r="B16" s="127" t="s">
        <v>126</v>
      </c>
      <c r="C16" s="128"/>
      <c r="D16" s="128">
        <f>SUM(D17:D18)</f>
        <v>55260.89</v>
      </c>
      <c r="E16" s="128">
        <f>SUM(E17:E18)</f>
        <v>22540</v>
      </c>
      <c r="F16" s="128">
        <v>0</v>
      </c>
      <c r="G16" s="127"/>
      <c r="H16" s="128">
        <f t="shared" si="4"/>
        <v>0</v>
      </c>
      <c r="I16" s="150">
        <f t="shared" si="1"/>
        <v>0</v>
      </c>
      <c r="J16" s="128">
        <f t="shared" si="2"/>
        <v>55260.89</v>
      </c>
      <c r="K16" s="150"/>
    </row>
    <row r="17" spans="1:11" ht="48" x14ac:dyDescent="0.2">
      <c r="A17" s="48">
        <v>220053</v>
      </c>
      <c r="B17" s="46" t="s">
        <v>127</v>
      </c>
      <c r="C17" s="117">
        <v>9951775</v>
      </c>
      <c r="D17" s="148">
        <v>33000</v>
      </c>
      <c r="E17" s="47">
        <v>10701</v>
      </c>
      <c r="F17" s="47">
        <v>0</v>
      </c>
      <c r="G17" s="117"/>
      <c r="H17" s="117">
        <f t="shared" si="4"/>
        <v>0</v>
      </c>
      <c r="I17" s="151">
        <f t="shared" si="1"/>
        <v>0</v>
      </c>
      <c r="J17" s="47">
        <f t="shared" si="2"/>
        <v>33000</v>
      </c>
      <c r="K17" s="151">
        <f>J17/C17%</f>
        <v>0.33159913683739833</v>
      </c>
    </row>
    <row r="18" spans="1:11" ht="36" x14ac:dyDescent="0.2">
      <c r="A18" s="48">
        <v>271878</v>
      </c>
      <c r="B18" s="46" t="s">
        <v>128</v>
      </c>
      <c r="C18" s="117">
        <v>3649603</v>
      </c>
      <c r="D18" s="148">
        <v>22260.89</v>
      </c>
      <c r="E18" s="47">
        <v>11839</v>
      </c>
      <c r="F18" s="47">
        <v>0</v>
      </c>
      <c r="G18" s="117"/>
      <c r="H18" s="117">
        <f t="shared" si="4"/>
        <v>0</v>
      </c>
      <c r="I18" s="151">
        <f t="shared" si="1"/>
        <v>0</v>
      </c>
      <c r="J18" s="47">
        <f t="shared" si="2"/>
        <v>22260.89</v>
      </c>
      <c r="K18" s="151">
        <f>J18/C18%</f>
        <v>0.60995374017393122</v>
      </c>
    </row>
    <row r="19" spans="1:11" ht="24" x14ac:dyDescent="0.2">
      <c r="A19" s="48"/>
      <c r="B19" s="127" t="s">
        <v>129</v>
      </c>
      <c r="C19" s="128"/>
      <c r="D19" s="128">
        <f>D20</f>
        <v>1795132.72</v>
      </c>
      <c r="E19" s="128">
        <f>E20</f>
        <v>5766</v>
      </c>
      <c r="F19" s="128">
        <f>F20</f>
        <v>5650</v>
      </c>
      <c r="G19" s="127"/>
      <c r="H19" s="128">
        <f t="shared" si="4"/>
        <v>5650</v>
      </c>
      <c r="I19" s="150">
        <f t="shared" si="1"/>
        <v>97.988206729101634</v>
      </c>
      <c r="J19" s="128">
        <f t="shared" si="2"/>
        <v>1800782.72</v>
      </c>
      <c r="K19" s="150"/>
    </row>
    <row r="20" spans="1:11" ht="48" x14ac:dyDescent="0.2">
      <c r="A20" s="48">
        <v>104190</v>
      </c>
      <c r="B20" s="46" t="s">
        <v>130</v>
      </c>
      <c r="C20" s="117">
        <v>1800899.44</v>
      </c>
      <c r="D20" s="148">
        <v>1795132.72</v>
      </c>
      <c r="E20" s="47">
        <v>5766</v>
      </c>
      <c r="F20" s="47">
        <v>5650</v>
      </c>
      <c r="G20" s="117"/>
      <c r="H20" s="117">
        <f t="shared" si="4"/>
        <v>5650</v>
      </c>
      <c r="I20" s="151">
        <f t="shared" si="1"/>
        <v>97.988206729101634</v>
      </c>
      <c r="J20" s="47">
        <f t="shared" si="2"/>
        <v>1800782.72</v>
      </c>
      <c r="K20" s="151">
        <f>J20/C20%</f>
        <v>99.993518794142105</v>
      </c>
    </row>
    <row r="21" spans="1:11" ht="24" x14ac:dyDescent="0.2">
      <c r="A21" s="48"/>
      <c r="B21" s="127" t="s">
        <v>131</v>
      </c>
      <c r="C21" s="128"/>
      <c r="D21" s="128">
        <f>D22</f>
        <v>1497079.07</v>
      </c>
      <c r="E21" s="128">
        <f>E22</f>
        <v>320602</v>
      </c>
      <c r="F21" s="128">
        <v>0</v>
      </c>
      <c r="G21" s="127"/>
      <c r="H21" s="128">
        <f t="shared" si="4"/>
        <v>0</v>
      </c>
      <c r="I21" s="150">
        <f t="shared" si="1"/>
        <v>0</v>
      </c>
      <c r="J21" s="128">
        <f t="shared" si="2"/>
        <v>1497079.07</v>
      </c>
      <c r="K21" s="150"/>
    </row>
    <row r="22" spans="1:11" ht="48" x14ac:dyDescent="0.2">
      <c r="A22" s="48">
        <v>117211</v>
      </c>
      <c r="B22" s="46" t="s">
        <v>132</v>
      </c>
      <c r="C22" s="117">
        <v>2308127.64</v>
      </c>
      <c r="D22" s="148">
        <v>1497079.07</v>
      </c>
      <c r="E22" s="47">
        <v>320602</v>
      </c>
      <c r="F22" s="47">
        <v>0</v>
      </c>
      <c r="G22" s="117"/>
      <c r="H22" s="117">
        <f t="shared" si="4"/>
        <v>0</v>
      </c>
      <c r="I22" s="151">
        <f t="shared" si="1"/>
        <v>0</v>
      </c>
      <c r="J22" s="47">
        <f t="shared" si="2"/>
        <v>1497079.07</v>
      </c>
      <c r="K22" s="151">
        <f>J22/C22%</f>
        <v>64.861190692209718</v>
      </c>
    </row>
    <row r="23" spans="1:11" ht="24" x14ac:dyDescent="0.2">
      <c r="A23" s="48"/>
      <c r="B23" s="127" t="s">
        <v>107</v>
      </c>
      <c r="C23" s="128"/>
      <c r="D23" s="128">
        <f>D24</f>
        <v>66608929.799999997</v>
      </c>
      <c r="E23" s="128">
        <f>E24</f>
        <v>6070219</v>
      </c>
      <c r="F23" s="128">
        <f>F24</f>
        <v>257476</v>
      </c>
      <c r="G23" s="128">
        <f>G24</f>
        <v>178904</v>
      </c>
      <c r="H23" s="128">
        <f t="shared" si="4"/>
        <v>436380</v>
      </c>
      <c r="I23" s="150">
        <f t="shared" si="1"/>
        <v>7.1888674856706158</v>
      </c>
      <c r="J23" s="128">
        <f t="shared" si="2"/>
        <v>67045309.799999997</v>
      </c>
      <c r="K23" s="150"/>
    </row>
    <row r="24" spans="1:11" ht="48" x14ac:dyDescent="0.2">
      <c r="A24" s="48">
        <v>16823</v>
      </c>
      <c r="B24" s="46" t="s">
        <v>108</v>
      </c>
      <c r="C24" s="47">
        <v>131606305.98999999</v>
      </c>
      <c r="D24" s="149">
        <v>66608929.799999997</v>
      </c>
      <c r="E24" s="47">
        <v>6070219</v>
      </c>
      <c r="F24" s="47">
        <v>257476</v>
      </c>
      <c r="G24" s="117">
        <v>178904</v>
      </c>
      <c r="H24" s="117">
        <f t="shared" si="4"/>
        <v>436380</v>
      </c>
      <c r="I24" s="151">
        <f t="shared" si="1"/>
        <v>7.1888674856706158</v>
      </c>
      <c r="J24" s="47">
        <f t="shared" si="2"/>
        <v>67045309.799999997</v>
      </c>
      <c r="K24" s="151">
        <f>J24/C24%</f>
        <v>50.943842922765711</v>
      </c>
    </row>
    <row r="25" spans="1:11" ht="24" x14ac:dyDescent="0.2">
      <c r="A25" s="48"/>
      <c r="B25" s="127" t="s">
        <v>117</v>
      </c>
      <c r="C25" s="128"/>
      <c r="D25" s="128">
        <f>SUM(D26:D27)</f>
        <v>22503216.68</v>
      </c>
      <c r="E25" s="128">
        <f>SUM(E26:E27)</f>
        <v>1581030</v>
      </c>
      <c r="F25" s="128">
        <f>SUM(F26:F27)</f>
        <v>1180886</v>
      </c>
      <c r="G25" s="127"/>
      <c r="H25" s="128">
        <f t="shared" si="4"/>
        <v>1180886</v>
      </c>
      <c r="I25" s="150">
        <f t="shared" si="1"/>
        <v>74.690929330879243</v>
      </c>
      <c r="J25" s="128">
        <f t="shared" si="2"/>
        <v>23684102.68</v>
      </c>
      <c r="K25" s="150"/>
    </row>
    <row r="26" spans="1:11" ht="60" x14ac:dyDescent="0.2">
      <c r="A26" s="48">
        <v>191262</v>
      </c>
      <c r="B26" s="46" t="s">
        <v>118</v>
      </c>
      <c r="C26" s="117">
        <v>12762215</v>
      </c>
      <c r="D26" s="148">
        <v>12466878.949999999</v>
      </c>
      <c r="E26" s="47">
        <v>200437</v>
      </c>
      <c r="F26" s="47">
        <v>195000</v>
      </c>
      <c r="G26" s="117"/>
      <c r="H26" s="117">
        <f t="shared" si="4"/>
        <v>195000</v>
      </c>
      <c r="I26" s="151">
        <f t="shared" si="1"/>
        <v>97.287426972066044</v>
      </c>
      <c r="J26" s="47">
        <f t="shared" si="2"/>
        <v>12661878.949999999</v>
      </c>
      <c r="K26" s="151">
        <f>J26/C26%</f>
        <v>99.21380379503087</v>
      </c>
    </row>
    <row r="27" spans="1:11" ht="48" x14ac:dyDescent="0.2">
      <c r="A27" s="48">
        <v>187772</v>
      </c>
      <c r="B27" s="46" t="s">
        <v>119</v>
      </c>
      <c r="C27" s="117">
        <v>11416931</v>
      </c>
      <c r="D27" s="148">
        <v>10036337.73</v>
      </c>
      <c r="E27" s="47">
        <v>1380593</v>
      </c>
      <c r="F27" s="47">
        <v>985886</v>
      </c>
      <c r="G27" s="117"/>
      <c r="H27" s="117">
        <f t="shared" si="4"/>
        <v>985886</v>
      </c>
      <c r="I27" s="151">
        <f t="shared" si="1"/>
        <v>71.410328750037124</v>
      </c>
      <c r="J27" s="47">
        <f t="shared" si="2"/>
        <v>11022223.73</v>
      </c>
      <c r="K27" s="151">
        <f>J27/C27%</f>
        <v>96.542790089560853</v>
      </c>
    </row>
    <row r="28" spans="1:11" ht="24" x14ac:dyDescent="0.2">
      <c r="A28" s="48"/>
      <c r="B28" s="127" t="s">
        <v>120</v>
      </c>
      <c r="C28" s="128"/>
      <c r="D28" s="128">
        <f>SUM(D29:D34)</f>
        <v>132400</v>
      </c>
      <c r="E28" s="128">
        <f>SUM(E29:E34)</f>
        <v>1057352</v>
      </c>
      <c r="F28" s="128">
        <f>SUM(F29:F34)</f>
        <v>346681</v>
      </c>
      <c r="G28" s="155">
        <f>SUM(G29:G34)</f>
        <v>616978</v>
      </c>
      <c r="H28" s="155">
        <f t="shared" si="4"/>
        <v>963659</v>
      </c>
      <c r="I28" s="150">
        <f t="shared" si="1"/>
        <v>91.138901709175371</v>
      </c>
      <c r="J28" s="128">
        <f t="shared" si="2"/>
        <v>1096059</v>
      </c>
      <c r="K28" s="150"/>
    </row>
    <row r="29" spans="1:11" ht="72" x14ac:dyDescent="0.2">
      <c r="A29" s="48">
        <v>263915</v>
      </c>
      <c r="B29" s="46" t="s">
        <v>121</v>
      </c>
      <c r="C29" s="117">
        <v>1151713.3</v>
      </c>
      <c r="D29" s="148">
        <v>132400</v>
      </c>
      <c r="E29" s="47">
        <v>945151</v>
      </c>
      <c r="F29" s="47">
        <v>346681</v>
      </c>
      <c r="G29" s="117">
        <v>532278</v>
      </c>
      <c r="H29" s="117">
        <f t="shared" si="4"/>
        <v>878959</v>
      </c>
      <c r="I29" s="151">
        <f t="shared" si="1"/>
        <v>92.996674605433412</v>
      </c>
      <c r="J29" s="47">
        <f t="shared" si="2"/>
        <v>1011359</v>
      </c>
      <c r="K29" s="151">
        <f t="shared" ref="K29:K34" si="5">J29/C29%</f>
        <v>87.813434124621125</v>
      </c>
    </row>
    <row r="30" spans="1:11" ht="60" x14ac:dyDescent="0.2">
      <c r="A30" s="48">
        <v>233213</v>
      </c>
      <c r="B30" s="46" t="s">
        <v>143</v>
      </c>
      <c r="C30" s="117">
        <v>973858.22</v>
      </c>
      <c r="D30" s="148">
        <v>0</v>
      </c>
      <c r="E30" s="47">
        <v>24449</v>
      </c>
      <c r="F30" s="47">
        <v>0</v>
      </c>
      <c r="G30" s="117">
        <v>24100</v>
      </c>
      <c r="H30" s="117">
        <f t="shared" si="4"/>
        <v>24100</v>
      </c>
      <c r="I30" s="151">
        <f t="shared" si="1"/>
        <v>98.572538754141263</v>
      </c>
      <c r="J30" s="47">
        <f t="shared" si="2"/>
        <v>24100</v>
      </c>
      <c r="K30" s="151">
        <f t="shared" si="5"/>
        <v>2.4746928767516079</v>
      </c>
    </row>
    <row r="31" spans="1:11" ht="48" x14ac:dyDescent="0.2">
      <c r="A31" s="48">
        <v>286531</v>
      </c>
      <c r="B31" s="46" t="s">
        <v>144</v>
      </c>
      <c r="C31" s="117">
        <v>1198961.83</v>
      </c>
      <c r="D31" s="148">
        <v>0</v>
      </c>
      <c r="E31" s="47">
        <v>47989</v>
      </c>
      <c r="F31" s="47">
        <v>0</v>
      </c>
      <c r="G31" s="117">
        <v>26300</v>
      </c>
      <c r="H31" s="117">
        <f t="shared" si="4"/>
        <v>26300</v>
      </c>
      <c r="I31" s="151">
        <f t="shared" si="1"/>
        <v>54.804225968451107</v>
      </c>
      <c r="J31" s="47">
        <f t="shared" si="2"/>
        <v>26300</v>
      </c>
      <c r="K31" s="151">
        <f t="shared" si="5"/>
        <v>2.1935644106368257</v>
      </c>
    </row>
    <row r="32" spans="1:11" ht="84" x14ac:dyDescent="0.2">
      <c r="A32" s="48">
        <v>308562</v>
      </c>
      <c r="B32" s="46" t="s">
        <v>145</v>
      </c>
      <c r="C32" s="117">
        <v>975252</v>
      </c>
      <c r="D32" s="148">
        <v>0</v>
      </c>
      <c r="E32" s="47">
        <v>16460</v>
      </c>
      <c r="F32" s="47">
        <v>0</v>
      </c>
      <c r="G32" s="117">
        <v>13500</v>
      </c>
      <c r="H32" s="117">
        <f t="shared" si="4"/>
        <v>13500</v>
      </c>
      <c r="I32" s="151">
        <f t="shared" si="1"/>
        <v>82.017010935601462</v>
      </c>
      <c r="J32" s="47">
        <f t="shared" si="2"/>
        <v>13500</v>
      </c>
      <c r="K32" s="151">
        <f t="shared" si="5"/>
        <v>1.3842576072645838</v>
      </c>
    </row>
    <row r="33" spans="1:15" ht="60" x14ac:dyDescent="0.2">
      <c r="A33" s="48">
        <v>310146</v>
      </c>
      <c r="B33" s="46" t="s">
        <v>146</v>
      </c>
      <c r="C33" s="117">
        <v>688392</v>
      </c>
      <c r="D33" s="148">
        <v>0</v>
      </c>
      <c r="E33" s="47">
        <v>11619</v>
      </c>
      <c r="F33" s="47">
        <v>0</v>
      </c>
      <c r="G33" s="117">
        <v>10000</v>
      </c>
      <c r="H33" s="117">
        <f t="shared" si="4"/>
        <v>10000</v>
      </c>
      <c r="I33" s="151">
        <f t="shared" si="1"/>
        <v>86.065926499698776</v>
      </c>
      <c r="J33" s="47">
        <f t="shared" si="2"/>
        <v>10000</v>
      </c>
      <c r="K33" s="151">
        <f t="shared" si="5"/>
        <v>1.4526606933258956</v>
      </c>
    </row>
    <row r="34" spans="1:15" ht="72" x14ac:dyDescent="0.2">
      <c r="A34" s="48">
        <v>333135</v>
      </c>
      <c r="B34" s="46" t="s">
        <v>147</v>
      </c>
      <c r="C34" s="117">
        <v>1195265</v>
      </c>
      <c r="D34" s="148">
        <v>0</v>
      </c>
      <c r="E34" s="47">
        <v>11684</v>
      </c>
      <c r="F34" s="47">
        <v>0</v>
      </c>
      <c r="G34" s="117">
        <v>10800</v>
      </c>
      <c r="H34" s="117">
        <f t="shared" si="4"/>
        <v>10800</v>
      </c>
      <c r="I34" s="151">
        <f t="shared" si="1"/>
        <v>92.434097911674087</v>
      </c>
      <c r="J34" s="47">
        <f t="shared" si="2"/>
        <v>10800</v>
      </c>
      <c r="K34" s="151">
        <f t="shared" si="5"/>
        <v>0.903565318151205</v>
      </c>
    </row>
    <row r="35" spans="1:15" ht="24" x14ac:dyDescent="0.2">
      <c r="A35" s="48"/>
      <c r="B35" s="127" t="s">
        <v>109</v>
      </c>
      <c r="C35" s="128"/>
      <c r="D35" s="128">
        <f>SUM(D36:D37)</f>
        <v>498071.86</v>
      </c>
      <c r="E35" s="128">
        <f>SUM(E36:E37)</f>
        <v>895231</v>
      </c>
      <c r="F35" s="128">
        <f>SUM(F36:F37)</f>
        <v>74670</v>
      </c>
      <c r="G35" s="155">
        <f>SUM(G36:G37)</f>
        <v>322650</v>
      </c>
      <c r="H35" s="155">
        <f t="shared" si="4"/>
        <v>397320</v>
      </c>
      <c r="I35" s="150">
        <f t="shared" si="1"/>
        <v>44.381841111400298</v>
      </c>
      <c r="J35" s="128">
        <f t="shared" si="2"/>
        <v>895391.86</v>
      </c>
      <c r="K35" s="150"/>
    </row>
    <row r="36" spans="1:15" ht="26.25" customHeight="1" x14ac:dyDescent="0.2">
      <c r="A36" s="48"/>
      <c r="B36" s="46" t="s">
        <v>21</v>
      </c>
      <c r="C36" s="117"/>
      <c r="D36" s="148"/>
      <c r="E36" s="47">
        <v>127256</v>
      </c>
      <c r="F36" s="47">
        <v>21270</v>
      </c>
      <c r="G36" s="117"/>
      <c r="H36" s="117">
        <f t="shared" si="4"/>
        <v>21270</v>
      </c>
      <c r="I36" s="151">
        <f t="shared" si="1"/>
        <v>16.714339598918716</v>
      </c>
      <c r="J36" s="47">
        <f t="shared" si="2"/>
        <v>21270</v>
      </c>
      <c r="K36" s="151"/>
    </row>
    <row r="37" spans="1:15" ht="60" x14ac:dyDescent="0.2">
      <c r="A37" s="48">
        <v>172862</v>
      </c>
      <c r="B37" s="46" t="s">
        <v>133</v>
      </c>
      <c r="C37" s="117">
        <v>1266047.04</v>
      </c>
      <c r="D37" s="148">
        <v>498071.86</v>
      </c>
      <c r="E37" s="47">
        <v>767975</v>
      </c>
      <c r="F37" s="47">
        <v>53400</v>
      </c>
      <c r="G37" s="117">
        <v>322650</v>
      </c>
      <c r="H37" s="117">
        <f t="shared" si="4"/>
        <v>376050</v>
      </c>
      <c r="I37" s="151">
        <f t="shared" si="1"/>
        <v>48.966437709560857</v>
      </c>
      <c r="J37" s="47">
        <f t="shared" si="2"/>
        <v>874121.86</v>
      </c>
      <c r="K37" s="151">
        <f>J37/C37%</f>
        <v>69.043395101654355</v>
      </c>
    </row>
    <row r="38" spans="1:15" ht="30.75" customHeight="1" x14ac:dyDescent="0.2">
      <c r="A38" s="48"/>
      <c r="B38" s="127" t="s">
        <v>138</v>
      </c>
      <c r="C38" s="127"/>
      <c r="D38" s="128">
        <f>D39</f>
        <v>696820</v>
      </c>
      <c r="E38" s="128">
        <f>E39</f>
        <v>109225</v>
      </c>
      <c r="F38" s="128">
        <f>F39</f>
        <v>0</v>
      </c>
      <c r="G38" s="128">
        <f>G39</f>
        <v>36280</v>
      </c>
      <c r="H38" s="128">
        <f t="shared" si="4"/>
        <v>36280</v>
      </c>
      <c r="I38" s="150">
        <f t="shared" si="1"/>
        <v>33.215838864728774</v>
      </c>
      <c r="J38" s="128">
        <f t="shared" si="2"/>
        <v>733100</v>
      </c>
      <c r="K38" s="127"/>
    </row>
    <row r="39" spans="1:15" ht="62.25" customHeight="1" x14ac:dyDescent="0.2">
      <c r="A39" s="48">
        <v>255957</v>
      </c>
      <c r="B39" s="46" t="s">
        <v>139</v>
      </c>
      <c r="C39" s="117">
        <v>1184329.48</v>
      </c>
      <c r="D39" s="148">
        <v>696820</v>
      </c>
      <c r="E39" s="47">
        <v>109225</v>
      </c>
      <c r="F39" s="47">
        <v>0</v>
      </c>
      <c r="G39" s="117">
        <v>36280</v>
      </c>
      <c r="H39" s="117">
        <f t="shared" si="4"/>
        <v>36280</v>
      </c>
      <c r="I39" s="151">
        <f t="shared" si="1"/>
        <v>33.215838864728774</v>
      </c>
      <c r="J39" s="47">
        <f t="shared" si="2"/>
        <v>733100</v>
      </c>
      <c r="K39" s="151">
        <f>J39/C39%</f>
        <v>61.900004380537759</v>
      </c>
    </row>
    <row r="40" spans="1:15" ht="24" x14ac:dyDescent="0.2">
      <c r="A40" s="48"/>
      <c r="B40" s="127" t="s">
        <v>122</v>
      </c>
      <c r="C40" s="128"/>
      <c r="D40" s="128">
        <f>D41</f>
        <v>3201142.28</v>
      </c>
      <c r="E40" s="128">
        <f>E41</f>
        <v>6792240</v>
      </c>
      <c r="F40" s="128">
        <f>F41</f>
        <v>2509594</v>
      </c>
      <c r="G40" s="128">
        <f>G41</f>
        <v>2236008</v>
      </c>
      <c r="H40" s="128">
        <f t="shared" si="4"/>
        <v>4745602</v>
      </c>
      <c r="I40" s="150">
        <f t="shared" si="1"/>
        <v>69.867996419443372</v>
      </c>
      <c r="J40" s="128">
        <f t="shared" si="2"/>
        <v>7946744.2799999993</v>
      </c>
      <c r="K40" s="150"/>
    </row>
    <row r="41" spans="1:15" ht="84" x14ac:dyDescent="0.2">
      <c r="A41" s="48">
        <v>120501</v>
      </c>
      <c r="B41" s="46" t="s">
        <v>123</v>
      </c>
      <c r="C41" s="117">
        <v>10247798.23</v>
      </c>
      <c r="D41" s="148">
        <v>3201142.28</v>
      </c>
      <c r="E41" s="47">
        <v>6792240</v>
      </c>
      <c r="F41" s="47">
        <v>2509594</v>
      </c>
      <c r="G41" s="117">
        <v>2236008</v>
      </c>
      <c r="H41" s="117">
        <f t="shared" si="4"/>
        <v>4745602</v>
      </c>
      <c r="I41" s="151">
        <f t="shared" si="1"/>
        <v>69.867996419443372</v>
      </c>
      <c r="J41" s="47">
        <f t="shared" si="2"/>
        <v>7946744.2799999993</v>
      </c>
      <c r="K41" s="151">
        <f>J41/C41%</f>
        <v>77.54586987023454</v>
      </c>
    </row>
    <row r="42" spans="1:15" ht="36" x14ac:dyDescent="0.2">
      <c r="A42" s="48"/>
      <c r="B42" s="127" t="s">
        <v>134</v>
      </c>
      <c r="C42" s="128"/>
      <c r="D42" s="128">
        <f>SUM(D43:D44)</f>
        <v>385385.33999999997</v>
      </c>
      <c r="E42" s="128">
        <f>SUM(E43:E44)</f>
        <v>217719</v>
      </c>
      <c r="F42" s="128">
        <v>0</v>
      </c>
      <c r="G42" s="127"/>
      <c r="H42" s="128">
        <f t="shared" si="4"/>
        <v>0</v>
      </c>
      <c r="I42" s="150">
        <f t="shared" si="1"/>
        <v>0</v>
      </c>
      <c r="J42" s="128">
        <f t="shared" si="2"/>
        <v>385385.33999999997</v>
      </c>
      <c r="K42" s="150"/>
    </row>
    <row r="43" spans="1:15" ht="48" x14ac:dyDescent="0.2">
      <c r="A43" s="48">
        <v>25249</v>
      </c>
      <c r="B43" s="46" t="s">
        <v>135</v>
      </c>
      <c r="C43" s="117">
        <v>9815264</v>
      </c>
      <c r="D43" s="148">
        <v>225042.33</v>
      </c>
      <c r="E43" s="47">
        <v>96498</v>
      </c>
      <c r="F43" s="47">
        <v>0</v>
      </c>
      <c r="G43" s="117"/>
      <c r="H43" s="117">
        <f t="shared" si="4"/>
        <v>0</v>
      </c>
      <c r="I43" s="151">
        <f t="shared" si="1"/>
        <v>0</v>
      </c>
      <c r="J43" s="47">
        <f t="shared" si="2"/>
        <v>225042.33</v>
      </c>
      <c r="K43" s="151">
        <f>J43/C43%</f>
        <v>2.2927791855624053</v>
      </c>
    </row>
    <row r="44" spans="1:15" ht="60" x14ac:dyDescent="0.2">
      <c r="A44" s="48">
        <v>180262</v>
      </c>
      <c r="B44" s="46" t="s">
        <v>136</v>
      </c>
      <c r="C44" s="117">
        <v>3028855</v>
      </c>
      <c r="D44" s="148">
        <v>160343.01</v>
      </c>
      <c r="E44" s="47">
        <v>121221</v>
      </c>
      <c r="F44" s="47">
        <v>0</v>
      </c>
      <c r="G44" s="117"/>
      <c r="H44" s="117">
        <f t="shared" si="4"/>
        <v>0</v>
      </c>
      <c r="I44" s="151">
        <f t="shared" si="1"/>
        <v>0</v>
      </c>
      <c r="J44" s="47">
        <f t="shared" si="2"/>
        <v>160343.01</v>
      </c>
      <c r="K44" s="151">
        <f>J44/C44%</f>
        <v>5.293848995742616</v>
      </c>
    </row>
    <row r="45" spans="1:15" ht="24" x14ac:dyDescent="0.2">
      <c r="A45" s="48"/>
      <c r="B45" s="127" t="s">
        <v>124</v>
      </c>
      <c r="C45" s="128"/>
      <c r="D45" s="128">
        <f>SUM(D46:D47)</f>
        <v>16054943.119999999</v>
      </c>
      <c r="E45" s="128">
        <f>SUM(E46:E47)</f>
        <v>735607</v>
      </c>
      <c r="F45" s="128">
        <f>SUM(F46:F47)</f>
        <v>691944</v>
      </c>
      <c r="G45" s="127"/>
      <c r="H45" s="128">
        <f t="shared" si="4"/>
        <v>691944</v>
      </c>
      <c r="I45" s="150">
        <f t="shared" si="1"/>
        <v>94.064357734496824</v>
      </c>
      <c r="J45" s="128">
        <f t="shared" si="2"/>
        <v>16746887.119999999</v>
      </c>
      <c r="K45" s="150"/>
    </row>
    <row r="46" spans="1:15" ht="36" x14ac:dyDescent="0.2">
      <c r="A46" s="48">
        <v>21451</v>
      </c>
      <c r="B46" s="46" t="s">
        <v>137</v>
      </c>
      <c r="C46" s="117">
        <v>13117817</v>
      </c>
      <c r="D46" s="148">
        <v>11971684.199999999</v>
      </c>
      <c r="E46" s="47">
        <v>38175</v>
      </c>
      <c r="F46" s="47">
        <v>0</v>
      </c>
      <c r="G46" s="117"/>
      <c r="H46" s="117">
        <f t="shared" si="4"/>
        <v>0</v>
      </c>
      <c r="I46" s="151">
        <f t="shared" si="1"/>
        <v>0</v>
      </c>
      <c r="J46" s="47">
        <f t="shared" si="2"/>
        <v>11971684.199999999</v>
      </c>
      <c r="K46" s="151">
        <f>J46/C46%</f>
        <v>91.262777945446246</v>
      </c>
    </row>
    <row r="47" spans="1:15" ht="48" x14ac:dyDescent="0.2">
      <c r="A47" s="48">
        <v>111982</v>
      </c>
      <c r="B47" s="46" t="s">
        <v>125</v>
      </c>
      <c r="C47" s="47">
        <v>11542757.890000001</v>
      </c>
      <c r="D47" s="149">
        <v>4083258.92</v>
      </c>
      <c r="E47" s="47">
        <v>697432</v>
      </c>
      <c r="F47" s="47">
        <v>691944</v>
      </c>
      <c r="G47" s="47"/>
      <c r="H47" s="47">
        <f t="shared" si="4"/>
        <v>691944</v>
      </c>
      <c r="I47" s="151">
        <f t="shared" si="1"/>
        <v>99.213113249750521</v>
      </c>
      <c r="J47" s="47">
        <f t="shared" si="2"/>
        <v>4775202.92</v>
      </c>
      <c r="K47" s="151">
        <f>J47/C47%</f>
        <v>41.369687950719026</v>
      </c>
    </row>
    <row r="48" spans="1:15" x14ac:dyDescent="0.2">
      <c r="F48" s="42"/>
      <c r="L48" s="45"/>
      <c r="M48" s="45"/>
      <c r="N48" s="45"/>
      <c r="O48" s="45"/>
    </row>
    <row r="49" spans="1:184" s="55" customFormat="1" x14ac:dyDescent="0.2">
      <c r="A49" s="135" t="s">
        <v>16</v>
      </c>
      <c r="B49" s="136"/>
      <c r="C49" s="137"/>
      <c r="D49" s="137"/>
      <c r="E49" s="43"/>
      <c r="F49" s="42"/>
      <c r="G49" s="42"/>
      <c r="H49" s="42"/>
      <c r="I49" s="42"/>
      <c r="J49" s="42"/>
      <c r="K49" s="42"/>
      <c r="L49" s="45"/>
      <c r="M49" s="45"/>
      <c r="N49" s="45"/>
      <c r="O49" s="45"/>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row>
    <row r="50" spans="1:184" s="55" customFormat="1" x14ac:dyDescent="0.2">
      <c r="A50" s="138" t="s">
        <v>11</v>
      </c>
      <c r="B50" s="139"/>
      <c r="C50" s="137"/>
      <c r="D50" s="137"/>
      <c r="E50" s="43"/>
      <c r="F50" s="42"/>
      <c r="G50" s="42"/>
      <c r="H50" s="42"/>
      <c r="I50" s="42"/>
      <c r="J50" s="42"/>
      <c r="K50" s="42"/>
      <c r="L50" s="45"/>
      <c r="M50" s="45"/>
      <c r="N50" s="45"/>
      <c r="O50" s="45"/>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row>
    <row r="51" spans="1:184" s="55" customFormat="1" x14ac:dyDescent="0.2">
      <c r="A51" s="140"/>
      <c r="B51" s="165" t="s">
        <v>111</v>
      </c>
      <c r="C51" s="166"/>
      <c r="D51" s="166"/>
      <c r="E51" s="57"/>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row>
    <row r="52" spans="1:184" x14ac:dyDescent="0.2">
      <c r="F52" s="42"/>
    </row>
    <row r="53" spans="1:184" x14ac:dyDescent="0.2">
      <c r="F53" s="42"/>
    </row>
    <row r="54" spans="1:184" x14ac:dyDescent="0.2">
      <c r="F54" s="42"/>
    </row>
    <row r="55" spans="1:184" x14ac:dyDescent="0.2">
      <c r="F55" s="42"/>
    </row>
    <row r="56" spans="1:184" x14ac:dyDescent="0.2">
      <c r="F56" s="42"/>
    </row>
    <row r="57" spans="1:184" x14ac:dyDescent="0.2">
      <c r="F57" s="42"/>
    </row>
    <row r="58" spans="1:184" x14ac:dyDescent="0.2">
      <c r="F58" s="42"/>
    </row>
    <row r="59" spans="1:184" x14ac:dyDescent="0.2">
      <c r="F59" s="42"/>
    </row>
    <row r="60" spans="1:184" x14ac:dyDescent="0.2">
      <c r="F60" s="42"/>
    </row>
    <row r="61" spans="1:184" x14ac:dyDescent="0.2">
      <c r="F61" s="42"/>
    </row>
    <row r="62" spans="1:184" x14ac:dyDescent="0.2">
      <c r="F62" s="42"/>
    </row>
    <row r="63" spans="1:184" x14ac:dyDescent="0.2">
      <c r="F63" s="42"/>
    </row>
    <row r="64" spans="1:184" x14ac:dyDescent="0.2">
      <c r="F64" s="42"/>
    </row>
    <row r="65" spans="6:6" x14ac:dyDescent="0.2">
      <c r="F65" s="42"/>
    </row>
    <row r="66" spans="6:6" x14ac:dyDescent="0.2">
      <c r="F66" s="42"/>
    </row>
    <row r="67" spans="6:6" x14ac:dyDescent="0.2">
      <c r="F67" s="42"/>
    </row>
    <row r="68" spans="6:6" x14ac:dyDescent="0.2">
      <c r="F68" s="42"/>
    </row>
    <row r="69" spans="6:6" x14ac:dyDescent="0.2">
      <c r="F69" s="42"/>
    </row>
    <row r="70" spans="6:6" x14ac:dyDescent="0.2">
      <c r="F70" s="42"/>
    </row>
    <row r="71" spans="6:6" x14ac:dyDescent="0.2">
      <c r="F71" s="42"/>
    </row>
    <row r="72" spans="6:6" x14ac:dyDescent="0.2">
      <c r="F72" s="42"/>
    </row>
    <row r="73" spans="6:6" x14ac:dyDescent="0.2">
      <c r="F73" s="42"/>
    </row>
    <row r="74" spans="6:6" x14ac:dyDescent="0.2">
      <c r="F74" s="42"/>
    </row>
    <row r="75" spans="6:6" x14ac:dyDescent="0.2">
      <c r="F75" s="42"/>
    </row>
    <row r="76" spans="6:6" x14ac:dyDescent="0.2">
      <c r="F76" s="42"/>
    </row>
    <row r="77" spans="6:6" x14ac:dyDescent="0.2">
      <c r="F77" s="42"/>
    </row>
    <row r="78" spans="6:6" x14ac:dyDescent="0.2">
      <c r="F78" s="42"/>
    </row>
    <row r="79" spans="6:6" x14ac:dyDescent="0.2">
      <c r="F79" s="42"/>
    </row>
    <row r="80" spans="6:6" x14ac:dyDescent="0.2">
      <c r="F80" s="42"/>
    </row>
    <row r="81" spans="6:6" x14ac:dyDescent="0.2">
      <c r="F81" s="42"/>
    </row>
    <row r="82" spans="6:6" x14ac:dyDescent="0.2">
      <c r="F82" s="42"/>
    </row>
    <row r="83" spans="6:6" x14ac:dyDescent="0.2">
      <c r="F83" s="42"/>
    </row>
    <row r="84" spans="6:6" x14ac:dyDescent="0.2">
      <c r="F84" s="42"/>
    </row>
    <row r="85" spans="6:6" x14ac:dyDescent="0.2">
      <c r="F85" s="42"/>
    </row>
    <row r="86" spans="6:6" x14ac:dyDescent="0.2">
      <c r="F86" s="42"/>
    </row>
    <row r="87" spans="6:6" x14ac:dyDescent="0.2">
      <c r="F87" s="42"/>
    </row>
    <row r="88" spans="6:6" x14ac:dyDescent="0.2">
      <c r="F88" s="42"/>
    </row>
    <row r="89" spans="6:6" x14ac:dyDescent="0.2">
      <c r="F89" s="42"/>
    </row>
    <row r="90" spans="6:6" x14ac:dyDescent="0.2">
      <c r="F90" s="42"/>
    </row>
    <row r="91" spans="6:6" x14ac:dyDescent="0.2">
      <c r="F91" s="42"/>
    </row>
    <row r="92" spans="6:6" x14ac:dyDescent="0.2">
      <c r="F92" s="42"/>
    </row>
    <row r="93" spans="6:6" x14ac:dyDescent="0.2">
      <c r="F93" s="42"/>
    </row>
    <row r="94" spans="6:6" x14ac:dyDescent="0.2">
      <c r="F94" s="42"/>
    </row>
    <row r="95" spans="6:6" x14ac:dyDescent="0.2">
      <c r="F95" s="42"/>
    </row>
    <row r="96" spans="6:6" x14ac:dyDescent="0.2">
      <c r="F96" s="42"/>
    </row>
    <row r="97" spans="3:6" x14ac:dyDescent="0.2">
      <c r="F97" s="42"/>
    </row>
    <row r="98" spans="3:6" x14ac:dyDescent="0.2">
      <c r="F98" s="42"/>
    </row>
    <row r="99" spans="3:6" x14ac:dyDescent="0.2">
      <c r="F99" s="42"/>
    </row>
    <row r="100" spans="3:6" x14ac:dyDescent="0.2">
      <c r="F100" s="42"/>
    </row>
    <row r="101" spans="3:6" x14ac:dyDescent="0.2">
      <c r="F101" s="42"/>
    </row>
    <row r="102" spans="3:6" x14ac:dyDescent="0.2">
      <c r="F102" s="42"/>
    </row>
    <row r="103" spans="3:6" x14ac:dyDescent="0.2">
      <c r="F103" s="42"/>
    </row>
    <row r="104" spans="3:6" x14ac:dyDescent="0.2">
      <c r="C104" s="80"/>
      <c r="D104" s="80"/>
      <c r="F104" s="42"/>
    </row>
    <row r="105" spans="3:6" x14ac:dyDescent="0.2">
      <c r="F105" s="42"/>
    </row>
    <row r="106" spans="3:6" x14ac:dyDescent="0.2">
      <c r="F106" s="42"/>
    </row>
    <row r="107" spans="3:6" x14ac:dyDescent="0.2">
      <c r="F107" s="42"/>
    </row>
    <row r="108" spans="3:6" x14ac:dyDescent="0.2">
      <c r="F108" s="42"/>
    </row>
    <row r="109" spans="3:6" x14ac:dyDescent="0.2">
      <c r="F109" s="42"/>
    </row>
    <row r="110" spans="3:6" x14ac:dyDescent="0.2">
      <c r="F110" s="42"/>
    </row>
    <row r="111" spans="3:6" x14ac:dyDescent="0.2">
      <c r="F111" s="42"/>
    </row>
    <row r="112" spans="3:6" x14ac:dyDescent="0.2">
      <c r="F112" s="42"/>
    </row>
    <row r="113" spans="6:6" x14ac:dyDescent="0.2">
      <c r="F113" s="42"/>
    </row>
    <row r="114" spans="6:6" x14ac:dyDescent="0.2">
      <c r="F114" s="42"/>
    </row>
    <row r="115" spans="6:6" x14ac:dyDescent="0.2">
      <c r="F115" s="42"/>
    </row>
    <row r="116" spans="6:6" x14ac:dyDescent="0.2">
      <c r="F116" s="42"/>
    </row>
    <row r="117" spans="6:6" x14ac:dyDescent="0.2">
      <c r="F117" s="42"/>
    </row>
    <row r="118" spans="6:6" x14ac:dyDescent="0.2">
      <c r="F118" s="42"/>
    </row>
    <row r="119" spans="6:6" x14ac:dyDescent="0.2">
      <c r="F119" s="42"/>
    </row>
    <row r="120" spans="6:6" x14ac:dyDescent="0.2">
      <c r="F120" s="42"/>
    </row>
    <row r="121" spans="6:6" x14ac:dyDescent="0.2">
      <c r="F121" s="42"/>
    </row>
    <row r="122" spans="6:6" x14ac:dyDescent="0.2">
      <c r="F122" s="42"/>
    </row>
    <row r="123" spans="6:6" x14ac:dyDescent="0.2">
      <c r="F123" s="42"/>
    </row>
    <row r="124" spans="6:6" x14ac:dyDescent="0.2">
      <c r="F124" s="42"/>
    </row>
    <row r="125" spans="6:6" x14ac:dyDescent="0.2">
      <c r="F125" s="42"/>
    </row>
    <row r="126" spans="6:6" x14ac:dyDescent="0.2">
      <c r="F126" s="42"/>
    </row>
    <row r="127" spans="6:6" x14ac:dyDescent="0.2">
      <c r="F127" s="42"/>
    </row>
    <row r="128" spans="6:6" x14ac:dyDescent="0.2">
      <c r="F128" s="42"/>
    </row>
    <row r="129" spans="6:6" x14ac:dyDescent="0.2">
      <c r="F129" s="42"/>
    </row>
    <row r="130" spans="6:6" x14ac:dyDescent="0.2">
      <c r="F130" s="42"/>
    </row>
    <row r="131" spans="6:6" x14ac:dyDescent="0.2">
      <c r="F131" s="42"/>
    </row>
    <row r="132" spans="6:6" x14ac:dyDescent="0.2">
      <c r="F132" s="42"/>
    </row>
    <row r="133" spans="6:6" x14ac:dyDescent="0.2">
      <c r="F133" s="42"/>
    </row>
    <row r="134" spans="6:6" x14ac:dyDescent="0.2">
      <c r="F134" s="42"/>
    </row>
    <row r="135" spans="6:6" x14ac:dyDescent="0.2">
      <c r="F135" s="42"/>
    </row>
    <row r="136" spans="6:6" x14ac:dyDescent="0.2">
      <c r="F136" s="42"/>
    </row>
    <row r="137" spans="6:6" x14ac:dyDescent="0.2">
      <c r="F137" s="42"/>
    </row>
    <row r="138" spans="6:6" x14ac:dyDescent="0.2">
      <c r="F138" s="42"/>
    </row>
    <row r="139" spans="6:6" x14ac:dyDescent="0.2">
      <c r="F139" s="42"/>
    </row>
    <row r="140" spans="6:6" x14ac:dyDescent="0.2">
      <c r="F140" s="42"/>
    </row>
    <row r="141" spans="6:6" x14ac:dyDescent="0.2">
      <c r="F141" s="42"/>
    </row>
    <row r="142" spans="6:6" x14ac:dyDescent="0.2">
      <c r="F142" s="42"/>
    </row>
    <row r="143" spans="6:6" x14ac:dyDescent="0.2">
      <c r="F143" s="42"/>
    </row>
    <row r="144" spans="6:6" x14ac:dyDescent="0.2">
      <c r="F144" s="42"/>
    </row>
    <row r="145" spans="6:6" x14ac:dyDescent="0.2">
      <c r="F145" s="42"/>
    </row>
    <row r="146" spans="6:6" x14ac:dyDescent="0.2">
      <c r="F146" s="42"/>
    </row>
    <row r="147" spans="6:6" x14ac:dyDescent="0.2">
      <c r="F147" s="42"/>
    </row>
    <row r="148" spans="6:6" x14ac:dyDescent="0.2">
      <c r="F148" s="42"/>
    </row>
    <row r="149" spans="6:6" x14ac:dyDescent="0.2">
      <c r="F149" s="42"/>
    </row>
    <row r="150" spans="6:6" x14ac:dyDescent="0.2">
      <c r="F150" s="42"/>
    </row>
    <row r="151" spans="6:6" x14ac:dyDescent="0.2">
      <c r="F151" s="42"/>
    </row>
    <row r="152" spans="6:6" x14ac:dyDescent="0.2">
      <c r="F152" s="42"/>
    </row>
    <row r="153" spans="6:6" x14ac:dyDescent="0.2">
      <c r="F153" s="42"/>
    </row>
    <row r="154" spans="6:6" x14ac:dyDescent="0.2">
      <c r="F154" s="42"/>
    </row>
    <row r="155" spans="6:6" x14ac:dyDescent="0.2">
      <c r="F155" s="42"/>
    </row>
    <row r="156" spans="6:6" x14ac:dyDescent="0.2">
      <c r="F156" s="42"/>
    </row>
    <row r="157" spans="6:6" x14ac:dyDescent="0.2">
      <c r="F157" s="42"/>
    </row>
    <row r="158" spans="6:6" x14ac:dyDescent="0.2">
      <c r="F158" s="42"/>
    </row>
    <row r="159" spans="6:6" x14ac:dyDescent="0.2">
      <c r="F159" s="42"/>
    </row>
    <row r="160" spans="6:6" x14ac:dyDescent="0.2">
      <c r="F160" s="42"/>
    </row>
    <row r="161" spans="6:6" x14ac:dyDescent="0.2">
      <c r="F161" s="42"/>
    </row>
    <row r="162" spans="6:6" x14ac:dyDescent="0.2">
      <c r="F162" s="42"/>
    </row>
    <row r="163" spans="6:6" x14ac:dyDescent="0.2">
      <c r="F163" s="42"/>
    </row>
    <row r="164" spans="6:6" x14ac:dyDescent="0.2">
      <c r="F164" s="42"/>
    </row>
    <row r="165" spans="6:6" x14ac:dyDescent="0.2">
      <c r="F165" s="42"/>
    </row>
    <row r="166" spans="6:6" x14ac:dyDescent="0.2">
      <c r="F166" s="42"/>
    </row>
    <row r="167" spans="6:6" x14ac:dyDescent="0.2">
      <c r="F167" s="42"/>
    </row>
    <row r="168" spans="6:6" x14ac:dyDescent="0.2">
      <c r="F168" s="42"/>
    </row>
    <row r="169" spans="6:6" x14ac:dyDescent="0.2">
      <c r="F169" s="42"/>
    </row>
    <row r="170" spans="6:6" x14ac:dyDescent="0.2">
      <c r="F170" s="42"/>
    </row>
    <row r="171" spans="6:6" x14ac:dyDescent="0.2">
      <c r="F171" s="42"/>
    </row>
    <row r="172" spans="6:6" x14ac:dyDescent="0.2">
      <c r="F172" s="42"/>
    </row>
    <row r="173" spans="6:6" x14ac:dyDescent="0.2">
      <c r="F173" s="42"/>
    </row>
    <row r="174" spans="6:6" x14ac:dyDescent="0.2">
      <c r="F174" s="42"/>
    </row>
    <row r="175" spans="6:6" x14ac:dyDescent="0.2">
      <c r="F175" s="42"/>
    </row>
    <row r="176" spans="6:6" x14ac:dyDescent="0.2">
      <c r="F176" s="42"/>
    </row>
    <row r="177" spans="4:6" x14ac:dyDescent="0.2">
      <c r="F177" s="42"/>
    </row>
    <row r="178" spans="4:6" x14ac:dyDescent="0.2">
      <c r="F178" s="42"/>
    </row>
    <row r="179" spans="4:6" x14ac:dyDescent="0.2">
      <c r="D179" s="109"/>
      <c r="F179" s="42"/>
    </row>
    <row r="180" spans="4:6" x14ac:dyDescent="0.2">
      <c r="F180" s="42"/>
    </row>
    <row r="181" spans="4:6" x14ac:dyDescent="0.2">
      <c r="F181" s="42"/>
    </row>
    <row r="182" spans="4:6" x14ac:dyDescent="0.2">
      <c r="F182" s="42"/>
    </row>
    <row r="183" spans="4:6" x14ac:dyDescent="0.2">
      <c r="F183" s="42"/>
    </row>
    <row r="184" spans="4:6" x14ac:dyDescent="0.2">
      <c r="F184" s="42"/>
    </row>
    <row r="185" spans="4:6" x14ac:dyDescent="0.2">
      <c r="F185" s="42"/>
    </row>
    <row r="186" spans="4:6" x14ac:dyDescent="0.2">
      <c r="F186" s="42"/>
    </row>
    <row r="187" spans="4:6" x14ac:dyDescent="0.2">
      <c r="F187" s="42"/>
    </row>
    <row r="188" spans="4:6" x14ac:dyDescent="0.2">
      <c r="F188" s="42"/>
    </row>
    <row r="189" spans="4:6" x14ac:dyDescent="0.2">
      <c r="F189" s="42"/>
    </row>
    <row r="190" spans="4:6" x14ac:dyDescent="0.2">
      <c r="F190" s="42"/>
    </row>
    <row r="191" spans="4:6" x14ac:dyDescent="0.2">
      <c r="F191" s="42"/>
    </row>
    <row r="192" spans="4:6" x14ac:dyDescent="0.2">
      <c r="F192" s="42"/>
    </row>
    <row r="193" spans="6:6" x14ac:dyDescent="0.2">
      <c r="F193" s="42"/>
    </row>
    <row r="194" spans="6:6" x14ac:dyDescent="0.2">
      <c r="F194" s="42"/>
    </row>
    <row r="195" spans="6:6" x14ac:dyDescent="0.2">
      <c r="F195" s="42"/>
    </row>
    <row r="196" spans="6:6" x14ac:dyDescent="0.2">
      <c r="F196" s="42"/>
    </row>
    <row r="197" spans="6:6" x14ac:dyDescent="0.2">
      <c r="F197" s="42"/>
    </row>
    <row r="318" spans="4:4" x14ac:dyDescent="0.2">
      <c r="D318" s="109"/>
    </row>
    <row r="487" spans="4:4" ht="288" x14ac:dyDescent="0.2">
      <c r="D487" s="43" t="s">
        <v>32</v>
      </c>
    </row>
  </sheetData>
  <mergeCells count="10">
    <mergeCell ref="B51:D51"/>
    <mergeCell ref="J4:J5"/>
    <mergeCell ref="A1:K1"/>
    <mergeCell ref="K4:K5"/>
    <mergeCell ref="A2:K2"/>
    <mergeCell ref="C4:C5"/>
    <mergeCell ref="E4:I4"/>
    <mergeCell ref="D4:D5"/>
    <mergeCell ref="A4:A5"/>
    <mergeCell ref="B4:B5"/>
  </mergeCells>
  <hyperlinks>
    <hyperlink ref="B51"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2017-01-13T19:16:58Z</cp:lastPrinted>
  <dcterms:created xsi:type="dcterms:W3CDTF">2009-03-02T15:11:29Z</dcterms:created>
  <dcterms:modified xsi:type="dcterms:W3CDTF">2017-01-13T19:29:53Z</dcterms:modified>
</cp:coreProperties>
</file>