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ancia Deveng 2017\Transparencia Enero 2017\"/>
    </mc:Choice>
  </mc:AlternateContent>
  <bookViews>
    <workbookView xWindow="9675" yWindow="75" windowWidth="10965" windowHeight="9150" activeTab="1"/>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CONSOLIDADO!$B$2:$E$21</definedName>
    <definedName name="_xlnm.Print_Area" localSheetId="1">'PLIEGO MINSA'!$A$1:$J$115</definedName>
    <definedName name="_xlnm.Print_Area" localSheetId="2">'UE ADSCRITAS AL PLIEGO MINSA'!$A$1:$J$65</definedName>
    <definedName name="_xlnm.Print_Titles" localSheetId="1">'PLIEGO MINSA'!$1:$5</definedName>
    <definedName name="_xlnm.Print_Titles" localSheetId="2">'UE ADSCRITAS AL PLIEGO MINSA'!$1:$5</definedName>
  </definedNames>
  <calcPr calcId="152511"/>
</workbook>
</file>

<file path=xl/calcChain.xml><?xml version="1.0" encoding="utf-8"?>
<calcChain xmlns="http://schemas.openxmlformats.org/spreadsheetml/2006/main">
  <c r="I61" i="9" l="1"/>
  <c r="J61" i="9" s="1"/>
  <c r="I60" i="9"/>
  <c r="J60" i="9" s="1"/>
  <c r="I59" i="9"/>
  <c r="J59" i="9" s="1"/>
  <c r="I58" i="9"/>
  <c r="J58" i="9" s="1"/>
  <c r="I57" i="9"/>
  <c r="J57" i="9" s="1"/>
  <c r="I55" i="9"/>
  <c r="J55" i="9" s="1"/>
  <c r="I54" i="9"/>
  <c r="J54" i="9" s="1"/>
  <c r="I53" i="9"/>
  <c r="J53" i="9" s="1"/>
  <c r="I52" i="9"/>
  <c r="J52" i="9" s="1"/>
  <c r="I51" i="9"/>
  <c r="J51" i="9" s="1"/>
  <c r="I50" i="9"/>
  <c r="J50" i="9" s="1"/>
  <c r="I49" i="9"/>
  <c r="J49" i="9" s="1"/>
  <c r="I47" i="9"/>
  <c r="J47" i="9" s="1"/>
  <c r="I46" i="9"/>
  <c r="J46" i="9" s="1"/>
  <c r="I45" i="9"/>
  <c r="J45" i="9" s="1"/>
  <c r="I44" i="9"/>
  <c r="J44" i="9" s="1"/>
  <c r="I43" i="9"/>
  <c r="J43" i="9" s="1"/>
  <c r="I42" i="9"/>
  <c r="J42" i="9" s="1"/>
  <c r="I41" i="9"/>
  <c r="J41" i="9" s="1"/>
  <c r="I39" i="9"/>
  <c r="J39" i="9" s="1"/>
  <c r="I38" i="9"/>
  <c r="J38" i="9" s="1"/>
  <c r="I37" i="9"/>
  <c r="J37" i="9" s="1"/>
  <c r="I36" i="9"/>
  <c r="J36" i="9" s="1"/>
  <c r="I35" i="9"/>
  <c r="J35" i="9" s="1"/>
  <c r="I34" i="9"/>
  <c r="J34" i="9" s="1"/>
  <c r="I32" i="9"/>
  <c r="J32" i="9" s="1"/>
  <c r="I31" i="9"/>
  <c r="J31" i="9" s="1"/>
  <c r="I30" i="9"/>
  <c r="J30" i="9" s="1"/>
  <c r="I29" i="9"/>
  <c r="J29" i="9" s="1"/>
  <c r="I28" i="9"/>
  <c r="J28" i="9" s="1"/>
  <c r="I27" i="9"/>
  <c r="J27" i="9" s="1"/>
  <c r="I26" i="9"/>
  <c r="I25" i="9"/>
  <c r="I23" i="9"/>
  <c r="I21" i="9"/>
  <c r="I19" i="9"/>
  <c r="I18" i="9"/>
  <c r="J18" i="9" s="1"/>
  <c r="I17" i="9"/>
  <c r="I15" i="9"/>
  <c r="I8" i="9"/>
  <c r="H61" i="9"/>
  <c r="H60" i="9"/>
  <c r="H59" i="9"/>
  <c r="H58" i="9"/>
  <c r="H57" i="9"/>
  <c r="H55" i="9"/>
  <c r="H54" i="9"/>
  <c r="H53" i="9"/>
  <c r="H52" i="9"/>
  <c r="H51" i="9"/>
  <c r="H50" i="9"/>
  <c r="H49" i="9"/>
  <c r="H47" i="9"/>
  <c r="H46" i="9"/>
  <c r="H45" i="9"/>
  <c r="H44" i="9"/>
  <c r="H43" i="9"/>
  <c r="H42" i="9"/>
  <c r="H41" i="9"/>
  <c r="H39" i="9"/>
  <c r="H38" i="9"/>
  <c r="H37" i="9"/>
  <c r="H36" i="9"/>
  <c r="H35" i="9"/>
  <c r="H34" i="9"/>
  <c r="H32" i="9"/>
  <c r="H31" i="9"/>
  <c r="H30" i="9"/>
  <c r="H29" i="9"/>
  <c r="H28" i="9"/>
  <c r="H27" i="9"/>
  <c r="H26" i="9"/>
  <c r="H25" i="9"/>
  <c r="H23" i="9"/>
  <c r="H21" i="9"/>
  <c r="H19" i="9"/>
  <c r="H18" i="9"/>
  <c r="H17" i="9"/>
  <c r="H15" i="9"/>
  <c r="H14" i="9"/>
  <c r="H8" i="9"/>
  <c r="F7" i="9"/>
  <c r="F11" i="9"/>
  <c r="D7" i="9"/>
  <c r="E14" i="9"/>
  <c r="F56" i="9"/>
  <c r="F48" i="9"/>
  <c r="F40" i="9"/>
  <c r="F33" i="9"/>
  <c r="F24" i="9"/>
  <c r="F22" i="9"/>
  <c r="E22" i="9"/>
  <c r="H22" i="9" s="1"/>
  <c r="D22" i="9"/>
  <c r="I22" i="9" s="1"/>
  <c r="F20" i="9"/>
  <c r="F16" i="9"/>
  <c r="E48" i="9"/>
  <c r="H48" i="9" s="1"/>
  <c r="D56" i="9"/>
  <c r="I56" i="9" s="1"/>
  <c r="D48" i="9"/>
  <c r="I48" i="9" s="1"/>
  <c r="D40" i="9"/>
  <c r="I40" i="9" s="1"/>
  <c r="D33" i="9"/>
  <c r="I33" i="9" s="1"/>
  <c r="D14" i="9"/>
  <c r="I14" i="9" s="1"/>
  <c r="F13" i="9" l="1"/>
  <c r="E56" i="9" l="1"/>
  <c r="H56" i="9" s="1"/>
  <c r="E40" i="9"/>
  <c r="H40" i="9" s="1"/>
  <c r="E33" i="9"/>
  <c r="H33" i="9" s="1"/>
  <c r="E7" i="9" l="1"/>
  <c r="H76" i="5"/>
  <c r="I75" i="5"/>
  <c r="J75" i="5" s="1"/>
  <c r="I74" i="5"/>
  <c r="J74" i="5" s="1"/>
  <c r="I73" i="5"/>
  <c r="J73" i="5" s="1"/>
  <c r="I72" i="5"/>
  <c r="J72" i="5" s="1"/>
  <c r="H71" i="5"/>
  <c r="I70" i="5"/>
  <c r="J70" i="5" s="1"/>
  <c r="I69" i="5"/>
  <c r="J69" i="5" s="1"/>
  <c r="I68" i="5"/>
  <c r="J68" i="5" s="1"/>
  <c r="I67" i="5"/>
  <c r="J67" i="5" s="1"/>
  <c r="H66" i="5"/>
  <c r="I65" i="5"/>
  <c r="J65" i="5" s="1"/>
  <c r="I64" i="5"/>
  <c r="J64" i="5" s="1"/>
  <c r="I63" i="5"/>
  <c r="J63" i="5" s="1"/>
  <c r="I62" i="5"/>
  <c r="J62" i="5" s="1"/>
  <c r="I61" i="5"/>
  <c r="J61" i="5" s="1"/>
  <c r="I60" i="5"/>
  <c r="J60" i="5" s="1"/>
  <c r="I59" i="5"/>
  <c r="J59" i="5" s="1"/>
  <c r="I58" i="5"/>
  <c r="J58" i="5" s="1"/>
  <c r="I57" i="5"/>
  <c r="J57" i="5" s="1"/>
  <c r="I56" i="5"/>
  <c r="J56" i="5" s="1"/>
  <c r="I55" i="5"/>
  <c r="J55" i="5" s="1"/>
  <c r="I54" i="5"/>
  <c r="J54" i="5" s="1"/>
  <c r="H77" i="5"/>
  <c r="H75" i="5"/>
  <c r="H74" i="5"/>
  <c r="H73" i="5"/>
  <c r="H72" i="5"/>
  <c r="H69" i="5"/>
  <c r="H68" i="5"/>
  <c r="H67" i="5"/>
  <c r="H65" i="5"/>
  <c r="H64" i="5"/>
  <c r="H63" i="5"/>
  <c r="H61" i="5"/>
  <c r="H60" i="5"/>
  <c r="H59" i="5"/>
  <c r="H58" i="5"/>
  <c r="H57" i="5"/>
  <c r="H56" i="5"/>
  <c r="H55" i="5"/>
  <c r="I71" i="5" l="1"/>
  <c r="J71" i="5" s="1"/>
  <c r="H62" i="5"/>
  <c r="H54" i="5"/>
  <c r="I66" i="5"/>
  <c r="J66" i="5" s="1"/>
  <c r="H70" i="5"/>
  <c r="I76" i="5"/>
  <c r="J76" i="5" s="1"/>
  <c r="H9" i="5" l="1"/>
  <c r="I9" i="5" l="1"/>
  <c r="J9" i="5" s="1"/>
  <c r="H83" i="5" l="1"/>
  <c r="I83" i="5" l="1"/>
  <c r="J83" i="5" s="1"/>
  <c r="J26" i="9"/>
  <c r="I13" i="5" l="1"/>
  <c r="J13" i="5" s="1"/>
  <c r="H13" i="5"/>
  <c r="H10" i="5"/>
  <c r="H14"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92" i="5"/>
  <c r="H110" i="5"/>
  <c r="F7" i="5"/>
  <c r="F78" i="5"/>
  <c r="F6" i="5" l="1"/>
  <c r="H111" i="5" l="1"/>
  <c r="I87" i="5"/>
  <c r="J87" i="5" s="1"/>
  <c r="I111" i="5" l="1"/>
  <c r="J111" i="5" s="1"/>
  <c r="H87" i="5"/>
  <c r="J25" i="9" l="1"/>
  <c r="J23" i="9"/>
  <c r="J21" i="9"/>
  <c r="J19" i="9"/>
  <c r="J17" i="9"/>
  <c r="D24" i="9"/>
  <c r="I24" i="9" s="1"/>
  <c r="D20" i="9"/>
  <c r="I20" i="9" s="1"/>
  <c r="D16" i="9"/>
  <c r="I16" i="9" l="1"/>
  <c r="D13" i="9"/>
  <c r="I13" i="9" s="1"/>
  <c r="E24" i="9"/>
  <c r="H24" i="9" s="1"/>
  <c r="E20" i="9"/>
  <c r="H20" i="9" s="1"/>
  <c r="E16" i="9"/>
  <c r="H16" i="9" l="1"/>
  <c r="E13" i="9"/>
  <c r="H13" i="9" s="1"/>
  <c r="D96" i="5"/>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86" i="5"/>
  <c r="J86" i="5" s="1"/>
  <c r="E78" i="5"/>
  <c r="D78" i="5"/>
  <c r="I95" i="5"/>
  <c r="J95" i="5" s="1"/>
  <c r="H94" i="5"/>
  <c r="I93" i="5"/>
  <c r="J93" i="5" s="1"/>
  <c r="I92" i="5"/>
  <c r="J92" i="5" s="1"/>
  <c r="I91" i="5"/>
  <c r="J91" i="5" s="1"/>
  <c r="H90" i="5"/>
  <c r="I84" i="5"/>
  <c r="J84" i="5" s="1"/>
  <c r="I82" i="5"/>
  <c r="J82" i="5" s="1"/>
  <c r="I81" i="5"/>
  <c r="J81" i="5" s="1"/>
  <c r="I80" i="5"/>
  <c r="J80" i="5" s="1"/>
  <c r="I34" i="5"/>
  <c r="J34" i="5" s="1"/>
  <c r="I48" i="5"/>
  <c r="J48" i="5" s="1"/>
  <c r="I47" i="5"/>
  <c r="J47" i="5" s="1"/>
  <c r="I46" i="5"/>
  <c r="J46" i="5" s="1"/>
  <c r="I45" i="5"/>
  <c r="J45" i="5" s="1"/>
  <c r="I44" i="5"/>
  <c r="J44" i="5" s="1"/>
  <c r="I43" i="5"/>
  <c r="J43" i="5" s="1"/>
  <c r="I42" i="5"/>
  <c r="J42" i="5" s="1"/>
  <c r="I41" i="5"/>
  <c r="J41" i="5" s="1"/>
  <c r="I40" i="5"/>
  <c r="J40" i="5" s="1"/>
  <c r="I39" i="5"/>
  <c r="J39" i="5" s="1"/>
  <c r="I38" i="5"/>
  <c r="J38" i="5" s="1"/>
  <c r="I37" i="5"/>
  <c r="J37" i="5" s="1"/>
  <c r="I36" i="5"/>
  <c r="J36" i="5" s="1"/>
  <c r="I35" i="5"/>
  <c r="J35" i="5" s="1"/>
  <c r="I33" i="5"/>
  <c r="J33" i="5" s="1"/>
  <c r="I32" i="5"/>
  <c r="J32" i="5" s="1"/>
  <c r="I31" i="5"/>
  <c r="J31" i="5" s="1"/>
  <c r="I30" i="5"/>
  <c r="J30" i="5" s="1"/>
  <c r="I29" i="5"/>
  <c r="J29" i="5" s="1"/>
  <c r="I28" i="5"/>
  <c r="J28" i="5" s="1"/>
  <c r="I27" i="5"/>
  <c r="J27" i="5" s="1"/>
  <c r="I26" i="5"/>
  <c r="J26" i="5" s="1"/>
  <c r="I25" i="5"/>
  <c r="J25" i="5" s="1"/>
  <c r="I24" i="5"/>
  <c r="J24" i="5" s="1"/>
  <c r="I8" i="5"/>
  <c r="I12" i="5"/>
  <c r="J12" i="5" s="1"/>
  <c r="H11" i="5"/>
  <c r="I16" i="5"/>
  <c r="J16" i="5" s="1"/>
  <c r="I15" i="5"/>
  <c r="J15" i="5" s="1"/>
  <c r="H8" i="5" l="1"/>
  <c r="I21" i="5"/>
  <c r="J21" i="5" s="1"/>
  <c r="I94" i="5"/>
  <c r="J94" i="5" s="1"/>
  <c r="I90" i="5"/>
  <c r="J90" i="5" s="1"/>
  <c r="H93" i="5"/>
  <c r="H98" i="5"/>
  <c r="H99" i="5"/>
  <c r="H100" i="5"/>
  <c r="H101" i="5"/>
  <c r="H102" i="5"/>
  <c r="H103" i="5"/>
  <c r="H104" i="5"/>
  <c r="H105" i="5"/>
  <c r="H106" i="5"/>
  <c r="H107" i="5"/>
  <c r="H108" i="5"/>
  <c r="H109" i="5"/>
  <c r="H91" i="5"/>
  <c r="H95" i="5"/>
  <c r="H86" i="5"/>
  <c r="I11" i="5"/>
  <c r="J11" i="5" s="1"/>
  <c r="H12" i="5"/>
  <c r="H80" i="5"/>
  <c r="H81" i="5"/>
  <c r="H82" i="5"/>
  <c r="H84" i="5"/>
  <c r="H15" i="5"/>
  <c r="H16" i="5"/>
  <c r="D7" i="5" l="1"/>
  <c r="E11" i="9" l="1"/>
  <c r="C20" i="11" s="1"/>
  <c r="C21" i="11" l="1"/>
  <c r="D21" i="11" l="1"/>
  <c r="F6" i="9"/>
  <c r="I10" i="9" l="1"/>
  <c r="J10" i="9" s="1"/>
  <c r="H9" i="9"/>
  <c r="E6" i="9"/>
  <c r="C19" i="11" l="1"/>
  <c r="I9" i="9"/>
  <c r="J9" i="9" s="1"/>
  <c r="H10" i="9"/>
  <c r="D19" i="11"/>
  <c r="E19" i="11" l="1"/>
  <c r="H7" i="9"/>
  <c r="I7" i="9"/>
  <c r="E96" i="5" l="1"/>
  <c r="E7" i="5"/>
  <c r="D11" i="9" l="1"/>
  <c r="D6" i="9" s="1"/>
  <c r="I77" i="5" l="1"/>
  <c r="J77" i="5" s="1"/>
  <c r="I52" i="5"/>
  <c r="J52" i="5" s="1"/>
  <c r="I51" i="5"/>
  <c r="J51" i="5" s="1"/>
  <c r="I50" i="5"/>
  <c r="J50" i="5" s="1"/>
  <c r="I49" i="5"/>
  <c r="J49" i="5" s="1"/>
  <c r="I23" i="5"/>
  <c r="J23" i="5" s="1"/>
  <c r="I22" i="5"/>
  <c r="J22" i="5" s="1"/>
  <c r="I20" i="5"/>
  <c r="J20" i="5" s="1"/>
  <c r="I19" i="5"/>
  <c r="J19" i="5" s="1"/>
  <c r="I18" i="5"/>
  <c r="J18" i="5" s="1"/>
  <c r="H17" i="5"/>
  <c r="I17" i="5" l="1"/>
  <c r="I53" i="5"/>
  <c r="J53" i="5" s="1"/>
  <c r="H18" i="5"/>
  <c r="H89" i="5" l="1"/>
  <c r="I88" i="5"/>
  <c r="J88" i="5" s="1"/>
  <c r="I89" i="5" l="1"/>
  <c r="J89" i="5" s="1"/>
  <c r="H88" i="5"/>
  <c r="I10" i="5" l="1"/>
  <c r="J10" i="5" s="1"/>
  <c r="I85" i="5" l="1"/>
  <c r="J85" i="5" s="1"/>
  <c r="I79" i="5"/>
  <c r="J79" i="5" s="1"/>
  <c r="I14" i="5"/>
  <c r="J14" i="5" s="1"/>
  <c r="I78" i="5" l="1"/>
  <c r="H85" i="5"/>
  <c r="D6" i="5"/>
  <c r="H79" i="5"/>
  <c r="C17" i="11"/>
  <c r="H78" i="5" l="1"/>
  <c r="D17" i="11"/>
  <c r="E17" i="11" s="1"/>
  <c r="E6" i="5"/>
  <c r="I12" i="9" l="1"/>
  <c r="J12" i="9" s="1"/>
  <c r="I97" i="5"/>
  <c r="C18" i="11"/>
  <c r="E21" i="11" l="1"/>
  <c r="H97" i="5"/>
  <c r="J17" i="5"/>
  <c r="C16" i="11"/>
  <c r="H12" i="9"/>
  <c r="C15" i="11" l="1"/>
  <c r="C14" i="11" s="1"/>
  <c r="H96" i="5"/>
  <c r="I96" i="5"/>
  <c r="D18" i="11"/>
  <c r="E18" i="11" s="1"/>
  <c r="H7" i="5" l="1"/>
  <c r="I7" i="5" l="1"/>
  <c r="D16" i="11"/>
  <c r="D15" i="11" s="1"/>
  <c r="E16" i="11" l="1"/>
  <c r="E15" i="11"/>
  <c r="I6" i="5"/>
  <c r="H6" i="5"/>
  <c r="H11" i="9"/>
  <c r="I6" i="9" l="1"/>
  <c r="I11" i="9"/>
  <c r="D20" i="11"/>
  <c r="E20" i="11" s="1"/>
  <c r="H6" i="9" l="1"/>
  <c r="D14" i="11"/>
  <c r="E14" i="11" s="1"/>
</calcChain>
</file>

<file path=xl/sharedStrings.xml><?xml version="1.0" encoding="utf-8"?>
<sst xmlns="http://schemas.openxmlformats.org/spreadsheetml/2006/main" count="212" uniqueCount="198">
  <si>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</si>
  <si>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</si>
  <si>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</si>
  <si>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</si>
  <si>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</si>
  <si>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</si>
  <si>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</si>
  <si>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</si>
  <si>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</si>
  <si>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</si>
  <si>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</si>
  <si>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</si>
  <si>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</si>
  <si>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</si>
  <si>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</si>
  <si>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</si>
  <si>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Pliego 136: INSTITUTO NACIONAL DE ENFERMEDADES NEOPLASICAS - INEN</t>
  </si>
  <si>
    <t>136: INSTITUTO NACIONAL DE ENFERMEDADES NEOPLASICAS - INEN</t>
  </si>
  <si>
    <t>2001621: ESTUDIOS DE PRE-INVERSION</t>
  </si>
  <si>
    <t>Ejecución Total Acumulada del PIP</t>
  </si>
  <si>
    <t>Nivel de Ejecución     Mes Enero  (Devengado)</t>
  </si>
  <si>
    <t>Nivel de Ejecución  Mes Enero   (Devengado)</t>
  </si>
  <si>
    <t>%
Avance  Ejecución respecto al Ppto. Total del Proyecto</t>
  </si>
  <si>
    <t>2157301: MEJORA DE LA CAPACIDAD RESOLUTIVA Y OPERATIVA DEL HOSPITAL ROMAN EGOAVIL PANDO DEL DISTRITO DE VILLA RICA, PROVINCIA OXAPAMPA</t>
  </si>
  <si>
    <t>2092092: MEJORAMIENTO DE LA PRESTACION DE SERVICIOS DE SALUD DEL PUESTO DE SALUD JESUS PODEROSO, MICRORED LEONOR SAAVEDRA - VILLA SAN LUIS, DRS SAN JUAN DE MIRAFLORES - VILLA MARIA DEL TRIUNFO - DISA II LIMA SUR</t>
  </si>
  <si>
    <t>2234505: MEJORAMIENTO DE LOS SERVICIOS DE SALUD EN EL HOSPITAL BELLAVISTA, PROVINCIA DE BELLAVISTA-REGION SAN MARTIN</t>
  </si>
  <si>
    <t>2234509: MEJORAMIENTO DE LOS SERVICIOS DE SALUD EN EL HOSPITAL TOCACHE, PROVINCIA DE TOCACHE-REGION SAN MARTIN</t>
  </si>
  <si>
    <t>001-117 ADMINISTRACION CENTRAL - MINSA</t>
  </si>
  <si>
    <t>TOTAL PLIEGO 011: MINISTERIO DE SALUD</t>
  </si>
  <si>
    <t>3……………………………………………………………………………………………………………………………………………………………………………………………………………………………………………………………………………………………………………………………………………………………………………………..</t>
  </si>
  <si>
    <t>2193990: AMPLIACION DE LA CAPACIDAD DE RESPUESTA EN EL TRATAMIENTO AMBULATORIO DEL CANCER DEL INSTITUTO NACIONAL DE ENFERMEDADES NEOPLASICAS, LIMA - PERU</t>
  </si>
  <si>
    <t>2235623: AMPLIACION DE LA CAPACIDAD DE ATENCION HOSPITALARIA FLEXIBLE ANTE EMERGENCIAS Y DESASTRES EN LIMA METROPOLITANA</t>
  </si>
  <si>
    <t>022-138: DIRECCION DE SALUD II LIMA SUR</t>
  </si>
  <si>
    <t>2057397: MEJORAMIENTO DE LA CAPACIDAD RESOLUTIVA DEL CENTRO DE SALUD SAN GENARO DE VILLA - MICRORED SAN GENARO DE VILLA - RED BARRANCO CHORRILLOS SURCO - DISA II LIMA SUR</t>
  </si>
  <si>
    <t>TOTAL UE ADSCRITAS AL PLIEGO MINSA</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</si>
  <si>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</si>
  <si>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</si>
  <si>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2078213: FORTALECIMIENTO DE LA ATENCION DE LOS SERVICIOS DE SALUD EN EL SEGUNDO NIVEL DE ATENCION, CATEGORIA II-2, 6° NIVEL DE COMPLEJIDAD NUEVO HOSPITAL DE ANDAHUAYLAS - APURIMAC</t>
  </si>
  <si>
    <t>2107892: CONSTRUCCION Y EQUIPAMIENTO DEL HOSPITAL SANTA MARIA NIVEL II-1, PROVINCIA DE CUTERVO, DEPARTAMENTO DE CAJAMARCA.</t>
  </si>
  <si>
    <t>2160319: MEJORAMIENTO Y AMPLIACION DE LA CAPACIDAD RESOLUTIVA DE LOS SERVICIOS DE SALUD DEL HOSPITAL REGIONAL DANIEL A CARRION - DISTRITO DE YANACANCHA - PROVINCIA DE PASCO - REGION PASCO</t>
  </si>
  <si>
    <t>2183907: MEJORAMIENTO Y AMPLIACION DE LOS SERVICIOS DE SALUD DEL HOSPITAL QUILLABAMBA DISTRITO DE SANTA ANA, PROVINCIA DE LA CONVENCION Y DEPARTAMENTO DE CUSCO</t>
  </si>
  <si>
    <t>2198318: MEJORAMIENTO DEL ACCESO DE LA POBLACION A LOS SERVICIOS DEL CENTRO DE SALUD FREDY VALLEJO ORE DISTRITO DE YANAHUANCA, PROVINCIA DE DANIEL CARRION, REGION PASCO</t>
  </si>
  <si>
    <t>2198319: MEJORAMIENTO DE LA COBERTURA DE LOS SERVICIOS DE SALUD DEL HOSPITAL ERNESTO GERMAN GUZMAN GONZALES PROVINCIA DE OXAPAMPA,DEPARTAMENTO DE PASCO, REGION PASCO</t>
  </si>
  <si>
    <t>2250037: MEJORAMIENTO DE LA CAPACIDAD RESOLUTIVA DEL ESTABLECIMIENTO DE SALUD ESTRATEGICO DE PUTINA, PROVINCIA SAN ANTONIO DE PUTINA - REGION PUNO</t>
  </si>
  <si>
    <t>2251136: MEJORAMIENTO DE LA CAPACIDAD RESOLUTIVA DEL HOSPITAL LUCIO ALDAZABAL PAUCA DE REDES HUANCANE, PROVINCIA DE HUANCANE - REGION PUNO</t>
  </si>
  <si>
    <t>2255793: CONSTRUCCION Y EQUIPAMIENTO DEL NUEVO HOSPITAL DE IQUITOS CESAR GARAYAR GARCIAS / PROVINCIA DE MAYNAS</t>
  </si>
  <si>
    <t>2260211: FORTALECIMIENTO DE LOS SERVICIOS DE SALUD DEL HOSPITAL REGIONAL DE PUCALLPA - REGION UCAYALI</t>
  </si>
  <si>
    <t>2281019: MEJORAMIENTO DE LOS SERVICIOS DE SALUD EN EL PUESTO DE SALUD DE NIVEL I-2 DE LA COMUNIDAD POMACOCHA, DISTRITO DE POMACOCHA - ANDAHUAYLAS - APURIMAC</t>
  </si>
  <si>
    <t>2171361: MEJORAMIENTO DE LA CAPACIDAD RESOLUTIVA DEL CENTRO DE SALUD TUPAC AMARU - MICRORRED VILLA - RED BARRANCO CHORRILLOS SURCO - DISA II LIMA SUR</t>
  </si>
  <si>
    <t>2286124: MEJORAMIENTO DE LOS SERVICIOS DE SALUD DEL ESTABLECIMIENTO DE SALUD HUARI, DISTRITO Y PROVINCIA DE HUARI DEPARTAMENTO DE ANCASH</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</si>
  <si>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</si>
  <si>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</si>
  <si>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</si>
  <si>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</si>
  <si>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</si>
  <si>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</si>
  <si>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</si>
  <si>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</si>
  <si>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</si>
  <si>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</si>
  <si>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</si>
  <si>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</si>
  <si>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</si>
  <si>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</si>
  <si>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</si>
  <si>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</si>
  <si>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</si>
  <si>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</si>
  <si>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</si>
  <si>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</si>
  <si>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</si>
  <si>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</si>
  <si>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</si>
  <si>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</si>
  <si>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</si>
  <si>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</si>
  <si>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</si>
  <si>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Pliego 137: INSTITUTO DE GESTION DE SERVICIOS DE SALUD</t>
  </si>
  <si>
    <t>http://apps5.mineco.gob.pe/transparencia/Navegador/default.aspx</t>
  </si>
  <si>
    <t>131: INSTITUTO NACIONAL DE SALUD</t>
  </si>
  <si>
    <t>137: INSTITUTO DE GESTION DE SERVICIOS DE SALUD</t>
  </si>
  <si>
    <t>Unidad Ejecutora 012-1565: HOSPITAL NACIONAL HIPOLITO UNANUE - IGSS</t>
  </si>
  <si>
    <t>2160769: EQUIPAMIENTO ESTRATEGICO DE LOS DEPARTAMENTOS DE CIRUGIA Y GINECO - OBSTETRICIA DEL HOSPITAL NACIONAL HIPOLITO UNANUE, EL AGUSTINO, LIMA, LIMA</t>
  </si>
  <si>
    <t>Unidad Ejecutora 014-1567: HOSPITAL DE APOYO DEPARTAMENTAL MARIA AUXILIADORA - IGSS</t>
  </si>
  <si>
    <t>Unidad Ejecutora 022-1575: RED. DE SALUD SAN JUAN DE LURIGANCHO - IGSS</t>
  </si>
  <si>
    <t>Unidad Ejecutora 003-1552: HOSPITAL NACIONAL DOS DE MAYO</t>
  </si>
  <si>
    <t>2178583: MEJORAMIENTO DE LA CAPACIDAD RESOLUTIVA DEL SERVICIO DE NEUROCIRUGIA Y DE LA SALA DE OPERACIONES DEL HOSPITAL DOS DE MAYO</t>
  </si>
  <si>
    <t>2197491: MEJORAMIENTO DE LA CAPACIDAD RESOLUTIVA DEL SERVICIO DE OFTALMOLOGIA DEL HOSPITAL NACIONAL DOS DE MAYO.</t>
  </si>
  <si>
    <t>Unidad Ejecutora 004-1553: IGSS- HOSPITAL CAYETANO HEREDIA</t>
  </si>
  <si>
    <t>2144046: MODERNIZACION DEL SISTEMA INFORMATICO DEL HOSPITAL MARIA AUXILIADORA</t>
  </si>
  <si>
    <t>2112720: FORTALECIMIENTO DE LA CAPACIDAD RESOLUTIVA DEL CENTRO DE SALUD I-4 CESAR LOPEZ SILVA DE LA DISA II LIMA SUR</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</si>
  <si>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</si>
  <si>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</si>
  <si>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</si>
  <si>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</si>
  <si>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</si>
  <si>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</si>
  <si>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2143568: FORTALECIMIENTO DE LA CAPACIDAD RESOLUTIVA DEL CENTRO DE SALUD I-4 SAN FERNANDO, MICRORED ATE III DE LA DISA IV LIMA ESTE</t>
  </si>
  <si>
    <t>AL MES DE ENERO 2017</t>
  </si>
  <si>
    <t>AÑO 2017</t>
  </si>
  <si>
    <t>Ppto. 2017                     (PIM)</t>
  </si>
  <si>
    <t>Ppto. Ejecución Acumulada al 2016</t>
  </si>
  <si>
    <t>Ppto. Ejecución acumulada 2017</t>
  </si>
  <si>
    <t>2056395: CONSTRUCCION Y EQUIPAMIENTO DEL HOSPITAL SANTA GEMA - YURIMAGUAS</t>
  </si>
  <si>
    <t>2057931: AMPLIACION Y MEJORAMIENTO DEL HOSPITAL DE MOQUEGUA</t>
  </si>
  <si>
    <t>2112709: MEJORAMIENTO DE LA CAPACIDAD RESOLUTIVA Y CALIDAD DE ATENCION DEL ESTABLECIMIENTO DE SALUD SANTIAGO DE PICHOS DE LA MICRORED PAZOS RED TAYACAJA DIRESA HUANCAVELICA</t>
  </si>
  <si>
    <t>2130855: MEJORAMIENTO DE LA CAPACIDAD RESOLUTIVA DE LOS SERVICIOS DE SALUD DEL HOSPITAL REGIONAL HERMILIO VALDIZAN DE HUANUCO-NIVEL III-1</t>
  </si>
  <si>
    <t>2140974: MEJORAMIENTO DE LA CAPACIDAD RESOLUTIVA DEL CENTRO DE SALUD DE TUMAN, DISTRITO DE TUMAN - CHICLAYO - LAMBAYEQUE</t>
  </si>
  <si>
    <t>2161774: IMPLEMENTACION DEL INSTITUTO REGIONAL DE ENFERMEDADES NEOPLASICAS DE LA MACRO REGION DEL CENTRO DEL PERU</t>
  </si>
  <si>
    <t>2164572: INSTALACION DE LOS SERVICIOS DEL CENTRO DE VIGILANCIA COMUNAL NUTRICIONAL, DISTRITO DE CARMEN DE LA LEGUA REYNOSO - CALLAO - CALLAO</t>
  </si>
  <si>
    <t>2189826: AMPLIACION DE LOS SERVICIOS MEDICOS DE LA CLINICA MUNICIPAL DE CARMEN DE LA LEGUA REYNOSO, DISTRITO DE CARMEN DE LA LEGUA REYNOSO - CALLAO - CALLAO</t>
  </si>
  <si>
    <t>2192844: MEJORAMIENTO DE LOS SERVICIOS DE SALUD DEL HOSPITAL HIPOLITO UNANUE DE TACNA, DISTRITO DE TACNA, PROVINCIA TACNA - REGION TACNA</t>
  </si>
  <si>
    <t>2194671: MEJORAMIENTO DE LA CAPACIDAD RESOLUTIVA DE LAS UNIDADES PRODUCTORAS DEL HOSPITAL DE CANGALLO, SEGUNDO NIVEL DE ATENCION PROVINCIA CANGALLO REGION AYACUCHO</t>
  </si>
  <si>
    <t>2194672: MEJORAMIENTO DE LA CAPACIDAD RESOLUTIVA DE LA UNIDAD PRODUCTORA DE LOS SERVICIOS DE SALUD DEL HOSPITAL CORACORA - DISTRITO DE CORACORA - PROVINCIA DE PARINACOCHAS, REGION AYACUCHO</t>
  </si>
  <si>
    <t>2194680: MEJORAMIENTO DE LA CAPACIDAD RESOLUTIVA DEL HOSPITAL DE APOYO SAN FRANCISCO, SEGUNDO NIVEL DE ATENCION, AYNA - LA MAR - AYACUCHO</t>
  </si>
  <si>
    <t>2194682: MEJORAMIENTO DE LA CAPACIDAD RESOLUTIVA DEL HOSPITAL SAN MIGUEL, SEGUNDO NIVEL DE ATENCION, LA MAR - AYACUCHO</t>
  </si>
  <si>
    <t>2195952: MEJORAMIENTO DEL ACCESO A SERVICIOS DE SALUD DE SEGUNDO NIVEL DE ATENCION EN EL AMBITO DE INFLUENCIA DEL HOSPITAL MARIA AUXILIADORA, PROVINCIA RODRIGUEZ DE MENDOZA - REGION AMAZONAS</t>
  </si>
  <si>
    <t>2215560: MEJORAMIENTO Y AMPLIACION DE LA INFRAESTRUCTURA EN EL ESTABLECIMIENTO DE SALUD DE SAN JUAN DE TARUCANI DISTRITO DE SAN JUAN DE TARUCANI, PROVINCIA DE AREQUIPA - AREQUIPA</t>
  </si>
  <si>
    <t>2223339: MEJORAMIENTO DE LOS SERVICIOS DE SALUD DEL PRIMER NIVEL DE COMPLEJIDAD EN EL CENTRO POBLADO DE SOCORRO, DISTRITO DE NINACACA - PASCO - PASCO</t>
  </si>
  <si>
    <t>2235570: AMPLIACION, MEJORAMIENTO PUESTO DE SALUD LA NORIA DEL CENTRO POBLADO LA NORIA, DISTRITO DE MARCAVELICA - SULLANA - PIURA</t>
  </si>
  <si>
    <t>2237770: AMPLIACION DE LA CAPACIDAD DE SERVICIOS DEL ESTABLECIMIENTO DE SALUD DEL CENTRO POBLADO DE CHIRUMPIARI, DISTRITO DE KIMBIRI - LA CONVENCION - CUSCO</t>
  </si>
  <si>
    <t>2242550: MEJORAMIENTO DEL SERVICIO DE SALUD DE LOS ESTABLECIMIENTOS DE PRIMER NIVEL DE ATENCION DE ASQUIPATA, CHIHUIRE Y MORCOLLA CHICO DE LA MICRORED FAJARDO, DISTRITO DE ASQUIPATA - VICTOR FAJARDO - AYACUCHO</t>
  </si>
  <si>
    <t>2243931: MEJORAMIENTO DE LOS SERVICIOS DEL CENTRO DE SALUD DE ONGOY, DISTRITO DE ONGOY - CHINCHEROS - APURIMAC</t>
  </si>
  <si>
    <t>2243976: MEJORAMIENTO DE LOS SERVICIOS DEL CENTRO DE SALUD DE ROCCHACC, DISTRITO DE ONGOY - CHINCHEROS - APURIMAC</t>
  </si>
  <si>
    <t>2266093: MEJORAMIENTO DE LOS SERVICIOS DE SALUD DEL ESTABLECIMIENTO DE SALUD JESUS GUERRERO CRUZ DE LA RED DE SERVICIOS DE SALUD HUANCABAMBA, DISTRITO Y PROVINCIA DE HUANCABAMBA, DEPARTAMENTO DE PIURA</t>
  </si>
  <si>
    <t>2266200: MEJORAMIENTO DE LOS SERVICIOS DE SALUD DEL ESTABLECIMIENTO DE SALUD AYABACA DE LA PROVINCIA Y DISTRITO DE AYABACA,DEPARTAMENTO DE PIURA</t>
  </si>
  <si>
    <t>2266495: MEJORAMIENTO DE LOS SERVICIOS DE SALUD DEL ESTABLECIMIENTO DE SALUD HUARMACA, DEL DISTRITO DE HUARMACA, PROVINCIA DE HUANCABAMBA, DEPARTAMENTO DE PIURA</t>
  </si>
  <si>
    <t>2267345: MEJORAMIENTO DE LOS SERVICIOS DE SALUD DEL ESTABLECIMIENTO DE SALUD LOS ALGARROBOS DISTRITO Y PROVINCIA DE PIURA-DEPARTAMENTO PIURA</t>
  </si>
  <si>
    <t>2269033: MEJORAMIENTO DE LA OFERTA DE SERVICIOS DE SALUD DEL C.S LURICOCHA, DISTRITO DE LURICOCHA - HUANTA - AYACUCHO</t>
  </si>
  <si>
    <t>2278073: MEJORAMIENTO DE LA PRESTACION DEL SERVICIO DE SALUD EN EL CENTRO DE SALUD CHIGUIRIP, DISTRITO DE CHIGUIRIP - CHOTA - CAJAMARCA</t>
  </si>
  <si>
    <t>2278328: AMPLIACION, MEJORAMIENTO DE LA CAPACIDAD RESOLUTIVA DEL PUESTO DE SALUD LAS ESMERALDAS, DISTRITO DE JOSE LUIS BUSTAMANTE Y RIVERO - AREQUIPA - AREQUIPA</t>
  </si>
  <si>
    <t>2278822: MEJORAMIENTO DE LOS SERVICIOS DE SALUD DEL HOSPITAL RAFAEL ORTIZ RAVINES DE JULI, PROVINCIA DE CHUCUITO - REGION PUNO</t>
  </si>
  <si>
    <t>2279375: MEJORAMIENTO DE LOS SERVICIOS DE SALUD DEL HOSPITAL DE APOYO ILAVE, PROVINCIA DE EL COLLAO - REGION PUNO</t>
  </si>
  <si>
    <t>2279396: MEJORAMIENTO DE LOS SERVICIOS DE SALUD DEL HOSPITAL DE APOYO PICHANAKI,DISTRITO PICHANAKI,PROVINCIA CHANCHAMAYO, REGION JUNIN</t>
  </si>
  <si>
    <t>2279438: MEJORAMIENTO DE LOS SERVICIOS DE SALUD DEL ESTABLECIMIENTO DE SALUD DE CHALA, DISTRITO DE CHALA, PROVINCIA DE CARAVELI - REGION AREQUIPA</t>
  </si>
  <si>
    <t>2279439: MEJORAMIENTO DE LOS SERVICIOS DE SALUD DEL ESTABLECIMIENTO DE SALUD COTAHUASI, DISTRITO COTAHUASI, PROVINCIA LA UNION, REGION AREQUIPA</t>
  </si>
  <si>
    <t>2279710: MEJORAMIENTO DE LOS SERVICIOS DE SALUD DEL HOSPITAL CAMANA DISTRITO Y PROVINCIA DE CAMANA - REGION AREQUIPA</t>
  </si>
  <si>
    <t>2289684: MEJORAMIENTO DE LOS SERVICIOS DE SALUD PARA LA ATENCION INTEGRAL EN EL PUESTO DE SALUD FLORENCIA DE MORA PARTE ALTA, MICRORED FLORENCIA DE MORA, DISTRITO DE FLORENCIA DE MORA - TRUJILLO - LA LIBERTAD</t>
  </si>
  <si>
    <t>2290167: MEJORAMIENTO DE SERVICIOS DE LOS ESTABLECIMIENTOS DE SALUD DE CHALLHUANI, CHOCCEPUQUIO, UMACA Y PISCOBAMBA DE LA MICRO RED DE OCOBAMBA, DISTRITO DE OCOBAMBA - CHINCHEROS - APURIMAC</t>
  </si>
  <si>
    <t>2293003: MEJORAMIENTO DE LA CAPACIDAD RESOLUTIVA DE LOS PUESTOS DE SALUD DE LAS LOCALIDADES DE CHACCRAMPA, SAN JUAN DE PAMPA, IGLESIA PATA Y SANTIAGO DE YANACULLO, DISTRITO DE SAN MIGUEL DE CHACCRAMPA - ANDAHUAYLAS - APURIMAC</t>
  </si>
  <si>
    <t>2303763: MEJORAMIENTO DE LA CAPACIDAD RESOLUTIVA DE LOS PUESTOS DE SALUD DE PACAYCASA Y LA COMPAÑIA, DISTRITO DE PACAYCASA - HUAMANGA - AYACUCHO</t>
  </si>
  <si>
    <t>2306815: MEJORAMIENTO DE LA CAPACIDAD RESOLUTIVA DE LOS PUESTOS DE SALUD DE IGUAIN, ALLCOHUILLCA Y CHIHUA, DISTRITO DE IGUAIN - HUANTA - AYACUCHO</t>
  </si>
  <si>
    <t>2308089: MEJORAMIENTO DE LOS SERVICIOS DE SALUD DEL PRIMER NIVEL DE COMPLEJIDAD I-1 EN EL CENTRO POBLADO DE CONAICASA, DISTRITO DE PALCA - HUANCAVELICA - HUANCAVELICA</t>
  </si>
  <si>
    <t>2310263: MEJORAMIENTO DE LOS SERVICIOS DE SALUD EN EL ESTABLECIMIENTO DE SALUD I-2 PUEBLO NUEVO DE MARAY, DISTRITO DE SANTA CATALINA DE MOSSA, PROVINCIA DE MORROPON - PIURA</t>
  </si>
  <si>
    <t>2311543: MEJORAMIENTO DE LA CAPACIDAD RESOLUTIVA DEL ESTABLECIMIENTO DE SALUD TIPO I-1 DEL CENTRO POBLADO DE ARANHUAY, DISTRITO DE SANTILLANA - HUANTA - AYACUCHO</t>
  </si>
  <si>
    <t>2311551: MEJORAMIENTO DE LA CAPACIDAD RESOLUTIVA DE LOS ESTABLECIMIENTOS DE SALUD TIPO I-1 DE LAS LOCALIDADES DE CANAL, PICHIWILLCA Y MONTERRICO, DISTRITO DE SAMUGARI - LA MAR - AYACUCHO</t>
  </si>
  <si>
    <t>2314080: MEJORAMIENTO DE LA CAPACIDAD RESOLUTIVA DEL PUESTO DE SALUD DE BUENA GANA, MICRORED DE SAN MARTIN, DISTRITO DE ANCHIHUAY - LA MAR - AYACUCHO</t>
  </si>
  <si>
    <t>2314549: MEJORAMIENTO DE LA CAPACIDAD RESOLUTIVA DEL ESTABLECIMIENTO DE SALUD TIPO I-1 DEL CENTRO POBLADO DE ROSARIO, DISTRITO DE AYNA - LA MAR - AYACUCHO</t>
  </si>
  <si>
    <t>2314740: MEJORAMIENTO DEL SERVICIO DE SALUD DEL PUESTO DE SALUD DE AZANGARO, DISTRITO DE LURICOCHA - HUANTA - AYACUCHO</t>
  </si>
  <si>
    <t>2319018: MEJORAMIENTO DE LOS SERVICIOS DE SALUD DEL PRIMER NIVEL DE ATENCION EN LOS EE.SS. DE LUYANTA, SAN RAFAEL Y MANZANAYOCC DE LA MICRORED SOCOS - RED DE SALUD HUAMANGA - DIRESA AYACUCHO, DISTRITO DE SOCOS - HUAMANGA - AYACUCHO</t>
  </si>
  <si>
    <t>2320423: MEJORAMIENTO DE LA CAPACIDAD RESOLUTIVA DEL PUESTO DE SALUD DE CHANQUIL, DISTRITO DE LOS MOROCHUCOS - CANGALLO - AYACUCHO</t>
  </si>
  <si>
    <t>2322927: MEJORAMIENTO DE LOS SERVICIOS DE SALUD DEL ESTABLECIMIENTO DE SALUD QUINCEMIL DISTRITO DE CAMANTI, PROVINCIA DE QUISPICANCHI - CUSCO</t>
  </si>
  <si>
    <t>2135285: MEJORAMIENTO DE LOS SERVICIOS DE SALUD DEL CENTRO DE SALUD DE PUCUSANA DE LA MICRORED SAN BARTOLO, DIRECCION DE RED DE SALUD VILLA EL SALVADOR LURIN PACHACAMAC PUCUSANA, DISA II LIMA SUR</t>
  </si>
  <si>
    <r>
      <t xml:space="preserve">Año de Ejecución: </t>
    </r>
    <r>
      <rPr>
        <b/>
        <sz val="10"/>
        <rFont val="Arial"/>
        <family val="2"/>
      </rPr>
      <t>2017</t>
    </r>
  </si>
  <si>
    <t>Ejecución acumulada al 2017  (Devengado)</t>
  </si>
  <si>
    <t>Unidad Ejecutora 001-1548: ADMINISTRACION IGSS ( INSTITUTO DE GESTION DE SERVICIOS DE SALUD)</t>
  </si>
  <si>
    <t>2196449: MEJORAMIENTO DE LA CAPACIDAD RESOLUTIVA DEL SERVICIO DE UROLOGIA DEL HOSPITAL NACIONAL DOS DE MAYO</t>
  </si>
  <si>
    <t>2199207: MEJORAMIENTO DE LA PROVISION DE LOS SERVICIOS DE LA ESN DE PREVENCION Y CONTROL DE INFECCIONES DE TRANSMISION SEXUAL Y VIH-SIDA Y DE LOS SERVICIOS DE DERMATOLOGIA DEL HOSPITAL NACIONAL CAYETANO HEREDIA - SMP - LIMA - LIMA</t>
  </si>
  <si>
    <t>Ppto 2017 (PIM)</t>
  </si>
  <si>
    <t>2186096: MEJORAMIENTO DEL SERVICIO DE DIAGNOSTICO MEDIANTE EL PROGRAMA PRESUPUESTAL DE PREVENCION Y CONTROL DEL CANCER EN EL HOSPITAL MARIA AUXILIADORA DISTRITO DE SAN JUAN DE MIRAFLORES, PROVINCIA DE LIMA, DEPARTAMENTO DE LIMA</t>
  </si>
  <si>
    <t>2293887: MEJORAMIENTO DE LA UNIDAD DE DIALISIS EN EL DEPARTAMENTO DE MEDICINA DEL HOSPITAL MARIA AUXILIADORA DE SAN JUAN DE MIRAFLORES, LIMA.</t>
  </si>
  <si>
    <t>2313224: MEJORAMIENTO DE LA CAPACIDAD DE ATENCION NEONATAL DEL C.S. BAYOVAR EN EL MARCO DEL PLAN NACIONAL BIENVENIDOS A LA VIDA MR JAIME ZUBIETA, RED DE SALUD SAN JUAN DE LURIGANCHO DISTRITO DE SAN JUAN DE LURIGANCHO, PROVINCIA DE LIMA, DEPARTAMENTO DE LIMA</t>
  </si>
  <si>
    <t>2313241: MEJORAMIENTO DE LA CAPACIDAD DE ATENCION NEONATAL DEL C.S. PIEDRA LIZA DE LA MR PIEDRA LIZA EN EL MARCO DEL PLAN NACIONAL BIENVENIDOS A LA VIDA DISTRITO DE SAN JUAN DE LURIGANCHO, PROVINCIA DE LIMA, DEPARTAMENTO DE LIMA</t>
  </si>
  <si>
    <t>2314018: MEJORAMIENTO DE LA CAPACIDAD DE ATENCION NEONATAL DEL C.S. 10 DE OCTUBRE MR JOSE CARLOS MARIATEGUI EN EL MARCO DEL PLAN NACIONAL BIENVENIDOS A LA VIDA DISTRITO DE SAN JUAN DE LURIGANCHO, PROVINCIA DE LIMA, DEPARTAMENTO DE LIMA</t>
  </si>
  <si>
    <t>2314034: MEJORAMIENTO DE LA CAPACIDAD DE ATENCION NEONATAL DEL C.S. CAJA DE AGUA DE LA MICRO RED PIEDRA LIZA EN EL MARCO DEL PLAN NACIONAL BIENVENIDOS A LA VIDA DISTRITO DE SAN JUAN DE LURIGANCHO, PROVINCIA DE LIMA DEPARTAMENTO DE LIMA</t>
  </si>
  <si>
    <t>2314062: MEJORAMIENTO DE LA CAPACIDAD DE ATENCION NEONATAL DEL C.S. LA HUAYRONA DE LA MICRO RED SAN FERNANDO EN EL MARCO DEL PLAN NACIONAL BIENVENIDOS A LA VIDA DISTRITO DE SAN JUAN DE LURIGANCHO, PROVINCIA DE LIMA, DEPARTAMENTO DE LIMA</t>
  </si>
  <si>
    <t>2314935: MEJORAMIENTO DE LA CAPACIDAD DE ATENCION NEONATAL DEL P.S. MEDALLA MILAGROSA DE LA MICRO RED GANIMEDES EN EL MARCO DEL PLAN NACIONAL BIENVENIDOS A LA VIDA DISTRITO DE SAN JUAN DE LURIGANCHO, PROVINCIA DE LIMA, DEPARTAMENTO DE LIMA</t>
  </si>
  <si>
    <t>Unidad Ejecutora 023-1576: RED. DE SALUD RIMAC - SAN MARTIN DE PORRES - LOS OLIVOS - IGSS</t>
  </si>
  <si>
    <t>2029146: MEJORAMIENTO DE LOS SERVICIOS DE SALUD DEL CENTRO DE SALUD LOS LIBERTADORES DE LA RED V RIMAC-SMP-LOS OLIVOS</t>
  </si>
  <si>
    <t>2046225: MEJORAMIENTO DE LOS SERVICIOS DE SALUD DEL CENTRO DE SALUD CAQUETA RED V RIMAC SMP</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</si>
  <si>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</si>
  <si>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</si>
  <si>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2315192: MEJORAMIENTO DE LA CAPACIDAD DE ATENCION NEONATAL DEL CENTRO DE SALUD MEXICO DE LA DIRECCION DE RED DE SALUD LIMA NORTE V RIMAC - SAN MARTIN DE PORRES - LOS OLIVOS, DISTRTITO DE SAN MARTIN DE PORRES, PROVINCIA LIMA, DEPARTAMENTO LIMA, EN EL MARCO DEL</t>
  </si>
  <si>
    <t>2315259: MEJORAMIENTO DE LA CAPACIDAD DE ATENCION NEONATAL DEL CENTRO DE SALUD MATERNO INFANTIL RIMAC DE LA DIRECCION DE LA RED DE SALUD LIMA NORTE V - RIMAC - SAN MARTIN DE PORRES - LOS OLIVOS, DISTRITO DEL RIMAC, PROVINCIA DE LIMA, DEPARTAMENTO DE LIMA, EN</t>
  </si>
  <si>
    <t>2315331: MEJORAMIENTO DE LA CAPACIDAD DE ATENCION NEONATAL DEL CENTRO DE SALUD MATERNO INFANTIL JUAN PABLO II DE LA DIRECCION DE RED DE SALUD LIMA NORTE V RIMAC-SAN MARTIN DE PORRES-LOS OLIVOS, DISTRITO DE LO OLIVOS, PROVINCIA DE LIMA, DEPARTAMENTO DE LIMA, E</t>
  </si>
  <si>
    <t>Unidad Ejecutora 024-1577: RED. DE SALUD TUPAC AMARU - IGSS</t>
  </si>
  <si>
    <t>2314509: MEJORAMIENTO DE LA CAPACIDAD DE ATENCION NEONATAL DEL CENTRO DE SALUD AÑO NUEVO DE LA MICRO RED COLLIQUE DE LA RED DE SALUD TUPAC AMARU EN EL MARCO DEL PLAN NACIONAL BIENVENIDOS A LA VIDA DEL DISTRITO DE COMAS DE LA PROVINCIA DE LIMA DEL DEPARTAMENTO</t>
  </si>
  <si>
    <t>2314518: MEJORAMIENTO DE LA CAPACIDAD DE ATENCION NEONATAL DEL CENTRO DE SALUD COLLIQUE IIIDE LA MICRO RED COLLIQUE DE LA RED DE SALUD TUPAC AMARU EN EL MARCO DEL PLAN NACIONAL BIENVENIDOS A LA VIDA DEL DISTRITO DE COMAS DE LA PROVINCIA DE LIMA DEPARTAMENTO D</t>
  </si>
  <si>
    <t>2314690: MEJORAMIENTO DE LA CAPACIDAD DE ATENCION NEONATAL DEL PUESTO DE SALUD PUNCHAUCA DE LA MICRO RED CARABAYLLO DE LA RED DE SALUD TUPAC AMARU EN EL MARCO DEL PLAN NACIONAL BIENVENIDOS A LA VIDA DEL DISTRITO DE CARABAYLLO DE LA PROVINCIA DE LIMA DEPARTAME</t>
  </si>
  <si>
    <t>2314696: MEJORAMIENTO DE LA CAPACIDAD DE ATENCION NEONATAL DEL CENTRO DE SALUD TUPAC AMARU DE LA MICRO RED TAHUANTINSUYO DE LA RED DE SALUD TUPAC AMARU EN EL MARCO DEL PLAN NACIONAL BIENVENIDOS A LA VIDA DEL DISTRITO DE INDEPENDENCIA DE LA PROVINCIA DE LIMA D</t>
  </si>
  <si>
    <t>2314700: MEJORAMIENTO DE LA CAPACIDAD DE ATENCION NEONATAL DEL CENTRO DE SALUD VILLA ESPERANZA DE LA MICRO RED CARABAYLLO DE LA RED DE SALUD TUPAC AMARU EN EL MARCO DEL PLAN NACIONAL BIENVENIDOS A LA VIDA DEL DISTRITO DE CARABAYLLO DE LA PROVINCIA DE LIMA DEP</t>
  </si>
  <si>
    <t>2314759: MEJORAMIENTO DE LA CAPACIDAD DE ATENCION NEONATAL DEL CENTRO DE SALUD RAUL PORRAS BARRENECHEA DE LA MICRO RED CARABAYLLO DE LA RED DE SALUD TUPAC AMARU EN EL MARCO DEL PLAN NACIONAL BIENVENIDOS A LA VIDA DEL DISTRITO DE CARABAYLLO DE LA PROVINCIA DE</t>
  </si>
  <si>
    <t>2314778: MEJORAMIENTO DE LA CAPACIDAD DE ATENCION NEONATAL DEL CENTRO DE SALUD TAHUANTINSUYO BAJO DE LA MICRO RED TAHUANTINSUYO DE LA RED DE SALUD TUPAC AMARU EN EL MARCO DEL PLAN NACIONAL BIENVENIDOS A LA VIDA DEL DISTRITO DE INDEPENDENCIA DE LA PROVINCIA DE</t>
  </si>
  <si>
    <t>Unidad Ejecutora 033-1586: RED DE SALUD LIMA NORTE IV - IGSS</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</si>
  <si>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</si>
  <si>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</si>
  <si>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</si>
  <si>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</si>
  <si>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</si>
  <si>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125-1655: PROGRAMA NACIONAL DE INVERSIONES EN SALUD</t>
  </si>
  <si>
    <t xml:space="preserve">       125-1655:  PROGRAMA NACIONAL DE INVERSIONES EN SALUD</t>
  </si>
  <si>
    <t xml:space="preserve">       022-138  :  DIRECCION DE SALUD II LIMA SUR</t>
  </si>
  <si>
    <t xml:space="preserve">       001-117  :  ADMINISTRACION CENTRAL - MINSA</t>
  </si>
  <si>
    <t>CONSOLIDADO GENERAL DE LAS EJECUCIONES DEL SECTOR SALUD</t>
  </si>
  <si>
    <t xml:space="preserve">EJECUCION DE LOS PROYECTOS DE INVERSION DE LAS UNIDADES EJECUTORAS DE LOS PLIEGOS ADSCRITOS  </t>
  </si>
  <si>
    <t>DEL MINISTERIO DE SALUD AL MES DE ENERO 2017</t>
  </si>
  <si>
    <t xml:space="preserve">EJECUCION DE LOS PROYECTOS DE INVERSION DE LAS UNIDADES EJECUTORAS DEL PLIEGO 011 </t>
  </si>
  <si>
    <t>AL PLIEGO DEL MINISTERIO DE SALUD AL MES DE ENERO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</si>
</sst>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
      <u/>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3" fillId="0" borderId="0" applyNumberFormat="0" applyFill="0" applyBorder="0" applyAlignment="0" applyProtection="0"/>
  </cellStyleXfs>
  <cellXfs count="184">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19"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9"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19"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0"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0" xfId="1" applyNumberFormat="1" applyFont="1" applyFill="1" applyBorder="1" applyAlignment="1">
      <alignment horizontal="right" vertical="center" wrapText="1"/>
    </xf>
    <xf numFmtId="3" fontId="19" fillId="6" borderId="10" xfId="1" applyNumberFormat="1" applyFont="1" applyFill="1" applyBorder="1" applyAlignment="1">
      <alignment horizontal="right" vertical="center" wrapText="1"/>
    </xf>
    <xf numFmtId="167" fontId="19" fillId="6" borderId="10"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1"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3" xfId="9" applyNumberFormat="1" applyFont="1" applyFill="1" applyBorder="1" applyAlignment="1">
      <alignment horizontal="right"/>
    </xf>
    <xf numFmtId="3" fontId="10" fillId="5" borderId="0" xfId="9" applyNumberFormat="1" applyFont="1" applyFill="1" applyBorder="1" applyAlignment="1">
      <alignment horizontal="right"/>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19"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0" xfId="0" applyFont="1" applyFill="1" applyBorder="1" applyAlignment="1">
      <alignment horizontal="left" vertical="center"/>
    </xf>
    <xf numFmtId="0" fontId="21" fillId="0" borderId="0" xfId="0" quotePrefix="1" applyFont="1" applyAlignment="1">
      <alignment vertical="center" wrapText="1"/>
    </xf>
    <xf numFmtId="0" fontId="19" fillId="4" borderId="15" xfId="0" applyFont="1" applyFill="1" applyBorder="1" applyAlignment="1">
      <alignment horizontal="center" vertical="center" wrapText="1"/>
    </xf>
    <xf numFmtId="3" fontId="14" fillId="0" borderId="0" xfId="10" applyNumberFormat="1" applyFont="1"/>
    <xf numFmtId="43" fontId="32" fillId="2" borderId="0" xfId="1" applyFont="1" applyFill="1"/>
    <xf numFmtId="3" fontId="19" fillId="4" borderId="12" xfId="0" applyNumberFormat="1" applyFont="1" applyFill="1" applyBorder="1" applyAlignment="1">
      <alignment horizontal="right" vertical="center"/>
    </xf>
    <xf numFmtId="0" fontId="31" fillId="0" borderId="0" xfId="0" applyFont="1" applyBorder="1" applyAlignment="1">
      <alignment vertical="center"/>
    </xf>
    <xf numFmtId="3" fontId="22" fillId="0" borderId="10"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0" xfId="0" applyFont="1" applyBorder="1" applyAlignment="1"/>
    <xf numFmtId="165" fontId="19" fillId="6" borderId="10" xfId="2" applyNumberFormat="1" applyFont="1" applyFill="1" applyBorder="1" applyAlignment="1">
      <alignment horizontal="right" vertical="center" wrapText="1"/>
    </xf>
    <xf numFmtId="3" fontId="19" fillId="6" borderId="10" xfId="2" applyNumberFormat="1" applyFont="1" applyFill="1" applyBorder="1" applyAlignment="1">
      <alignment horizontal="right" vertical="center" wrapText="1"/>
    </xf>
    <xf numFmtId="167" fontId="19" fillId="6" borderId="10" xfId="2" applyNumberFormat="1" applyFont="1" applyFill="1" applyBorder="1" applyAlignment="1">
      <alignment horizontal="right" vertical="center" wrapText="1"/>
    </xf>
    <xf numFmtId="0" fontId="22" fillId="0" borderId="34" xfId="0" applyFont="1" applyBorder="1" applyAlignment="1">
      <alignment horizontal="justify" vertical="center" wrapText="1"/>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167" fontId="31" fillId="6" borderId="2" xfId="0" applyNumberFormat="1" applyFont="1" applyFill="1" applyBorder="1" applyAlignment="1">
      <alignment horizontal="right" vertical="center" wrapText="1"/>
    </xf>
    <xf numFmtId="3" fontId="4" fillId="4" borderId="14"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5"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3" xfId="9" applyNumberFormat="1" applyFont="1" applyFill="1" applyBorder="1" applyAlignment="1">
      <alignment horizontal="right"/>
    </xf>
    <xf numFmtId="3" fontId="10" fillId="5" borderId="3" xfId="9" applyNumberFormat="1" applyFont="1" applyFill="1" applyBorder="1" applyAlignment="1">
      <alignment horizontal="right"/>
    </xf>
    <xf numFmtId="0" fontId="19" fillId="4" borderId="36" xfId="0" applyFont="1" applyFill="1" applyBorder="1" applyAlignment="1">
      <alignment vertical="center" wrapText="1"/>
    </xf>
    <xf numFmtId="3" fontId="22" fillId="0" borderId="37" xfId="0" applyNumberFormat="1" applyFont="1" applyBorder="1" applyAlignment="1">
      <alignment horizontal="right" vertical="center" wrapText="1"/>
    </xf>
    <xf numFmtId="166" fontId="19" fillId="8" borderId="2" xfId="0" applyNumberFormat="1" applyFont="1" applyFill="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0" fontId="14" fillId="2" borderId="5" xfId="9" applyFont="1" applyFill="1" applyBorder="1" applyAlignment="1">
      <alignment wrapText="1"/>
    </xf>
    <xf numFmtId="43" fontId="14" fillId="0" borderId="0" xfId="1" applyFont="1"/>
    <xf numFmtId="3" fontId="19" fillId="6" borderId="11" xfId="2" applyNumberFormat="1" applyFont="1" applyFill="1" applyBorder="1" applyAlignment="1">
      <alignment horizontal="right" vertical="center" wrapText="1"/>
    </xf>
    <xf numFmtId="0" fontId="20" fillId="0" borderId="10" xfId="0" applyFont="1" applyFill="1" applyBorder="1" applyAlignment="1">
      <alignment horizontal="center" vertical="center" wrapText="1"/>
    </xf>
    <xf numFmtId="0" fontId="22" fillId="0" borderId="10" xfId="0" applyFont="1" applyBorder="1" applyAlignment="1">
      <alignment horizontal="justify" vertical="center" wrapText="1"/>
    </xf>
    <xf numFmtId="0" fontId="10" fillId="6" borderId="16" xfId="9" applyFont="1" applyFill="1" applyBorder="1" applyAlignment="1">
      <alignment horizontal="center" vertical="center" wrapText="1"/>
    </xf>
    <xf numFmtId="0" fontId="10" fillId="6" borderId="16" xfId="9" applyFont="1" applyFill="1" applyBorder="1" applyAlignment="1">
      <alignment horizontal="center" vertical="center"/>
    </xf>
    <xf numFmtId="0" fontId="10" fillId="6" borderId="17" xfId="9" applyFont="1" applyFill="1" applyBorder="1" applyAlignment="1">
      <alignment horizontal="center" vertical="center" wrapText="1"/>
    </xf>
    <xf numFmtId="0" fontId="10" fillId="6" borderId="18"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4"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19" xfId="10" applyFont="1" applyFill="1" applyBorder="1" applyAlignment="1">
      <alignment horizontal="center" vertical="center" wrapText="1"/>
    </xf>
    <xf numFmtId="0" fontId="16" fillId="3" borderId="20" xfId="10" applyFont="1" applyFill="1" applyBorder="1" applyAlignment="1">
      <alignment horizontal="center" vertical="center" wrapText="1"/>
    </xf>
    <xf numFmtId="0" fontId="16" fillId="3" borderId="33" xfId="10" applyFont="1" applyFill="1" applyBorder="1" applyAlignment="1">
      <alignment horizontal="center" vertical="center" wrapText="1"/>
    </xf>
    <xf numFmtId="0" fontId="3" fillId="0" borderId="0" xfId="0" applyFont="1" applyAlignment="1">
      <alignment horizontal="center" vertical="center" wrapText="1"/>
    </xf>
    <xf numFmtId="0" fontId="11" fillId="3" borderId="21" xfId="10" applyFont="1" applyFill="1" applyBorder="1" applyAlignment="1">
      <alignment horizontal="center" vertical="center" wrapText="1"/>
    </xf>
    <xf numFmtId="0" fontId="11" fillId="3" borderId="22" xfId="10" applyFont="1" applyFill="1" applyBorder="1" applyAlignment="1">
      <alignment horizontal="center" vertical="center" wrapText="1"/>
    </xf>
    <xf numFmtId="167" fontId="11" fillId="3" borderId="23" xfId="10" applyNumberFormat="1"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6" xfId="10" applyFont="1" applyFill="1" applyBorder="1" applyAlignment="1">
      <alignment horizontal="center" vertical="center" wrapText="1"/>
    </xf>
    <xf numFmtId="3" fontId="35" fillId="0" borderId="0" xfId="11" applyNumberFormat="1" applyFont="1" applyBorder="1" applyAlignment="1">
      <alignment horizontal="left" vertical="center" wrapText="1"/>
    </xf>
    <xf numFmtId="4" fontId="11" fillId="3" borderId="21" xfId="10" applyNumberFormat="1"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7" xfId="10" applyNumberFormat="1" applyFont="1" applyFill="1" applyBorder="1" applyAlignment="1">
      <alignment horizontal="center" vertical="center" wrapText="1"/>
    </xf>
    <xf numFmtId="167" fontId="11" fillId="3" borderId="28" xfId="10" applyNumberFormat="1" applyFont="1" applyFill="1" applyBorder="1" applyAlignment="1">
      <alignment horizontal="center" vertical="center" wrapText="1"/>
    </xf>
    <xf numFmtId="0" fontId="17" fillId="0" borderId="0" xfId="0" applyFont="1" applyAlignment="1">
      <alignment horizontal="center" vertical="center" wrapText="1"/>
    </xf>
    <xf numFmtId="164" fontId="11" fillId="3" borderId="27" xfId="2" applyNumberFormat="1" applyFont="1" applyFill="1" applyBorder="1" applyAlignment="1">
      <alignment horizontal="center" vertical="center" wrapText="1"/>
    </xf>
    <xf numFmtId="164" fontId="11" fillId="3" borderId="21" xfId="2" applyNumberFormat="1" applyFont="1" applyFill="1" applyBorder="1" applyAlignment="1">
      <alignment horizontal="center" vertical="center" wrapText="1"/>
    </xf>
    <xf numFmtId="0" fontId="11" fillId="3" borderId="2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0"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workbookViewId="0">
      <selection activeCell="C15" sqref="C15"/>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6" customWidth="1"/>
    <col min="9" max="9" width="29.140625" style="1" bestFit="1" customWidth="1"/>
    <col min="10" max="16384" width="11.42578125" style="1"/>
  </cols>
  <sheetData>
    <row r="1" spans="2:11" ht="15" x14ac:dyDescent="0.2">
      <c r="B1" s="152"/>
      <c r="C1" s="152"/>
      <c r="D1" s="152"/>
    </row>
    <row r="2" spans="2:11" ht="15.75" customHeight="1" x14ac:dyDescent="0.15">
      <c r="B2" s="153" t="s">
        <v>193</v>
      </c>
      <c r="C2" s="153"/>
      <c r="D2" s="153"/>
      <c r="E2" s="153"/>
      <c r="F2" s="5"/>
      <c r="G2" s="9"/>
      <c r="H2" s="37"/>
    </row>
    <row r="3" spans="2:11" ht="15" customHeight="1" x14ac:dyDescent="0.2">
      <c r="B3" s="153" t="s">
        <v>98</v>
      </c>
      <c r="C3" s="153"/>
      <c r="D3" s="153"/>
      <c r="E3" s="153"/>
    </row>
    <row r="4" spans="2:11" x14ac:dyDescent="0.2">
      <c r="B4" s="154"/>
      <c r="C4" s="154"/>
      <c r="D4" s="154"/>
    </row>
    <row r="5" spans="2:11" x14ac:dyDescent="0.2">
      <c r="B5" s="2"/>
      <c r="C5" s="2"/>
      <c r="D5" s="2"/>
    </row>
    <row r="6" spans="2:11" x14ac:dyDescent="0.2">
      <c r="B6" s="2"/>
      <c r="C6" s="2"/>
      <c r="D6" s="2"/>
    </row>
    <row r="7" spans="2:11" ht="12.75" customHeight="1" x14ac:dyDescent="0.2">
      <c r="B7" s="155" t="s">
        <v>153</v>
      </c>
      <c r="C7" s="155"/>
      <c r="D7" s="155"/>
      <c r="F7" s="24"/>
    </row>
    <row r="8" spans="2:11" ht="12.75" customHeight="1" x14ac:dyDescent="0.2">
      <c r="B8" s="155" t="s">
        <v>8</v>
      </c>
      <c r="C8" s="155"/>
      <c r="D8" s="155"/>
      <c r="F8" s="24"/>
    </row>
    <row r="9" spans="2:11" ht="12.75" customHeight="1" x14ac:dyDescent="0.2">
      <c r="B9" s="3"/>
      <c r="C9" s="3"/>
      <c r="D9" s="3"/>
      <c r="F9" s="24"/>
    </row>
    <row r="10" spans="2:11" x14ac:dyDescent="0.2">
      <c r="B10" s="1" t="s">
        <v>36</v>
      </c>
      <c r="F10" s="25"/>
    </row>
    <row r="11" spans="2:11" ht="13.5" thickBot="1" x14ac:dyDescent="0.25">
      <c r="C11" s="23"/>
    </row>
    <row r="12" spans="2:11" ht="13.5" customHeight="1" thickBot="1" x14ac:dyDescent="0.25">
      <c r="B12" s="148" t="s">
        <v>5</v>
      </c>
      <c r="C12" s="149" t="s">
        <v>6</v>
      </c>
      <c r="D12" s="150" t="s">
        <v>154</v>
      </c>
      <c r="E12" s="148" t="s">
        <v>11</v>
      </c>
      <c r="G12" s="8"/>
    </row>
    <row r="13" spans="2:11" ht="39" customHeight="1" thickBot="1" x14ac:dyDescent="0.25">
      <c r="B13" s="148"/>
      <c r="C13" s="149"/>
      <c r="D13" s="151"/>
      <c r="E13" s="148"/>
      <c r="G13" s="8"/>
    </row>
    <row r="14" spans="2:11" s="13" customFormat="1" ht="34.5" customHeight="1" thickBot="1" x14ac:dyDescent="0.25">
      <c r="B14" s="6" t="s">
        <v>4</v>
      </c>
      <c r="C14" s="12">
        <f>C15+C19+C20+C21</f>
        <v>899259180</v>
      </c>
      <c r="D14" s="12">
        <f>D15+D19+D20+D21</f>
        <v>2284095</v>
      </c>
      <c r="E14" s="78">
        <f t="shared" ref="E14:E21" si="0">D14/C14%</f>
        <v>0.25399740706566931</v>
      </c>
      <c r="F14" s="22"/>
      <c r="G14" s="14"/>
      <c r="H14" s="36"/>
      <c r="K14" s="14"/>
    </row>
    <row r="15" spans="2:11" ht="26.25" customHeight="1" x14ac:dyDescent="0.2">
      <c r="B15" s="15" t="s">
        <v>7</v>
      </c>
      <c r="C15" s="16">
        <f>SUM(C16:C18)</f>
        <v>738650520</v>
      </c>
      <c r="D15" s="16">
        <f>SUM(D16:D18)</f>
        <v>2284095</v>
      </c>
      <c r="E15" s="83">
        <f t="shared" si="0"/>
        <v>0.30922539660569115</v>
      </c>
      <c r="F15" s="20"/>
      <c r="G15" s="8"/>
      <c r="I15" s="21"/>
    </row>
    <row r="16" spans="2:11" ht="18.75" customHeight="1" x14ac:dyDescent="0.2">
      <c r="B16" s="17" t="s">
        <v>192</v>
      </c>
      <c r="C16" s="18">
        <f>'PLIEGO MINSA'!E7</f>
        <v>678548184</v>
      </c>
      <c r="D16" s="18">
        <f>'PLIEGO MINSA'!G7</f>
        <v>2284095</v>
      </c>
      <c r="E16" s="19">
        <f t="shared" si="0"/>
        <v>0.3366150044843389</v>
      </c>
      <c r="F16" s="20"/>
      <c r="G16" s="8"/>
    </row>
    <row r="17" spans="2:9" ht="18.75" customHeight="1" x14ac:dyDescent="0.2">
      <c r="B17" s="17" t="s">
        <v>191</v>
      </c>
      <c r="C17" s="18">
        <f>'PLIEGO MINSA'!E78</f>
        <v>13066477</v>
      </c>
      <c r="D17" s="18">
        <f>'PLIEGO MINSA'!G78</f>
        <v>0</v>
      </c>
      <c r="E17" s="19">
        <f t="shared" si="0"/>
        <v>0</v>
      </c>
      <c r="F17" s="20"/>
      <c r="G17" s="8"/>
    </row>
    <row r="18" spans="2:9" ht="26.25" customHeight="1" thickBot="1" x14ac:dyDescent="0.25">
      <c r="B18" s="143" t="s">
        <v>190</v>
      </c>
      <c r="C18" s="18">
        <f>'PLIEGO MINSA'!E96</f>
        <v>47035859</v>
      </c>
      <c r="D18" s="18">
        <f>'PLIEGO MINSA'!G96</f>
        <v>0</v>
      </c>
      <c r="E18" s="19">
        <f t="shared" si="0"/>
        <v>0</v>
      </c>
      <c r="F18" s="20"/>
      <c r="G18" s="8"/>
    </row>
    <row r="19" spans="2:9" ht="30.75" customHeight="1" thickBot="1" x14ac:dyDescent="0.25">
      <c r="B19" s="134" t="s">
        <v>79</v>
      </c>
      <c r="C19" s="135">
        <f>'UE ADSCRITAS AL PLIEGO MINSA'!E7</f>
        <v>1627960</v>
      </c>
      <c r="D19" s="135">
        <f>'UE ADSCRITAS AL PLIEGO MINSA'!G7</f>
        <v>0</v>
      </c>
      <c r="E19" s="136">
        <f t="shared" si="0"/>
        <v>0</v>
      </c>
      <c r="F19" s="20"/>
      <c r="G19" s="8"/>
    </row>
    <row r="20" spans="2:9" ht="30.75" customHeight="1" thickBot="1" x14ac:dyDescent="0.25">
      <c r="B20" s="134" t="s">
        <v>17</v>
      </c>
      <c r="C20" s="135">
        <f>'UE ADSCRITAS AL PLIEGO MINSA'!E11</f>
        <v>109480700</v>
      </c>
      <c r="D20" s="135">
        <f>'UE ADSCRITAS AL PLIEGO MINSA'!G11</f>
        <v>0</v>
      </c>
      <c r="E20" s="136">
        <f t="shared" si="0"/>
        <v>0</v>
      </c>
      <c r="F20" s="20"/>
      <c r="G20" s="8"/>
    </row>
    <row r="21" spans="2:9" ht="33.75" customHeight="1" thickBot="1" x14ac:dyDescent="0.25">
      <c r="B21" s="134" t="s">
        <v>80</v>
      </c>
      <c r="C21" s="137">
        <f>'UE ADSCRITAS AL PLIEGO MINSA'!E13</f>
        <v>49500000</v>
      </c>
      <c r="D21" s="137">
        <f>'UE ADSCRITAS AL PLIEGO MINSA'!G13</f>
        <v>0</v>
      </c>
      <c r="E21" s="136">
        <f t="shared" si="0"/>
        <v>0</v>
      </c>
      <c r="G21" s="8"/>
    </row>
    <row r="22" spans="2:9" ht="25.5" x14ac:dyDescent="0.35">
      <c r="C22" s="7"/>
      <c r="D22" s="79"/>
      <c r="I22" s="107"/>
    </row>
    <row r="23" spans="2:9" ht="25.5" x14ac:dyDescent="0.35">
      <c r="D23" s="7"/>
      <c r="I23" s="107"/>
    </row>
    <row r="24" spans="2:9" ht="33" customHeight="1" x14ac:dyDescent="0.2">
      <c r="D24" s="7"/>
      <c r="E24" s="7"/>
    </row>
    <row r="25" spans="2:9" x14ac:dyDescent="0.2">
      <c r="D25" s="7"/>
      <c r="E25" s="11"/>
    </row>
    <row r="26" spans="2:9" ht="18" x14ac:dyDescent="0.25">
      <c r="D26" s="7"/>
      <c r="G26" s="10"/>
    </row>
    <row r="28" spans="2:9" x14ac:dyDescent="0.2">
      <c r="D28" s="7"/>
      <c r="E28" s="11"/>
    </row>
    <row r="29" spans="2:9" x14ac:dyDescent="0.2">
      <c r="D29" s="7"/>
    </row>
    <row r="30" spans="2:9" x14ac:dyDescent="0.2">
      <c r="E30"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032"/>
  <sheetViews>
    <sheetView tabSelected="1" zoomScaleNormal="100" workbookViewId="0">
      <pane xSplit="2" ySplit="7" topLeftCell="C8" activePane="bottomRight" state="frozen"/>
      <selection pane="topRight" activeCell="C1" sqref="C1"/>
      <selection pane="bottomLeft" activeCell="A8" sqref="A8"/>
      <selection pane="bottomRight" activeCell="G17" sqref="G17"/>
    </sheetView>
  </sheetViews>
  <sheetFormatPr baseColWidth="10" defaultColWidth="11.42578125" defaultRowHeight="5.65" customHeight="1" x14ac:dyDescent="0.2"/>
  <cols>
    <col min="1" max="1" width="8.5703125" style="59" customWidth="1"/>
    <col min="2" max="2" width="41.42578125" style="77" customWidth="1"/>
    <col min="3" max="3" width="10.5703125" style="60" customWidth="1" collapsed="1"/>
    <col min="4" max="4" width="12.28515625" style="60" customWidth="1"/>
    <col min="5" max="5" width="13" style="61" customWidth="1"/>
    <col min="6" max="6" width="11.7109375" style="34" customWidth="1"/>
    <col min="7" max="7" width="11.28515625" style="34" customWidth="1"/>
    <col min="8" max="8" width="8.7109375" style="62" customWidth="1"/>
    <col min="9" max="9" width="12.28515625" style="58" customWidth="1"/>
    <col min="10" max="10" width="10.5703125" style="63" customWidth="1"/>
    <col min="11" max="11" width="12.85546875" style="34" customWidth="1"/>
    <col min="12" max="14" width="11.42578125" style="34"/>
    <col min="15" max="15" width="11.85546875" style="34" bestFit="1" customWidth="1"/>
    <col min="16" max="16384" width="11.42578125" style="34"/>
  </cols>
  <sheetData>
    <row r="1" spans="1:15" s="30" customFormat="1" ht="18.75" customHeight="1" x14ac:dyDescent="0.2">
      <c r="A1" s="161" t="s">
        <v>196</v>
      </c>
      <c r="B1" s="161"/>
      <c r="C1" s="161"/>
      <c r="D1" s="161"/>
      <c r="E1" s="161"/>
      <c r="F1" s="161"/>
      <c r="G1" s="161"/>
      <c r="H1" s="161"/>
      <c r="I1" s="161"/>
      <c r="J1" s="161"/>
    </row>
    <row r="2" spans="1:15" s="30" customFormat="1" ht="18.75" customHeight="1" x14ac:dyDescent="0.2">
      <c r="A2" s="161" t="s">
        <v>195</v>
      </c>
      <c r="B2" s="161"/>
      <c r="C2" s="161"/>
      <c r="D2" s="161"/>
      <c r="E2" s="161"/>
      <c r="F2" s="161"/>
      <c r="G2" s="161"/>
      <c r="H2" s="161"/>
      <c r="I2" s="161"/>
      <c r="J2" s="161"/>
    </row>
    <row r="3" spans="1:15" s="30" customFormat="1" ht="18.75" customHeight="1" x14ac:dyDescent="0.2">
      <c r="A3" s="69"/>
      <c r="B3" s="82"/>
      <c r="C3" s="69"/>
      <c r="D3" s="69"/>
      <c r="E3" s="142"/>
      <c r="F3" s="56"/>
      <c r="G3" s="87"/>
      <c r="H3" s="69"/>
      <c r="I3" s="70"/>
      <c r="J3" s="71"/>
    </row>
    <row r="4" spans="1:15" s="30" customFormat="1" ht="13.5" customHeight="1" x14ac:dyDescent="0.2">
      <c r="A4" s="159" t="s">
        <v>0</v>
      </c>
      <c r="B4" s="159" t="s">
        <v>1</v>
      </c>
      <c r="C4" s="166" t="s">
        <v>3</v>
      </c>
      <c r="D4" s="166" t="s">
        <v>101</v>
      </c>
      <c r="E4" s="158" t="s">
        <v>99</v>
      </c>
      <c r="F4" s="158"/>
      <c r="G4" s="158"/>
      <c r="H4" s="158"/>
      <c r="I4" s="162" t="s">
        <v>19</v>
      </c>
      <c r="J4" s="164" t="s">
        <v>22</v>
      </c>
    </row>
    <row r="5" spans="1:15" s="31" customFormat="1" ht="75.75" customHeight="1" x14ac:dyDescent="0.25">
      <c r="A5" s="160"/>
      <c r="B5" s="159"/>
      <c r="C5" s="167"/>
      <c r="D5" s="167"/>
      <c r="E5" s="84" t="s">
        <v>100</v>
      </c>
      <c r="F5" s="84" t="s">
        <v>20</v>
      </c>
      <c r="G5" s="38" t="s">
        <v>102</v>
      </c>
      <c r="H5" s="29" t="s">
        <v>11</v>
      </c>
      <c r="I5" s="163"/>
      <c r="J5" s="165"/>
    </row>
    <row r="6" spans="1:15" s="102" customFormat="1" ht="21.75" customHeight="1" x14ac:dyDescent="0.2">
      <c r="A6" s="100"/>
      <c r="B6" s="101" t="s">
        <v>28</v>
      </c>
      <c r="C6" s="101"/>
      <c r="D6" s="98">
        <f>D7+D78+D96</f>
        <v>2652731911.6100001</v>
      </c>
      <c r="E6" s="98">
        <f>E7+E78+E96</f>
        <v>738650520</v>
      </c>
      <c r="F6" s="98">
        <f t="shared" ref="F6" si="0">F7+F78+F96</f>
        <v>2284095</v>
      </c>
      <c r="G6" s="98">
        <v>2284095</v>
      </c>
      <c r="H6" s="99">
        <f t="shared" ref="H6:H37" si="1">G6/E6%</f>
        <v>0.30922539660569115</v>
      </c>
      <c r="I6" s="98">
        <f t="shared" ref="I6:I37" si="2">D6+G6</f>
        <v>2655016006.6100001</v>
      </c>
      <c r="J6" s="101"/>
    </row>
    <row r="7" spans="1:15" ht="26.25" customHeight="1" x14ac:dyDescent="0.2">
      <c r="A7" s="32"/>
      <c r="B7" s="96" t="s">
        <v>27</v>
      </c>
      <c r="C7" s="49"/>
      <c r="D7" s="49">
        <f>SUM(D8:D77)</f>
        <v>2143530045.24</v>
      </c>
      <c r="E7" s="49">
        <f>SUM(E8:E77)</f>
        <v>678548184</v>
      </c>
      <c r="F7" s="49">
        <f>SUM(F10:F77)</f>
        <v>2284095</v>
      </c>
      <c r="G7" s="49">
        <v>2284095</v>
      </c>
      <c r="H7" s="97">
        <f t="shared" si="1"/>
        <v>0.3366150044843389</v>
      </c>
      <c r="I7" s="49">
        <f t="shared" si="2"/>
        <v>2145814140.24</v>
      </c>
      <c r="J7" s="49"/>
      <c r="K7" s="33"/>
    </row>
    <row r="8" spans="1:15" ht="16.5" customHeight="1" x14ac:dyDescent="0.2">
      <c r="A8" s="35"/>
      <c r="B8" s="44" t="s">
        <v>18</v>
      </c>
      <c r="C8" s="45"/>
      <c r="D8" s="45"/>
      <c r="E8" s="45">
        <v>30189952</v>
      </c>
      <c r="F8" s="45"/>
      <c r="G8" s="45">
        <v>0</v>
      </c>
      <c r="H8" s="67">
        <f t="shared" si="1"/>
        <v>0</v>
      </c>
      <c r="I8" s="45">
        <f t="shared" si="2"/>
        <v>0</v>
      </c>
      <c r="J8" s="67"/>
    </row>
    <row r="9" spans="1:15" ht="24" x14ac:dyDescent="0.2">
      <c r="A9" s="35">
        <v>50148</v>
      </c>
      <c r="B9" s="44" t="s">
        <v>103</v>
      </c>
      <c r="C9" s="45">
        <v>158953421.72999999</v>
      </c>
      <c r="D9" s="45">
        <v>116371207.65000001</v>
      </c>
      <c r="E9" s="45">
        <v>17209525</v>
      </c>
      <c r="F9" s="45"/>
      <c r="G9" s="45">
        <v>0</v>
      </c>
      <c r="H9" s="67">
        <f t="shared" si="1"/>
        <v>0</v>
      </c>
      <c r="I9" s="45">
        <f t="shared" si="2"/>
        <v>116371207.65000001</v>
      </c>
      <c r="J9" s="67">
        <f t="shared" ref="J9:J40" si="3">I9/C9%</f>
        <v>73.210885543357094</v>
      </c>
    </row>
    <row r="10" spans="1:15" ht="24" x14ac:dyDescent="0.2">
      <c r="A10" s="35">
        <v>71957</v>
      </c>
      <c r="B10" s="44" t="s">
        <v>104</v>
      </c>
      <c r="C10" s="45">
        <v>250601305.36000001</v>
      </c>
      <c r="D10" s="45">
        <v>175422271.13999999</v>
      </c>
      <c r="E10" s="45">
        <v>32697198</v>
      </c>
      <c r="F10" s="45"/>
      <c r="G10" s="45">
        <v>0</v>
      </c>
      <c r="H10" s="67">
        <f t="shared" si="1"/>
        <v>0</v>
      </c>
      <c r="I10" s="45">
        <f t="shared" si="2"/>
        <v>175422271.13999999</v>
      </c>
      <c r="J10" s="67">
        <f t="shared" si="3"/>
        <v>70.000541652406014</v>
      </c>
    </row>
    <row r="11" spans="1:15" ht="48" x14ac:dyDescent="0.2">
      <c r="A11" s="35">
        <v>66253</v>
      </c>
      <c r="B11" s="44" t="s">
        <v>50</v>
      </c>
      <c r="C11" s="45">
        <v>309614383.63</v>
      </c>
      <c r="D11" s="45">
        <v>301749182.72000003</v>
      </c>
      <c r="E11" s="45">
        <v>3500</v>
      </c>
      <c r="F11" s="45"/>
      <c r="G11" s="45">
        <v>0</v>
      </c>
      <c r="H11" s="67">
        <f t="shared" si="1"/>
        <v>0</v>
      </c>
      <c r="I11" s="45">
        <f t="shared" si="2"/>
        <v>301749182.72000003</v>
      </c>
      <c r="J11" s="67">
        <f t="shared" si="3"/>
        <v>97.459678449758599</v>
      </c>
    </row>
    <row r="12" spans="1:15" ht="48" x14ac:dyDescent="0.2">
      <c r="A12" s="35">
        <v>76065</v>
      </c>
      <c r="B12" s="44" t="s">
        <v>91</v>
      </c>
      <c r="C12" s="45">
        <v>56221186</v>
      </c>
      <c r="D12" s="45">
        <v>96378327.609999999</v>
      </c>
      <c r="E12" s="45">
        <v>5811</v>
      </c>
      <c r="F12" s="45"/>
      <c r="G12" s="45">
        <v>0</v>
      </c>
      <c r="H12" s="67">
        <f t="shared" si="1"/>
        <v>0</v>
      </c>
      <c r="I12" s="45">
        <f t="shared" si="2"/>
        <v>96378327.609999999</v>
      </c>
      <c r="J12" s="67">
        <f t="shared" si="3"/>
        <v>171.42706240668775</v>
      </c>
    </row>
    <row r="13" spans="1:15" ht="60" x14ac:dyDescent="0.2">
      <c r="A13" s="35">
        <v>72278</v>
      </c>
      <c r="B13" s="44" t="s">
        <v>37</v>
      </c>
      <c r="C13" s="45">
        <v>126275744.48999999</v>
      </c>
      <c r="D13" s="45">
        <v>87023226.189999998</v>
      </c>
      <c r="E13" s="45">
        <v>10873846</v>
      </c>
      <c r="F13" s="45"/>
      <c r="G13" s="45">
        <v>0</v>
      </c>
      <c r="H13" s="67">
        <f t="shared" si="1"/>
        <v>0</v>
      </c>
      <c r="I13" s="45">
        <f t="shared" si="2"/>
        <v>87023226.189999998</v>
      </c>
      <c r="J13" s="67">
        <f t="shared" si="3"/>
        <v>68.915235100349392</v>
      </c>
    </row>
    <row r="14" spans="1:15" ht="36" x14ac:dyDescent="0.2">
      <c r="A14" s="35">
        <v>72056</v>
      </c>
      <c r="B14" s="44" t="s">
        <v>51</v>
      </c>
      <c r="C14" s="45">
        <v>161711702.53</v>
      </c>
      <c r="D14" s="45">
        <v>158163610.71000001</v>
      </c>
      <c r="E14" s="45">
        <v>20294</v>
      </c>
      <c r="F14" s="45"/>
      <c r="G14" s="45">
        <v>0</v>
      </c>
      <c r="H14" s="67">
        <f t="shared" si="1"/>
        <v>0</v>
      </c>
      <c r="I14" s="45">
        <f t="shared" si="2"/>
        <v>158163610.71000001</v>
      </c>
      <c r="J14" s="67">
        <f t="shared" si="3"/>
        <v>97.805915240214745</v>
      </c>
    </row>
    <row r="15" spans="1:15" ht="60" x14ac:dyDescent="0.2">
      <c r="A15" s="35">
        <v>74505</v>
      </c>
      <c r="B15" s="44" t="s">
        <v>52</v>
      </c>
      <c r="C15" s="45">
        <v>78610205.049999997</v>
      </c>
      <c r="D15" s="45">
        <v>76493767.019999996</v>
      </c>
      <c r="E15" s="45">
        <v>48970</v>
      </c>
      <c r="F15" s="45"/>
      <c r="G15" s="45">
        <v>0</v>
      </c>
      <c r="H15" s="67">
        <f t="shared" si="1"/>
        <v>0</v>
      </c>
      <c r="I15" s="45">
        <f t="shared" si="2"/>
        <v>76493767.019999996</v>
      </c>
      <c r="J15" s="67">
        <f t="shared" si="3"/>
        <v>97.307680308614067</v>
      </c>
      <c r="O15" s="144"/>
    </row>
    <row r="16" spans="1:15" ht="48" x14ac:dyDescent="0.2">
      <c r="A16" s="35">
        <v>58330</v>
      </c>
      <c r="B16" s="44" t="s">
        <v>15</v>
      </c>
      <c r="C16" s="45">
        <v>255270770.75</v>
      </c>
      <c r="D16" s="45">
        <v>241460257.40000001</v>
      </c>
      <c r="E16" s="45">
        <v>1997713</v>
      </c>
      <c r="F16" s="45"/>
      <c r="G16" s="45">
        <v>0</v>
      </c>
      <c r="H16" s="67">
        <f t="shared" si="1"/>
        <v>0</v>
      </c>
      <c r="I16" s="45">
        <f t="shared" si="2"/>
        <v>241460257.40000001</v>
      </c>
      <c r="J16" s="67">
        <f t="shared" si="3"/>
        <v>94.589857150732954</v>
      </c>
    </row>
    <row r="17" spans="1:10" ht="48" x14ac:dyDescent="0.2">
      <c r="A17" s="35">
        <v>57894</v>
      </c>
      <c r="B17" s="44" t="s">
        <v>12</v>
      </c>
      <c r="C17" s="45">
        <v>224048015.52000001</v>
      </c>
      <c r="D17" s="45">
        <v>167614901.21000001</v>
      </c>
      <c r="E17" s="45">
        <v>14768061</v>
      </c>
      <c r="F17" s="45">
        <v>2284095</v>
      </c>
      <c r="G17" s="45">
        <v>2284095</v>
      </c>
      <c r="H17" s="67">
        <f t="shared" si="1"/>
        <v>15.466451553795723</v>
      </c>
      <c r="I17" s="45">
        <f t="shared" si="2"/>
        <v>169898996.21000001</v>
      </c>
      <c r="J17" s="67">
        <f t="shared" si="3"/>
        <v>75.831511301573528</v>
      </c>
    </row>
    <row r="18" spans="1:10" ht="36" x14ac:dyDescent="0.2">
      <c r="A18" s="35">
        <v>113089</v>
      </c>
      <c r="B18" s="44" t="s">
        <v>38</v>
      </c>
      <c r="C18" s="45">
        <v>87186941.549999997</v>
      </c>
      <c r="D18" s="45">
        <v>17666667.789999999</v>
      </c>
      <c r="E18" s="45">
        <v>13319260</v>
      </c>
      <c r="F18" s="45"/>
      <c r="G18" s="45">
        <v>0</v>
      </c>
      <c r="H18" s="67">
        <f t="shared" si="1"/>
        <v>0</v>
      </c>
      <c r="I18" s="45">
        <f t="shared" si="2"/>
        <v>17666667.789999999</v>
      </c>
      <c r="J18" s="67">
        <f t="shared" si="3"/>
        <v>20.26297456468124</v>
      </c>
    </row>
    <row r="19" spans="1:10" ht="60" x14ac:dyDescent="0.2">
      <c r="A19" s="35">
        <v>105187</v>
      </c>
      <c r="B19" s="44" t="s">
        <v>105</v>
      </c>
      <c r="C19" s="45">
        <v>4274454.9000000004</v>
      </c>
      <c r="D19" s="45">
        <v>1090036.33</v>
      </c>
      <c r="E19" s="45">
        <v>2068704</v>
      </c>
      <c r="F19" s="45"/>
      <c r="G19" s="45">
        <v>0</v>
      </c>
      <c r="H19" s="67">
        <f t="shared" si="1"/>
        <v>0</v>
      </c>
      <c r="I19" s="45">
        <f t="shared" si="2"/>
        <v>1090036.33</v>
      </c>
      <c r="J19" s="67">
        <f t="shared" si="3"/>
        <v>25.501177471775407</v>
      </c>
    </row>
    <row r="20" spans="1:10" ht="48" x14ac:dyDescent="0.2">
      <c r="A20" s="35">
        <v>133630</v>
      </c>
      <c r="B20" s="44" t="s">
        <v>106</v>
      </c>
      <c r="C20" s="45">
        <v>182856760.06999999</v>
      </c>
      <c r="D20" s="45">
        <v>53137666.229999997</v>
      </c>
      <c r="E20" s="45">
        <v>37158994</v>
      </c>
      <c r="F20" s="45"/>
      <c r="G20" s="45">
        <v>0</v>
      </c>
      <c r="H20" s="67">
        <f t="shared" si="1"/>
        <v>0</v>
      </c>
      <c r="I20" s="45">
        <f t="shared" si="2"/>
        <v>53137666.229999997</v>
      </c>
      <c r="J20" s="67">
        <f t="shared" si="3"/>
        <v>29.059722052199874</v>
      </c>
    </row>
    <row r="21" spans="1:10" ht="36" x14ac:dyDescent="0.2">
      <c r="A21" s="35">
        <v>179554</v>
      </c>
      <c r="B21" s="44" t="s">
        <v>107</v>
      </c>
      <c r="C21" s="45">
        <v>7990894</v>
      </c>
      <c r="D21" s="45">
        <v>9810</v>
      </c>
      <c r="E21" s="45">
        <v>4500000</v>
      </c>
      <c r="F21" s="45"/>
      <c r="G21" s="45">
        <v>0</v>
      </c>
      <c r="H21" s="67">
        <f t="shared" si="1"/>
        <v>0</v>
      </c>
      <c r="I21" s="45">
        <f t="shared" si="2"/>
        <v>9810</v>
      </c>
      <c r="J21" s="67">
        <f t="shared" si="3"/>
        <v>0.12276473696184682</v>
      </c>
    </row>
    <row r="22" spans="1:10" ht="48" x14ac:dyDescent="0.2">
      <c r="A22" s="35">
        <v>95555</v>
      </c>
      <c r="B22" s="44" t="s">
        <v>23</v>
      </c>
      <c r="C22" s="45">
        <v>108462069.01000001</v>
      </c>
      <c r="D22" s="45">
        <v>411107.81</v>
      </c>
      <c r="E22" s="45">
        <v>11343874</v>
      </c>
      <c r="F22" s="45"/>
      <c r="G22" s="45">
        <v>0</v>
      </c>
      <c r="H22" s="67">
        <f t="shared" si="1"/>
        <v>0</v>
      </c>
      <c r="I22" s="45">
        <f t="shared" si="2"/>
        <v>411107.81</v>
      </c>
      <c r="J22" s="67">
        <f t="shared" si="3"/>
        <v>0.37903371542921299</v>
      </c>
    </row>
    <row r="23" spans="1:10" ht="60" x14ac:dyDescent="0.2">
      <c r="A23" s="35">
        <v>173538</v>
      </c>
      <c r="B23" s="44" t="s">
        <v>39</v>
      </c>
      <c r="C23" s="45">
        <v>210456333.84</v>
      </c>
      <c r="D23" s="45">
        <v>134976955.81</v>
      </c>
      <c r="E23" s="45">
        <v>35122955</v>
      </c>
      <c r="F23" s="45"/>
      <c r="G23" s="45">
        <v>0</v>
      </c>
      <c r="H23" s="67">
        <f t="shared" si="1"/>
        <v>0</v>
      </c>
      <c r="I23" s="45">
        <f t="shared" si="2"/>
        <v>134976955.81</v>
      </c>
      <c r="J23" s="67">
        <f t="shared" si="3"/>
        <v>64.135373522479298</v>
      </c>
    </row>
    <row r="24" spans="1:10" ht="36" x14ac:dyDescent="0.2">
      <c r="A24" s="35">
        <v>102124</v>
      </c>
      <c r="B24" s="44" t="s">
        <v>108</v>
      </c>
      <c r="C24" s="45">
        <v>246412073.00999999</v>
      </c>
      <c r="D24" s="45">
        <v>148361181.65000001</v>
      </c>
      <c r="E24" s="45">
        <v>38348264</v>
      </c>
      <c r="F24" s="45"/>
      <c r="G24" s="45">
        <v>0</v>
      </c>
      <c r="H24" s="67">
        <f t="shared" si="1"/>
        <v>0</v>
      </c>
      <c r="I24" s="45">
        <f t="shared" si="2"/>
        <v>148361181.65000001</v>
      </c>
      <c r="J24" s="67">
        <f t="shared" si="3"/>
        <v>60.208568451099865</v>
      </c>
    </row>
    <row r="25" spans="1:10" ht="48" x14ac:dyDescent="0.2">
      <c r="A25" s="35">
        <v>241029</v>
      </c>
      <c r="B25" s="44" t="s">
        <v>109</v>
      </c>
      <c r="C25" s="45">
        <v>447756</v>
      </c>
      <c r="D25" s="45">
        <v>112500</v>
      </c>
      <c r="E25" s="45">
        <v>335256</v>
      </c>
      <c r="F25" s="45"/>
      <c r="G25" s="45">
        <v>0</v>
      </c>
      <c r="H25" s="67">
        <f t="shared" si="1"/>
        <v>0</v>
      </c>
      <c r="I25" s="45">
        <f t="shared" si="2"/>
        <v>112500</v>
      </c>
      <c r="J25" s="67">
        <f t="shared" si="3"/>
        <v>25.125291453380857</v>
      </c>
    </row>
    <row r="26" spans="1:10" ht="48" x14ac:dyDescent="0.2">
      <c r="A26" s="35">
        <v>286244</v>
      </c>
      <c r="B26" s="44" t="s">
        <v>110</v>
      </c>
      <c r="C26" s="45">
        <v>2241740</v>
      </c>
      <c r="D26" s="45">
        <v>0</v>
      </c>
      <c r="E26" s="45">
        <v>2241740</v>
      </c>
      <c r="F26" s="45"/>
      <c r="G26" s="45">
        <v>0</v>
      </c>
      <c r="H26" s="67">
        <f t="shared" si="1"/>
        <v>0</v>
      </c>
      <c r="I26" s="45">
        <f t="shared" si="2"/>
        <v>0</v>
      </c>
      <c r="J26" s="67">
        <f t="shared" si="3"/>
        <v>0</v>
      </c>
    </row>
    <row r="27" spans="1:10" ht="48" x14ac:dyDescent="0.2">
      <c r="A27" s="35">
        <v>267249</v>
      </c>
      <c r="B27" s="44" t="s">
        <v>111</v>
      </c>
      <c r="C27" s="45">
        <v>326953293.50999999</v>
      </c>
      <c r="D27" s="45">
        <v>5329399.4400000004</v>
      </c>
      <c r="E27" s="45">
        <v>25142858</v>
      </c>
      <c r="F27" s="45"/>
      <c r="G27" s="45">
        <v>0</v>
      </c>
      <c r="H27" s="67">
        <f t="shared" si="1"/>
        <v>0</v>
      </c>
      <c r="I27" s="45">
        <f t="shared" si="2"/>
        <v>5329399.4400000004</v>
      </c>
      <c r="J27" s="67">
        <f t="shared" si="3"/>
        <v>1.6300185824055626</v>
      </c>
    </row>
    <row r="28" spans="1:10" ht="60" x14ac:dyDescent="0.2">
      <c r="A28" s="35">
        <v>267990</v>
      </c>
      <c r="B28" s="44" t="s">
        <v>112</v>
      </c>
      <c r="C28" s="45">
        <v>48059240</v>
      </c>
      <c r="D28" s="45">
        <v>1101324</v>
      </c>
      <c r="E28" s="45">
        <v>4221467</v>
      </c>
      <c r="F28" s="45"/>
      <c r="G28" s="45">
        <v>0</v>
      </c>
      <c r="H28" s="67">
        <f t="shared" si="1"/>
        <v>0</v>
      </c>
      <c r="I28" s="45">
        <f t="shared" si="2"/>
        <v>1101324</v>
      </c>
      <c r="J28" s="67">
        <f t="shared" si="3"/>
        <v>2.2915967876312648</v>
      </c>
    </row>
    <row r="29" spans="1:10" ht="72" x14ac:dyDescent="0.2">
      <c r="A29" s="35">
        <v>268482</v>
      </c>
      <c r="B29" s="44" t="s">
        <v>113</v>
      </c>
      <c r="C29" s="45">
        <v>2550812</v>
      </c>
      <c r="D29" s="45">
        <v>937466</v>
      </c>
      <c r="E29" s="45">
        <v>19874514</v>
      </c>
      <c r="F29" s="45"/>
      <c r="G29" s="45">
        <v>0</v>
      </c>
      <c r="H29" s="67">
        <f t="shared" si="1"/>
        <v>0</v>
      </c>
      <c r="I29" s="45">
        <f t="shared" si="2"/>
        <v>937466</v>
      </c>
      <c r="J29" s="67">
        <f t="shared" si="3"/>
        <v>36.751669664404908</v>
      </c>
    </row>
    <row r="30" spans="1:10" ht="48" x14ac:dyDescent="0.2">
      <c r="A30" s="35">
        <v>260477</v>
      </c>
      <c r="B30" s="44" t="s">
        <v>114</v>
      </c>
      <c r="C30" s="45">
        <v>76473283</v>
      </c>
      <c r="D30" s="45">
        <v>1743847.85</v>
      </c>
      <c r="E30" s="45">
        <v>18353588</v>
      </c>
      <c r="F30" s="45"/>
      <c r="G30" s="45">
        <v>0</v>
      </c>
      <c r="H30" s="67">
        <f t="shared" si="1"/>
        <v>0</v>
      </c>
      <c r="I30" s="45">
        <f t="shared" si="2"/>
        <v>1743847.85</v>
      </c>
      <c r="J30" s="67">
        <f t="shared" si="3"/>
        <v>2.2803360619420512</v>
      </c>
    </row>
    <row r="31" spans="1:10" ht="48" x14ac:dyDescent="0.2">
      <c r="A31" s="35">
        <v>260531</v>
      </c>
      <c r="B31" s="44" t="s">
        <v>115</v>
      </c>
      <c r="C31" s="45">
        <v>66687428</v>
      </c>
      <c r="D31" s="45">
        <v>1614305</v>
      </c>
      <c r="E31" s="45">
        <v>16004982</v>
      </c>
      <c r="F31" s="45"/>
      <c r="G31" s="45">
        <v>0</v>
      </c>
      <c r="H31" s="67">
        <f t="shared" si="1"/>
        <v>0</v>
      </c>
      <c r="I31" s="45">
        <f t="shared" si="2"/>
        <v>1614305</v>
      </c>
      <c r="J31" s="67">
        <f t="shared" si="3"/>
        <v>2.4207036444710388</v>
      </c>
    </row>
    <row r="32" spans="1:10" ht="60" x14ac:dyDescent="0.2">
      <c r="A32" s="35">
        <v>268544</v>
      </c>
      <c r="B32" s="44" t="s">
        <v>116</v>
      </c>
      <c r="C32" s="45">
        <v>59196891</v>
      </c>
      <c r="D32" s="45">
        <v>13172647.58</v>
      </c>
      <c r="E32" s="45">
        <v>5836813</v>
      </c>
      <c r="F32" s="45"/>
      <c r="G32" s="45">
        <v>0</v>
      </c>
      <c r="H32" s="67">
        <f t="shared" si="1"/>
        <v>0</v>
      </c>
      <c r="I32" s="45">
        <f t="shared" si="2"/>
        <v>13172647.58</v>
      </c>
      <c r="J32" s="67">
        <f t="shared" si="3"/>
        <v>22.25226250479945</v>
      </c>
    </row>
    <row r="33" spans="1:10" ht="60" x14ac:dyDescent="0.2">
      <c r="A33" s="35">
        <v>268596</v>
      </c>
      <c r="B33" s="44" t="s">
        <v>41</v>
      </c>
      <c r="C33" s="45">
        <v>58037089.399999999</v>
      </c>
      <c r="D33" s="45">
        <v>917284.27</v>
      </c>
      <c r="E33" s="45">
        <v>11539454</v>
      </c>
      <c r="F33" s="45"/>
      <c r="G33" s="45">
        <v>0</v>
      </c>
      <c r="H33" s="67">
        <f t="shared" si="1"/>
        <v>0</v>
      </c>
      <c r="I33" s="45">
        <f t="shared" si="2"/>
        <v>917284.27</v>
      </c>
      <c r="J33" s="67">
        <f t="shared" si="3"/>
        <v>1.5805139084042352</v>
      </c>
    </row>
    <row r="34" spans="1:10" ht="60" x14ac:dyDescent="0.2">
      <c r="A34" s="35">
        <v>268625</v>
      </c>
      <c r="B34" s="44" t="s">
        <v>42</v>
      </c>
      <c r="C34" s="45">
        <v>65711922</v>
      </c>
      <c r="D34" s="45">
        <v>1200</v>
      </c>
      <c r="E34" s="45">
        <v>19440000</v>
      </c>
      <c r="F34" s="45"/>
      <c r="G34" s="45">
        <v>0</v>
      </c>
      <c r="H34" s="67">
        <f t="shared" si="1"/>
        <v>0</v>
      </c>
      <c r="I34" s="45">
        <f t="shared" si="2"/>
        <v>1200</v>
      </c>
      <c r="J34" s="67">
        <f t="shared" si="3"/>
        <v>1.8261526424383082E-3</v>
      </c>
    </row>
    <row r="35" spans="1:10" ht="60" x14ac:dyDescent="0.2">
      <c r="A35" s="35">
        <v>203540</v>
      </c>
      <c r="B35" s="44" t="s">
        <v>117</v>
      </c>
      <c r="C35" s="45">
        <v>1164674</v>
      </c>
      <c r="D35" s="45">
        <v>0</v>
      </c>
      <c r="E35" s="45">
        <v>1125636</v>
      </c>
      <c r="F35" s="45"/>
      <c r="G35" s="45">
        <v>0</v>
      </c>
      <c r="H35" s="67">
        <f t="shared" si="1"/>
        <v>0</v>
      </c>
      <c r="I35" s="45">
        <f t="shared" si="2"/>
        <v>0</v>
      </c>
      <c r="J35" s="67">
        <f t="shared" si="3"/>
        <v>0</v>
      </c>
    </row>
    <row r="36" spans="1:10" ht="48" x14ac:dyDescent="0.2">
      <c r="A36" s="35">
        <v>230629</v>
      </c>
      <c r="B36" s="44" t="s">
        <v>118</v>
      </c>
      <c r="C36" s="45">
        <v>928012.9</v>
      </c>
      <c r="D36" s="45">
        <v>0</v>
      </c>
      <c r="E36" s="45">
        <v>928013</v>
      </c>
      <c r="F36" s="45"/>
      <c r="G36" s="45">
        <v>0</v>
      </c>
      <c r="H36" s="67">
        <f t="shared" si="1"/>
        <v>0</v>
      </c>
      <c r="I36" s="45">
        <f t="shared" si="2"/>
        <v>0</v>
      </c>
      <c r="J36" s="67">
        <f t="shared" si="3"/>
        <v>0</v>
      </c>
    </row>
    <row r="37" spans="1:10" ht="36" x14ac:dyDescent="0.2">
      <c r="A37" s="35">
        <v>227197</v>
      </c>
      <c r="B37" s="44" t="s">
        <v>25</v>
      </c>
      <c r="C37" s="45">
        <v>101257716.93000001</v>
      </c>
      <c r="D37" s="45">
        <v>70200941.219999999</v>
      </c>
      <c r="E37" s="45">
        <v>12870344</v>
      </c>
      <c r="F37" s="45"/>
      <c r="G37" s="45">
        <v>0</v>
      </c>
      <c r="H37" s="67">
        <f t="shared" si="1"/>
        <v>0</v>
      </c>
      <c r="I37" s="45">
        <f t="shared" si="2"/>
        <v>70200941.219999999</v>
      </c>
      <c r="J37" s="67">
        <f t="shared" si="3"/>
        <v>69.328978914792515</v>
      </c>
    </row>
    <row r="38" spans="1:10" ht="36" x14ac:dyDescent="0.2">
      <c r="A38" s="35">
        <v>227060</v>
      </c>
      <c r="B38" s="44" t="s">
        <v>26</v>
      </c>
      <c r="C38" s="45">
        <v>112527318.26000001</v>
      </c>
      <c r="D38" s="45">
        <v>78426952.450000003</v>
      </c>
      <c r="E38" s="45">
        <v>12082336</v>
      </c>
      <c r="F38" s="45"/>
      <c r="G38" s="45">
        <v>0</v>
      </c>
      <c r="H38" s="67">
        <f t="shared" ref="H38:H69" si="4">G38/E38%</f>
        <v>0</v>
      </c>
      <c r="I38" s="45">
        <f t="shared" ref="I38:I69" si="5">D38+G38</f>
        <v>78426952.450000003</v>
      </c>
      <c r="J38" s="67">
        <f t="shared" si="3"/>
        <v>69.695922432622638</v>
      </c>
    </row>
    <row r="39" spans="1:10" ht="48" x14ac:dyDescent="0.2">
      <c r="A39" s="35">
        <v>305343</v>
      </c>
      <c r="B39" s="44" t="s">
        <v>119</v>
      </c>
      <c r="C39" s="45">
        <v>1000113.04</v>
      </c>
      <c r="D39" s="45">
        <v>48890</v>
      </c>
      <c r="E39" s="45">
        <v>825562</v>
      </c>
      <c r="F39" s="45"/>
      <c r="G39" s="45">
        <v>0</v>
      </c>
      <c r="H39" s="67">
        <f t="shared" si="4"/>
        <v>0</v>
      </c>
      <c r="I39" s="45">
        <f t="shared" si="5"/>
        <v>48890</v>
      </c>
      <c r="J39" s="67">
        <f t="shared" si="3"/>
        <v>4.8884474099047841</v>
      </c>
    </row>
    <row r="40" spans="1:10" ht="48" x14ac:dyDescent="0.2">
      <c r="A40" s="35">
        <v>303966</v>
      </c>
      <c r="B40" s="44" t="s">
        <v>31</v>
      </c>
      <c r="C40" s="45">
        <v>92290500</v>
      </c>
      <c r="D40" s="45">
        <v>0</v>
      </c>
      <c r="E40" s="45">
        <v>728422</v>
      </c>
      <c r="F40" s="45"/>
      <c r="G40" s="45">
        <v>0</v>
      </c>
      <c r="H40" s="67">
        <f t="shared" si="4"/>
        <v>0</v>
      </c>
      <c r="I40" s="45">
        <f t="shared" si="5"/>
        <v>0</v>
      </c>
      <c r="J40" s="67">
        <f t="shared" si="3"/>
        <v>0</v>
      </c>
    </row>
    <row r="41" spans="1:10" ht="48" x14ac:dyDescent="0.2">
      <c r="A41" s="35">
        <v>265533</v>
      </c>
      <c r="B41" s="44" t="s">
        <v>120</v>
      </c>
      <c r="C41" s="45">
        <v>3258601.43</v>
      </c>
      <c r="D41" s="45">
        <v>204532.35</v>
      </c>
      <c r="E41" s="45">
        <v>1104224</v>
      </c>
      <c r="F41" s="45"/>
      <c r="G41" s="45">
        <v>0</v>
      </c>
      <c r="H41" s="67">
        <f t="shared" si="4"/>
        <v>0</v>
      </c>
      <c r="I41" s="45">
        <f t="shared" si="5"/>
        <v>204532.35</v>
      </c>
      <c r="J41" s="67">
        <f t="shared" ref="J41:J72" si="6">I41/C41%</f>
        <v>6.2766912245539643</v>
      </c>
    </row>
    <row r="42" spans="1:10" ht="72" x14ac:dyDescent="0.2">
      <c r="A42" s="35">
        <v>286016</v>
      </c>
      <c r="B42" s="44" t="s">
        <v>121</v>
      </c>
      <c r="C42" s="45">
        <v>5079422.3099999996</v>
      </c>
      <c r="D42" s="45">
        <v>5035478.92</v>
      </c>
      <c r="E42" s="45">
        <v>20000</v>
      </c>
      <c r="F42" s="45"/>
      <c r="G42" s="45">
        <v>0</v>
      </c>
      <c r="H42" s="67">
        <f t="shared" si="4"/>
        <v>0</v>
      </c>
      <c r="I42" s="45">
        <f t="shared" si="5"/>
        <v>5035478.92</v>
      </c>
      <c r="J42" s="67">
        <f t="shared" si="6"/>
        <v>99.134874256990074</v>
      </c>
    </row>
    <row r="43" spans="1:10" ht="36" x14ac:dyDescent="0.2">
      <c r="A43" s="35">
        <v>291336</v>
      </c>
      <c r="B43" s="44" t="s">
        <v>122</v>
      </c>
      <c r="C43" s="45">
        <v>6285501.8099999996</v>
      </c>
      <c r="D43" s="45">
        <v>0</v>
      </c>
      <c r="E43" s="45">
        <v>1879694</v>
      </c>
      <c r="F43" s="45"/>
      <c r="G43" s="45">
        <v>0</v>
      </c>
      <c r="H43" s="67">
        <f t="shared" si="4"/>
        <v>0</v>
      </c>
      <c r="I43" s="45">
        <f t="shared" si="5"/>
        <v>0</v>
      </c>
      <c r="J43" s="67">
        <f t="shared" si="6"/>
        <v>0</v>
      </c>
    </row>
    <row r="44" spans="1:10" ht="36" x14ac:dyDescent="0.2">
      <c r="A44" s="35">
        <v>291475</v>
      </c>
      <c r="B44" s="44" t="s">
        <v>123</v>
      </c>
      <c r="C44" s="45">
        <v>5557063.9000000004</v>
      </c>
      <c r="D44" s="45">
        <v>1618562.3</v>
      </c>
      <c r="E44" s="45">
        <v>1137698</v>
      </c>
      <c r="F44" s="45"/>
      <c r="G44" s="45">
        <v>0</v>
      </c>
      <c r="H44" s="67">
        <f t="shared" si="4"/>
        <v>0</v>
      </c>
      <c r="I44" s="45">
        <f t="shared" si="5"/>
        <v>1618562.3</v>
      </c>
      <c r="J44" s="67">
        <f t="shared" si="6"/>
        <v>29.126213574762023</v>
      </c>
    </row>
    <row r="45" spans="1:10" ht="36" x14ac:dyDescent="0.2">
      <c r="A45" s="35">
        <v>32634</v>
      </c>
      <c r="B45" s="44" t="s">
        <v>45</v>
      </c>
      <c r="C45" s="45">
        <v>207219538</v>
      </c>
      <c r="D45" s="45">
        <v>7224039.8600000003</v>
      </c>
      <c r="E45" s="45">
        <v>12923342</v>
      </c>
      <c r="F45" s="45"/>
      <c r="G45" s="45">
        <v>0</v>
      </c>
      <c r="H45" s="67">
        <f t="shared" si="4"/>
        <v>0</v>
      </c>
      <c r="I45" s="45">
        <f t="shared" si="5"/>
        <v>7224039.8600000003</v>
      </c>
      <c r="J45" s="67">
        <f t="shared" si="6"/>
        <v>3.4861769935998992</v>
      </c>
    </row>
    <row r="46" spans="1:10" ht="36" x14ac:dyDescent="0.2">
      <c r="A46" s="35">
        <v>155616</v>
      </c>
      <c r="B46" s="44" t="s">
        <v>46</v>
      </c>
      <c r="C46" s="45">
        <v>370863395.13999999</v>
      </c>
      <c r="D46" s="45">
        <v>112697924.39</v>
      </c>
      <c r="E46" s="45">
        <v>44503607</v>
      </c>
      <c r="F46" s="45"/>
      <c r="G46" s="45">
        <v>0</v>
      </c>
      <c r="H46" s="67">
        <f t="shared" si="4"/>
        <v>0</v>
      </c>
      <c r="I46" s="45">
        <f t="shared" si="5"/>
        <v>112697924.39</v>
      </c>
      <c r="J46" s="67">
        <f t="shared" si="6"/>
        <v>30.387988102049498</v>
      </c>
    </row>
    <row r="47" spans="1:10" ht="84" x14ac:dyDescent="0.2">
      <c r="A47" s="35">
        <v>316441</v>
      </c>
      <c r="B47" s="44" t="s">
        <v>35</v>
      </c>
      <c r="C47" s="45">
        <v>287785</v>
      </c>
      <c r="D47" s="45">
        <v>0</v>
      </c>
      <c r="E47" s="45">
        <v>224000</v>
      </c>
      <c r="F47" s="45"/>
      <c r="G47" s="45">
        <v>0</v>
      </c>
      <c r="H47" s="67">
        <f t="shared" si="4"/>
        <v>0</v>
      </c>
      <c r="I47" s="45">
        <f t="shared" si="5"/>
        <v>0</v>
      </c>
      <c r="J47" s="67">
        <f t="shared" si="6"/>
        <v>0</v>
      </c>
    </row>
    <row r="48" spans="1:10" ht="60" x14ac:dyDescent="0.2">
      <c r="A48" s="35">
        <v>312287</v>
      </c>
      <c r="B48" s="44" t="s">
        <v>124</v>
      </c>
      <c r="C48" s="45">
        <v>72666477.099999994</v>
      </c>
      <c r="D48" s="45">
        <v>990699.5</v>
      </c>
      <c r="E48" s="45">
        <v>19084783</v>
      </c>
      <c r="F48" s="45"/>
      <c r="G48" s="45">
        <v>0</v>
      </c>
      <c r="H48" s="67">
        <f t="shared" si="4"/>
        <v>0</v>
      </c>
      <c r="I48" s="45">
        <f t="shared" si="5"/>
        <v>990699.5</v>
      </c>
      <c r="J48" s="67">
        <f t="shared" si="6"/>
        <v>1.3633514923761181</v>
      </c>
    </row>
    <row r="49" spans="1:10" ht="48" x14ac:dyDescent="0.2">
      <c r="A49" s="35">
        <v>312258</v>
      </c>
      <c r="B49" s="44" t="s">
        <v>125</v>
      </c>
      <c r="C49" s="45">
        <v>66619856.689999998</v>
      </c>
      <c r="D49" s="45">
        <v>942260.41</v>
      </c>
      <c r="E49" s="45">
        <v>18797500</v>
      </c>
      <c r="F49" s="45"/>
      <c r="G49" s="45">
        <v>0</v>
      </c>
      <c r="H49" s="67">
        <f t="shared" si="4"/>
        <v>0</v>
      </c>
      <c r="I49" s="45">
        <f t="shared" si="5"/>
        <v>942260.41</v>
      </c>
      <c r="J49" s="67">
        <f t="shared" si="6"/>
        <v>1.4143837240367982</v>
      </c>
    </row>
    <row r="50" spans="1:10" ht="60" x14ac:dyDescent="0.2">
      <c r="A50" s="35">
        <v>312374</v>
      </c>
      <c r="B50" s="44" t="s">
        <v>126</v>
      </c>
      <c r="C50" s="45">
        <v>58127586.43</v>
      </c>
      <c r="D50" s="45">
        <v>634410.93000000005</v>
      </c>
      <c r="E50" s="45">
        <v>16275724</v>
      </c>
      <c r="F50" s="45"/>
      <c r="G50" s="45">
        <v>0</v>
      </c>
      <c r="H50" s="67">
        <f t="shared" si="4"/>
        <v>0</v>
      </c>
      <c r="I50" s="45">
        <f t="shared" si="5"/>
        <v>634410.93000000005</v>
      </c>
      <c r="J50" s="67">
        <f t="shared" si="6"/>
        <v>1.0914110992101622</v>
      </c>
    </row>
    <row r="51" spans="1:10" ht="48" x14ac:dyDescent="0.2">
      <c r="A51" s="35">
        <v>318325</v>
      </c>
      <c r="B51" s="44" t="s">
        <v>127</v>
      </c>
      <c r="C51" s="45">
        <v>35390699.32</v>
      </c>
      <c r="D51" s="45">
        <v>606296.18999999994</v>
      </c>
      <c r="E51" s="45">
        <v>19696530</v>
      </c>
      <c r="F51" s="45"/>
      <c r="G51" s="45">
        <v>0</v>
      </c>
      <c r="H51" s="67">
        <f t="shared" si="4"/>
        <v>0</v>
      </c>
      <c r="I51" s="45">
        <f t="shared" si="5"/>
        <v>606296.18999999994</v>
      </c>
      <c r="J51" s="67">
        <f t="shared" si="6"/>
        <v>1.7131511997486009</v>
      </c>
    </row>
    <row r="52" spans="1:10" ht="36" x14ac:dyDescent="0.2">
      <c r="A52" s="35">
        <v>318946</v>
      </c>
      <c r="B52" s="44" t="s">
        <v>128</v>
      </c>
      <c r="C52" s="45">
        <v>7296308</v>
      </c>
      <c r="D52" s="45">
        <v>3928829.44</v>
      </c>
      <c r="E52" s="45">
        <v>3079460</v>
      </c>
      <c r="F52" s="45"/>
      <c r="G52" s="45">
        <v>0</v>
      </c>
      <c r="H52" s="67">
        <f t="shared" si="4"/>
        <v>0</v>
      </c>
      <c r="I52" s="45">
        <f t="shared" si="5"/>
        <v>3928829.44</v>
      </c>
      <c r="J52" s="67">
        <f t="shared" si="6"/>
        <v>53.846814580744123</v>
      </c>
    </row>
    <row r="53" spans="1:10" ht="48" x14ac:dyDescent="0.2">
      <c r="A53" s="35">
        <v>322973</v>
      </c>
      <c r="B53" s="44" t="s">
        <v>129</v>
      </c>
      <c r="C53" s="45">
        <v>8836597.9499999993</v>
      </c>
      <c r="D53" s="45">
        <v>2970115</v>
      </c>
      <c r="E53" s="45">
        <v>2579736</v>
      </c>
      <c r="F53" s="45"/>
      <c r="G53" s="45">
        <v>0</v>
      </c>
      <c r="H53" s="67">
        <f t="shared" si="4"/>
        <v>0</v>
      </c>
      <c r="I53" s="45">
        <f t="shared" si="5"/>
        <v>2970115</v>
      </c>
      <c r="J53" s="67">
        <f t="shared" si="6"/>
        <v>33.611521275560584</v>
      </c>
    </row>
    <row r="54" spans="1:10" ht="48" x14ac:dyDescent="0.2">
      <c r="A54" s="35">
        <v>224486</v>
      </c>
      <c r="B54" s="44" t="s">
        <v>130</v>
      </c>
      <c r="C54" s="45">
        <v>2305668.02</v>
      </c>
      <c r="D54" s="45">
        <v>35500</v>
      </c>
      <c r="E54" s="45">
        <v>2270168</v>
      </c>
      <c r="F54" s="45"/>
      <c r="G54" s="45">
        <v>0</v>
      </c>
      <c r="H54" s="67">
        <f t="shared" si="4"/>
        <v>0</v>
      </c>
      <c r="I54" s="45">
        <f t="shared" si="5"/>
        <v>35500</v>
      </c>
      <c r="J54" s="67">
        <f t="shared" si="6"/>
        <v>1.5396839307334453</v>
      </c>
    </row>
    <row r="55" spans="1:10" ht="48" x14ac:dyDescent="0.2">
      <c r="A55" s="35">
        <v>313366</v>
      </c>
      <c r="B55" s="44" t="s">
        <v>131</v>
      </c>
      <c r="C55" s="45">
        <v>78638439</v>
      </c>
      <c r="D55" s="45">
        <v>1114061.97</v>
      </c>
      <c r="E55" s="45">
        <v>12377817</v>
      </c>
      <c r="F55" s="45"/>
      <c r="G55" s="45">
        <v>0</v>
      </c>
      <c r="H55" s="67">
        <f t="shared" si="4"/>
        <v>0</v>
      </c>
      <c r="I55" s="45">
        <f t="shared" si="5"/>
        <v>1114061.97</v>
      </c>
      <c r="J55" s="67">
        <f t="shared" si="6"/>
        <v>1.4166888155040818</v>
      </c>
    </row>
    <row r="56" spans="1:10" ht="36" x14ac:dyDescent="0.2">
      <c r="A56" s="35">
        <v>313488</v>
      </c>
      <c r="B56" s="44" t="s">
        <v>132</v>
      </c>
      <c r="C56" s="45">
        <v>73401266</v>
      </c>
      <c r="D56" s="45">
        <v>1173934.3899999999</v>
      </c>
      <c r="E56" s="45">
        <v>12377817</v>
      </c>
      <c r="F56" s="45"/>
      <c r="G56" s="45">
        <v>0</v>
      </c>
      <c r="H56" s="67">
        <f t="shared" si="4"/>
        <v>0</v>
      </c>
      <c r="I56" s="45">
        <f t="shared" si="5"/>
        <v>1173934.3899999999</v>
      </c>
      <c r="J56" s="67">
        <f t="shared" si="6"/>
        <v>1.5993380686376715</v>
      </c>
    </row>
    <row r="57" spans="1:10" ht="48" x14ac:dyDescent="0.2">
      <c r="A57" s="35"/>
      <c r="B57" s="44" t="s">
        <v>133</v>
      </c>
      <c r="C57" s="45">
        <v>82999089</v>
      </c>
      <c r="D57" s="45">
        <v>318343</v>
      </c>
      <c r="E57" s="45">
        <v>4979946</v>
      </c>
      <c r="F57" s="45"/>
      <c r="G57" s="45">
        <v>0</v>
      </c>
      <c r="H57" s="67">
        <f t="shared" si="4"/>
        <v>0</v>
      </c>
      <c r="I57" s="45">
        <f t="shared" si="5"/>
        <v>318343</v>
      </c>
      <c r="J57" s="67">
        <f t="shared" si="6"/>
        <v>0.38354999294028397</v>
      </c>
    </row>
    <row r="58" spans="1:10" ht="48" x14ac:dyDescent="0.2">
      <c r="A58" s="35">
        <v>323143</v>
      </c>
      <c r="B58" s="44" t="s">
        <v>134</v>
      </c>
      <c r="C58" s="45">
        <v>47673562.350000001</v>
      </c>
      <c r="D58" s="45">
        <v>11231489.02</v>
      </c>
      <c r="E58" s="45">
        <v>21561271</v>
      </c>
      <c r="F58" s="45"/>
      <c r="G58" s="45">
        <v>0</v>
      </c>
      <c r="H58" s="67">
        <f t="shared" si="4"/>
        <v>0</v>
      </c>
      <c r="I58" s="45">
        <f t="shared" si="5"/>
        <v>11231489.02</v>
      </c>
      <c r="J58" s="67">
        <f t="shared" si="6"/>
        <v>23.559156199704468</v>
      </c>
    </row>
    <row r="59" spans="1:10" ht="48" x14ac:dyDescent="0.2">
      <c r="A59" s="35">
        <v>323144</v>
      </c>
      <c r="B59" s="44" t="s">
        <v>135</v>
      </c>
      <c r="C59" s="45">
        <v>46946141.5</v>
      </c>
      <c r="D59" s="45">
        <v>10743758.779999999</v>
      </c>
      <c r="E59" s="45">
        <v>13521246</v>
      </c>
      <c r="F59" s="45"/>
      <c r="G59" s="45">
        <v>0</v>
      </c>
      <c r="H59" s="67">
        <f t="shared" si="4"/>
        <v>0</v>
      </c>
      <c r="I59" s="45">
        <f t="shared" si="5"/>
        <v>10743758.779999999</v>
      </c>
      <c r="J59" s="67">
        <f t="shared" si="6"/>
        <v>22.88528606765265</v>
      </c>
    </row>
    <row r="60" spans="1:10" ht="36" x14ac:dyDescent="0.2">
      <c r="A60" s="35">
        <v>322806</v>
      </c>
      <c r="B60" s="44" t="s">
        <v>136</v>
      </c>
      <c r="C60" s="45">
        <v>81692467.769999996</v>
      </c>
      <c r="D60" s="45">
        <v>9094126.6999999993</v>
      </c>
      <c r="E60" s="45">
        <v>17308941</v>
      </c>
      <c r="F60" s="45"/>
      <c r="G60" s="45">
        <v>0</v>
      </c>
      <c r="H60" s="67">
        <f t="shared" si="4"/>
        <v>0</v>
      </c>
      <c r="I60" s="45">
        <f t="shared" si="5"/>
        <v>9094126.6999999993</v>
      </c>
      <c r="J60" s="67">
        <f t="shared" si="6"/>
        <v>11.132148346410517</v>
      </c>
    </row>
    <row r="61" spans="1:10" ht="48" x14ac:dyDescent="0.2">
      <c r="A61" s="35">
        <v>321841</v>
      </c>
      <c r="B61" s="44" t="s">
        <v>47</v>
      </c>
      <c r="C61" s="45">
        <v>2190601.11</v>
      </c>
      <c r="D61" s="45">
        <v>508092.99</v>
      </c>
      <c r="E61" s="45">
        <v>727481</v>
      </c>
      <c r="F61" s="45"/>
      <c r="G61" s="45">
        <v>0</v>
      </c>
      <c r="H61" s="67">
        <f t="shared" si="4"/>
        <v>0</v>
      </c>
      <c r="I61" s="45">
        <f t="shared" si="5"/>
        <v>508092.99</v>
      </c>
      <c r="J61" s="67">
        <f t="shared" si="6"/>
        <v>23.194226812018734</v>
      </c>
    </row>
    <row r="62" spans="1:10" ht="48" x14ac:dyDescent="0.2">
      <c r="A62" s="35">
        <v>159298</v>
      </c>
      <c r="B62" s="44" t="s">
        <v>49</v>
      </c>
      <c r="C62" s="45">
        <v>71944623</v>
      </c>
      <c r="D62" s="45">
        <v>0</v>
      </c>
      <c r="E62" s="45">
        <v>22981035</v>
      </c>
      <c r="F62" s="45"/>
      <c r="G62" s="45">
        <v>0</v>
      </c>
      <c r="H62" s="67">
        <f t="shared" si="4"/>
        <v>0</v>
      </c>
      <c r="I62" s="45">
        <f t="shared" si="5"/>
        <v>0</v>
      </c>
      <c r="J62" s="67">
        <f t="shared" si="6"/>
        <v>0</v>
      </c>
    </row>
    <row r="63" spans="1:10" ht="72" x14ac:dyDescent="0.2">
      <c r="A63" s="35">
        <v>331272</v>
      </c>
      <c r="B63" s="44" t="s">
        <v>137</v>
      </c>
      <c r="C63" s="45">
        <v>3624402.17</v>
      </c>
      <c r="D63" s="45">
        <v>2486244.1</v>
      </c>
      <c r="E63" s="45">
        <v>1127217</v>
      </c>
      <c r="F63" s="45"/>
      <c r="G63" s="45">
        <v>0</v>
      </c>
      <c r="H63" s="67">
        <f t="shared" si="4"/>
        <v>0</v>
      </c>
      <c r="I63" s="45">
        <f t="shared" si="5"/>
        <v>2486244.1</v>
      </c>
      <c r="J63" s="67">
        <f t="shared" si="6"/>
        <v>68.597357119450137</v>
      </c>
    </row>
    <row r="64" spans="1:10" ht="60" x14ac:dyDescent="0.2">
      <c r="A64" s="35">
        <v>331714</v>
      </c>
      <c r="B64" s="44" t="s">
        <v>138</v>
      </c>
      <c r="C64" s="45">
        <v>11295329.08</v>
      </c>
      <c r="D64" s="45">
        <v>0</v>
      </c>
      <c r="E64" s="45">
        <v>5126635</v>
      </c>
      <c r="F64" s="45"/>
      <c r="G64" s="45">
        <v>0</v>
      </c>
      <c r="H64" s="67">
        <f t="shared" si="4"/>
        <v>0</v>
      </c>
      <c r="I64" s="45">
        <f t="shared" si="5"/>
        <v>0</v>
      </c>
      <c r="J64" s="67">
        <f t="shared" si="6"/>
        <v>0</v>
      </c>
    </row>
    <row r="65" spans="1:11" ht="72" x14ac:dyDescent="0.2">
      <c r="A65" s="35">
        <v>334296</v>
      </c>
      <c r="B65" s="44" t="s">
        <v>139</v>
      </c>
      <c r="C65" s="45">
        <v>11470447.9</v>
      </c>
      <c r="D65" s="45">
        <v>5447506.8700000001</v>
      </c>
      <c r="E65" s="45">
        <v>2253320</v>
      </c>
      <c r="F65" s="45"/>
      <c r="G65" s="45">
        <v>0</v>
      </c>
      <c r="H65" s="67">
        <f t="shared" si="4"/>
        <v>0</v>
      </c>
      <c r="I65" s="45">
        <f t="shared" si="5"/>
        <v>5447506.8700000001</v>
      </c>
      <c r="J65" s="67">
        <f t="shared" si="6"/>
        <v>47.491666563430357</v>
      </c>
    </row>
    <row r="66" spans="1:11" ht="48" x14ac:dyDescent="0.2">
      <c r="A66" s="35">
        <v>342732</v>
      </c>
      <c r="B66" s="44" t="s">
        <v>140</v>
      </c>
      <c r="C66" s="45">
        <v>5451368.2300000004</v>
      </c>
      <c r="D66" s="45">
        <v>2846451</v>
      </c>
      <c r="E66" s="45">
        <v>1866969</v>
      </c>
      <c r="F66" s="45"/>
      <c r="G66" s="45">
        <v>0</v>
      </c>
      <c r="H66" s="67">
        <f t="shared" si="4"/>
        <v>0</v>
      </c>
      <c r="I66" s="45">
        <f t="shared" si="5"/>
        <v>2846451</v>
      </c>
      <c r="J66" s="67">
        <f t="shared" si="6"/>
        <v>52.215349980127826</v>
      </c>
    </row>
    <row r="67" spans="1:11" ht="48" x14ac:dyDescent="0.2">
      <c r="A67" s="35">
        <v>345531</v>
      </c>
      <c r="B67" s="44" t="s">
        <v>141</v>
      </c>
      <c r="C67" s="45">
        <v>6843686.2300000004</v>
      </c>
      <c r="D67" s="45">
        <v>2597504.7599999998</v>
      </c>
      <c r="E67" s="45">
        <v>4051634</v>
      </c>
      <c r="F67" s="45"/>
      <c r="G67" s="45">
        <v>0</v>
      </c>
      <c r="H67" s="67">
        <f t="shared" si="4"/>
        <v>0</v>
      </c>
      <c r="I67" s="45">
        <f t="shared" si="5"/>
        <v>2597504.7599999998</v>
      </c>
      <c r="J67" s="67">
        <f t="shared" si="6"/>
        <v>37.954761114172229</v>
      </c>
    </row>
    <row r="68" spans="1:11" ht="60" x14ac:dyDescent="0.2">
      <c r="A68" s="35">
        <v>346633</v>
      </c>
      <c r="B68" s="44" t="s">
        <v>142</v>
      </c>
      <c r="C68" s="45">
        <v>1676436.76</v>
      </c>
      <c r="D68" s="45">
        <v>1189460.1599999999</v>
      </c>
      <c r="E68" s="45">
        <v>454730</v>
      </c>
      <c r="F68" s="45"/>
      <c r="G68" s="45">
        <v>0</v>
      </c>
      <c r="H68" s="67">
        <f t="shared" si="4"/>
        <v>0</v>
      </c>
      <c r="I68" s="45">
        <f t="shared" si="5"/>
        <v>1189460.1599999999</v>
      </c>
      <c r="J68" s="67">
        <f t="shared" si="6"/>
        <v>70.951686838458485</v>
      </c>
    </row>
    <row r="69" spans="1:11" ht="60" x14ac:dyDescent="0.2">
      <c r="A69" s="35">
        <v>338389</v>
      </c>
      <c r="B69" s="44" t="s">
        <v>143</v>
      </c>
      <c r="C69" s="45">
        <v>2570374.81</v>
      </c>
      <c r="D69" s="45">
        <v>1003460.59</v>
      </c>
      <c r="E69" s="45">
        <v>902635</v>
      </c>
      <c r="F69" s="45"/>
      <c r="G69" s="45">
        <v>0</v>
      </c>
      <c r="H69" s="67">
        <f t="shared" si="4"/>
        <v>0</v>
      </c>
      <c r="I69" s="45">
        <f t="shared" si="5"/>
        <v>1003460.59</v>
      </c>
      <c r="J69" s="67">
        <f t="shared" si="6"/>
        <v>39.039465610075752</v>
      </c>
    </row>
    <row r="70" spans="1:11" ht="48" x14ac:dyDescent="0.2">
      <c r="A70" s="35">
        <v>348735</v>
      </c>
      <c r="B70" s="44" t="s">
        <v>144</v>
      </c>
      <c r="C70" s="45">
        <v>2283595</v>
      </c>
      <c r="D70" s="45">
        <v>988110.3</v>
      </c>
      <c r="E70" s="45">
        <v>997256</v>
      </c>
      <c r="F70" s="45"/>
      <c r="G70" s="45">
        <v>0</v>
      </c>
      <c r="H70" s="67">
        <f t="shared" ref="H70:H101" si="7">G70/E70%</f>
        <v>0</v>
      </c>
      <c r="I70" s="45">
        <f t="shared" ref="I70:I101" si="8">D70+G70</f>
        <v>988110.3</v>
      </c>
      <c r="J70" s="67">
        <f t="shared" si="6"/>
        <v>43.269944977108466</v>
      </c>
    </row>
    <row r="71" spans="1:11" ht="60" x14ac:dyDescent="0.2">
      <c r="A71" s="35">
        <v>348743</v>
      </c>
      <c r="B71" s="44" t="s">
        <v>145</v>
      </c>
      <c r="C71" s="45">
        <v>7047555.8399999999</v>
      </c>
      <c r="D71" s="45">
        <v>0</v>
      </c>
      <c r="E71" s="45">
        <v>4163818</v>
      </c>
      <c r="F71" s="45"/>
      <c r="G71" s="45">
        <v>0</v>
      </c>
      <c r="H71" s="67">
        <f t="shared" si="7"/>
        <v>0</v>
      </c>
      <c r="I71" s="45">
        <f t="shared" si="8"/>
        <v>0</v>
      </c>
      <c r="J71" s="67">
        <f t="shared" si="6"/>
        <v>0</v>
      </c>
    </row>
    <row r="72" spans="1:11" ht="48" x14ac:dyDescent="0.2">
      <c r="A72" s="35">
        <v>351677</v>
      </c>
      <c r="B72" s="44" t="s">
        <v>146</v>
      </c>
      <c r="C72" s="45">
        <v>2312931.4700000002</v>
      </c>
      <c r="D72" s="45">
        <v>1518213.81</v>
      </c>
      <c r="E72" s="45">
        <v>492292</v>
      </c>
      <c r="F72" s="45"/>
      <c r="G72" s="45">
        <v>0</v>
      </c>
      <c r="H72" s="67">
        <f t="shared" si="7"/>
        <v>0</v>
      </c>
      <c r="I72" s="45">
        <f t="shared" si="8"/>
        <v>1518213.81</v>
      </c>
      <c r="J72" s="67">
        <f t="shared" si="6"/>
        <v>65.640241818318984</v>
      </c>
    </row>
    <row r="73" spans="1:11" ht="48" x14ac:dyDescent="0.2">
      <c r="A73" s="35">
        <v>352120</v>
      </c>
      <c r="B73" s="44" t="s">
        <v>147</v>
      </c>
      <c r="C73" s="45">
        <v>2510449.9700000002</v>
      </c>
      <c r="D73" s="45">
        <v>1143861.98</v>
      </c>
      <c r="E73" s="45">
        <v>658006</v>
      </c>
      <c r="F73" s="45"/>
      <c r="G73" s="45">
        <v>0</v>
      </c>
      <c r="H73" s="67">
        <f t="shared" si="7"/>
        <v>0</v>
      </c>
      <c r="I73" s="45">
        <f t="shared" si="8"/>
        <v>1143861.98</v>
      </c>
      <c r="J73" s="67">
        <f t="shared" ref="J73:J104" si="9">I73/C73%</f>
        <v>45.564022134247111</v>
      </c>
    </row>
    <row r="74" spans="1:11" ht="36" x14ac:dyDescent="0.2">
      <c r="A74" s="35">
        <v>352298</v>
      </c>
      <c r="B74" s="44" t="s">
        <v>148</v>
      </c>
      <c r="C74" s="45">
        <v>2253465.79</v>
      </c>
      <c r="D74" s="45">
        <v>561859.44999999995</v>
      </c>
      <c r="E74" s="45">
        <v>782936</v>
      </c>
      <c r="F74" s="45"/>
      <c r="G74" s="45">
        <v>0</v>
      </c>
      <c r="H74" s="67">
        <f t="shared" si="7"/>
        <v>0</v>
      </c>
      <c r="I74" s="45">
        <f t="shared" si="8"/>
        <v>561859.44999999995</v>
      </c>
      <c r="J74" s="67">
        <f t="shared" si="9"/>
        <v>24.933125343784337</v>
      </c>
    </row>
    <row r="75" spans="1:11" ht="72" x14ac:dyDescent="0.2">
      <c r="A75" s="35">
        <v>355998</v>
      </c>
      <c r="B75" s="44" t="s">
        <v>149</v>
      </c>
      <c r="C75" s="45">
        <v>7112629.8200000003</v>
      </c>
      <c r="D75" s="45">
        <v>0</v>
      </c>
      <c r="E75" s="45">
        <v>1000000</v>
      </c>
      <c r="F75" s="45"/>
      <c r="G75" s="45">
        <v>0</v>
      </c>
      <c r="H75" s="67">
        <f t="shared" si="7"/>
        <v>0</v>
      </c>
      <c r="I75" s="45">
        <f t="shared" si="8"/>
        <v>0</v>
      </c>
      <c r="J75" s="67">
        <f t="shared" si="9"/>
        <v>0</v>
      </c>
    </row>
    <row r="76" spans="1:11" ht="48" x14ac:dyDescent="0.2">
      <c r="A76" s="35">
        <v>357457</v>
      </c>
      <c r="B76" s="44" t="s">
        <v>150</v>
      </c>
      <c r="C76" s="45">
        <v>3240691</v>
      </c>
      <c r="D76" s="45">
        <v>1999408</v>
      </c>
      <c r="E76" s="45">
        <v>1148329</v>
      </c>
      <c r="F76" s="45"/>
      <c r="G76" s="45">
        <v>0</v>
      </c>
      <c r="H76" s="67">
        <f t="shared" si="7"/>
        <v>0</v>
      </c>
      <c r="I76" s="45">
        <f t="shared" si="8"/>
        <v>1999408</v>
      </c>
      <c r="J76" s="67">
        <f t="shared" si="9"/>
        <v>61.696965245992288</v>
      </c>
    </row>
    <row r="77" spans="1:11" ht="48" x14ac:dyDescent="0.2">
      <c r="A77" s="35">
        <v>359838</v>
      </c>
      <c r="B77" s="44" t="s">
        <v>151</v>
      </c>
      <c r="C77" s="45">
        <v>14412403</v>
      </c>
      <c r="D77" s="45">
        <v>738573</v>
      </c>
      <c r="E77" s="45">
        <v>2882481</v>
      </c>
      <c r="F77" s="45"/>
      <c r="G77" s="45">
        <v>0</v>
      </c>
      <c r="H77" s="67">
        <f t="shared" si="7"/>
        <v>0</v>
      </c>
      <c r="I77" s="45">
        <f t="shared" si="8"/>
        <v>738573</v>
      </c>
      <c r="J77" s="67">
        <f t="shared" si="9"/>
        <v>5.1245652789475846</v>
      </c>
    </row>
    <row r="78" spans="1:11" ht="26.25" customHeight="1" x14ac:dyDescent="0.2">
      <c r="A78" s="111"/>
      <c r="B78" s="112" t="s">
        <v>32</v>
      </c>
      <c r="C78" s="112"/>
      <c r="D78" s="113">
        <f>SUM(D79:D95)</f>
        <v>24835096.520000003</v>
      </c>
      <c r="E78" s="113">
        <f>SUM(E79:E95)</f>
        <v>13066477</v>
      </c>
      <c r="F78" s="113">
        <f t="shared" ref="F78" si="10">SUM(F79:F95)</f>
        <v>0</v>
      </c>
      <c r="G78" s="113">
        <v>0</v>
      </c>
      <c r="H78" s="132">
        <f t="shared" si="7"/>
        <v>0</v>
      </c>
      <c r="I78" s="113">
        <f t="shared" si="8"/>
        <v>24835096.520000003</v>
      </c>
      <c r="J78" s="113"/>
      <c r="K78" s="33"/>
    </row>
    <row r="79" spans="1:11" ht="60" x14ac:dyDescent="0.2">
      <c r="A79" s="35">
        <v>66385</v>
      </c>
      <c r="B79" s="44" t="s">
        <v>33</v>
      </c>
      <c r="C79" s="45">
        <v>12923265.710000001</v>
      </c>
      <c r="D79" s="45">
        <v>9983047.3200000003</v>
      </c>
      <c r="E79" s="45">
        <v>551622</v>
      </c>
      <c r="F79" s="45"/>
      <c r="G79" s="45">
        <v>0</v>
      </c>
      <c r="H79" s="67">
        <f t="shared" si="7"/>
        <v>0</v>
      </c>
      <c r="I79" s="45">
        <f t="shared" si="8"/>
        <v>9983047.3200000003</v>
      </c>
      <c r="J79" s="67">
        <f t="shared" ref="J79:J95" si="11">I79/C79%</f>
        <v>77.248642440858703</v>
      </c>
    </row>
    <row r="80" spans="1:11" ht="72" x14ac:dyDescent="0.2">
      <c r="A80" s="35">
        <v>108527</v>
      </c>
      <c r="B80" s="44" t="s">
        <v>24</v>
      </c>
      <c r="C80" s="45">
        <v>2725244.36</v>
      </c>
      <c r="D80" s="45">
        <v>2412374.2999999998</v>
      </c>
      <c r="E80" s="45">
        <v>2007</v>
      </c>
      <c r="F80" s="45"/>
      <c r="G80" s="45">
        <v>0</v>
      </c>
      <c r="H80" s="67">
        <f t="shared" si="7"/>
        <v>0</v>
      </c>
      <c r="I80" s="45">
        <f t="shared" si="8"/>
        <v>2412374.2999999998</v>
      </c>
      <c r="J80" s="67">
        <f t="shared" si="11"/>
        <v>88.519559398335929</v>
      </c>
    </row>
    <row r="81" spans="1:10" ht="60" x14ac:dyDescent="0.2">
      <c r="A81" s="35">
        <v>142233</v>
      </c>
      <c r="B81" s="44" t="s">
        <v>53</v>
      </c>
      <c r="C81" s="45">
        <v>347525.81</v>
      </c>
      <c r="D81" s="45">
        <v>281104.27</v>
      </c>
      <c r="E81" s="45">
        <v>31806</v>
      </c>
      <c r="F81" s="45"/>
      <c r="G81" s="45">
        <v>0</v>
      </c>
      <c r="H81" s="67">
        <f t="shared" si="7"/>
        <v>0</v>
      </c>
      <c r="I81" s="45">
        <f t="shared" si="8"/>
        <v>281104.27</v>
      </c>
      <c r="J81" s="67">
        <f t="shared" si="11"/>
        <v>80.887307334094132</v>
      </c>
    </row>
    <row r="82" spans="1:10" ht="36" x14ac:dyDescent="0.2">
      <c r="A82" s="35">
        <v>111221</v>
      </c>
      <c r="B82" s="44" t="s">
        <v>90</v>
      </c>
      <c r="C82" s="45">
        <v>3865203</v>
      </c>
      <c r="D82" s="45">
        <v>89540.59</v>
      </c>
      <c r="E82" s="45">
        <v>1773477</v>
      </c>
      <c r="F82" s="45"/>
      <c r="G82" s="45">
        <v>0</v>
      </c>
      <c r="H82" s="67">
        <f t="shared" si="7"/>
        <v>0</v>
      </c>
      <c r="I82" s="45">
        <f t="shared" si="8"/>
        <v>89540.59</v>
      </c>
      <c r="J82" s="67">
        <f t="shared" si="11"/>
        <v>2.3165818198940649</v>
      </c>
    </row>
    <row r="83" spans="1:10" ht="36" x14ac:dyDescent="0.2">
      <c r="A83" s="35">
        <v>111234</v>
      </c>
      <c r="B83" s="44" t="s">
        <v>13</v>
      </c>
      <c r="C83" s="45">
        <v>14669819.58</v>
      </c>
      <c r="D83" s="45">
        <v>3978634.55</v>
      </c>
      <c r="E83" s="45">
        <v>3666593</v>
      </c>
      <c r="F83" s="45"/>
      <c r="G83" s="45">
        <v>0</v>
      </c>
      <c r="H83" s="67">
        <f t="shared" si="7"/>
        <v>0</v>
      </c>
      <c r="I83" s="45">
        <f t="shared" si="8"/>
        <v>3978634.55</v>
      </c>
      <c r="J83" s="67">
        <f t="shared" si="11"/>
        <v>27.121223463608544</v>
      </c>
    </row>
    <row r="84" spans="1:10" ht="48" x14ac:dyDescent="0.2">
      <c r="A84" s="35">
        <v>141991</v>
      </c>
      <c r="B84" s="44" t="s">
        <v>54</v>
      </c>
      <c r="C84" s="45">
        <v>376317.74</v>
      </c>
      <c r="D84" s="45">
        <v>306143.46000000002</v>
      </c>
      <c r="E84" s="45">
        <v>36540</v>
      </c>
      <c r="F84" s="45"/>
      <c r="G84" s="45">
        <v>0</v>
      </c>
      <c r="H84" s="67">
        <f t="shared" si="7"/>
        <v>0</v>
      </c>
      <c r="I84" s="45">
        <f t="shared" si="8"/>
        <v>306143.46000000002</v>
      </c>
      <c r="J84" s="67">
        <f t="shared" si="11"/>
        <v>81.352385885395677</v>
      </c>
    </row>
    <row r="85" spans="1:10" ht="60" x14ac:dyDescent="0.2">
      <c r="A85" s="35">
        <v>142222</v>
      </c>
      <c r="B85" s="44" t="s">
        <v>55</v>
      </c>
      <c r="C85" s="45">
        <v>412200.81</v>
      </c>
      <c r="D85" s="45">
        <v>324780.38</v>
      </c>
      <c r="E85" s="45">
        <v>34306</v>
      </c>
      <c r="F85" s="45"/>
      <c r="G85" s="45">
        <v>0</v>
      </c>
      <c r="H85" s="67">
        <f t="shared" si="7"/>
        <v>0</v>
      </c>
      <c r="I85" s="45">
        <f t="shared" si="8"/>
        <v>324780.38</v>
      </c>
      <c r="J85" s="67">
        <f t="shared" si="11"/>
        <v>78.791785974413784</v>
      </c>
    </row>
    <row r="86" spans="1:10" ht="60" x14ac:dyDescent="0.2">
      <c r="A86" s="35">
        <v>141811</v>
      </c>
      <c r="B86" s="44" t="s">
        <v>56</v>
      </c>
      <c r="C86" s="45">
        <v>383114.81</v>
      </c>
      <c r="D86" s="45">
        <v>313378.19</v>
      </c>
      <c r="E86" s="45">
        <v>30450</v>
      </c>
      <c r="F86" s="45"/>
      <c r="G86" s="45">
        <v>0</v>
      </c>
      <c r="H86" s="67">
        <f t="shared" si="7"/>
        <v>0</v>
      </c>
      <c r="I86" s="45">
        <f t="shared" si="8"/>
        <v>313378.19</v>
      </c>
      <c r="J86" s="67">
        <f t="shared" si="11"/>
        <v>81.797461706061426</v>
      </c>
    </row>
    <row r="87" spans="1:10" ht="46.5" customHeight="1" x14ac:dyDescent="0.2">
      <c r="A87" s="35">
        <v>142361</v>
      </c>
      <c r="B87" s="44" t="s">
        <v>57</v>
      </c>
      <c r="C87" s="45">
        <v>337182.6</v>
      </c>
      <c r="D87" s="45">
        <v>273095.39</v>
      </c>
      <c r="E87" s="45">
        <v>24360</v>
      </c>
      <c r="F87" s="45"/>
      <c r="G87" s="45">
        <v>0</v>
      </c>
      <c r="H87" s="67">
        <f t="shared" si="7"/>
        <v>0</v>
      </c>
      <c r="I87" s="45">
        <f t="shared" si="8"/>
        <v>273095.39</v>
      </c>
      <c r="J87" s="67">
        <f t="shared" si="11"/>
        <v>80.993322312598593</v>
      </c>
    </row>
    <row r="88" spans="1:10" ht="72" x14ac:dyDescent="0.2">
      <c r="A88" s="35">
        <v>143125</v>
      </c>
      <c r="B88" s="44" t="s">
        <v>58</v>
      </c>
      <c r="C88" s="45">
        <v>11777443.99</v>
      </c>
      <c r="D88" s="45">
        <v>5782564.8600000003</v>
      </c>
      <c r="E88" s="45">
        <v>442431</v>
      </c>
      <c r="F88" s="45"/>
      <c r="G88" s="45">
        <v>0</v>
      </c>
      <c r="H88" s="67">
        <f t="shared" si="7"/>
        <v>0</v>
      </c>
      <c r="I88" s="45">
        <f t="shared" si="8"/>
        <v>5782564.8600000003</v>
      </c>
      <c r="J88" s="67">
        <f t="shared" si="11"/>
        <v>49.09864028994631</v>
      </c>
    </row>
    <row r="89" spans="1:10" ht="48" x14ac:dyDescent="0.2">
      <c r="A89" s="35">
        <v>142024</v>
      </c>
      <c r="B89" s="44" t="s">
        <v>59</v>
      </c>
      <c r="C89" s="45">
        <v>248885.52</v>
      </c>
      <c r="D89" s="45">
        <v>207635.51</v>
      </c>
      <c r="E89" s="45">
        <v>18270</v>
      </c>
      <c r="F89" s="45"/>
      <c r="G89" s="45">
        <v>0</v>
      </c>
      <c r="H89" s="67">
        <f t="shared" si="7"/>
        <v>0</v>
      </c>
      <c r="I89" s="45">
        <f t="shared" si="8"/>
        <v>207635.51</v>
      </c>
      <c r="J89" s="67">
        <f t="shared" si="11"/>
        <v>83.426110928430077</v>
      </c>
    </row>
    <row r="90" spans="1:10" ht="60" x14ac:dyDescent="0.2">
      <c r="A90" s="35">
        <v>142316</v>
      </c>
      <c r="B90" s="44" t="s">
        <v>60</v>
      </c>
      <c r="C90" s="45">
        <v>296021.2</v>
      </c>
      <c r="D90" s="45">
        <v>225191.47</v>
      </c>
      <c r="E90" s="45">
        <v>24360</v>
      </c>
      <c r="F90" s="45"/>
      <c r="G90" s="45">
        <v>0</v>
      </c>
      <c r="H90" s="67">
        <f t="shared" si="7"/>
        <v>0</v>
      </c>
      <c r="I90" s="45">
        <f t="shared" si="8"/>
        <v>225191.47</v>
      </c>
      <c r="J90" s="67">
        <f t="shared" si="11"/>
        <v>76.072750870545761</v>
      </c>
    </row>
    <row r="91" spans="1:10" ht="60" x14ac:dyDescent="0.2">
      <c r="A91" s="35">
        <v>142355</v>
      </c>
      <c r="B91" s="44" t="s">
        <v>61</v>
      </c>
      <c r="C91" s="45">
        <v>312350.82</v>
      </c>
      <c r="D91" s="45">
        <v>245879.66</v>
      </c>
      <c r="E91" s="45">
        <v>31128</v>
      </c>
      <c r="F91" s="45"/>
      <c r="G91" s="45">
        <v>0</v>
      </c>
      <c r="H91" s="67">
        <f t="shared" si="7"/>
        <v>0</v>
      </c>
      <c r="I91" s="45">
        <f t="shared" si="8"/>
        <v>245879.66</v>
      </c>
      <c r="J91" s="67">
        <f t="shared" si="11"/>
        <v>78.719069794662289</v>
      </c>
    </row>
    <row r="92" spans="1:10" ht="60" x14ac:dyDescent="0.2">
      <c r="A92" s="35">
        <v>148105</v>
      </c>
      <c r="B92" s="44" t="s">
        <v>152</v>
      </c>
      <c r="C92" s="45">
        <v>2516113</v>
      </c>
      <c r="D92" s="45">
        <v>69230.570000000007</v>
      </c>
      <c r="E92" s="45">
        <v>2444037</v>
      </c>
      <c r="F92" s="45"/>
      <c r="G92" s="45">
        <v>0</v>
      </c>
      <c r="H92" s="67">
        <f t="shared" si="7"/>
        <v>0</v>
      </c>
      <c r="I92" s="45">
        <f t="shared" si="8"/>
        <v>69230.570000000007</v>
      </c>
      <c r="J92" s="67">
        <f t="shared" si="11"/>
        <v>2.7514889037177586</v>
      </c>
    </row>
    <row r="93" spans="1:10" ht="48" x14ac:dyDescent="0.2">
      <c r="A93" s="35">
        <v>145477</v>
      </c>
      <c r="B93" s="44" t="s">
        <v>97</v>
      </c>
      <c r="C93" s="45">
        <v>5473854</v>
      </c>
      <c r="D93" s="45">
        <v>206339</v>
      </c>
      <c r="E93" s="45">
        <v>2624922</v>
      </c>
      <c r="F93" s="45"/>
      <c r="G93" s="45">
        <v>0</v>
      </c>
      <c r="H93" s="67">
        <f t="shared" si="7"/>
        <v>0</v>
      </c>
      <c r="I93" s="45">
        <f t="shared" si="8"/>
        <v>206339</v>
      </c>
      <c r="J93" s="67">
        <f t="shared" si="11"/>
        <v>3.7695378795269292</v>
      </c>
    </row>
    <row r="94" spans="1:10" ht="60" x14ac:dyDescent="0.2">
      <c r="A94" s="35">
        <v>142289</v>
      </c>
      <c r="B94" s="44" t="s">
        <v>62</v>
      </c>
      <c r="C94" s="45">
        <v>354496</v>
      </c>
      <c r="D94" s="45">
        <v>136157</v>
      </c>
      <c r="E94" s="45">
        <v>138515</v>
      </c>
      <c r="F94" s="45"/>
      <c r="G94" s="45">
        <v>0</v>
      </c>
      <c r="H94" s="67">
        <f t="shared" si="7"/>
        <v>0</v>
      </c>
      <c r="I94" s="45">
        <f t="shared" si="8"/>
        <v>136157</v>
      </c>
      <c r="J94" s="67">
        <f t="shared" si="11"/>
        <v>38.408613919480047</v>
      </c>
    </row>
    <row r="95" spans="1:10" ht="48" x14ac:dyDescent="0.2">
      <c r="A95" s="35">
        <v>71544</v>
      </c>
      <c r="B95" s="44" t="s">
        <v>48</v>
      </c>
      <c r="C95" s="45">
        <v>6770877</v>
      </c>
      <c r="D95" s="45">
        <v>0</v>
      </c>
      <c r="E95" s="45">
        <v>1191653</v>
      </c>
      <c r="F95" s="45"/>
      <c r="G95" s="45">
        <v>0</v>
      </c>
      <c r="H95" s="67">
        <f t="shared" si="7"/>
        <v>0</v>
      </c>
      <c r="I95" s="45">
        <f t="shared" si="8"/>
        <v>0</v>
      </c>
      <c r="J95" s="67">
        <f t="shared" si="11"/>
        <v>0</v>
      </c>
    </row>
    <row r="96" spans="1:10" ht="29.25" customHeight="1" x14ac:dyDescent="0.2">
      <c r="A96" s="52"/>
      <c r="B96" s="47" t="s">
        <v>189</v>
      </c>
      <c r="C96" s="48"/>
      <c r="D96" s="49">
        <f>SUM(D97:D111)</f>
        <v>484366769.85000002</v>
      </c>
      <c r="E96" s="49">
        <f>SUM(E97:E111)</f>
        <v>47035859</v>
      </c>
      <c r="F96" s="49"/>
      <c r="G96" s="49">
        <v>0</v>
      </c>
      <c r="H96" s="133">
        <f t="shared" si="7"/>
        <v>0</v>
      </c>
      <c r="I96" s="49">
        <f t="shared" si="8"/>
        <v>484366769.85000002</v>
      </c>
      <c r="J96" s="133"/>
    </row>
    <row r="97" spans="1:11" ht="20.25" customHeight="1" x14ac:dyDescent="0.2">
      <c r="A97" s="50"/>
      <c r="B97" s="44" t="s">
        <v>18</v>
      </c>
      <c r="C97" s="45"/>
      <c r="D97" s="45">
        <v>21003225</v>
      </c>
      <c r="E97" s="45">
        <v>15992815</v>
      </c>
      <c r="F97" s="45"/>
      <c r="G97" s="45">
        <v>0</v>
      </c>
      <c r="H97" s="95">
        <f t="shared" si="7"/>
        <v>0</v>
      </c>
      <c r="I97" s="45">
        <f t="shared" si="8"/>
        <v>21003225</v>
      </c>
      <c r="J97" s="95"/>
      <c r="K97" s="106"/>
    </row>
    <row r="98" spans="1:11" ht="42" customHeight="1" x14ac:dyDescent="0.2">
      <c r="A98" s="35">
        <v>27954</v>
      </c>
      <c r="B98" s="44" t="s">
        <v>63</v>
      </c>
      <c r="C98" s="45">
        <v>97047900</v>
      </c>
      <c r="D98" s="45">
        <v>96112594</v>
      </c>
      <c r="E98" s="45">
        <v>71943</v>
      </c>
      <c r="F98" s="45"/>
      <c r="G98" s="45">
        <v>0</v>
      </c>
      <c r="H98" s="67">
        <f t="shared" si="7"/>
        <v>0</v>
      </c>
      <c r="I98" s="45">
        <f t="shared" si="8"/>
        <v>96112594</v>
      </c>
      <c r="J98" s="67">
        <f t="shared" ref="J98:J111" si="12">I98/C98%</f>
        <v>99.036242927461601</v>
      </c>
    </row>
    <row r="99" spans="1:11" ht="77.25" customHeight="1" x14ac:dyDescent="0.2">
      <c r="A99" s="35">
        <v>68162</v>
      </c>
      <c r="B99" s="44" t="s">
        <v>64</v>
      </c>
      <c r="C99" s="45">
        <v>48696233</v>
      </c>
      <c r="D99" s="45">
        <v>47971945.640000001</v>
      </c>
      <c r="E99" s="45">
        <v>267985</v>
      </c>
      <c r="F99" s="45"/>
      <c r="G99" s="45">
        <v>0</v>
      </c>
      <c r="H99" s="67">
        <f t="shared" si="7"/>
        <v>0</v>
      </c>
      <c r="I99" s="45">
        <f t="shared" si="8"/>
        <v>47971945.640000001</v>
      </c>
      <c r="J99" s="67">
        <f t="shared" si="12"/>
        <v>98.512641912157761</v>
      </c>
    </row>
    <row r="100" spans="1:11" ht="72" x14ac:dyDescent="0.2">
      <c r="A100" s="35">
        <v>67776</v>
      </c>
      <c r="B100" s="44" t="s">
        <v>65</v>
      </c>
      <c r="C100" s="45">
        <v>67541014</v>
      </c>
      <c r="D100" s="45">
        <v>66590983.560000002</v>
      </c>
      <c r="E100" s="45">
        <v>364866</v>
      </c>
      <c r="F100" s="45"/>
      <c r="G100" s="45">
        <v>0</v>
      </c>
      <c r="H100" s="67">
        <f t="shared" si="7"/>
        <v>0</v>
      </c>
      <c r="I100" s="45">
        <f t="shared" si="8"/>
        <v>66590983.560000002</v>
      </c>
      <c r="J100" s="67">
        <f t="shared" si="12"/>
        <v>98.593402165978731</v>
      </c>
    </row>
    <row r="101" spans="1:11" ht="80.25" customHeight="1" x14ac:dyDescent="0.2">
      <c r="A101" s="35">
        <v>67514</v>
      </c>
      <c r="B101" s="44" t="s">
        <v>66</v>
      </c>
      <c r="C101" s="45">
        <v>28004259</v>
      </c>
      <c r="D101" s="45">
        <v>26968128.920000002</v>
      </c>
      <c r="E101" s="45">
        <v>662925</v>
      </c>
      <c r="F101" s="45"/>
      <c r="G101" s="45">
        <v>0</v>
      </c>
      <c r="H101" s="67">
        <f t="shared" si="7"/>
        <v>0</v>
      </c>
      <c r="I101" s="45">
        <f t="shared" si="8"/>
        <v>26968128.920000002</v>
      </c>
      <c r="J101" s="67">
        <f t="shared" si="12"/>
        <v>96.300098210061549</v>
      </c>
    </row>
    <row r="102" spans="1:11" ht="72" x14ac:dyDescent="0.2">
      <c r="A102" s="35">
        <v>67623</v>
      </c>
      <c r="B102" s="44" t="s">
        <v>67</v>
      </c>
      <c r="C102" s="45">
        <v>57466574</v>
      </c>
      <c r="D102" s="45">
        <v>56453152.509999998</v>
      </c>
      <c r="E102" s="45">
        <v>997433</v>
      </c>
      <c r="F102" s="45"/>
      <c r="G102" s="45">
        <v>0</v>
      </c>
      <c r="H102" s="67">
        <f t="shared" ref="H102:H133" si="13">G102/E102%</f>
        <v>0</v>
      </c>
      <c r="I102" s="45">
        <f t="shared" ref="I102:I111" si="14">D102+G102</f>
        <v>56453152.509999998</v>
      </c>
      <c r="J102" s="67">
        <f t="shared" si="12"/>
        <v>98.23650268415166</v>
      </c>
    </row>
    <row r="103" spans="1:11" ht="72" x14ac:dyDescent="0.2">
      <c r="A103" s="35">
        <v>68101</v>
      </c>
      <c r="B103" s="44" t="s">
        <v>68</v>
      </c>
      <c r="C103" s="45">
        <v>35922461</v>
      </c>
      <c r="D103" s="45">
        <v>36916942.789999999</v>
      </c>
      <c r="E103" s="45">
        <v>100330</v>
      </c>
      <c r="F103" s="45"/>
      <c r="G103" s="45">
        <v>0</v>
      </c>
      <c r="H103" s="67">
        <f t="shared" si="13"/>
        <v>0</v>
      </c>
      <c r="I103" s="45">
        <f t="shared" si="14"/>
        <v>36916942.789999999</v>
      </c>
      <c r="J103" s="67">
        <f t="shared" si="12"/>
        <v>102.7684121920266</v>
      </c>
    </row>
    <row r="104" spans="1:11" ht="81" customHeight="1" x14ac:dyDescent="0.2">
      <c r="A104" s="35">
        <v>68060</v>
      </c>
      <c r="B104" s="44" t="s">
        <v>69</v>
      </c>
      <c r="C104" s="45">
        <v>28583991</v>
      </c>
      <c r="D104" s="45">
        <v>29028477.149999999</v>
      </c>
      <c r="E104" s="45">
        <v>424257</v>
      </c>
      <c r="F104" s="45"/>
      <c r="G104" s="45">
        <v>0</v>
      </c>
      <c r="H104" s="67">
        <f t="shared" si="13"/>
        <v>0</v>
      </c>
      <c r="I104" s="45">
        <f t="shared" si="14"/>
        <v>29028477.149999999</v>
      </c>
      <c r="J104" s="67">
        <f t="shared" si="12"/>
        <v>101.55501780699554</v>
      </c>
    </row>
    <row r="105" spans="1:11" ht="72" x14ac:dyDescent="0.2">
      <c r="A105" s="35">
        <v>68102</v>
      </c>
      <c r="B105" s="44" t="s">
        <v>70</v>
      </c>
      <c r="C105" s="45">
        <v>48464248</v>
      </c>
      <c r="D105" s="45">
        <v>47509269.479999997</v>
      </c>
      <c r="E105" s="45">
        <v>359031</v>
      </c>
      <c r="F105" s="45"/>
      <c r="G105" s="45">
        <v>0</v>
      </c>
      <c r="H105" s="67">
        <f t="shared" si="13"/>
        <v>0</v>
      </c>
      <c r="I105" s="45">
        <f t="shared" si="14"/>
        <v>47509269.479999997</v>
      </c>
      <c r="J105" s="67">
        <f t="shared" si="12"/>
        <v>98.029519574924592</v>
      </c>
    </row>
    <row r="106" spans="1:11" ht="72" x14ac:dyDescent="0.2">
      <c r="A106" s="35">
        <v>67932</v>
      </c>
      <c r="B106" s="44" t="s">
        <v>71</v>
      </c>
      <c r="C106" s="45">
        <v>32472052</v>
      </c>
      <c r="D106" s="45">
        <v>29239842.670000002</v>
      </c>
      <c r="E106" s="45">
        <v>1136267</v>
      </c>
      <c r="F106" s="45"/>
      <c r="G106" s="45">
        <v>0</v>
      </c>
      <c r="H106" s="67">
        <f t="shared" si="13"/>
        <v>0</v>
      </c>
      <c r="I106" s="45">
        <f t="shared" si="14"/>
        <v>29239842.670000002</v>
      </c>
      <c r="J106" s="67">
        <f t="shared" si="12"/>
        <v>90.046180851151632</v>
      </c>
    </row>
    <row r="107" spans="1:11" ht="72" x14ac:dyDescent="0.2">
      <c r="A107" s="35">
        <v>68114</v>
      </c>
      <c r="B107" s="44" t="s">
        <v>72</v>
      </c>
      <c r="C107" s="45">
        <v>24000757</v>
      </c>
      <c r="D107" s="45">
        <v>23704773.530000001</v>
      </c>
      <c r="E107" s="45">
        <v>26172</v>
      </c>
      <c r="F107" s="45"/>
      <c r="G107" s="45">
        <v>0</v>
      </c>
      <c r="H107" s="67">
        <f t="shared" si="13"/>
        <v>0</v>
      </c>
      <c r="I107" s="45">
        <f t="shared" si="14"/>
        <v>23704773.530000001</v>
      </c>
      <c r="J107" s="67">
        <f t="shared" si="12"/>
        <v>98.766774439656217</v>
      </c>
    </row>
    <row r="108" spans="1:11" ht="60" x14ac:dyDescent="0.2">
      <c r="A108" s="35">
        <v>268462</v>
      </c>
      <c r="B108" s="44" t="s">
        <v>40</v>
      </c>
      <c r="C108" s="45">
        <v>129685285.19</v>
      </c>
      <c r="D108" s="45">
        <v>2011952</v>
      </c>
      <c r="E108" s="45">
        <v>13787385</v>
      </c>
      <c r="F108" s="45"/>
      <c r="G108" s="45">
        <v>0</v>
      </c>
      <c r="H108" s="67">
        <f t="shared" si="13"/>
        <v>0</v>
      </c>
      <c r="I108" s="45">
        <f t="shared" si="14"/>
        <v>2011952</v>
      </c>
      <c r="J108" s="67">
        <f t="shared" si="12"/>
        <v>1.5514111697809962</v>
      </c>
    </row>
    <row r="109" spans="1:11" ht="48" x14ac:dyDescent="0.2">
      <c r="A109" s="35">
        <v>256869</v>
      </c>
      <c r="B109" s="44" t="s">
        <v>43</v>
      </c>
      <c r="C109" s="45">
        <v>40010388.399999999</v>
      </c>
      <c r="D109" s="45">
        <v>64955</v>
      </c>
      <c r="E109" s="45">
        <v>5111620</v>
      </c>
      <c r="F109" s="45"/>
      <c r="G109" s="45">
        <v>0</v>
      </c>
      <c r="H109" s="67">
        <f t="shared" si="13"/>
        <v>0</v>
      </c>
      <c r="I109" s="45">
        <f t="shared" si="14"/>
        <v>64955</v>
      </c>
      <c r="J109" s="67">
        <f t="shared" si="12"/>
        <v>0.16234533729245179</v>
      </c>
    </row>
    <row r="110" spans="1:11" ht="48" x14ac:dyDescent="0.2">
      <c r="A110" s="35">
        <v>294424</v>
      </c>
      <c r="B110" s="44" t="s">
        <v>44</v>
      </c>
      <c r="C110" s="45">
        <v>62071451</v>
      </c>
      <c r="D110" s="45">
        <v>0</v>
      </c>
      <c r="E110" s="45">
        <v>7643984</v>
      </c>
      <c r="F110" s="45"/>
      <c r="G110" s="45">
        <v>0</v>
      </c>
      <c r="H110" s="67">
        <f t="shared" si="13"/>
        <v>0</v>
      </c>
      <c r="I110" s="45">
        <f t="shared" si="14"/>
        <v>0</v>
      </c>
      <c r="J110" s="67">
        <f t="shared" si="12"/>
        <v>0</v>
      </c>
    </row>
    <row r="111" spans="1:11" ht="60" x14ac:dyDescent="0.2">
      <c r="A111" s="35">
        <v>319790</v>
      </c>
      <c r="B111" s="44" t="s">
        <v>73</v>
      </c>
      <c r="C111" s="45">
        <v>879374</v>
      </c>
      <c r="D111" s="45">
        <v>790527.6</v>
      </c>
      <c r="E111" s="45">
        <v>88846</v>
      </c>
      <c r="F111" s="45"/>
      <c r="G111" s="45">
        <v>0</v>
      </c>
      <c r="H111" s="67">
        <f t="shared" si="13"/>
        <v>0</v>
      </c>
      <c r="I111" s="45">
        <f t="shared" si="14"/>
        <v>790527.6</v>
      </c>
      <c r="J111" s="67">
        <f t="shared" si="12"/>
        <v>89.896631012515726</v>
      </c>
    </row>
    <row r="112" spans="1:11" ht="15" x14ac:dyDescent="0.25">
      <c r="A112" s="88"/>
      <c r="B112" s="80"/>
      <c r="C112"/>
      <c r="D112" s="89"/>
      <c r="E112" s="90"/>
      <c r="F112" s="86"/>
      <c r="G112" s="91"/>
      <c r="H112" s="92"/>
      <c r="I112" s="89"/>
      <c r="J112" s="93"/>
    </row>
    <row r="113" spans="1:11" s="57" customFormat="1" ht="12" x14ac:dyDescent="0.2">
      <c r="A113" s="126" t="s">
        <v>14</v>
      </c>
      <c r="B113" s="127"/>
      <c r="C113" s="128"/>
      <c r="D113" s="128"/>
      <c r="E113" s="94"/>
      <c r="F113" s="72"/>
      <c r="G113" s="72"/>
      <c r="H113" s="73"/>
      <c r="I113" s="74"/>
      <c r="J113" s="73"/>
      <c r="K113" s="34"/>
    </row>
    <row r="114" spans="1:11" s="57" customFormat="1" ht="12" x14ac:dyDescent="0.2">
      <c r="A114" s="129" t="s">
        <v>10</v>
      </c>
      <c r="B114" s="130"/>
      <c r="C114" s="128"/>
      <c r="D114" s="128"/>
      <c r="E114" s="94"/>
      <c r="F114" s="72"/>
      <c r="G114" s="72"/>
      <c r="H114" s="73"/>
      <c r="I114" s="74"/>
      <c r="J114" s="73"/>
      <c r="K114" s="34"/>
    </row>
    <row r="115" spans="1:11" ht="20.25" customHeight="1" x14ac:dyDescent="0.2">
      <c r="A115" s="131"/>
      <c r="B115" s="156" t="s">
        <v>78</v>
      </c>
      <c r="C115" s="157"/>
      <c r="D115" s="157"/>
    </row>
    <row r="116" spans="1:11" ht="20.25" customHeight="1" x14ac:dyDescent="0.2"/>
    <row r="117" spans="1:11" ht="20.25" customHeight="1" x14ac:dyDescent="0.2"/>
    <row r="118" spans="1:11" ht="20.25" customHeight="1" x14ac:dyDescent="0.2"/>
    <row r="119" spans="1:11" ht="20.25" customHeight="1" x14ac:dyDescent="0.2"/>
    <row r="120" spans="1:11" ht="20.25" customHeight="1" x14ac:dyDescent="0.2"/>
    <row r="121" spans="1:11" ht="20.25" customHeight="1" x14ac:dyDescent="0.2"/>
    <row r="122" spans="1:11" ht="20.25" customHeight="1" x14ac:dyDescent="0.2"/>
    <row r="123" spans="1:11" ht="20.25" customHeight="1" x14ac:dyDescent="0.2"/>
    <row r="124" spans="1:11" ht="20.25" customHeight="1" x14ac:dyDescent="0.2"/>
    <row r="125" spans="1:11" ht="20.25" customHeight="1" x14ac:dyDescent="0.2"/>
    <row r="126" spans="1:11" ht="20.25" customHeight="1" x14ac:dyDescent="0.2"/>
    <row r="127" spans="1:11" ht="20.25" customHeight="1" x14ac:dyDescent="0.2"/>
    <row r="128" spans="1:11"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sheetData>
  <mergeCells count="10">
    <mergeCell ref="B115:D115"/>
    <mergeCell ref="E4:H4"/>
    <mergeCell ref="A4:A5"/>
    <mergeCell ref="B4:B5"/>
    <mergeCell ref="A1:J1"/>
    <mergeCell ref="I4:I5"/>
    <mergeCell ref="J4:J5"/>
    <mergeCell ref="C4:C5"/>
    <mergeCell ref="D4:D5"/>
    <mergeCell ref="A2:J2"/>
  </mergeCells>
  <phoneticPr fontId="6" type="noConversion"/>
  <hyperlinks>
    <hyperlink ref="B115" r:id="rId1"/>
  </hyperlinks>
  <pageMargins left="0.70866141732283472" right="0.70866141732283472" top="0.74803149606299213" bottom="0.74803149606299213" header="0.31496062992125984" footer="0.31496062992125984"/>
  <pageSetup paperSize="9" scale="62"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501"/>
  <sheetViews>
    <sheetView zoomScaleNormal="100" workbookViewId="0">
      <pane xSplit="2" ySplit="7" topLeftCell="C8" activePane="bottomRight" state="frozen"/>
      <selection pane="topRight" activeCell="C1" sqref="C1"/>
      <selection pane="bottomLeft" activeCell="A8" sqref="A8"/>
      <selection pane="bottomRight" activeCell="J13" sqref="J13"/>
    </sheetView>
  </sheetViews>
  <sheetFormatPr baseColWidth="10" defaultColWidth="11.42578125" defaultRowHeight="12" x14ac:dyDescent="0.2"/>
  <cols>
    <col min="1" max="1" width="8.5703125" style="39" customWidth="1"/>
    <col min="2" max="2" width="41.42578125" style="41" customWidth="1"/>
    <col min="3" max="3" width="10.5703125" style="41" customWidth="1"/>
    <col min="4" max="4" width="11.42578125" style="41" customWidth="1"/>
    <col min="5" max="5" width="11.140625" style="41" customWidth="1"/>
    <col min="6" max="6" width="11.7109375" style="40" customWidth="1"/>
    <col min="7" max="7" width="11.28515625" style="40" customWidth="1"/>
    <col min="8" max="8" width="8.7109375" style="53" customWidth="1"/>
    <col min="9" max="9" width="12.28515625" style="54" customWidth="1"/>
    <col min="10" max="10" width="10.5703125" style="53" customWidth="1"/>
    <col min="11" max="11" width="54.7109375" style="40" customWidth="1"/>
    <col min="12" max="17" width="11.42578125" style="40" customWidth="1"/>
    <col min="18" max="16384" width="11.42578125" style="40"/>
  </cols>
  <sheetData>
    <row r="1" spans="1:15" ht="18" customHeight="1" x14ac:dyDescent="0.2">
      <c r="A1" s="171" t="s">
        <v>194</v>
      </c>
      <c r="B1" s="171"/>
      <c r="C1" s="171"/>
      <c r="D1" s="171"/>
      <c r="E1" s="171"/>
      <c r="F1" s="171"/>
      <c r="G1" s="171"/>
      <c r="H1" s="171"/>
      <c r="I1" s="171"/>
      <c r="J1" s="171"/>
    </row>
    <row r="2" spans="1:15" ht="18" customHeight="1" x14ac:dyDescent="0.2">
      <c r="A2" s="174" t="s">
        <v>197</v>
      </c>
      <c r="B2" s="174"/>
      <c r="C2" s="174"/>
      <c r="D2" s="174"/>
      <c r="E2" s="174"/>
      <c r="F2" s="174"/>
      <c r="G2" s="174"/>
      <c r="H2" s="174"/>
      <c r="I2" s="174"/>
      <c r="J2" s="174"/>
    </row>
    <row r="3" spans="1:15" ht="25.5" customHeight="1" x14ac:dyDescent="0.2">
      <c r="B3" s="39"/>
      <c r="C3" s="39"/>
      <c r="D3" s="39"/>
      <c r="E3" s="56"/>
      <c r="F3" s="39"/>
      <c r="G3" s="81"/>
      <c r="H3" s="76"/>
      <c r="I3" s="85"/>
      <c r="J3" s="39"/>
    </row>
    <row r="4" spans="1:15" ht="20.25" customHeight="1" x14ac:dyDescent="0.2">
      <c r="A4" s="182" t="s">
        <v>2</v>
      </c>
      <c r="B4" s="175" t="s">
        <v>9</v>
      </c>
      <c r="C4" s="175" t="s">
        <v>3</v>
      </c>
      <c r="D4" s="180" t="s">
        <v>101</v>
      </c>
      <c r="E4" s="177" t="s">
        <v>99</v>
      </c>
      <c r="F4" s="178"/>
      <c r="G4" s="178"/>
      <c r="H4" s="179"/>
      <c r="I4" s="169" t="s">
        <v>19</v>
      </c>
      <c r="J4" s="172" t="s">
        <v>22</v>
      </c>
    </row>
    <row r="5" spans="1:15" s="42" customFormat="1" ht="65.25" customHeight="1" thickBot="1" x14ac:dyDescent="0.25">
      <c r="A5" s="183"/>
      <c r="B5" s="176"/>
      <c r="C5" s="176"/>
      <c r="D5" s="181"/>
      <c r="E5" s="26" t="s">
        <v>158</v>
      </c>
      <c r="F5" s="27" t="s">
        <v>21</v>
      </c>
      <c r="G5" s="27" t="s">
        <v>102</v>
      </c>
      <c r="H5" s="28" t="s">
        <v>11</v>
      </c>
      <c r="I5" s="170"/>
      <c r="J5" s="173"/>
    </row>
    <row r="6" spans="1:15" s="109" customFormat="1" ht="18.75" customHeight="1" x14ac:dyDescent="0.25">
      <c r="A6" s="105"/>
      <c r="B6" s="103" t="s">
        <v>34</v>
      </c>
      <c r="C6" s="108"/>
      <c r="D6" s="125">
        <f>D7+D11+D13</f>
        <v>78332015.670000002</v>
      </c>
      <c r="E6" s="125">
        <f>E7+E11+E13</f>
        <v>160608660</v>
      </c>
      <c r="F6" s="125">
        <f t="shared" ref="F6" si="0">F7+F11+F13</f>
        <v>0</v>
      </c>
      <c r="G6" s="125">
        <v>0</v>
      </c>
      <c r="H6" s="125">
        <f t="shared" ref="H6:H37" si="1">G6/E6%</f>
        <v>0</v>
      </c>
      <c r="I6" s="125">
        <f t="shared" ref="I6:I37" si="2">D6+G6</f>
        <v>78332015.670000002</v>
      </c>
      <c r="J6" s="138"/>
    </row>
    <row r="7" spans="1:15" ht="21.75" customHeight="1" x14ac:dyDescent="0.2">
      <c r="A7" s="114"/>
      <c r="B7" s="51" t="s">
        <v>74</v>
      </c>
      <c r="C7" s="115"/>
      <c r="D7" s="116">
        <f>SUM(D8:D10)</f>
        <v>8218731.5999999996</v>
      </c>
      <c r="E7" s="116">
        <f>SUM(E8:E10)</f>
        <v>1627960</v>
      </c>
      <c r="F7" s="116">
        <f t="shared" ref="F7" si="3">SUM(F8:F10)</f>
        <v>0</v>
      </c>
      <c r="G7" s="116">
        <v>0</v>
      </c>
      <c r="H7" s="116">
        <f t="shared" si="1"/>
        <v>0</v>
      </c>
      <c r="I7" s="116">
        <f t="shared" si="2"/>
        <v>8218731.5999999996</v>
      </c>
      <c r="J7" s="117"/>
    </row>
    <row r="8" spans="1:15" ht="24" customHeight="1" x14ac:dyDescent="0.2">
      <c r="A8" s="46"/>
      <c r="B8" s="118" t="s">
        <v>18</v>
      </c>
      <c r="C8" s="110"/>
      <c r="D8" s="110"/>
      <c r="E8" s="110">
        <v>1470000</v>
      </c>
      <c r="F8" s="110"/>
      <c r="G8" s="110">
        <v>0</v>
      </c>
      <c r="H8" s="110">
        <f t="shared" si="1"/>
        <v>0</v>
      </c>
      <c r="I8" s="110">
        <f t="shared" si="2"/>
        <v>0</v>
      </c>
      <c r="J8" s="67"/>
    </row>
    <row r="9" spans="1:15" ht="48" x14ac:dyDescent="0.2">
      <c r="A9" s="46">
        <v>238150</v>
      </c>
      <c r="B9" s="118" t="s">
        <v>75</v>
      </c>
      <c r="C9" s="110">
        <v>7604228.3600000003</v>
      </c>
      <c r="D9" s="110">
        <v>3575041.15</v>
      </c>
      <c r="E9" s="110">
        <v>50000</v>
      </c>
      <c r="F9" s="110"/>
      <c r="G9" s="110">
        <v>0</v>
      </c>
      <c r="H9" s="110">
        <f t="shared" si="1"/>
        <v>0</v>
      </c>
      <c r="I9" s="110">
        <f t="shared" si="2"/>
        <v>3575041.15</v>
      </c>
      <c r="J9" s="67">
        <f>I9/C9%</f>
        <v>47.013858352880916</v>
      </c>
    </row>
    <row r="10" spans="1:15" ht="60" x14ac:dyDescent="0.2">
      <c r="A10" s="46">
        <v>227100</v>
      </c>
      <c r="B10" s="118" t="s">
        <v>76</v>
      </c>
      <c r="C10" s="110">
        <v>13590587</v>
      </c>
      <c r="D10" s="110">
        <v>4643690.45</v>
      </c>
      <c r="E10" s="110">
        <v>107960</v>
      </c>
      <c r="F10" s="110"/>
      <c r="G10" s="110">
        <v>0</v>
      </c>
      <c r="H10" s="110">
        <f t="shared" si="1"/>
        <v>0</v>
      </c>
      <c r="I10" s="110">
        <f t="shared" si="2"/>
        <v>4643690.45</v>
      </c>
      <c r="J10" s="67">
        <f>I10/C10%</f>
        <v>34.168431797684683</v>
      </c>
    </row>
    <row r="11" spans="1:15" ht="24" x14ac:dyDescent="0.2">
      <c r="A11" s="46"/>
      <c r="B11" s="51" t="s">
        <v>16</v>
      </c>
      <c r="C11" s="64"/>
      <c r="D11" s="68">
        <f>D12</f>
        <v>57780093.5</v>
      </c>
      <c r="E11" s="65">
        <f>E12</f>
        <v>109480700</v>
      </c>
      <c r="F11" s="145">
        <f t="shared" ref="F11" si="4">F12</f>
        <v>0</v>
      </c>
      <c r="G11" s="145">
        <v>0</v>
      </c>
      <c r="H11" s="145">
        <f t="shared" si="1"/>
        <v>0</v>
      </c>
      <c r="I11" s="145">
        <f t="shared" si="2"/>
        <v>57780093.5</v>
      </c>
      <c r="J11" s="66"/>
    </row>
    <row r="12" spans="1:15" ht="63" customHeight="1" x14ac:dyDescent="0.2">
      <c r="A12" s="46">
        <v>143957</v>
      </c>
      <c r="B12" s="44" t="s">
        <v>30</v>
      </c>
      <c r="C12" s="110">
        <v>263695117.03999999</v>
      </c>
      <c r="D12" s="110">
        <v>57780093.5</v>
      </c>
      <c r="E12" s="45">
        <v>109480700</v>
      </c>
      <c r="F12" s="45"/>
      <c r="G12" s="45">
        <v>0</v>
      </c>
      <c r="H12" s="45">
        <f t="shared" si="1"/>
        <v>0</v>
      </c>
      <c r="I12" s="45">
        <f t="shared" si="2"/>
        <v>57780093.5</v>
      </c>
      <c r="J12" s="67">
        <f>I12/C12%</f>
        <v>21.911703996868219</v>
      </c>
      <c r="K12" s="43"/>
      <c r="L12" s="43"/>
      <c r="M12" s="43"/>
      <c r="N12" s="43"/>
      <c r="O12" s="43"/>
    </row>
    <row r="13" spans="1:15" s="43" customFormat="1" ht="24" x14ac:dyDescent="0.2">
      <c r="A13" s="121"/>
      <c r="B13" s="122" t="s">
        <v>77</v>
      </c>
      <c r="C13" s="123"/>
      <c r="D13" s="116">
        <f>D14+D16+D20+D22+D24+D33+D40+D48+D56</f>
        <v>12333190.57</v>
      </c>
      <c r="E13" s="116">
        <f>E14+E16+E20+E22+E24+E33+E40+E48+E56</f>
        <v>49500000</v>
      </c>
      <c r="F13" s="116">
        <f>F14+F16+F20+F22+F24+F33+F40+F48+F56</f>
        <v>0</v>
      </c>
      <c r="G13" s="116">
        <v>0</v>
      </c>
      <c r="H13" s="116">
        <f t="shared" si="1"/>
        <v>0</v>
      </c>
      <c r="I13" s="116">
        <f t="shared" si="2"/>
        <v>12333190.57</v>
      </c>
      <c r="J13" s="124"/>
    </row>
    <row r="14" spans="1:15" ht="36" x14ac:dyDescent="0.2">
      <c r="A14" s="46"/>
      <c r="B14" s="119" t="s">
        <v>155</v>
      </c>
      <c r="C14" s="120"/>
      <c r="D14" s="120">
        <f>D15</f>
        <v>0</v>
      </c>
      <c r="E14" s="120">
        <f>E15</f>
        <v>2887793</v>
      </c>
      <c r="F14" s="120"/>
      <c r="G14" s="120">
        <v>0</v>
      </c>
      <c r="H14" s="120">
        <f t="shared" si="1"/>
        <v>0</v>
      </c>
      <c r="I14" s="120">
        <f t="shared" si="2"/>
        <v>0</v>
      </c>
      <c r="J14" s="120"/>
    </row>
    <row r="15" spans="1:15" ht="21.75" customHeight="1" x14ac:dyDescent="0.2">
      <c r="A15" s="46"/>
      <c r="B15" s="44" t="s">
        <v>18</v>
      </c>
      <c r="C15" s="110"/>
      <c r="D15" s="139"/>
      <c r="E15" s="45">
        <v>2887793</v>
      </c>
      <c r="F15" s="110"/>
      <c r="G15" s="110">
        <v>0</v>
      </c>
      <c r="H15" s="110">
        <f t="shared" si="1"/>
        <v>0</v>
      </c>
      <c r="I15" s="110">
        <f t="shared" si="2"/>
        <v>0</v>
      </c>
      <c r="J15" s="67"/>
    </row>
    <row r="16" spans="1:15" ht="24" x14ac:dyDescent="0.2">
      <c r="A16" s="46"/>
      <c r="B16" s="119" t="s">
        <v>85</v>
      </c>
      <c r="C16" s="120"/>
      <c r="D16" s="120">
        <f>SUM(D17:D19)</f>
        <v>112327.17</v>
      </c>
      <c r="E16" s="120">
        <f>SUM(E17:E19)</f>
        <v>13145496</v>
      </c>
      <c r="F16" s="120">
        <f t="shared" ref="F16" si="5">SUM(F17:F19)</f>
        <v>0</v>
      </c>
      <c r="G16" s="120">
        <v>0</v>
      </c>
      <c r="H16" s="120">
        <f t="shared" si="1"/>
        <v>0</v>
      </c>
      <c r="I16" s="120">
        <f t="shared" si="2"/>
        <v>112327.17</v>
      </c>
      <c r="J16" s="140"/>
    </row>
    <row r="17" spans="1:10" ht="48" x14ac:dyDescent="0.2">
      <c r="A17" s="46">
        <v>220053</v>
      </c>
      <c r="B17" s="44" t="s">
        <v>86</v>
      </c>
      <c r="C17" s="110">
        <v>9951775</v>
      </c>
      <c r="D17" s="139">
        <v>33000</v>
      </c>
      <c r="E17" s="45">
        <v>1966545</v>
      </c>
      <c r="F17" s="110"/>
      <c r="G17" s="110">
        <v>0</v>
      </c>
      <c r="H17" s="110">
        <f t="shared" si="1"/>
        <v>0</v>
      </c>
      <c r="I17" s="110">
        <f t="shared" si="2"/>
        <v>33000</v>
      </c>
      <c r="J17" s="141">
        <f>I17/C17%</f>
        <v>0.33159913683739833</v>
      </c>
    </row>
    <row r="18" spans="1:10" ht="36" x14ac:dyDescent="0.2">
      <c r="A18" s="46">
        <v>285368</v>
      </c>
      <c r="B18" s="44" t="s">
        <v>156</v>
      </c>
      <c r="C18" s="110">
        <v>7620542</v>
      </c>
      <c r="D18" s="139">
        <v>57066.28</v>
      </c>
      <c r="E18" s="45">
        <v>7563448</v>
      </c>
      <c r="F18" s="110"/>
      <c r="G18" s="110">
        <v>0</v>
      </c>
      <c r="H18" s="110">
        <f t="shared" si="1"/>
        <v>0</v>
      </c>
      <c r="I18" s="110">
        <f t="shared" si="2"/>
        <v>57066.28</v>
      </c>
      <c r="J18" s="141">
        <f>I18/C18%</f>
        <v>0.74884804781602143</v>
      </c>
    </row>
    <row r="19" spans="1:10" ht="36" x14ac:dyDescent="0.2">
      <c r="A19" s="46">
        <v>271878</v>
      </c>
      <c r="B19" s="44" t="s">
        <v>87</v>
      </c>
      <c r="C19" s="110">
        <v>3649603</v>
      </c>
      <c r="D19" s="139">
        <v>22260.89</v>
      </c>
      <c r="E19" s="45">
        <v>3615503</v>
      </c>
      <c r="F19" s="110"/>
      <c r="G19" s="110">
        <v>0</v>
      </c>
      <c r="H19" s="110">
        <f t="shared" si="1"/>
        <v>0</v>
      </c>
      <c r="I19" s="110">
        <f t="shared" si="2"/>
        <v>22260.89</v>
      </c>
      <c r="J19" s="141">
        <f>I19/C19%</f>
        <v>0.60995374017393122</v>
      </c>
    </row>
    <row r="20" spans="1:10" ht="24" x14ac:dyDescent="0.2">
      <c r="A20" s="46"/>
      <c r="B20" s="119" t="s">
        <v>88</v>
      </c>
      <c r="C20" s="120"/>
      <c r="D20" s="120">
        <f>D21</f>
        <v>247885</v>
      </c>
      <c r="E20" s="120">
        <f>E21</f>
        <v>5129402</v>
      </c>
      <c r="F20" s="120">
        <f t="shared" ref="F20" si="6">F21</f>
        <v>0</v>
      </c>
      <c r="G20" s="120">
        <v>0</v>
      </c>
      <c r="H20" s="120">
        <f t="shared" si="1"/>
        <v>0</v>
      </c>
      <c r="I20" s="120">
        <f t="shared" si="2"/>
        <v>247885</v>
      </c>
      <c r="J20" s="140"/>
    </row>
    <row r="21" spans="1:10" ht="72" x14ac:dyDescent="0.2">
      <c r="A21" s="46">
        <v>227664</v>
      </c>
      <c r="B21" s="44" t="s">
        <v>157</v>
      </c>
      <c r="C21" s="110">
        <v>5377287</v>
      </c>
      <c r="D21" s="139">
        <v>247885</v>
      </c>
      <c r="E21" s="45">
        <v>5129402</v>
      </c>
      <c r="F21" s="110"/>
      <c r="G21" s="110">
        <v>0</v>
      </c>
      <c r="H21" s="110">
        <f t="shared" si="1"/>
        <v>0</v>
      </c>
      <c r="I21" s="110">
        <f t="shared" si="2"/>
        <v>247885</v>
      </c>
      <c r="J21" s="141">
        <f>I21/C21%</f>
        <v>4.6098525148462413</v>
      </c>
    </row>
    <row r="22" spans="1:10" ht="24" x14ac:dyDescent="0.2">
      <c r="A22" s="46"/>
      <c r="B22" s="119" t="s">
        <v>81</v>
      </c>
      <c r="C22" s="120"/>
      <c r="D22" s="120">
        <f>D23</f>
        <v>11022223.73</v>
      </c>
      <c r="E22" s="120">
        <f>E23</f>
        <v>323118</v>
      </c>
      <c r="F22" s="120">
        <f t="shared" ref="F22" si="7">F23</f>
        <v>0</v>
      </c>
      <c r="G22" s="120">
        <v>0</v>
      </c>
      <c r="H22" s="120">
        <f t="shared" si="1"/>
        <v>0</v>
      </c>
      <c r="I22" s="120">
        <f t="shared" si="2"/>
        <v>11022223.73</v>
      </c>
      <c r="J22" s="140"/>
    </row>
    <row r="23" spans="1:10" ht="48" x14ac:dyDescent="0.2">
      <c r="A23" s="46">
        <v>187772</v>
      </c>
      <c r="B23" s="44" t="s">
        <v>82</v>
      </c>
      <c r="C23" s="110">
        <v>11416931</v>
      </c>
      <c r="D23" s="139">
        <v>11022223.73</v>
      </c>
      <c r="E23" s="45">
        <v>323118</v>
      </c>
      <c r="F23" s="110"/>
      <c r="G23" s="110">
        <v>0</v>
      </c>
      <c r="H23" s="110">
        <f t="shared" si="1"/>
        <v>0</v>
      </c>
      <c r="I23" s="110">
        <f t="shared" si="2"/>
        <v>11022223.73</v>
      </c>
      <c r="J23" s="141">
        <f>I23/C23%</f>
        <v>96.542790089560853</v>
      </c>
    </row>
    <row r="24" spans="1:10" ht="27" customHeight="1" x14ac:dyDescent="0.2">
      <c r="A24" s="46"/>
      <c r="B24" s="119" t="s">
        <v>83</v>
      </c>
      <c r="C24" s="120"/>
      <c r="D24" s="120">
        <f>SUM(D25:D32)</f>
        <v>268654</v>
      </c>
      <c r="E24" s="120">
        <f>SUM(E25:E32)</f>
        <v>9437193</v>
      </c>
      <c r="F24" s="120">
        <f t="shared" ref="F24" si="8">SUM(F25:F32)</f>
        <v>0</v>
      </c>
      <c r="G24" s="120">
        <v>0</v>
      </c>
      <c r="H24" s="120">
        <f t="shared" si="1"/>
        <v>0</v>
      </c>
      <c r="I24" s="120">
        <f t="shared" si="2"/>
        <v>268654</v>
      </c>
      <c r="J24" s="140"/>
    </row>
    <row r="25" spans="1:10" ht="36" x14ac:dyDescent="0.2">
      <c r="A25" s="46">
        <v>158310</v>
      </c>
      <c r="B25" s="44" t="s">
        <v>89</v>
      </c>
      <c r="C25" s="110">
        <v>6789638.5499999998</v>
      </c>
      <c r="D25" s="139">
        <v>183954</v>
      </c>
      <c r="E25" s="45">
        <v>3579426</v>
      </c>
      <c r="F25" s="110"/>
      <c r="G25" s="110">
        <v>0</v>
      </c>
      <c r="H25" s="110">
        <f t="shared" si="1"/>
        <v>0</v>
      </c>
      <c r="I25" s="110">
        <f t="shared" si="2"/>
        <v>183954</v>
      </c>
      <c r="J25" s="141">
        <f t="shared" ref="J25:J32" si="9">I25/C25%</f>
        <v>2.7093342104345157</v>
      </c>
    </row>
    <row r="26" spans="1:10" ht="84" x14ac:dyDescent="0.2">
      <c r="A26" s="46">
        <v>268071</v>
      </c>
      <c r="B26" s="44" t="s">
        <v>159</v>
      </c>
      <c r="C26" s="110">
        <v>477750</v>
      </c>
      <c r="D26" s="139">
        <v>0</v>
      </c>
      <c r="E26" s="45">
        <v>365549</v>
      </c>
      <c r="F26" s="110"/>
      <c r="G26" s="110">
        <v>0</v>
      </c>
      <c r="H26" s="110">
        <f t="shared" si="1"/>
        <v>0</v>
      </c>
      <c r="I26" s="110">
        <f t="shared" si="2"/>
        <v>0</v>
      </c>
      <c r="J26" s="141">
        <f t="shared" si="9"/>
        <v>0</v>
      </c>
    </row>
    <row r="27" spans="1:10" ht="60" x14ac:dyDescent="0.2">
      <c r="A27" s="46">
        <v>233213</v>
      </c>
      <c r="B27" s="44" t="s">
        <v>92</v>
      </c>
      <c r="C27" s="110">
        <v>973858.22</v>
      </c>
      <c r="D27" s="139">
        <v>24100</v>
      </c>
      <c r="E27" s="45">
        <v>973858</v>
      </c>
      <c r="F27" s="110"/>
      <c r="G27" s="110">
        <v>0</v>
      </c>
      <c r="H27" s="110">
        <f t="shared" si="1"/>
        <v>0</v>
      </c>
      <c r="I27" s="110">
        <f t="shared" si="2"/>
        <v>24100</v>
      </c>
      <c r="J27" s="141">
        <f t="shared" si="9"/>
        <v>2.4746928767516079</v>
      </c>
    </row>
    <row r="28" spans="1:10" ht="48" x14ac:dyDescent="0.2">
      <c r="A28" s="46">
        <v>286531</v>
      </c>
      <c r="B28" s="44" t="s">
        <v>93</v>
      </c>
      <c r="C28" s="110">
        <v>1198961.83</v>
      </c>
      <c r="D28" s="139">
        <v>26300</v>
      </c>
      <c r="E28" s="45">
        <v>1198961</v>
      </c>
      <c r="F28" s="110"/>
      <c r="G28" s="110">
        <v>0</v>
      </c>
      <c r="H28" s="110">
        <f t="shared" si="1"/>
        <v>0</v>
      </c>
      <c r="I28" s="110">
        <f t="shared" si="2"/>
        <v>26300</v>
      </c>
      <c r="J28" s="141">
        <f t="shared" si="9"/>
        <v>2.1935644106368257</v>
      </c>
    </row>
    <row r="29" spans="1:10" ht="84" x14ac:dyDescent="0.2">
      <c r="A29" s="46">
        <v>308562</v>
      </c>
      <c r="B29" s="44" t="s">
        <v>94</v>
      </c>
      <c r="C29" s="110">
        <v>975252</v>
      </c>
      <c r="D29" s="139">
        <v>13500</v>
      </c>
      <c r="E29" s="45">
        <v>975252</v>
      </c>
      <c r="F29" s="110"/>
      <c r="G29" s="110">
        <v>0</v>
      </c>
      <c r="H29" s="110">
        <f t="shared" si="1"/>
        <v>0</v>
      </c>
      <c r="I29" s="110">
        <f t="shared" si="2"/>
        <v>13500</v>
      </c>
      <c r="J29" s="141">
        <f t="shared" si="9"/>
        <v>1.3842576072645838</v>
      </c>
    </row>
    <row r="30" spans="1:10" ht="60" x14ac:dyDescent="0.2">
      <c r="A30" s="46">
        <v>310146</v>
      </c>
      <c r="B30" s="44" t="s">
        <v>95</v>
      </c>
      <c r="C30" s="110">
        <v>688392</v>
      </c>
      <c r="D30" s="139">
        <v>10000</v>
      </c>
      <c r="E30" s="45">
        <v>688392</v>
      </c>
      <c r="F30" s="110"/>
      <c r="G30" s="110">
        <v>0</v>
      </c>
      <c r="H30" s="110">
        <f t="shared" si="1"/>
        <v>0</v>
      </c>
      <c r="I30" s="110">
        <f t="shared" si="2"/>
        <v>10000</v>
      </c>
      <c r="J30" s="141">
        <f t="shared" si="9"/>
        <v>1.4526606933258956</v>
      </c>
    </row>
    <row r="31" spans="1:10" ht="72" x14ac:dyDescent="0.2">
      <c r="A31" s="46">
        <v>333135</v>
      </c>
      <c r="B31" s="44" t="s">
        <v>96</v>
      </c>
      <c r="C31" s="110">
        <v>1195265</v>
      </c>
      <c r="D31" s="139">
        <v>10800</v>
      </c>
      <c r="E31" s="45">
        <v>1195265</v>
      </c>
      <c r="F31" s="110"/>
      <c r="G31" s="110">
        <v>0</v>
      </c>
      <c r="H31" s="110">
        <f t="shared" si="1"/>
        <v>0</v>
      </c>
      <c r="I31" s="110">
        <f t="shared" si="2"/>
        <v>10800</v>
      </c>
      <c r="J31" s="141">
        <f t="shared" si="9"/>
        <v>0.903565318151205</v>
      </c>
    </row>
    <row r="32" spans="1:10" ht="48" x14ac:dyDescent="0.2">
      <c r="A32" s="46">
        <v>335595</v>
      </c>
      <c r="B32" s="44" t="s">
        <v>160</v>
      </c>
      <c r="C32" s="110">
        <v>460490.75</v>
      </c>
      <c r="D32" s="139">
        <v>0</v>
      </c>
      <c r="E32" s="45">
        <v>460490</v>
      </c>
      <c r="F32" s="110"/>
      <c r="G32" s="110">
        <v>0</v>
      </c>
      <c r="H32" s="110">
        <f t="shared" si="1"/>
        <v>0</v>
      </c>
      <c r="I32" s="110">
        <f t="shared" si="2"/>
        <v>0</v>
      </c>
      <c r="J32" s="141">
        <f t="shared" si="9"/>
        <v>0</v>
      </c>
    </row>
    <row r="33" spans="1:10" ht="24" x14ac:dyDescent="0.2">
      <c r="A33" s="46"/>
      <c r="B33" s="119" t="s">
        <v>84</v>
      </c>
      <c r="C33" s="120"/>
      <c r="D33" s="120">
        <f>SUM(D34:D39)</f>
        <v>0</v>
      </c>
      <c r="E33" s="120">
        <f>SUM(E34:E39)</f>
        <v>1550422</v>
      </c>
      <c r="F33" s="120">
        <f t="shared" ref="F33" si="10">SUM(F34:F39)</f>
        <v>0</v>
      </c>
      <c r="G33" s="120">
        <v>0</v>
      </c>
      <c r="H33" s="120">
        <f t="shared" si="1"/>
        <v>0</v>
      </c>
      <c r="I33" s="120">
        <f t="shared" si="2"/>
        <v>0</v>
      </c>
      <c r="J33" s="140"/>
    </row>
    <row r="34" spans="1:10" ht="84" x14ac:dyDescent="0.2">
      <c r="A34" s="46">
        <v>350377</v>
      </c>
      <c r="B34" s="44" t="s">
        <v>161</v>
      </c>
      <c r="C34" s="110">
        <v>279469.39</v>
      </c>
      <c r="D34" s="139">
        <v>0</v>
      </c>
      <c r="E34" s="45">
        <v>250110</v>
      </c>
      <c r="F34" s="110"/>
      <c r="G34" s="110">
        <v>0</v>
      </c>
      <c r="H34" s="110">
        <f t="shared" si="1"/>
        <v>0</v>
      </c>
      <c r="I34" s="110">
        <f t="shared" si="2"/>
        <v>0</v>
      </c>
      <c r="J34" s="141">
        <f t="shared" ref="J34:J39" si="11">I34/C34%</f>
        <v>0</v>
      </c>
    </row>
    <row r="35" spans="1:10" ht="72" x14ac:dyDescent="0.2">
      <c r="A35" s="46">
        <v>350354</v>
      </c>
      <c r="B35" s="44" t="s">
        <v>162</v>
      </c>
      <c r="C35" s="110">
        <v>347853.15</v>
      </c>
      <c r="D35" s="139">
        <v>0</v>
      </c>
      <c r="E35" s="45">
        <v>299334</v>
      </c>
      <c r="F35" s="110"/>
      <c r="G35" s="110">
        <v>0</v>
      </c>
      <c r="H35" s="110">
        <f t="shared" si="1"/>
        <v>0</v>
      </c>
      <c r="I35" s="110">
        <f t="shared" si="2"/>
        <v>0</v>
      </c>
      <c r="J35" s="141">
        <f t="shared" si="11"/>
        <v>0</v>
      </c>
    </row>
    <row r="36" spans="1:10" ht="72" x14ac:dyDescent="0.2">
      <c r="A36" s="46">
        <v>351628</v>
      </c>
      <c r="B36" s="44" t="s">
        <v>163</v>
      </c>
      <c r="C36" s="110">
        <v>279469.39</v>
      </c>
      <c r="D36" s="139">
        <v>0</v>
      </c>
      <c r="E36" s="45">
        <v>250110</v>
      </c>
      <c r="F36" s="110"/>
      <c r="G36" s="110">
        <v>0</v>
      </c>
      <c r="H36" s="110">
        <f t="shared" si="1"/>
        <v>0</v>
      </c>
      <c r="I36" s="110">
        <f t="shared" si="2"/>
        <v>0</v>
      </c>
      <c r="J36" s="141">
        <f t="shared" si="11"/>
        <v>0</v>
      </c>
    </row>
    <row r="37" spans="1:10" ht="72" x14ac:dyDescent="0.2">
      <c r="A37" s="46">
        <v>351644</v>
      </c>
      <c r="B37" s="44" t="s">
        <v>164</v>
      </c>
      <c r="C37" s="110">
        <v>279469.39</v>
      </c>
      <c r="D37" s="139">
        <v>0</v>
      </c>
      <c r="E37" s="45">
        <v>250110</v>
      </c>
      <c r="F37" s="110"/>
      <c r="G37" s="110">
        <v>0</v>
      </c>
      <c r="H37" s="110">
        <f t="shared" si="1"/>
        <v>0</v>
      </c>
      <c r="I37" s="110">
        <f t="shared" si="2"/>
        <v>0</v>
      </c>
      <c r="J37" s="141">
        <f t="shared" si="11"/>
        <v>0</v>
      </c>
    </row>
    <row r="38" spans="1:10" ht="72" x14ac:dyDescent="0.2">
      <c r="A38" s="46">
        <v>351659</v>
      </c>
      <c r="B38" s="44" t="s">
        <v>165</v>
      </c>
      <c r="C38" s="110">
        <v>279469.39</v>
      </c>
      <c r="D38" s="139">
        <v>0</v>
      </c>
      <c r="E38" s="45">
        <v>250648</v>
      </c>
      <c r="F38" s="110"/>
      <c r="G38" s="110">
        <v>0</v>
      </c>
      <c r="H38" s="110">
        <f t="shared" ref="H38:H69" si="12">G38/E38%</f>
        <v>0</v>
      </c>
      <c r="I38" s="110">
        <f t="shared" ref="I38:I61" si="13">D38+G38</f>
        <v>0</v>
      </c>
      <c r="J38" s="141">
        <f t="shared" si="11"/>
        <v>0</v>
      </c>
    </row>
    <row r="39" spans="1:10" ht="72" x14ac:dyDescent="0.2">
      <c r="A39" s="46">
        <v>352491</v>
      </c>
      <c r="B39" s="44" t="s">
        <v>166</v>
      </c>
      <c r="C39" s="110">
        <v>279469.39</v>
      </c>
      <c r="D39" s="139">
        <v>0</v>
      </c>
      <c r="E39" s="45">
        <v>250110</v>
      </c>
      <c r="F39" s="110"/>
      <c r="G39" s="110">
        <v>0</v>
      </c>
      <c r="H39" s="110">
        <f t="shared" si="12"/>
        <v>0</v>
      </c>
      <c r="I39" s="110">
        <f t="shared" si="13"/>
        <v>0</v>
      </c>
      <c r="J39" s="141">
        <f t="shared" si="11"/>
        <v>0</v>
      </c>
    </row>
    <row r="40" spans="1:10" ht="36" x14ac:dyDescent="0.2">
      <c r="A40" s="46"/>
      <c r="B40" s="119" t="s">
        <v>167</v>
      </c>
      <c r="C40" s="120"/>
      <c r="D40" s="120">
        <f>SUM(D41:D47)</f>
        <v>682100.67</v>
      </c>
      <c r="E40" s="120">
        <f>SUM(E41:E47)</f>
        <v>14045997</v>
      </c>
      <c r="F40" s="120">
        <f t="shared" ref="F40" si="14">SUM(F41:F47)</f>
        <v>0</v>
      </c>
      <c r="G40" s="120">
        <v>0</v>
      </c>
      <c r="H40" s="120">
        <f t="shared" si="12"/>
        <v>0</v>
      </c>
      <c r="I40" s="120">
        <f t="shared" si="13"/>
        <v>682100.67</v>
      </c>
      <c r="J40" s="140"/>
    </row>
    <row r="41" spans="1:10" ht="48" x14ac:dyDescent="0.2">
      <c r="A41" s="46">
        <v>25549</v>
      </c>
      <c r="B41" s="44" t="s">
        <v>168</v>
      </c>
      <c r="C41" s="110">
        <v>717995</v>
      </c>
      <c r="D41" s="139">
        <v>183050.64</v>
      </c>
      <c r="E41" s="45">
        <v>534944</v>
      </c>
      <c r="F41" s="110"/>
      <c r="G41" s="110">
        <v>0</v>
      </c>
      <c r="H41" s="110">
        <f t="shared" si="12"/>
        <v>0</v>
      </c>
      <c r="I41" s="110">
        <f t="shared" si="13"/>
        <v>183050.64</v>
      </c>
      <c r="J41" s="141">
        <f t="shared" ref="J41:J47" si="15">I41/C41%</f>
        <v>25.494695645512856</v>
      </c>
    </row>
    <row r="42" spans="1:10" ht="36" x14ac:dyDescent="0.2">
      <c r="A42" s="46">
        <v>22641</v>
      </c>
      <c r="B42" s="44" t="s">
        <v>169</v>
      </c>
      <c r="C42" s="110">
        <v>635365</v>
      </c>
      <c r="D42" s="139">
        <v>113664.69</v>
      </c>
      <c r="E42" s="45">
        <v>521700</v>
      </c>
      <c r="F42" s="110"/>
      <c r="G42" s="110">
        <v>0</v>
      </c>
      <c r="H42" s="110">
        <f t="shared" si="12"/>
        <v>0</v>
      </c>
      <c r="I42" s="110">
        <f t="shared" si="13"/>
        <v>113664.69</v>
      </c>
      <c r="J42" s="141">
        <f t="shared" si="15"/>
        <v>17.889668143508064</v>
      </c>
    </row>
    <row r="43" spans="1:10" ht="48" x14ac:dyDescent="0.2">
      <c r="A43" s="46">
        <v>25249</v>
      </c>
      <c r="B43" s="44" t="s">
        <v>170</v>
      </c>
      <c r="C43" s="110">
        <v>9815264</v>
      </c>
      <c r="D43" s="139">
        <v>225042.33</v>
      </c>
      <c r="E43" s="45">
        <v>9493723</v>
      </c>
      <c r="F43" s="110"/>
      <c r="G43" s="110">
        <v>0</v>
      </c>
      <c r="H43" s="110">
        <f t="shared" si="12"/>
        <v>0</v>
      </c>
      <c r="I43" s="110">
        <f t="shared" si="13"/>
        <v>225042.33</v>
      </c>
      <c r="J43" s="141">
        <f t="shared" si="15"/>
        <v>2.2927791855624053</v>
      </c>
    </row>
    <row r="44" spans="1:10" ht="60" x14ac:dyDescent="0.2">
      <c r="A44" s="46">
        <v>180262</v>
      </c>
      <c r="B44" s="44" t="s">
        <v>171</v>
      </c>
      <c r="C44" s="110">
        <v>5718076</v>
      </c>
      <c r="D44" s="139">
        <v>160343.01</v>
      </c>
      <c r="E44" s="45">
        <v>2747290</v>
      </c>
      <c r="F44" s="110"/>
      <c r="G44" s="110">
        <v>0</v>
      </c>
      <c r="H44" s="110">
        <f t="shared" si="12"/>
        <v>0</v>
      </c>
      <c r="I44" s="110">
        <f t="shared" si="13"/>
        <v>160343.01</v>
      </c>
      <c r="J44" s="141">
        <f t="shared" si="15"/>
        <v>2.8041426871556099</v>
      </c>
    </row>
    <row r="45" spans="1:10" ht="84" x14ac:dyDescent="0.2">
      <c r="A45" s="46">
        <v>352751</v>
      </c>
      <c r="B45" s="44" t="s">
        <v>172</v>
      </c>
      <c r="C45" s="110">
        <v>166272.22</v>
      </c>
      <c r="D45" s="45">
        <v>0</v>
      </c>
      <c r="E45" s="45">
        <v>166272</v>
      </c>
      <c r="F45" s="110"/>
      <c r="G45" s="110">
        <v>0</v>
      </c>
      <c r="H45" s="110">
        <f t="shared" si="12"/>
        <v>0</v>
      </c>
      <c r="I45" s="110">
        <f t="shared" si="13"/>
        <v>0</v>
      </c>
      <c r="J45" s="141">
        <f t="shared" si="15"/>
        <v>0</v>
      </c>
    </row>
    <row r="46" spans="1:10" ht="84" x14ac:dyDescent="0.2">
      <c r="A46" s="46">
        <v>352780</v>
      </c>
      <c r="B46" s="44" t="s">
        <v>173</v>
      </c>
      <c r="C46" s="110">
        <v>291034.93</v>
      </c>
      <c r="D46" s="45">
        <v>0</v>
      </c>
      <c r="E46" s="45">
        <v>291034</v>
      </c>
      <c r="F46" s="110"/>
      <c r="G46" s="110">
        <v>0</v>
      </c>
      <c r="H46" s="110">
        <f t="shared" si="12"/>
        <v>0</v>
      </c>
      <c r="I46" s="110">
        <f t="shared" si="13"/>
        <v>0</v>
      </c>
      <c r="J46" s="141">
        <f t="shared" si="15"/>
        <v>0</v>
      </c>
    </row>
    <row r="47" spans="1:10" ht="84" x14ac:dyDescent="0.2">
      <c r="A47" s="46">
        <v>352790</v>
      </c>
      <c r="B47" s="44" t="s">
        <v>174</v>
      </c>
      <c r="C47" s="110">
        <v>291034.93</v>
      </c>
      <c r="D47" s="45">
        <v>0</v>
      </c>
      <c r="E47" s="45">
        <v>291034</v>
      </c>
      <c r="F47" s="110"/>
      <c r="G47" s="110">
        <v>0</v>
      </c>
      <c r="H47" s="110">
        <f t="shared" si="12"/>
        <v>0</v>
      </c>
      <c r="I47" s="110">
        <f t="shared" si="13"/>
        <v>0</v>
      </c>
      <c r="J47" s="141">
        <f t="shared" si="15"/>
        <v>0</v>
      </c>
    </row>
    <row r="48" spans="1:10" ht="24" x14ac:dyDescent="0.2">
      <c r="A48" s="46"/>
      <c r="B48" s="119" t="s">
        <v>175</v>
      </c>
      <c r="C48" s="120"/>
      <c r="D48" s="120">
        <f>SUM(D49:D55)</f>
        <v>0</v>
      </c>
      <c r="E48" s="120">
        <f>SUM(E49:E55)</f>
        <v>1601902</v>
      </c>
      <c r="F48" s="120">
        <f t="shared" ref="F48" si="16">SUM(F49:F55)</f>
        <v>0</v>
      </c>
      <c r="G48" s="120">
        <v>0</v>
      </c>
      <c r="H48" s="120">
        <f t="shared" si="12"/>
        <v>0</v>
      </c>
      <c r="I48" s="120">
        <f t="shared" si="13"/>
        <v>0</v>
      </c>
      <c r="J48" s="140"/>
    </row>
    <row r="49" spans="1:184" ht="84" x14ac:dyDescent="0.2">
      <c r="A49" s="46">
        <v>352080</v>
      </c>
      <c r="B49" s="44" t="s">
        <v>176</v>
      </c>
      <c r="C49" s="110">
        <v>274536.18</v>
      </c>
      <c r="D49" s="45">
        <v>0</v>
      </c>
      <c r="E49" s="45">
        <v>247938</v>
      </c>
      <c r="F49" s="110"/>
      <c r="G49" s="110">
        <v>0</v>
      </c>
      <c r="H49" s="110">
        <f t="shared" si="12"/>
        <v>0</v>
      </c>
      <c r="I49" s="110">
        <f t="shared" si="13"/>
        <v>0</v>
      </c>
      <c r="J49" s="141">
        <f t="shared" ref="J49:J55" si="17">I49/C49%</f>
        <v>0</v>
      </c>
    </row>
    <row r="50" spans="1:184" ht="84" x14ac:dyDescent="0.2">
      <c r="A50" s="46">
        <v>352089</v>
      </c>
      <c r="B50" s="44" t="s">
        <v>177</v>
      </c>
      <c r="C50" s="110">
        <v>274536.18</v>
      </c>
      <c r="D50" s="139">
        <v>0</v>
      </c>
      <c r="E50" s="45">
        <v>247938</v>
      </c>
      <c r="F50" s="110"/>
      <c r="G50" s="110">
        <v>0</v>
      </c>
      <c r="H50" s="110">
        <f t="shared" si="12"/>
        <v>0</v>
      </c>
      <c r="I50" s="110">
        <f t="shared" si="13"/>
        <v>0</v>
      </c>
      <c r="J50" s="141">
        <f t="shared" si="17"/>
        <v>0</v>
      </c>
    </row>
    <row r="51" spans="1:184" ht="84" x14ac:dyDescent="0.2">
      <c r="A51" s="46">
        <v>352256</v>
      </c>
      <c r="B51" s="44" t="s">
        <v>178</v>
      </c>
      <c r="C51" s="110">
        <v>274536.18</v>
      </c>
      <c r="D51" s="139">
        <v>0</v>
      </c>
      <c r="E51" s="45">
        <v>247938</v>
      </c>
      <c r="F51" s="110"/>
      <c r="G51" s="110">
        <v>0</v>
      </c>
      <c r="H51" s="110">
        <f t="shared" si="12"/>
        <v>0</v>
      </c>
      <c r="I51" s="110">
        <f t="shared" si="13"/>
        <v>0</v>
      </c>
      <c r="J51" s="141">
        <f t="shared" si="17"/>
        <v>0</v>
      </c>
    </row>
    <row r="52" spans="1:184" ht="84" x14ac:dyDescent="0.2">
      <c r="A52" s="46">
        <v>352262</v>
      </c>
      <c r="B52" s="44" t="s">
        <v>179</v>
      </c>
      <c r="C52" s="110">
        <v>274536.18</v>
      </c>
      <c r="D52" s="139">
        <v>0</v>
      </c>
      <c r="E52" s="45">
        <v>247938</v>
      </c>
      <c r="F52" s="110"/>
      <c r="G52" s="110">
        <v>0</v>
      </c>
      <c r="H52" s="110">
        <f t="shared" si="12"/>
        <v>0</v>
      </c>
      <c r="I52" s="110">
        <f t="shared" si="13"/>
        <v>0</v>
      </c>
      <c r="J52" s="141">
        <f t="shared" si="17"/>
        <v>0</v>
      </c>
    </row>
    <row r="53" spans="1:184" ht="84" x14ac:dyDescent="0.2">
      <c r="A53" s="46">
        <v>352266</v>
      </c>
      <c r="B53" s="44" t="s">
        <v>180</v>
      </c>
      <c r="C53" s="110">
        <v>274536.18</v>
      </c>
      <c r="D53" s="139">
        <v>0</v>
      </c>
      <c r="E53" s="45">
        <v>247938</v>
      </c>
      <c r="F53" s="110"/>
      <c r="G53" s="110">
        <v>0</v>
      </c>
      <c r="H53" s="110">
        <f t="shared" si="12"/>
        <v>0</v>
      </c>
      <c r="I53" s="110">
        <f t="shared" si="13"/>
        <v>0</v>
      </c>
      <c r="J53" s="141">
        <f t="shared" si="17"/>
        <v>0</v>
      </c>
    </row>
    <row r="54" spans="1:184" ht="84" x14ac:dyDescent="0.2">
      <c r="A54" s="46">
        <v>352317</v>
      </c>
      <c r="B54" s="44" t="s">
        <v>181</v>
      </c>
      <c r="C54" s="110">
        <v>270424.90000000002</v>
      </c>
      <c r="D54" s="139">
        <v>0</v>
      </c>
      <c r="E54" s="45">
        <v>243424</v>
      </c>
      <c r="F54" s="110"/>
      <c r="G54" s="110">
        <v>0</v>
      </c>
      <c r="H54" s="110">
        <f t="shared" si="12"/>
        <v>0</v>
      </c>
      <c r="I54" s="110">
        <f t="shared" si="13"/>
        <v>0</v>
      </c>
      <c r="J54" s="141">
        <f t="shared" si="17"/>
        <v>0</v>
      </c>
    </row>
    <row r="55" spans="1:184" ht="84" x14ac:dyDescent="0.2">
      <c r="A55" s="146">
        <v>352335</v>
      </c>
      <c r="B55" s="147" t="s">
        <v>182</v>
      </c>
      <c r="C55" s="110">
        <v>144571.4</v>
      </c>
      <c r="D55" s="139">
        <v>0</v>
      </c>
      <c r="E55" s="45">
        <v>118788</v>
      </c>
      <c r="F55" s="110"/>
      <c r="G55" s="110">
        <v>0</v>
      </c>
      <c r="H55" s="110">
        <f t="shared" si="12"/>
        <v>0</v>
      </c>
      <c r="I55" s="110">
        <f t="shared" si="13"/>
        <v>0</v>
      </c>
      <c r="J55" s="141">
        <f t="shared" si="17"/>
        <v>0</v>
      </c>
    </row>
    <row r="56" spans="1:184" ht="24" x14ac:dyDescent="0.2">
      <c r="A56" s="46"/>
      <c r="B56" s="119" t="s">
        <v>183</v>
      </c>
      <c r="C56" s="120"/>
      <c r="D56" s="120">
        <f>SUM(D57:D61)</f>
        <v>0</v>
      </c>
      <c r="E56" s="120">
        <f>SUM(E57:E61)</f>
        <v>1378677</v>
      </c>
      <c r="F56" s="120">
        <f t="shared" ref="F56" si="18">SUM(F57:F61)</f>
        <v>0</v>
      </c>
      <c r="G56" s="120">
        <v>0</v>
      </c>
      <c r="H56" s="120">
        <f t="shared" si="12"/>
        <v>0</v>
      </c>
      <c r="I56" s="120">
        <f t="shared" si="13"/>
        <v>0</v>
      </c>
      <c r="J56" s="140"/>
    </row>
    <row r="57" spans="1:184" ht="72" x14ac:dyDescent="0.2">
      <c r="A57" s="46">
        <v>351861</v>
      </c>
      <c r="B57" s="44" t="s">
        <v>184</v>
      </c>
      <c r="C57" s="110">
        <v>302534.2</v>
      </c>
      <c r="D57" s="139">
        <v>0</v>
      </c>
      <c r="E57" s="45">
        <v>302534</v>
      </c>
      <c r="F57" s="110"/>
      <c r="G57" s="110">
        <v>0</v>
      </c>
      <c r="H57" s="110">
        <f t="shared" si="12"/>
        <v>0</v>
      </c>
      <c r="I57" s="110">
        <f t="shared" si="13"/>
        <v>0</v>
      </c>
      <c r="J57" s="141">
        <f>I57/C57%</f>
        <v>0</v>
      </c>
    </row>
    <row r="58" spans="1:184" ht="84" x14ac:dyDescent="0.2">
      <c r="A58" s="46">
        <v>351872</v>
      </c>
      <c r="B58" s="44" t="s">
        <v>185</v>
      </c>
      <c r="C58" s="110">
        <v>302534.2</v>
      </c>
      <c r="D58" s="139">
        <v>0</v>
      </c>
      <c r="E58" s="45">
        <v>302534</v>
      </c>
      <c r="F58" s="110"/>
      <c r="G58" s="110">
        <v>0</v>
      </c>
      <c r="H58" s="110">
        <f t="shared" si="12"/>
        <v>0</v>
      </c>
      <c r="I58" s="110">
        <f t="shared" si="13"/>
        <v>0</v>
      </c>
      <c r="J58" s="141">
        <f>I58/C58%</f>
        <v>0</v>
      </c>
    </row>
    <row r="59" spans="1:184" ht="72" x14ac:dyDescent="0.2">
      <c r="A59" s="46">
        <v>351883</v>
      </c>
      <c r="B59" s="44" t="s">
        <v>186</v>
      </c>
      <c r="C59" s="110">
        <v>302534.2</v>
      </c>
      <c r="D59" s="139">
        <v>0</v>
      </c>
      <c r="E59" s="45">
        <v>302534</v>
      </c>
      <c r="F59" s="110"/>
      <c r="G59" s="110">
        <v>0</v>
      </c>
      <c r="H59" s="110">
        <f t="shared" si="12"/>
        <v>0</v>
      </c>
      <c r="I59" s="110">
        <f t="shared" si="13"/>
        <v>0</v>
      </c>
      <c r="J59" s="141">
        <f>I59/C59%</f>
        <v>0</v>
      </c>
    </row>
    <row r="60" spans="1:184" ht="84" x14ac:dyDescent="0.2">
      <c r="A60" s="46">
        <v>351893</v>
      </c>
      <c r="B60" s="44" t="s">
        <v>187</v>
      </c>
      <c r="C60" s="45">
        <v>302534.2</v>
      </c>
      <c r="D60" s="45">
        <v>0</v>
      </c>
      <c r="E60" s="45">
        <v>302534</v>
      </c>
      <c r="F60" s="45"/>
      <c r="G60" s="45">
        <v>0</v>
      </c>
      <c r="H60" s="45">
        <f t="shared" si="12"/>
        <v>0</v>
      </c>
      <c r="I60" s="45">
        <f t="shared" si="13"/>
        <v>0</v>
      </c>
      <c r="J60" s="141">
        <f>I60/C60%</f>
        <v>0</v>
      </c>
    </row>
    <row r="61" spans="1:184" ht="72" x14ac:dyDescent="0.2">
      <c r="A61" s="46">
        <v>351905</v>
      </c>
      <c r="B61" s="44" t="s">
        <v>188</v>
      </c>
      <c r="C61" s="45">
        <v>168541</v>
      </c>
      <c r="D61" s="45">
        <v>0</v>
      </c>
      <c r="E61" s="45">
        <v>168541</v>
      </c>
      <c r="F61" s="45"/>
      <c r="G61" s="45">
        <v>0</v>
      </c>
      <c r="H61" s="45">
        <f t="shared" si="12"/>
        <v>0</v>
      </c>
      <c r="I61" s="45">
        <f t="shared" si="13"/>
        <v>0</v>
      </c>
      <c r="J61" s="141">
        <f>I61/C61%</f>
        <v>0</v>
      </c>
    </row>
    <row r="62" spans="1:184" x14ac:dyDescent="0.2">
      <c r="K62" s="43"/>
      <c r="L62" s="43"/>
      <c r="M62" s="43"/>
      <c r="N62" s="43"/>
      <c r="O62" s="43"/>
    </row>
    <row r="63" spans="1:184" s="53" customFormat="1" x14ac:dyDescent="0.2">
      <c r="A63" s="126" t="s">
        <v>14</v>
      </c>
      <c r="B63" s="127"/>
      <c r="C63" s="128"/>
      <c r="D63" s="128"/>
      <c r="E63" s="41"/>
      <c r="F63" s="40"/>
      <c r="G63" s="40"/>
      <c r="H63" s="40"/>
      <c r="I63" s="40"/>
      <c r="J63" s="40"/>
      <c r="K63" s="43"/>
      <c r="L63" s="43"/>
      <c r="M63" s="43"/>
      <c r="N63" s="43"/>
      <c r="O63" s="43"/>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row>
    <row r="64" spans="1:184" s="53" customFormat="1" x14ac:dyDescent="0.2">
      <c r="A64" s="129" t="s">
        <v>10</v>
      </c>
      <c r="B64" s="130"/>
      <c r="C64" s="128"/>
      <c r="D64" s="128"/>
      <c r="E64" s="41"/>
      <c r="F64" s="40"/>
      <c r="G64" s="40"/>
      <c r="H64" s="40"/>
      <c r="I64" s="40"/>
      <c r="J64" s="40"/>
      <c r="K64" s="43"/>
      <c r="L64" s="43"/>
      <c r="M64" s="43"/>
      <c r="N64" s="43"/>
      <c r="O64" s="43"/>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row>
    <row r="65" spans="1:184" s="53" customFormat="1" x14ac:dyDescent="0.2">
      <c r="A65" s="131"/>
      <c r="B65" s="168" t="s">
        <v>78</v>
      </c>
      <c r="C65" s="157"/>
      <c r="D65" s="157"/>
      <c r="E65" s="55"/>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row>
    <row r="118" spans="3:4" x14ac:dyDescent="0.2">
      <c r="C118" s="75"/>
      <c r="D118" s="75"/>
    </row>
    <row r="193" spans="4:4" x14ac:dyDescent="0.2">
      <c r="D193" s="104"/>
    </row>
    <row r="332" spans="4:4" x14ac:dyDescent="0.2">
      <c r="D332" s="104"/>
    </row>
    <row r="501" spans="4:4" ht="288" x14ac:dyDescent="0.2">
      <c r="D501" s="41" t="s">
        <v>29</v>
      </c>
    </row>
  </sheetData>
  <mergeCells count="10">
    <mergeCell ref="B65:D65"/>
    <mergeCell ref="I4:I5"/>
    <mergeCell ref="A1:J1"/>
    <mergeCell ref="J4:J5"/>
    <mergeCell ref="A2:J2"/>
    <mergeCell ref="C4:C5"/>
    <mergeCell ref="E4:H4"/>
    <mergeCell ref="D4:D5"/>
    <mergeCell ref="A4:A5"/>
    <mergeCell ref="B4:B5"/>
  </mergeCells>
  <hyperlinks>
    <hyperlink ref="B65"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2017-02-10T21:47:00Z</cp:lastPrinted>
  <dcterms:created xsi:type="dcterms:W3CDTF">2009-03-02T15:11:29Z</dcterms:created>
  <dcterms:modified xsi:type="dcterms:W3CDTF">2017-02-10T22:01:56Z</dcterms:modified>
</cp:coreProperties>
</file>