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INFORMACION 2\PORTAL  TRANSP . SAIP\Transparencia\Transparancia Deveng 2017\Transparencia Febrero 2017\"/>
    </mc:Choice>
  </mc:AlternateContent>
  <bookViews>
    <workbookView xWindow="11265" yWindow="-210" windowWidth="10965" windowHeight="9090" activeTab="1"/>
  </bookViews>
  <sheets>
    <sheet name="CONSOLIDADO" sheetId="11" r:id="rId1"/>
    <sheet name="PLIEGO MINSA" sheetId="5" r:id="rId2"/>
    <sheet name="UE ADSCRITAS AL PLIEGO MINSA" sheetId="9" r:id="rId3"/>
  </sheets>
  <definedNames>
    <definedName name="_xlnm._FilterDatabase" localSheetId="2" hidden="1">'UE ADSCRITAS AL PLIEGO MINSA'!#REF!</definedName>
    <definedName name="_xlnm.Print_Area" localSheetId="0">CONSOLIDADO!$B$2:$E$23</definedName>
    <definedName name="_xlnm.Print_Area" localSheetId="1">'PLIEGO MINSA'!$A$1:$K$88</definedName>
    <definedName name="_xlnm.Print_Area" localSheetId="2">'UE ADSCRITAS AL PLIEGO MINSA'!$A$1:$K$76</definedName>
    <definedName name="_xlnm.Print_Titles" localSheetId="1">'PLIEGO MINSA'!$4:$5</definedName>
    <definedName name="_xlnm.Print_Titles" localSheetId="2">'UE ADSCRITAS AL PLIEGO MINSA'!$5:$5</definedName>
  </definedNames>
  <calcPr calcId="152511"/>
</workbook>
</file>

<file path=xl/calcChain.xml><?xml version="1.0" encoding="utf-8"?>
<calcChain xmlns="http://schemas.openxmlformats.org/spreadsheetml/2006/main">
  <c r="H70" i="5" l="1"/>
  <c r="H69" i="5"/>
  <c r="H68" i="5"/>
  <c r="H14" i="5"/>
  <c r="H7" i="5"/>
  <c r="H6" i="5"/>
  <c r="F48" i="5"/>
  <c r="F68" i="5"/>
  <c r="F6" i="5"/>
  <c r="F7" i="5"/>
  <c r="J84" i="5" l="1"/>
  <c r="K84" i="5" s="1"/>
  <c r="I84" i="5"/>
  <c r="J57" i="5"/>
  <c r="K57" i="5" s="1"/>
  <c r="I57" i="5"/>
  <c r="J67" i="5"/>
  <c r="K67" i="5" s="1"/>
  <c r="I67" i="5"/>
  <c r="G68" i="5"/>
  <c r="J59" i="9"/>
  <c r="K59" i="9" s="1"/>
  <c r="J43" i="9"/>
  <c r="K43" i="9" s="1"/>
  <c r="J35" i="9"/>
  <c r="K35" i="9" s="1"/>
  <c r="J32" i="9"/>
  <c r="J31" i="9"/>
  <c r="K31" i="9" s="1"/>
  <c r="J30" i="9"/>
  <c r="K30" i="9" s="1"/>
  <c r="J29" i="9"/>
  <c r="J28" i="9"/>
  <c r="K28" i="9" s="1"/>
  <c r="J26" i="9"/>
  <c r="K26" i="9" s="1"/>
  <c r="J27" i="9"/>
  <c r="J25" i="9"/>
  <c r="J18" i="9"/>
  <c r="K18" i="9" s="1"/>
  <c r="J17" i="9"/>
  <c r="K17" i="9" s="1"/>
  <c r="J16" i="9"/>
  <c r="I59" i="9"/>
  <c r="I43" i="9"/>
  <c r="I35" i="9"/>
  <c r="I31" i="9"/>
  <c r="I30" i="9"/>
  <c r="I28" i="9"/>
  <c r="I26" i="9"/>
  <c r="I18" i="9"/>
  <c r="I17" i="9"/>
  <c r="E58" i="9"/>
  <c r="E42" i="9"/>
  <c r="E32" i="9"/>
  <c r="I32" i="9" s="1"/>
  <c r="E29" i="9"/>
  <c r="I29" i="9" s="1"/>
  <c r="E27" i="9" l="1"/>
  <c r="I27" i="9" s="1"/>
  <c r="E25" i="9"/>
  <c r="I25" i="9" s="1"/>
  <c r="E16" i="9"/>
  <c r="I16" i="9" s="1"/>
  <c r="G48" i="5"/>
  <c r="E68" i="5"/>
  <c r="E48" i="5"/>
  <c r="J72" i="9" l="1"/>
  <c r="K72" i="9" s="1"/>
  <c r="J71" i="9"/>
  <c r="K71" i="9" s="1"/>
  <c r="J70" i="9"/>
  <c r="K70" i="9" s="1"/>
  <c r="J69" i="9"/>
  <c r="K69" i="9" s="1"/>
  <c r="J68" i="9"/>
  <c r="K68" i="9" s="1"/>
  <c r="J66" i="9"/>
  <c r="K66" i="9" s="1"/>
  <c r="J65" i="9"/>
  <c r="K65" i="9" s="1"/>
  <c r="I64" i="9"/>
  <c r="J63" i="9"/>
  <c r="K63" i="9" s="1"/>
  <c r="J62" i="9"/>
  <c r="K62" i="9" s="1"/>
  <c r="J61" i="9"/>
  <c r="K61" i="9" s="1"/>
  <c r="I60" i="9"/>
  <c r="J57" i="9"/>
  <c r="K57" i="9" s="1"/>
  <c r="J56" i="9"/>
  <c r="K56" i="9" s="1"/>
  <c r="I55" i="9"/>
  <c r="I54" i="9"/>
  <c r="J53" i="9"/>
  <c r="K53" i="9" s="1"/>
  <c r="J52" i="9"/>
  <c r="K52" i="9" s="1"/>
  <c r="I51" i="9"/>
  <c r="J49" i="9"/>
  <c r="K49" i="9" s="1"/>
  <c r="J48" i="9"/>
  <c r="K48" i="9" s="1"/>
  <c r="J47" i="9"/>
  <c r="K47" i="9" s="1"/>
  <c r="J46" i="9"/>
  <c r="K46" i="9" s="1"/>
  <c r="I45" i="9"/>
  <c r="J44" i="9"/>
  <c r="K44" i="9" s="1"/>
  <c r="J41" i="9"/>
  <c r="K41" i="9" s="1"/>
  <c r="J40" i="9"/>
  <c r="K40" i="9" s="1"/>
  <c r="J39" i="9"/>
  <c r="K39" i="9" s="1"/>
  <c r="J38" i="9"/>
  <c r="K38" i="9" s="1"/>
  <c r="J37" i="9"/>
  <c r="K37" i="9" s="1"/>
  <c r="J36" i="9"/>
  <c r="K36" i="9" s="1"/>
  <c r="J34" i="9"/>
  <c r="J33" i="9"/>
  <c r="J24" i="9"/>
  <c r="J22" i="9"/>
  <c r="J21" i="9"/>
  <c r="K21" i="9" s="1"/>
  <c r="J20" i="9"/>
  <c r="J15" i="9"/>
  <c r="J8" i="9"/>
  <c r="G7" i="9"/>
  <c r="G11" i="9"/>
  <c r="D7" i="9"/>
  <c r="E14" i="9"/>
  <c r="G67" i="9"/>
  <c r="G58" i="9"/>
  <c r="G50" i="9"/>
  <c r="G42" i="9"/>
  <c r="G23" i="9"/>
  <c r="G19" i="9"/>
  <c r="D67" i="9"/>
  <c r="D58" i="9"/>
  <c r="D50" i="9"/>
  <c r="D42" i="9"/>
  <c r="D14" i="9"/>
  <c r="G13" i="9" l="1"/>
  <c r="J42" i="9"/>
  <c r="J58" i="9"/>
  <c r="J50" i="9"/>
  <c r="I58" i="9"/>
  <c r="J67" i="9"/>
  <c r="J14" i="9"/>
  <c r="I48" i="9"/>
  <c r="I65" i="9"/>
  <c r="I34" i="9"/>
  <c r="I52" i="9"/>
  <c r="I69" i="9"/>
  <c r="I14" i="9"/>
  <c r="I39" i="9"/>
  <c r="I56" i="9"/>
  <c r="I21" i="9"/>
  <c r="I44" i="9"/>
  <c r="I61" i="9"/>
  <c r="I22" i="9"/>
  <c r="I40" i="9"/>
  <c r="I49" i="9"/>
  <c r="I57" i="9"/>
  <c r="I62" i="9"/>
  <c r="I66" i="9"/>
  <c r="I70" i="9"/>
  <c r="J45" i="9"/>
  <c r="K45" i="9" s="1"/>
  <c r="J54" i="9"/>
  <c r="K54" i="9" s="1"/>
  <c r="J60" i="9"/>
  <c r="K60" i="9" s="1"/>
  <c r="J64" i="9"/>
  <c r="K64" i="9" s="1"/>
  <c r="I15" i="9"/>
  <c r="I36" i="9"/>
  <c r="I53" i="9"/>
  <c r="I8" i="9"/>
  <c r="I37" i="9"/>
  <c r="I41" i="9"/>
  <c r="I46" i="9"/>
  <c r="I63" i="9"/>
  <c r="I71" i="9"/>
  <c r="J51" i="9"/>
  <c r="K51" i="9" s="1"/>
  <c r="J55" i="9"/>
  <c r="K55" i="9" s="1"/>
  <c r="I20" i="9"/>
  <c r="I24" i="9"/>
  <c r="I33" i="9"/>
  <c r="I38" i="9"/>
  <c r="I47" i="9"/>
  <c r="I68" i="9"/>
  <c r="I72" i="9"/>
  <c r="E67" i="9" l="1"/>
  <c r="I67" i="9" s="1"/>
  <c r="E50" i="9"/>
  <c r="I50" i="9" s="1"/>
  <c r="I42" i="9"/>
  <c r="E7" i="9" l="1"/>
  <c r="J46" i="5"/>
  <c r="K46" i="5" s="1"/>
  <c r="J45" i="5"/>
  <c r="K45" i="5" s="1"/>
  <c r="I44" i="5"/>
  <c r="J43" i="5"/>
  <c r="K43" i="5" s="1"/>
  <c r="J42" i="5"/>
  <c r="K42" i="5" s="1"/>
  <c r="J41" i="5"/>
  <c r="K41" i="5" s="1"/>
  <c r="J40" i="5"/>
  <c r="K40" i="5" s="1"/>
  <c r="J39" i="5"/>
  <c r="K39" i="5" s="1"/>
  <c r="J38" i="5"/>
  <c r="K38" i="5" s="1"/>
  <c r="I47" i="5"/>
  <c r="I43" i="5"/>
  <c r="I42" i="5"/>
  <c r="I39" i="5" l="1"/>
  <c r="I40" i="5"/>
  <c r="I45" i="5"/>
  <c r="I46" i="5"/>
  <c r="J44" i="5"/>
  <c r="K44" i="5" s="1"/>
  <c r="I41" i="5"/>
  <c r="I38" i="5"/>
  <c r="I54" i="5" l="1"/>
  <c r="J54" i="5" l="1"/>
  <c r="K54" i="5" s="1"/>
  <c r="K34" i="9"/>
  <c r="I11" i="5" l="1"/>
  <c r="I16" i="5"/>
  <c r="I17" i="5"/>
  <c r="I18" i="5"/>
  <c r="I19" i="5"/>
  <c r="I20" i="5"/>
  <c r="I21" i="5"/>
  <c r="I22" i="5"/>
  <c r="I23" i="5"/>
  <c r="I24" i="5"/>
  <c r="I25" i="5"/>
  <c r="I26" i="5"/>
  <c r="I27" i="5"/>
  <c r="I28" i="5"/>
  <c r="I29" i="5"/>
  <c r="I30" i="5"/>
  <c r="I31" i="5"/>
  <c r="I32" i="5"/>
  <c r="I33" i="5"/>
  <c r="I34" i="5"/>
  <c r="I35" i="5"/>
  <c r="I36" i="5"/>
  <c r="I37" i="5"/>
  <c r="I64" i="5"/>
  <c r="I82" i="5"/>
  <c r="G7" i="5"/>
  <c r="G6" i="5" l="1"/>
  <c r="I83" i="5" l="1"/>
  <c r="J59" i="5"/>
  <c r="K59" i="5" s="1"/>
  <c r="J83" i="5" l="1"/>
  <c r="K83" i="5" s="1"/>
  <c r="I59" i="5"/>
  <c r="K33" i="9" l="1"/>
  <c r="K24" i="9"/>
  <c r="K22" i="9"/>
  <c r="K20" i="9"/>
  <c r="D23" i="9"/>
  <c r="J23" i="9" s="1"/>
  <c r="D19" i="9"/>
  <c r="D13" i="9" l="1"/>
  <c r="J13" i="9" s="1"/>
  <c r="J19" i="9"/>
  <c r="E23" i="9"/>
  <c r="I23" i="9" s="1"/>
  <c r="E19" i="9"/>
  <c r="E13" i="9" s="1"/>
  <c r="I13" i="9" l="1"/>
  <c r="I19" i="9"/>
  <c r="D68" i="5"/>
  <c r="J82" i="5"/>
  <c r="K82" i="5" s="1"/>
  <c r="J81" i="5"/>
  <c r="K81" i="5" s="1"/>
  <c r="J80" i="5"/>
  <c r="K80" i="5" s="1"/>
  <c r="J79" i="5"/>
  <c r="K79" i="5" s="1"/>
  <c r="J78" i="5"/>
  <c r="K78" i="5" s="1"/>
  <c r="J77" i="5"/>
  <c r="K77" i="5" s="1"/>
  <c r="J76" i="5"/>
  <c r="K76" i="5" s="1"/>
  <c r="J75" i="5"/>
  <c r="K75" i="5" s="1"/>
  <c r="J74" i="5"/>
  <c r="K74" i="5" s="1"/>
  <c r="J73" i="5"/>
  <c r="K73" i="5" s="1"/>
  <c r="J72" i="5"/>
  <c r="K72" i="5" s="1"/>
  <c r="J71" i="5"/>
  <c r="K71" i="5" s="1"/>
  <c r="J70" i="5"/>
  <c r="K70" i="5" s="1"/>
  <c r="J58" i="5"/>
  <c r="K58" i="5" s="1"/>
  <c r="D48" i="5"/>
  <c r="I66" i="5"/>
  <c r="J65" i="5"/>
  <c r="K65" i="5" s="1"/>
  <c r="J64" i="5"/>
  <c r="K64" i="5" s="1"/>
  <c r="J63" i="5"/>
  <c r="K63" i="5" s="1"/>
  <c r="I62" i="5"/>
  <c r="J55" i="5"/>
  <c r="K55" i="5" s="1"/>
  <c r="J53" i="5"/>
  <c r="K53" i="5" s="1"/>
  <c r="J52" i="5"/>
  <c r="K52" i="5" s="1"/>
  <c r="J51" i="5"/>
  <c r="K51" i="5" s="1"/>
  <c r="J27" i="5"/>
  <c r="K27" i="5" s="1"/>
  <c r="J34" i="5"/>
  <c r="K34" i="5" s="1"/>
  <c r="J33" i="5"/>
  <c r="K33" i="5" s="1"/>
  <c r="J32" i="5"/>
  <c r="K32" i="5" s="1"/>
  <c r="J31" i="5"/>
  <c r="K31" i="5" s="1"/>
  <c r="J30" i="5"/>
  <c r="K30" i="5" s="1"/>
  <c r="J29" i="5"/>
  <c r="K29" i="5" s="1"/>
  <c r="J28" i="5"/>
  <c r="K28" i="5" s="1"/>
  <c r="J26" i="5"/>
  <c r="K26" i="5" s="1"/>
  <c r="J25" i="5"/>
  <c r="K25" i="5" s="1"/>
  <c r="J24" i="5"/>
  <c r="K24" i="5" s="1"/>
  <c r="J23" i="5"/>
  <c r="K23" i="5" s="1"/>
  <c r="J22" i="5"/>
  <c r="K22" i="5" s="1"/>
  <c r="J21" i="5"/>
  <c r="K21" i="5" s="1"/>
  <c r="J20" i="5"/>
  <c r="K20" i="5" s="1"/>
  <c r="J19" i="5"/>
  <c r="K19" i="5" s="1"/>
  <c r="J18" i="5"/>
  <c r="K18" i="5" s="1"/>
  <c r="J8" i="5"/>
  <c r="J10" i="5"/>
  <c r="K10" i="5" s="1"/>
  <c r="I9" i="5"/>
  <c r="J13" i="5"/>
  <c r="K13" i="5" s="1"/>
  <c r="J12" i="5"/>
  <c r="K12" i="5" s="1"/>
  <c r="I8" i="5" l="1"/>
  <c r="J16" i="5"/>
  <c r="K16" i="5" s="1"/>
  <c r="J66" i="5"/>
  <c r="K66" i="5" s="1"/>
  <c r="J62" i="5"/>
  <c r="K62" i="5" s="1"/>
  <c r="I65" i="5"/>
  <c r="I70" i="5"/>
  <c r="I71" i="5"/>
  <c r="I72" i="5"/>
  <c r="I73" i="5"/>
  <c r="I74" i="5"/>
  <c r="I75" i="5"/>
  <c r="I76" i="5"/>
  <c r="I77" i="5"/>
  <c r="I78" i="5"/>
  <c r="I79" i="5"/>
  <c r="I80" i="5"/>
  <c r="I81" i="5"/>
  <c r="I63" i="5"/>
  <c r="I58" i="5"/>
  <c r="J9" i="5"/>
  <c r="K9" i="5" s="1"/>
  <c r="I10" i="5"/>
  <c r="I51" i="5"/>
  <c r="I52" i="5"/>
  <c r="I53" i="5"/>
  <c r="I55" i="5"/>
  <c r="I12" i="5"/>
  <c r="I13" i="5"/>
  <c r="D7" i="5" l="1"/>
  <c r="E11" i="9" l="1"/>
  <c r="C20" i="11" s="1"/>
  <c r="C21" i="11" l="1"/>
  <c r="D21" i="11" l="1"/>
  <c r="J10" i="9" l="1"/>
  <c r="K10" i="9" s="1"/>
  <c r="I9" i="9"/>
  <c r="E6" i="9"/>
  <c r="C19" i="11" l="1"/>
  <c r="G6" i="9"/>
  <c r="J9" i="9"/>
  <c r="K9" i="9" s="1"/>
  <c r="I10" i="9"/>
  <c r="D19" i="11"/>
  <c r="E19" i="11" l="1"/>
  <c r="I7" i="9"/>
  <c r="J7" i="9"/>
  <c r="E7" i="5" l="1"/>
  <c r="D11" i="9" l="1"/>
  <c r="D6" i="9" s="1"/>
  <c r="J47" i="5" l="1"/>
  <c r="K47" i="5" s="1"/>
  <c r="J37" i="5"/>
  <c r="K37" i="5" s="1"/>
  <c r="J36" i="5"/>
  <c r="K36" i="5" s="1"/>
  <c r="J35" i="5"/>
  <c r="K35" i="5" s="1"/>
  <c r="J17" i="5"/>
  <c r="K17" i="5" s="1"/>
  <c r="J15" i="5"/>
  <c r="K15" i="5" s="1"/>
  <c r="I14" i="5"/>
  <c r="J14" i="5" l="1"/>
  <c r="I15" i="5"/>
  <c r="I61" i="5" l="1"/>
  <c r="J60" i="5"/>
  <c r="K60" i="5" s="1"/>
  <c r="J61" i="5" l="1"/>
  <c r="K61" i="5" s="1"/>
  <c r="I60" i="5"/>
  <c r="J56" i="5" l="1"/>
  <c r="K56" i="5" s="1"/>
  <c r="J50" i="5"/>
  <c r="K50" i="5" s="1"/>
  <c r="J11" i="5"/>
  <c r="K11" i="5" s="1"/>
  <c r="J48" i="5" l="1"/>
  <c r="I56" i="5"/>
  <c r="D6" i="5"/>
  <c r="I50" i="5"/>
  <c r="C17" i="11"/>
  <c r="I48" i="5" l="1"/>
  <c r="D17" i="11"/>
  <c r="E17" i="11" s="1"/>
  <c r="E6" i="5"/>
  <c r="J12" i="9" l="1"/>
  <c r="K12" i="9" s="1"/>
  <c r="J69" i="5"/>
  <c r="C18" i="11"/>
  <c r="E21" i="11" l="1"/>
  <c r="I69" i="5"/>
  <c r="K14" i="5"/>
  <c r="C16" i="11"/>
  <c r="I12" i="9"/>
  <c r="C15" i="11" l="1"/>
  <c r="C14" i="11" s="1"/>
  <c r="I68" i="5"/>
  <c r="J68" i="5"/>
  <c r="D18" i="11"/>
  <c r="E18" i="11" s="1"/>
  <c r="I7" i="5" l="1"/>
  <c r="J7" i="5" l="1"/>
  <c r="D16" i="11"/>
  <c r="D15" i="11" s="1"/>
  <c r="E16" i="11" l="1"/>
  <c r="E15" i="11"/>
  <c r="J6" i="5"/>
  <c r="I6" i="5"/>
  <c r="I11" i="9"/>
  <c r="J6" i="9" l="1"/>
  <c r="J11" i="9"/>
  <c r="D20" i="11"/>
  <c r="E20" i="11" s="1"/>
  <c r="I6" i="9" l="1"/>
  <c r="D14" i="11"/>
  <c r="E14" i="11" s="1"/>
</calcChain>
</file>

<file path=xl/sharedStrings.xml><?xml version="1.0" encoding="utf-8"?>
<sst xmlns="http://schemas.openxmlformats.org/spreadsheetml/2006/main" count="198" uniqueCount="183">
  <si>
    <t>Código SNIP</t>
  </si>
  <si>
    <t>Denominación del Proyecto</t>
  </si>
  <si>
    <t>Cód. SNIP</t>
  </si>
  <si>
    <t>Ppto. Total del Proyecto</t>
  </si>
  <si>
    <t>Sector 11: SALUD</t>
  </si>
  <si>
    <t>Pliego</t>
  </si>
  <si>
    <t>PIM</t>
  </si>
  <si>
    <t>011: M. DE SALUD</t>
  </si>
  <si>
    <r>
      <t xml:space="preserve">Incluye: </t>
    </r>
    <r>
      <rPr>
        <b/>
        <sz val="10"/>
        <rFont val="Arial"/>
        <family val="2"/>
      </rPr>
      <t>Sólo Proyectos</t>
    </r>
  </si>
  <si>
    <t>Unidad Ejecutora / Nombre del Proyecto</t>
  </si>
  <si>
    <t>Página Web: www.mef.gob.pe</t>
  </si>
  <si>
    <t>%      Avance Ejecución</t>
  </si>
  <si>
    <t>2088781: FORTALECIMIENTO DE LA ATENCION DE LOS SERVICIOS DE EMERGENCIAS Y SERVICIOS ESPECIALIZADOS - NUEVO HOSPITAL DE LIMA ESTE - VITARTE</t>
  </si>
  <si>
    <t>2112841: FORTALECIMIENTO DE LA CAPACIDAD RESOLUTIVA DEL CENTRO DE SALUD I-4 VILLA MARIA DEL TRIUNFO DE LA DISA II LIMA SUR</t>
  </si>
  <si>
    <t>FUENTE DE INFORMACION: Transparencia Económica - MEF</t>
  </si>
  <si>
    <t>2088779: FORTALECIMIENTO DE LA ATENCION DE LOS SERVICIOS DE EMERGENCIA Y SERVICIOS ESPECIALIZADOS - NUEVO HOSPITAL EMERGENCIAS VILLA EL SALVADOR</t>
  </si>
  <si>
    <t>Pliego 136: INSTITUTO NACIONAL DE ENFERMEDADES NEOPLASICAS - INEN</t>
  </si>
  <si>
    <t>136: INSTITUTO NACIONAL DE ENFERMEDADES NEOPLASICAS - INEN</t>
  </si>
  <si>
    <t>2001621: ESTUDIOS DE PRE-INVERSION</t>
  </si>
  <si>
    <t>Ejecución Total Acumulada del PIP</t>
  </si>
  <si>
    <t>Nivel de Ejecución  Mes Febrero (Devengado)</t>
  </si>
  <si>
    <t>%
Avance  Ejecución respecto al Ppto. Total del Proyecto</t>
  </si>
  <si>
    <t>2157301: MEJORA DE LA CAPACIDAD RESOLUTIVA Y OPERATIVA DEL HOSPITAL ROMAN EGOAVIL PANDO DEL DISTRITO DE VILLA RICA, PROVINCIA OXAPAMPA</t>
  </si>
  <si>
    <t>Nivel de Ejecución     Mes Febrero  (Devengado)</t>
  </si>
  <si>
    <t>2092092: MEJORAMIENTO DE LA PRESTACION DE SERVICIOS DE SALUD DEL PUESTO DE SALUD JESUS PODEROSO, MICRORED LEONOR SAAVEDRA - VILLA SAN LUIS, DRS SAN JUAN DE MIRAFLORES - VILLA MARIA DEL TRIUNFO - DISA II LIMA SUR</t>
  </si>
  <si>
    <t>001-117 ADMINISTRACION CENTRAL - MINSA</t>
  </si>
  <si>
    <t>TOTAL PLIEGO 011: MINISTERIO DE SALUD</t>
  </si>
  <si>
    <t>3……………………………………………………………………………………………………………………………………………………………………………………………………………………………………………………………………………………………………………………………………………………………………………………..</t>
  </si>
  <si>
    <t>2193990: AMPLIACION DE LA CAPACIDAD DE RESPUESTA EN EL TRATAMIENTO AMBULATORIO DEL CANCER DEL INSTITUTO NACIONAL DE ENFERMEDADES NEOPLASICAS, LIMA - PERU</t>
  </si>
  <si>
    <t>2235623: AMPLIACION DE LA CAPACIDAD DE ATENCION HOSPITALARIA FLEXIBLE ANTE EMERGENCIAS Y DESASTRES EN LIMA METROPOLITANA</t>
  </si>
  <si>
    <t>022-138: DIRECCION DE SALUD II LIMA SUR</t>
  </si>
  <si>
    <t>2057397: MEJORAMIENTO DE LA CAPACIDAD RESOLUTIVA DEL CENTRO DE SALUD SAN GENARO DE VILLA - MICRORED SAN GENARO DE VILLA - RED BARRANCO CHORRILLOS SURCO - DISA II LIMA SUR</t>
  </si>
  <si>
    <t>TOTAL UE ADSCRITAS AL PLIEGO MINSA</t>
  </si>
  <si>
    <t>2262719: MEJORAMIENTO DE LA CAPACIDAD DE ATENCION DEL PUESTO DE SALUD VILLA VICTORIA, CHONTAKIARI Y MIGUEL GRAU DEL DISTRITO DE RIO NEGRO Y SAN ANDRES Y PALMAPAMPA DEL DISTRITO DE COVIRIALI, CATEGORIA I-1 PROVINCIA DE SATIPO - DEPARTAMENTO DE JUNIN EN EL MARC</t>
  </si>
  <si>
    <t xml:space="preserve">                                                                                                                                                                                                                                                                                             </t>
  </si>
  <si>
    <t>2107892: CONSTRUCCION Y EQUIPAMIENTO DEL HOSPITAL SANTA MARIA NIVEL II-1, PROVINCIA DE CUTERVO, DEPARTAMENTO DE CAJAMARCA.</t>
  </si>
  <si>
    <t>2183907: MEJORAMIENTO Y AMPLIACION DE LOS SERVICIOS DE SALUD DEL HOSPITAL QUILLABAMBA DISTRITO DE SANTA ANA, PROVINCIA DE LA CONVENCION Y DEPARTAMENTO DE CUSCO</t>
  </si>
  <si>
    <t>2198318: MEJORAMIENTO DEL ACCESO DE LA POBLACION A LOS SERVICIOS DEL CENTRO DE SALUD FREDY VALLEJO ORE DISTRITO DE YANAHUANCA, PROVINCIA DE DANIEL CARRION, REGION PASCO</t>
  </si>
  <si>
    <t>2198319: MEJORAMIENTO DE LA COBERTURA DE LOS SERVICIOS DE SALUD DEL HOSPITAL ERNESTO GERMAN GUZMAN GONZALES PROVINCIA DE OXAPAMPA,DEPARTAMENTO DE PASCO, REGION PASCO</t>
  </si>
  <si>
    <t>2250037: MEJORAMIENTO DE LA CAPACIDAD RESOLUTIVA DEL ESTABLECIMIENTO DE SALUD ESTRATEGICO DE PUTINA, PROVINCIA SAN ANTONIO DE PUTINA - REGION PUNO</t>
  </si>
  <si>
    <t>2251136: MEJORAMIENTO DE LA CAPACIDAD RESOLUTIVA DEL HOSPITAL LUCIO ALDAZABAL PAUCA DE REDES HUANCANE, PROVINCIA DE HUANCANE - REGION PUNO</t>
  </si>
  <si>
    <t>2255793: CONSTRUCCION Y EQUIPAMIENTO DEL NUEVO HOSPITAL DE IQUITOS CESAR GARAYAR GARCIAS / PROVINCIA DE MAYNAS</t>
  </si>
  <si>
    <t>2281019: MEJORAMIENTO DE LOS SERVICIOS DE SALUD EN EL PUESTO DE SALUD DE NIVEL I-2 DE LA COMUNIDAD POMACOCHA, DISTRITO DE POMACOCHA - ANDAHUAYLAS - APURIMAC</t>
  </si>
  <si>
    <t>2286124: MEJORAMIENTO DE LOS SERVICIOS DE SALUD DEL ESTABLECIMIENTO DE SALUD HUARI, DISTRITO Y PROVINCIA DE HUARI DEPARTAMENTO DE ANCASH</t>
  </si>
  <si>
    <t>2063067: NUEVO INSTITUTO NACIONAL DE SALUD DEL NIÑO, INSN, TERCER NIVEL DE ATENCION, 8VO NIVEL DE COMPLEJIDAD, CATEGORIA III-2, LIMA -PERU</t>
  </si>
  <si>
    <t>2078218: FORTALECIMIENTO DE LA CAPACIDAD RESOLUTIVA DE LOS SERVICIOS DE SALUD DEL HOSPITAL REGIONAL DE ICA - DIRESA ICA</t>
  </si>
  <si>
    <t>2078555: RECONSTRUCCION DE LA INFRAESTRUCTURA Y MEJORAMIENTO DE LA CAPACIDAD RESOLUTIVA DE LOS SERVICIOS DE SALUD DEL HOSPITAL SANTA MARIA DEL SOCORRO-ICA</t>
  </si>
  <si>
    <t>2112501: MEJORA DE LA CAPACIDAD OPERATIVA DE LOS SERVICIOS DE ODONTOLOGIA DE LOS CENTROS DE SALUD DE LA MICRORED CHACLACAYO- DISA IV LIMA ESTE - LIMA</t>
  </si>
  <si>
    <t>2113062: MEJORA DE LA CAPACIDAD OPERATIVA DE LOS SERVICIOS DE ODONTOLOGIA DE LOS CENTROS DE SALUD DE LA MICRORED ATE I - DISA IV LIMA ESTE - LIMA</t>
  </si>
  <si>
    <t>2113065: MEJORA DE LA CAPACIDAD OPERATIVA DE LOS SERVICIOS DE ODONTOLOGIA DE LOS CENTROS DE SALUD DE LA MICRORED SANTA ANITA DE LA DISA IV LIMA ESTE - LIMA</t>
  </si>
  <si>
    <t>2114082: MEJORA DE LA CAPACIDAD OPERATIVA DE LOS SERVICIOS DE ODONTOLOGIA DE LOS CENTROS DE SALUD DE LA MICRORED CHOSICA I - DISA IV LIMA ESTE - LIMA</t>
  </si>
  <si>
    <t>2114084: MEJORA DE LA CAPACIDAD OPERATIVA DE LOS SERVICIOS DE ODONTOLOGIA DE LOS CENTROS DE SALUD DE LA MICRORED ATE III- DISA IV LIMA ESTE - LIMA</t>
  </si>
  <si>
    <t>2131911: MEJORAMIENTO DE LA PRESTACION DE LOS SERVICIOS DE SALUD DEL CENTRO DE SALUD VILLA SAN LUIS DE LA MICRORED LEONOR SAAVEDRA - VILLA SAN LUIS, DE LA RED SAN JUAN DE MIRAFLORES - VILLA MARIA DEL TRIUNFO - DISA II LIMA SUR</t>
  </si>
  <si>
    <t>2134733: MEJORA LA CAPACIDAD OPERATIVA DE LOS SERVICIOS DE ODONTOLOGIA DE LOS CENTROS DE SALUD DE LA MICRORED ATE II - DISA IV LIMA ESTE - LIMA</t>
  </si>
  <si>
    <t>2134919: MEJORA DE LA CAPACIDAD OPERATIVA DE LOS SERVICIOS DE ODONTOLOGIA DE LOS CENTROS DE SALUD DE LA MICRORED CHOSICA II- DISA IV LIMA ESTE - LIMA</t>
  </si>
  <si>
    <t>2134923: MEJORA DE LA CAPACIDAD OPERATIVA DE LOS SERVICIOS DE ODONTOLOGIA DE LOS CENTROS DE SALUD DE LA MICRORED LA MOLINA- CIENEGUILLA DE LA DISA IV LIMA ESTE - LIMA</t>
  </si>
  <si>
    <t>2160767: MEJORA DE LA CAPACIDAD OPERATIVA DE LOS SERVICIOS DE ODONTOLOGIA DE LOS CENTROS DE SALUD DE LA MICRORRED EL AGUSTINO- DISA IV LIMA ESTE - LIMA</t>
  </si>
  <si>
    <t>2088578: GESTION DEL PROGRAMA Y OTROS - SEGUNDA FASE DEL PROGRAMA DE APOYO A LA REFORMA DEL SECTOR SALUD - PARSALUD II</t>
  </si>
  <si>
    <t>2088588: MEJORAMIENTO DE LA CAPACIDAD RESOLUTIVA DE LOS SERVICIOS DE SALUD PARA BRINDAR ATENCION INTEGRAL A LAS MUJERES (GESTANTES, PARTURIENTAS Y MADRES LACTANTES), NIÑOS Y NIÑAS MENORES DE 3 AÑOS EN EL DEPARTAMENTO DE CAJAMARCA</t>
  </si>
  <si>
    <t>2088617: MEJORAMIENTO DE LA CAPACIDAD RESOLUTIVA DE LOS SERVICIOS DE SALUD PARA BRINDAR ATENCION INTEGRAL A LAS MUJERES (GESTANTES, PARTURIENTAS Y MADRES LACTANTES), NIÑOS Y NIÑAS MENORES DE 3 AÑOS EN EL DEPARTAMENTO DE HUANUCO</t>
  </si>
  <si>
    <t>2088618: MEJORAMIENTO DE LA CAPACIDAD RESOLUTIVA DE LOS SERVICIOS DE SALUD PARA BRINDAR ATENCION INTEGRAL A LAS MUJERES (GESTANTES, PARTURIENTAS Y MADRES LACTANTES) Y DE NIÑOS Y NIÑAS MENORES DE 3 AÑOS EN EL DEPARTAMENTO DE UCAYALI</t>
  </si>
  <si>
    <t>2088619: MEJORAMIENTO DE LA CAPACIDAD RESOLUTIVA DE LOS SERVICIOS DE SALUD PARA BRINDAR ATENCION INTEGRAL A LAS MUJERES (GESTANTES, PARTURIENTAS Y MADRES LACTANTES) Y DE NIÑOS Y NIÑAS MENORES DE 3 AÑOS EN EL DEPARTAMENTO DE AMAZONAS</t>
  </si>
  <si>
    <t>2088620: MEJORAMIENTO DE LA CAPACIDAD RESOLUTIVA DE LOS SERVICIOS DE SALUD PARA BRINDAR ATENCION INTEGRAL A LAS MUJERES (GESTANTES, PARTURIENTAS Y MADRES LACTANTES), NIÑOS Y NIÑAS MENORES DE 3 AÑOS EN EL DEPARTAMENTO DE AYACUCHO</t>
  </si>
  <si>
    <t>2088621: MEJORAMIENTO DE LA CAPACIDAD RESOLUTIVA DE LOS SERVICIOS DE SALUD PARA BRINDAR ATENCION INTEGRAL A LAS MUJERES (GESTANTES, PARTURIENTAS Y MADRES LACTANTES), NIÑOS Y NIÑAS MENORES DE 3 AÑOS EN EL DEPARTAMENTO DE HUANCAVELICA</t>
  </si>
  <si>
    <t>2088622: MEJORAMIENTO DE LA CAPACIDAD RESOLUTIVA DE LOS SERVICIOS DE SALUD PARA BRINDAR ATENCION INTEGRAL A LAS MUJERES (GESTANTES, PARTURIENTAS Y MADRES LACTANTES), NIÑOS Y NIÑAS MENORES DE 3 AÑOS EN LA REGION PUNO</t>
  </si>
  <si>
    <t>2088623: MEJORAMIENTO DE LA CAPACIDAD RESOLUTIVA DE LOS SERVICIOS DE SALUD PARA BRINDAR ATENCION INTEGRAL A LAS MUJERES (GESTANTES, PARTURIENTAS Y MADRES LACTANTES) Y DE NIÑOS Y NIÑAS MENORES DE 3 AÑOS EN EL DEPARTAMENTO DE APURIMAC</t>
  </si>
  <si>
    <t>2088624: MEJORAMIENTO DE LA CAPACIDAD RESOLUTIVA DE LOS SERVICIOS DE SALUD PARA BRINDAR ATENCION INTEGRAL A LAS MUJERES (GESTANTES, PARTURIENTAS Y MADRES LACTANTES) Y DE NIÑOS Y NIÑAS MENORES DE 3 AÑOS EN LA REGION DEL CUSCO</t>
  </si>
  <si>
    <t>2271707: CREACION DE LA RED REGIONAL DE TELESALUD PARA LA ATENCION ESPECIALIZADA EN SALUD MATERNA NEONATAL EN LA DIRECCION REGIONAL DE SALUD HUANCAVELICA - REGION HUANCAVELICA</t>
  </si>
  <si>
    <t>Pliego 131: INSTITUTO NACIONAL DE SALUD</t>
  </si>
  <si>
    <t>2172722: MEJORAMIENTO Y AMPLIACION DEL LABORATORIO QUIMICO TOXICOLOGICO OCUPACIONAL Y AMBIENTAL DEL CENSOPAS-INS, SEDE CHORRILLOS</t>
  </si>
  <si>
    <t>2178584: MEJORAMIENTO DE LAS AREAS TECNICAS Y AREAS DE INVESTIGACION DEL CENTRO NACIONAL DE SALUD PUBLICA DEL INSTITUTO NACIONAL DE SALUD SEDE CHORRILLOS</t>
  </si>
  <si>
    <t>Pliego 137: INSTITUTO DE GESTION DE SERVICIOS DE SALUD</t>
  </si>
  <si>
    <t>http://apps5.mineco.gob.pe/transparencia/Navegador/default.aspx</t>
  </si>
  <si>
    <t>131: INSTITUTO NACIONAL DE SALUD</t>
  </si>
  <si>
    <t>137: INSTITUTO DE GESTION DE SERVICIOS DE SALUD</t>
  </si>
  <si>
    <t>Unidad Ejecutora 012-1565: HOSPITAL NACIONAL HIPOLITO UNANUE - IGSS</t>
  </si>
  <si>
    <t>2160769: EQUIPAMIENTO ESTRATEGICO DE LOS DEPARTAMENTOS DE CIRUGIA Y GINECO - OBSTETRICIA DEL HOSPITAL NACIONAL HIPOLITO UNANUE, EL AGUSTINO, LIMA, LIMA</t>
  </si>
  <si>
    <t>Unidad Ejecutora 014-1567: HOSPITAL DE APOYO DEPARTAMENTAL MARIA AUXILIADORA - IGSS</t>
  </si>
  <si>
    <t>Unidad Ejecutora 022-1575: RED. DE SALUD SAN JUAN DE LURIGANCHO - IGSS</t>
  </si>
  <si>
    <t>Unidad Ejecutora 003-1552: HOSPITAL NACIONAL DOS DE MAYO</t>
  </si>
  <si>
    <t>2178583: MEJORAMIENTO DE LA CAPACIDAD RESOLUTIVA DEL SERVICIO DE NEUROCIRUGIA Y DE LA SALA DE OPERACIONES DEL HOSPITAL DOS DE MAYO</t>
  </si>
  <si>
    <t>2197491: MEJORAMIENTO DE LA CAPACIDAD RESOLUTIVA DEL SERVICIO DE OFTALMOLOGIA DEL HOSPITAL NACIONAL DOS DE MAYO.</t>
  </si>
  <si>
    <t>Unidad Ejecutora 004-1553: IGSS- HOSPITAL CAYETANO HEREDIA</t>
  </si>
  <si>
    <t>2144046: MODERNIZACION DEL SISTEMA INFORMATICO DEL HOSPITAL MARIA AUXILIADORA</t>
  </si>
  <si>
    <t>2112720: FORTALECIMIENTO DE LA CAPACIDAD RESOLUTIVA DEL CENTRO DE SALUD I-4 CESAR LOPEZ SILVA DE LA DISA II LIMA SUR</t>
  </si>
  <si>
    <t>2063552: FORTALECIMIENTO DE LA CAPACIDAD RESOLUTIVA DE LOS SERVICIOS DE SALUD DEL HOSPITAL SAN JUAN DE DIOS DE PISCO - DIRESA ICA</t>
  </si>
  <si>
    <t>2249814: MEJORAMIENTO DE LA CAPACIDAD DE DIAGNOSTICO DEL SERVICIO DE CONSULTORIOS EXTERNOS DE CIRUGIA DE CABEZA, CUELLO Y MAXILOFACIAL DEL HOSPITAL MARIA AUXILIADORA SAN JUAN DE MIRAFLORES, LIMA</t>
  </si>
  <si>
    <t>2250895: MEJORAMIENTO DE LA CAPACIDAD RESOLUTIVA DEL DEPARTAMENTO DE ONCOLOGIA DEL HOSPITAL MARIA AUXILIADORA SAN JUAN DE MIRAFLORES - LIMA</t>
  </si>
  <si>
    <t>2289595: MEJORAMIENTO DEL EQUIPAMIENTO ENDOSCOPICO GINECOLOGCO EN EL DEPARTAMENTO DE OBSTETRICIA Y GINECOLOGIA DEL HOSPITAL MARIA AUXILIADORA DEL DISTRITO DE SAN JUAN DE MIRAFLORES, PROVINCIA Y DEPARTAMENTO LIMA</t>
  </si>
  <si>
    <t>2289725: MEJORAMIENTO DEL SERVICIO DE CIRUGIA PEDIATRICA DEL HOSPITAL MARIA AUXILIADORA DEL DISTRITO DE SAN JUAN DE MIRAFLORES, PROVINCIA Y DEPARTAMENTO LIMA</t>
  </si>
  <si>
    <t>2291694: MEJORAMIENTO DEL MONITOREO Y SUPERVISION DE LAS CIRUGIAS EN LA FASE INTRAOPERATORIA EN EL CENTRO QUIRURGICO DEL HOSPITAL MARIA AUXILIADORA, DISTRITO DE SAN JUAN DE MIRAFLORES, PROVINCIA DE LIMA, DEPARTAMENTO DE LIMA</t>
  </si>
  <si>
    <t>2143568: FORTALECIMIENTO DE LA CAPACIDAD RESOLUTIVA DEL CENTRO DE SALUD I-4 SAN FERNANDO, MICRORED ATE III DE LA DISA IV LIMA ESTE</t>
  </si>
  <si>
    <t>AÑO 2017</t>
  </si>
  <si>
    <t>Ppto. 2017                     (PIM)</t>
  </si>
  <si>
    <t>Ppto. Ejecución Acumulada al 2016</t>
  </si>
  <si>
    <t>Ejecución acumulada al mes de
 Enero (Devengado)</t>
  </si>
  <si>
    <t>Ppto. Ejecución acumulada 2017</t>
  </si>
  <si>
    <t>2140974: MEJORAMIENTO DE LA CAPACIDAD RESOLUTIVA DEL CENTRO DE SALUD DE TUMAN, DISTRITO DE TUMAN - CHICLAYO - LAMBAYEQUE</t>
  </si>
  <si>
    <t>2164572: INSTALACION DE LOS SERVICIOS DEL CENTRO DE VIGILANCIA COMUNAL NUTRICIONAL, DISTRITO DE CARMEN DE LA LEGUA REYNOSO - CALLAO - CALLAO</t>
  </si>
  <si>
    <t>2189826: AMPLIACION DE LOS SERVICIOS MEDICOS DE LA CLINICA MUNICIPAL DE CARMEN DE LA LEGUA REYNOSO, DISTRITO DE CARMEN DE LA LEGUA REYNOSO - CALLAO - CALLAO</t>
  </si>
  <si>
    <t>2192844: MEJORAMIENTO DE LOS SERVICIOS DE SALUD DEL HOSPITAL HIPOLITO UNANUE DE TACNA, DISTRITO DE TACNA, PROVINCIA TACNA - REGION TACNA</t>
  </si>
  <si>
    <t>2194671: MEJORAMIENTO DE LA CAPACIDAD RESOLUTIVA DE LAS UNIDADES PRODUCTORAS DEL HOSPITAL DE CANGALLO, SEGUNDO NIVEL DE ATENCION PROVINCIA CANGALLO REGION AYACUCHO</t>
  </si>
  <si>
    <t>2194672: MEJORAMIENTO DE LA CAPACIDAD RESOLUTIVA DE LA UNIDAD PRODUCTORA DE LOS SERVICIOS DE SALUD DEL HOSPITAL CORACORA - DISTRITO DE CORACORA - PROVINCIA DE PARINACOCHAS, REGION AYACUCHO</t>
  </si>
  <si>
    <t>2194680: MEJORAMIENTO DE LA CAPACIDAD RESOLUTIVA DEL HOSPITAL DE APOYO SAN FRANCISCO, SEGUNDO NIVEL DE ATENCION, AYNA - LA MAR - AYACUCHO</t>
  </si>
  <si>
    <t>2194682: MEJORAMIENTO DE LA CAPACIDAD RESOLUTIVA DEL HOSPITAL SAN MIGUEL, SEGUNDO NIVEL DE ATENCION, LA MAR - AYACUCHO</t>
  </si>
  <si>
    <t>2195952: MEJORAMIENTO DEL ACCESO A SERVICIOS DE SALUD DE SEGUNDO NIVEL DE ATENCION EN EL AMBITO DE INFLUENCIA DEL HOSPITAL MARIA AUXILIADORA, PROVINCIA RODRIGUEZ DE MENDOZA - REGION AMAZONAS</t>
  </si>
  <si>
    <t>2215560: MEJORAMIENTO Y AMPLIACION DE LA INFRAESTRUCTURA EN EL ESTABLECIMIENTO DE SALUD DE SAN JUAN DE TARUCANI DISTRITO DE SAN JUAN DE TARUCANI, PROVINCIA DE AREQUIPA - AREQUIPA</t>
  </si>
  <si>
    <t>2223339: MEJORAMIENTO DE LOS SERVICIOS DE SALUD DEL PRIMER NIVEL DE COMPLEJIDAD EN EL CENTRO POBLADO DE SOCORRO, DISTRITO DE NINACACA - PASCO - PASCO</t>
  </si>
  <si>
    <t>2235570: AMPLIACION, MEJORAMIENTO PUESTO DE SALUD LA NORIA DEL CENTRO POBLADO LA NORIA, DISTRITO DE MARCAVELICA - SULLANA - PIURA</t>
  </si>
  <si>
    <t>2266093: MEJORAMIENTO DE LOS SERVICIOS DE SALUD DEL ESTABLECIMIENTO DE SALUD JESUS GUERRERO CRUZ DE LA RED DE SERVICIOS DE SALUD HUANCABAMBA, DISTRITO Y PROVINCIA DE HUANCABAMBA, DEPARTAMENTO DE PIURA</t>
  </si>
  <si>
    <t>2266200: MEJORAMIENTO DE LOS SERVICIOS DE SALUD DEL ESTABLECIMIENTO DE SALUD AYABACA DE LA PROVINCIA Y DISTRITO DE AYABACA,DEPARTAMENTO DE PIURA</t>
  </si>
  <si>
    <t>2266495: MEJORAMIENTO DE LOS SERVICIOS DE SALUD DEL ESTABLECIMIENTO DE SALUD HUARMACA, DEL DISTRITO DE HUARMACA, PROVINCIA DE HUANCABAMBA, DEPARTAMENTO DE PIURA</t>
  </si>
  <si>
    <t>2267345: MEJORAMIENTO DE LOS SERVICIOS DE SALUD DEL ESTABLECIMIENTO DE SALUD LOS ALGARROBOS DISTRITO Y PROVINCIA DE PIURA-DEPARTAMENTO PIURA</t>
  </si>
  <si>
    <t>2278328: AMPLIACION, MEJORAMIENTO DE LA CAPACIDAD RESOLUTIVA DEL PUESTO DE SALUD LAS ESMERALDAS, DISTRITO DE JOSE LUIS BUSTAMANTE Y RIVERO - AREQUIPA - AREQUIPA</t>
  </si>
  <si>
    <t>2279396: MEJORAMIENTO DE LOS SERVICIOS DE SALUD DEL HOSPITAL DE APOYO PICHANAKI,DISTRITO PICHANAKI,PROVINCIA CHANCHAMAYO, REGION JUNIN</t>
  </si>
  <si>
    <t>2290167: MEJORAMIENTO DE SERVICIOS DE LOS ESTABLECIMIENTOS DE SALUD DE CHALLHUANI, CHOCCEPUQUIO, UMACA Y PISCOBAMBA DE LA MICRO RED DE OCOBAMBA, DISTRITO DE OCOBAMBA - CHINCHEROS - APURIMAC</t>
  </si>
  <si>
    <t>2308089: MEJORAMIENTO DE LOS SERVICIOS DE SALUD DEL PRIMER NIVEL DE COMPLEJIDAD I-1 EN EL CENTRO POBLADO DE CONAICASA, DISTRITO DE PALCA - HUANCAVELICA - HUANCAVELICA</t>
  </si>
  <si>
    <t>2311551: MEJORAMIENTO DE LA CAPACIDAD RESOLUTIVA DE LOS ESTABLECIMIENTOS DE SALUD TIPO I-1 DE LAS LOCALIDADES DE CANAL, PICHIWILLCA Y MONTERRICO, DISTRITO DE SAMUGARI - LA MAR - AYACUCHO</t>
  </si>
  <si>
    <t>2314549: MEJORAMIENTO DE LA CAPACIDAD RESOLUTIVA DEL ESTABLECIMIENTO DE SALUD TIPO I-1 DEL CENTRO POBLADO DE ROSARIO, DISTRITO DE AYNA - LA MAR - AYACUCHO</t>
  </si>
  <si>
    <t>2319018: MEJORAMIENTO DE LOS SERVICIOS DE SALUD DEL PRIMER NIVEL DE ATENCION EN LOS EE.SS. DE LUYANTA, SAN RAFAEL Y MANZANAYOCC DE LA MICRORED SOCOS - RED DE SALUD HUAMANGA - DIRESA AYACUCHO, DISTRITO DE SOCOS - HUAMANGA - AYACUCHO</t>
  </si>
  <si>
    <t>2322927: MEJORAMIENTO DE LOS SERVICIOS DE SALUD DEL ESTABLECIMIENTO DE SALUD QUINCEMIL DISTRITO DE CAMANTI, PROVINCIA DE QUISPICANCHI - CUSCO</t>
  </si>
  <si>
    <t>2135285: MEJORAMIENTO DE LOS SERVICIOS DE SALUD DEL CENTRO DE SALUD DE PUCUSANA DE LA MICRORED SAN BARTOLO, DIRECCION DE RED DE SALUD VILLA EL SALVADOR LURIN PACHACAMAC PUCUSANA, DISA II LIMA SUR</t>
  </si>
  <si>
    <r>
      <t xml:space="preserve">Año de Ejecución: </t>
    </r>
    <r>
      <rPr>
        <b/>
        <sz val="10"/>
        <rFont val="Arial"/>
        <family val="2"/>
      </rPr>
      <t>2017</t>
    </r>
  </si>
  <si>
    <t>Ejecución acumulada al 2017  (Devengado)</t>
  </si>
  <si>
    <t>Unidad Ejecutora 001-1548: ADMINISTRACION IGSS ( INSTITUTO DE GESTION DE SERVICIOS DE SALUD)</t>
  </si>
  <si>
    <t>2196449: MEJORAMIENTO DE LA CAPACIDAD RESOLUTIVA DEL SERVICIO DE UROLOGIA DEL HOSPITAL NACIONAL DOS DE MAYO</t>
  </si>
  <si>
    <t>2199207: MEJORAMIENTO DE LA PROVISION DE LOS SERVICIOS DE LA ESN DE PREVENCION Y CONTROL DE INFECCIONES DE TRANSMISION SEXUAL Y VIH-SIDA Y DE LOS SERVICIOS DE DERMATOLOGIA DEL HOSPITAL NACIONAL CAYETANO HEREDIA - SMP - LIMA - LIMA</t>
  </si>
  <si>
    <t>Ppto 2017 (PIM)</t>
  </si>
  <si>
    <t>2186096: MEJORAMIENTO DEL SERVICIO DE DIAGNOSTICO MEDIANTE EL PROGRAMA PRESUPUESTAL DE PREVENCION Y CONTROL DEL CANCER EN EL HOSPITAL MARIA AUXILIADORA DISTRITO DE SAN JUAN DE MIRAFLORES, PROVINCIA DE LIMA, DEPARTAMENTO DE LIMA</t>
  </si>
  <si>
    <t>2293887: MEJORAMIENTO DE LA UNIDAD DE DIALISIS EN EL DEPARTAMENTO DE MEDICINA DEL HOSPITAL MARIA AUXILIADORA DE SAN JUAN DE MIRAFLORES, LIMA.</t>
  </si>
  <si>
    <t>2313224: MEJORAMIENTO DE LA CAPACIDAD DE ATENCION NEONATAL DEL C.S. BAYOVAR EN EL MARCO DEL PLAN NACIONAL BIENVENIDOS A LA VIDA MR JAIME ZUBIETA, RED DE SALUD SAN JUAN DE LURIGANCHO DISTRITO DE SAN JUAN DE LURIGANCHO, PROVINCIA DE LIMA, DEPARTAMENTO DE LIMA</t>
  </si>
  <si>
    <t>2313241: MEJORAMIENTO DE LA CAPACIDAD DE ATENCION NEONATAL DEL C.S. PIEDRA LIZA DE LA MR PIEDRA LIZA EN EL MARCO DEL PLAN NACIONAL BIENVENIDOS A LA VIDA DISTRITO DE SAN JUAN DE LURIGANCHO, PROVINCIA DE LIMA, DEPARTAMENTO DE LIMA</t>
  </si>
  <si>
    <t>2314018: MEJORAMIENTO DE LA CAPACIDAD DE ATENCION NEONATAL DEL C.S. 10 DE OCTUBRE MR JOSE CARLOS MARIATEGUI EN EL MARCO DEL PLAN NACIONAL BIENVENIDOS A LA VIDA DISTRITO DE SAN JUAN DE LURIGANCHO, PROVINCIA DE LIMA, DEPARTAMENTO DE LIMA</t>
  </si>
  <si>
    <t>2314034: MEJORAMIENTO DE LA CAPACIDAD DE ATENCION NEONATAL DEL C.S. CAJA DE AGUA DE LA MICRO RED PIEDRA LIZA EN EL MARCO DEL PLAN NACIONAL BIENVENIDOS A LA VIDA DISTRITO DE SAN JUAN DE LURIGANCHO, PROVINCIA DE LIMA DEPARTAMENTO DE LIMA</t>
  </si>
  <si>
    <t>2314062: MEJORAMIENTO DE LA CAPACIDAD DE ATENCION NEONATAL DEL C.S. LA HUAYRONA DE LA MICRO RED SAN FERNANDO EN EL MARCO DEL PLAN NACIONAL BIENVENIDOS A LA VIDA DISTRITO DE SAN JUAN DE LURIGANCHO, PROVINCIA DE LIMA, DEPARTAMENTO DE LIMA</t>
  </si>
  <si>
    <t>2314935: MEJORAMIENTO DE LA CAPACIDAD DE ATENCION NEONATAL DEL P.S. MEDALLA MILAGROSA DE LA MICRO RED GANIMEDES EN EL MARCO DEL PLAN NACIONAL BIENVENIDOS A LA VIDA DISTRITO DE SAN JUAN DE LURIGANCHO, PROVINCIA DE LIMA, DEPARTAMENTO DE LIMA</t>
  </si>
  <si>
    <t>Unidad Ejecutora 023-1576: RED. DE SALUD RIMAC - SAN MARTIN DE PORRES - LOS OLIVOS - IGSS</t>
  </si>
  <si>
    <t>2029146: MEJORAMIENTO DE LOS SERVICIOS DE SALUD DEL CENTRO DE SALUD LOS LIBERTADORES DE LA RED V RIMAC-SMP-LOS OLIVOS</t>
  </si>
  <si>
    <t>2046225: MEJORAMIENTO DE LOS SERVICIOS DE SALUD DEL CENTRO DE SALUD CAQUETA RED V RIMAC SMP</t>
  </si>
  <si>
    <t>2086393: IMPLEMENTACION DEL SERVICIO MATERNO INFANTIL EN EL CENTRO DE SALUD MEXICO DEL DISTRITO DE SAN MARTIN DE PORRES - LIMA</t>
  </si>
  <si>
    <t>2154122: MEJORAMIENTO DE LOS SERVICIOS DE SALUD DEL ESTABLECIMIENTO DE SALUD VILLA LOS ANGELES - MICRORED RIMAC - RED RIMAC SAN MARTIN DE PORRES LOS OLIVOS - DISA V LIMA CIUDAD</t>
  </si>
  <si>
    <t>2315192: MEJORAMIENTO DE LA CAPACIDAD DE ATENCION NEONATAL DEL CENTRO DE SALUD MEXICO DE LA DIRECCION DE RED DE SALUD LIMA NORTE V RIMAC - SAN MARTIN DE PORRES - LOS OLIVOS, DISTRTITO DE SAN MARTIN DE PORRES, PROVINCIA LIMA, DEPARTAMENTO LIMA, EN EL MARCO DEL</t>
  </si>
  <si>
    <t>2315259: MEJORAMIENTO DE LA CAPACIDAD DE ATENCION NEONATAL DEL CENTRO DE SALUD MATERNO INFANTIL RIMAC DE LA DIRECCION DE LA RED DE SALUD LIMA NORTE V - RIMAC - SAN MARTIN DE PORRES - LOS OLIVOS, DISTRITO DEL RIMAC, PROVINCIA DE LIMA, DEPARTAMENTO DE LIMA, EN</t>
  </si>
  <si>
    <t>2315331: MEJORAMIENTO DE LA CAPACIDAD DE ATENCION NEONATAL DEL CENTRO DE SALUD MATERNO INFANTIL JUAN PABLO II DE LA DIRECCION DE RED DE SALUD LIMA NORTE V RIMAC-SAN MARTIN DE PORRES-LOS OLIVOS, DISTRITO DE LO OLIVOS, PROVINCIA DE LIMA, DEPARTAMENTO DE LIMA, E</t>
  </si>
  <si>
    <t>Unidad Ejecutora 024-1577: RED. DE SALUD TUPAC AMARU - IGSS</t>
  </si>
  <si>
    <t>2314509: MEJORAMIENTO DE LA CAPACIDAD DE ATENCION NEONATAL DEL CENTRO DE SALUD AÑO NUEVO DE LA MICRO RED COLLIQUE DE LA RED DE SALUD TUPAC AMARU EN EL MARCO DEL PLAN NACIONAL BIENVENIDOS A LA VIDA DEL DISTRITO DE COMAS DE LA PROVINCIA DE LIMA DEL DEPARTAMENTO</t>
  </si>
  <si>
    <t>2314518: MEJORAMIENTO DE LA CAPACIDAD DE ATENCION NEONATAL DEL CENTRO DE SALUD COLLIQUE IIIDE LA MICRO RED COLLIQUE DE LA RED DE SALUD TUPAC AMARU EN EL MARCO DEL PLAN NACIONAL BIENVENIDOS A LA VIDA DEL DISTRITO DE COMAS DE LA PROVINCIA DE LIMA DEPARTAMENTO D</t>
  </si>
  <si>
    <t>2314690: MEJORAMIENTO DE LA CAPACIDAD DE ATENCION NEONATAL DEL PUESTO DE SALUD PUNCHAUCA DE LA MICRO RED CARABAYLLO DE LA RED DE SALUD TUPAC AMARU EN EL MARCO DEL PLAN NACIONAL BIENVENIDOS A LA VIDA DEL DISTRITO DE CARABAYLLO DE LA PROVINCIA DE LIMA DEPARTAME</t>
  </si>
  <si>
    <t>2314696: MEJORAMIENTO DE LA CAPACIDAD DE ATENCION NEONATAL DEL CENTRO DE SALUD TUPAC AMARU DE LA MICRO RED TAHUANTINSUYO DE LA RED DE SALUD TUPAC AMARU EN EL MARCO DEL PLAN NACIONAL BIENVENIDOS A LA VIDA DEL DISTRITO DE INDEPENDENCIA DE LA PROVINCIA DE LIMA D</t>
  </si>
  <si>
    <t>2314700: MEJORAMIENTO DE LA CAPACIDAD DE ATENCION NEONATAL DEL CENTRO DE SALUD VILLA ESPERANZA DE LA MICRO RED CARABAYLLO DE LA RED DE SALUD TUPAC AMARU EN EL MARCO DEL PLAN NACIONAL BIENVENIDOS A LA VIDA DEL DISTRITO DE CARABAYLLO DE LA PROVINCIA DE LIMA DEP</t>
  </si>
  <si>
    <t>2314759: MEJORAMIENTO DE LA CAPACIDAD DE ATENCION NEONATAL DEL CENTRO DE SALUD RAUL PORRAS BARRENECHEA DE LA MICRO RED CARABAYLLO DE LA RED DE SALUD TUPAC AMARU EN EL MARCO DEL PLAN NACIONAL BIENVENIDOS A LA VIDA DEL DISTRITO DE CARABAYLLO DE LA PROVINCIA DE</t>
  </si>
  <si>
    <t>2314778: MEJORAMIENTO DE LA CAPACIDAD DE ATENCION NEONATAL DEL CENTRO DE SALUD TAHUANTINSUYO BAJO DE LA MICRO RED TAHUANTINSUYO DE LA RED DE SALUD TUPAC AMARU EN EL MARCO DEL PLAN NACIONAL BIENVENIDOS A LA VIDA DEL DISTRITO DE INDEPENDENCIA DE LA PROVINCIA DE</t>
  </si>
  <si>
    <t>Unidad Ejecutora 033-1586: RED DE SALUD LIMA NORTE IV - IGSS</t>
  </si>
  <si>
    <t>2314281: MEJORAMIENTO DE LA CAPACIDAD DE ATENCION NEONATAL DEL CENTRO DE SALUD SANTA ROSA DE LA RED DE SALUD LIMA NORTE IV DEL IGSS DISTRITO DE PUENTE PIEDRA, PROVINCIA DE LIMA, EN EL MARCO AL PLAN NACIONAL BIENVENIDO A LA VIDA</t>
  </si>
  <si>
    <t>2314292: MEJORAMIENTO DE LA CAPACIDAD DE ATENCION NEONATAL DEL CENTRO DE SALUD MATERNO INFANTIL DR. ENRIQUE MARTIN ALTUNA DE LA RED DE SALUD LIMA NORTE IV DEL IGSS DEL DISTRITO DE PUENTE PIEDRA DE LA PROVINCIA DE LIMA, EN EL MARCO AL PLAN NACIONAL BIENVENIDO</t>
  </si>
  <si>
    <t>2314303: MEJORAMIENTO DE LA CAPACIDAD DE ATENCION NEONATAL DEL CENTRO DE SALUD LOS SUREÑOS DE LA RED DE SALUD LIMA NORTE IV DEL IGSS DEL DISTRITO DE PUENTE PIEDRA DE LA PROVINCIA DE LIMA, EN EL MARCO AL PLAN NACIONAL BIENVENIDO A LA VIDA</t>
  </si>
  <si>
    <t>2314313: MEJORAMIENTO DE LA CAPACIDAD DE ATENCION NEONATAL DEL CENTRO DE SALUD MATERNO INFANTIL ANCON DE LA RED DE SALUD LIMA NORTE IV DEL IGSS DEL DISTRITO DE PUENTE PIEDRA DE LA PROVINCIA DE LIMA, EN EL MARCO AL PLAN NACIONAL BIENVENIDO A LA VIDA</t>
  </si>
  <si>
    <t>2314325: MEJORAMIENTO DE LA CAPACIDAD DE ATENCION NEONATAL DEL CENTRO DE SALUD LA ENSENADA DE LA RED DE SALUD LIMA NORTE IV DEL IGSS DISTRITO DE PUENTE PIEDRA PROVINCIA DE LIMA, EN EL MARCO AL PLAN NACIONAL BIENVENIDO A LA VIDA</t>
  </si>
  <si>
    <t>125-1655: PROGRAMA NACIONAL DE INVERSIONES EN SALUD</t>
  </si>
  <si>
    <t xml:space="preserve">       125-1655:  PROGRAMA NACIONAL DE INVERSIONES EN SALUD</t>
  </si>
  <si>
    <t xml:space="preserve">       022-138  :  DIRECCION DE SALUD II LIMA SUR</t>
  </si>
  <si>
    <t xml:space="preserve">       001-117  :  ADMINISTRACION CENTRAL - MINSA</t>
  </si>
  <si>
    <t>CONSOLIDADO GENERAL DE LAS EJECUCIONES DEL SECTOR SALUD</t>
  </si>
  <si>
    <t>AL MES DE FEBRERO 2017</t>
  </si>
  <si>
    <t>2113092: FORTALECIMIENTO DE LA CAPACIDAD OPERATIVA DEL CENTRO DE SALUD MANCHAY ALTO - MICRORED PACHACAMAC DRS VILLA EL SALVADOR LURIN PACHACAMAC PUCUSANA - DISA II LIMA SUR</t>
  </si>
  <si>
    <t>2265367: AMPLIACION Y EQUIPAMIENTO DEL PUESTO DE SALUD LA FRATERNIDAD - HUAYCAN DE LA MICRORRED ATE I - RED LIMA ESTE METROPÒLITANA - DISA IV LIMA ESTE</t>
  </si>
  <si>
    <t>2285573: MEJORAMIENTO DE LOS SERVICIOS DE SALUD DEL ESTABLECIMIENTO DE SALUD PROGRESO, DEL DISTRITO DE CHIMBOTE, PROVINCIA DE SANTA, DEPARTAMENTO DE ANCASH</t>
  </si>
  <si>
    <t>Unidad Ejecutora 002-1551: HOSPITAL NACIONAL ARZOBISPO LOAYZA</t>
  </si>
  <si>
    <t>2170440: EQUIPAMIENTO DEL DEPARTAMENTO DE ANESTESIOLOGIA Y CENTRO QUIRURGICO DEL HOSPITAL NACIONAL ARZOBISPO LOAYZA</t>
  </si>
  <si>
    <t>2172430: MEJORAMIENTO DEL SERVICIO DE NEFROLOGIA DEL HOSPITAL NACIONAL ARZOBISPO LOAYZA - LIMA - LIMA</t>
  </si>
  <si>
    <t>Unidad Ejecutora 007-1560: INSTITUTO NACIONAL DE CIENCIAS NEUROLOGICAS - IGSS</t>
  </si>
  <si>
    <t>2108103: MEJORAMIENTO DE LA CAPACIDAD RESOLUTIVA DE LA UNIDAD DE CUIDADOS INTENSIVOS DEL INSTITUTO NACIONAL DE CIENCIAS NEUROLOGICAS</t>
  </si>
  <si>
    <t>Unidad Ejecutora 009-1562: INSTITUTO NACIONAL DE REHABILITACION - IGSS</t>
  </si>
  <si>
    <t>2056337: MEJORAMIENTO DE LA ATENCION DE LAS PERSONAS CON DISCAPACIDAD DE ALTA COMPLEJIDAD EN EL INSTITUTO NACIONAL DE REHABILITACION</t>
  </si>
  <si>
    <t>2160763: MEJORAMIENTO DEL MONITOREO Y TRATAMIENTO EN LOS PACIENTES DE LOS DEPARTAMENTOS DE MEDICINA Y PEDIATRIA DEL HOSPITAL NACIONAL HIPOLITO UNANUE AGUSTINO, LIMA, LIMA</t>
  </si>
  <si>
    <t>2197543: MEJORAMIENTO DEL EQUIPAMIENTO QUIRURGICO ESPECIALIZADO EN EL SERVICIO DE TORAX Y CARDIOVASCULAR DEL HOSPITAL MARIA AUXILIADORA UBICADO EN EL DISTRITO DE SAN JUAN DE MIRAFLORES, PROVINCIA Y DEPARTAMENTO DE LIMA</t>
  </si>
  <si>
    <t>2133722: CONSTRUCCION DE NUEVA INFRAESTRUCTURA E IMPLEMENTACION DEL ESTABLECIMIENTO DE SALUD CHACARILLA DE OTERO DE LA MICRORED DE SALUD PIEDRA LIZA, DIRECCION DE RED DE SALUD SAN JUAN DE LURIGANCHO, DIRECCION DE SALUD IV LIMA ESTE</t>
  </si>
  <si>
    <t>2171360: MEJORAMIENTO DE LA CAPACIDAD RESOLUTIVA DEL CENTRO DE SALUD SANTA LUZMILA II DE LA RED TUPAC AMARU DE LA DISA V LIMA CIUDAD</t>
  </si>
  <si>
    <t>Ejecución acumulada al mes de
Enero (Devengado)</t>
  </si>
  <si>
    <t xml:space="preserve">EJECUCION DE LOS PROYECTOS DE INVERSION DE LAS UNIDADES EJECUTORAS DEL PLIEGO 011 </t>
  </si>
  <si>
    <t>DEL MINISTERIO DE SALUD AL MES DE FEBRERO 2017</t>
  </si>
  <si>
    <t xml:space="preserve">EJECUCION DE LOS PROYECTOS DE INVERSION DE LAS UNIDADES EJECUTORAS DE LOS PLIEGOS ADSCRITOS </t>
  </si>
  <si>
    <t>AL PLIEGO DEL MINISTERIO DE SALUD AL MES DE FEBRERO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</si>
</sst>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 #,##0_ ;_ * \-#,##0_ ;_ * &quot;-&quot;??_ ;_ @_ "/>
    <numFmt numFmtId="165" formatCode="_(* #,##0_);_(* \(#,##0\);_(* &quot;-&quot;??_);_(@_)"/>
    <numFmt numFmtId="166" formatCode="#,##0.0"/>
    <numFmt numFmtId="167" formatCode="0.0"/>
    <numFmt numFmtId="168" formatCode="_ * #,##0.00_ ;_ * \-#,##0.00_ ;_ * \-??_ ;_ @_ "/>
  </numFmts>
  <fonts count="36" x14ac:knownFonts="1">
    <font>
      <sz val="11"/>
      <color theme="1"/>
      <name val="Calibri"/>
      <family val="2"/>
      <scheme val="minor"/>
    </font>
    <font>
      <sz val="11"/>
      <color indexed="8"/>
      <name val="Calibri"/>
      <family val="2"/>
    </font>
    <font>
      <sz val="11"/>
      <color indexed="8"/>
      <name val="Calibri"/>
      <family val="2"/>
    </font>
    <font>
      <sz val="11"/>
      <color indexed="8"/>
      <name val="Arial Black"/>
      <family val="2"/>
    </font>
    <font>
      <b/>
      <sz val="8"/>
      <name val="Arial"/>
      <family val="2"/>
    </font>
    <font>
      <sz val="8"/>
      <name val="Arial"/>
      <family val="2"/>
    </font>
    <font>
      <sz val="8"/>
      <name val="Arial"/>
      <family val="2"/>
    </font>
    <font>
      <sz val="10"/>
      <name val="Arial"/>
      <family val="2"/>
    </font>
    <font>
      <b/>
      <sz val="12"/>
      <name val="Verdana"/>
      <family val="2"/>
    </font>
    <font>
      <sz val="7"/>
      <name val="Arial"/>
      <family val="2"/>
    </font>
    <font>
      <b/>
      <sz val="10"/>
      <name val="Arial"/>
      <family val="2"/>
    </font>
    <font>
      <b/>
      <sz val="9"/>
      <color indexed="9"/>
      <name val="Arial"/>
      <family val="2"/>
    </font>
    <font>
      <sz val="12"/>
      <name val="Arial Black"/>
      <family val="2"/>
    </font>
    <font>
      <sz val="11"/>
      <name val="Arial Black"/>
      <family val="2"/>
    </font>
    <font>
      <sz val="9"/>
      <name val="Arial"/>
      <family val="2"/>
    </font>
    <font>
      <sz val="14"/>
      <name val="Arial"/>
      <family val="2"/>
    </font>
    <font>
      <sz val="9"/>
      <color indexed="9"/>
      <name val="Arial"/>
      <family val="2"/>
    </font>
    <font>
      <b/>
      <sz val="11"/>
      <color indexed="8"/>
      <name val="Arial Black"/>
      <family val="2"/>
    </font>
    <font>
      <sz val="9"/>
      <color indexed="16"/>
      <name val="Arial"/>
      <family val="2"/>
    </font>
    <font>
      <b/>
      <sz val="9"/>
      <name val="Arial"/>
      <family val="2"/>
    </font>
    <font>
      <b/>
      <sz val="9"/>
      <color indexed="16"/>
      <name val="Arial"/>
      <family val="2"/>
    </font>
    <font>
      <sz val="9"/>
      <color indexed="8"/>
      <name val="Arial"/>
      <family val="2"/>
    </font>
    <font>
      <b/>
      <sz val="9"/>
      <color indexed="18"/>
      <name val="Arial"/>
      <family val="2"/>
    </font>
    <font>
      <sz val="10"/>
      <name val="Arial Black"/>
      <family val="2"/>
    </font>
    <font>
      <b/>
      <sz val="9"/>
      <color indexed="8"/>
      <name val="Arial"/>
      <family val="2"/>
    </font>
    <font>
      <sz val="11"/>
      <color theme="1"/>
      <name val="Calibri"/>
      <family val="2"/>
      <scheme val="minor"/>
    </font>
    <font>
      <sz val="9"/>
      <color theme="1"/>
      <name val="Arial"/>
      <family val="2"/>
    </font>
    <font>
      <b/>
      <sz val="9"/>
      <color rgb="FFFF0000"/>
      <name val="Arial"/>
      <family val="2"/>
    </font>
    <font>
      <sz val="9"/>
      <color rgb="FFFF0000"/>
      <name val="Arial"/>
      <family val="2"/>
    </font>
    <font>
      <b/>
      <sz val="10"/>
      <color theme="1"/>
      <name val="Arial"/>
      <family val="2"/>
    </font>
    <font>
      <sz val="10"/>
      <color theme="1"/>
      <name val="Arial"/>
      <family val="2"/>
    </font>
    <font>
      <b/>
      <sz val="9"/>
      <color theme="1"/>
      <name val="Arial"/>
      <family val="2"/>
    </font>
    <font>
      <sz val="20"/>
      <name val="Arial"/>
      <family val="2"/>
    </font>
    <font>
      <u/>
      <sz val="11"/>
      <color theme="10"/>
      <name val="Calibri"/>
      <family val="2"/>
      <scheme val="minor"/>
    </font>
    <font>
      <sz val="8"/>
      <name val="Calibri"/>
      <family val="2"/>
      <scheme val="minor"/>
    </font>
    <font>
      <u/>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43"/>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indexed="64"/>
      </patternFill>
    </fill>
    <fill>
      <patternFill patternType="solid">
        <fgColor rgb="FFB9F2FD"/>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style="thin">
        <color indexed="9"/>
      </right>
      <top/>
      <bottom style="medium">
        <color indexed="64"/>
      </bottom>
      <diagonal/>
    </border>
    <border>
      <left style="thin">
        <color indexed="9"/>
      </left>
      <right style="thin">
        <color indexed="9"/>
      </right>
      <top/>
      <bottom/>
      <diagonal/>
    </border>
    <border>
      <left style="medium">
        <color indexed="22"/>
      </left>
      <right style="medium">
        <color indexed="22"/>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diagonal/>
    </border>
    <border>
      <left style="thin">
        <color theme="0"/>
      </left>
      <right/>
      <top/>
      <bottom style="thin">
        <color indexed="64"/>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12">
    <xf numFmtId="0" fontId="0" fillId="0" borderId="0"/>
    <xf numFmtId="43" fontId="2"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168" fontId="1" fillId="0" borderId="0" applyFill="0" applyBorder="0" applyAlignment="0" applyProtection="0"/>
    <xf numFmtId="0" fontId="1" fillId="0" borderId="0"/>
    <xf numFmtId="0" fontId="7" fillId="0" borderId="0"/>
    <xf numFmtId="0" fontId="7" fillId="0" borderId="0"/>
    <xf numFmtId="0" fontId="7" fillId="0" borderId="0"/>
    <xf numFmtId="0" fontId="33" fillId="0" borderId="0" applyNumberFormat="0" applyFill="0" applyBorder="0" applyAlignment="0" applyProtection="0"/>
  </cellStyleXfs>
  <cellXfs count="191">
    <xf numFmtId="0" fontId="0" fillId="0" borderId="0" xfId="0"/>
    <xf numFmtId="0" fontId="9" fillId="2" borderId="0" xfId="9" applyFont="1" applyFill="1"/>
    <xf numFmtId="0" fontId="9" fillId="2" borderId="0" xfId="9" applyFont="1" applyFill="1" applyAlignment="1">
      <alignment wrapText="1"/>
    </xf>
    <xf numFmtId="0" fontId="4" fillId="2" borderId="0" xfId="9" applyFont="1" applyFill="1" applyAlignment="1">
      <alignment wrapText="1"/>
    </xf>
    <xf numFmtId="0" fontId="9" fillId="2" borderId="0" xfId="9" applyFont="1" applyFill="1" applyAlignment="1">
      <alignment horizontal="center"/>
    </xf>
    <xf numFmtId="0" fontId="12" fillId="0" borderId="0" xfId="0" applyFont="1" applyFill="1" applyBorder="1" applyAlignment="1">
      <alignment vertical="center" wrapText="1"/>
    </xf>
    <xf numFmtId="0" fontId="10" fillId="2" borderId="1" xfId="9" applyFont="1" applyFill="1" applyBorder="1" applyAlignment="1">
      <alignment horizontal="left" wrapText="1"/>
    </xf>
    <xf numFmtId="3" fontId="9" fillId="2" borderId="0" xfId="9" applyNumberFormat="1" applyFont="1" applyFill="1"/>
    <xf numFmtId="3" fontId="14" fillId="2" borderId="0" xfId="9" applyNumberFormat="1" applyFont="1" applyFill="1"/>
    <xf numFmtId="3" fontId="12" fillId="0" borderId="0" xfId="0" applyNumberFormat="1" applyFont="1" applyFill="1" applyBorder="1" applyAlignment="1">
      <alignment vertical="center" wrapText="1"/>
    </xf>
    <xf numFmtId="3" fontId="15" fillId="2" borderId="0" xfId="9" applyNumberFormat="1" applyFont="1" applyFill="1"/>
    <xf numFmtId="3" fontId="9" fillId="2" borderId="0" xfId="9" applyNumberFormat="1" applyFont="1" applyFill="1" applyAlignment="1">
      <alignment horizontal="center"/>
    </xf>
    <xf numFmtId="3" fontId="10" fillId="2" borderId="3" xfId="9" applyNumberFormat="1" applyFont="1" applyFill="1" applyBorder="1" applyAlignment="1">
      <alignment horizontal="right"/>
    </xf>
    <xf numFmtId="0" fontId="5" fillId="2" borderId="0" xfId="9" applyFont="1" applyFill="1"/>
    <xf numFmtId="3" fontId="5" fillId="2" borderId="0" xfId="9" applyNumberFormat="1" applyFont="1" applyFill="1"/>
    <xf numFmtId="0" fontId="10" fillId="5" borderId="1" xfId="9" applyFont="1" applyFill="1" applyBorder="1" applyAlignment="1">
      <alignment horizontal="left" wrapText="1"/>
    </xf>
    <xf numFmtId="3" fontId="10" fillId="5" borderId="4" xfId="9" applyNumberFormat="1" applyFont="1" applyFill="1" applyBorder="1" applyAlignment="1">
      <alignment horizontal="right"/>
    </xf>
    <xf numFmtId="0" fontId="14" fillId="2" borderId="5" xfId="9" applyFont="1" applyFill="1" applyBorder="1" applyAlignment="1">
      <alignment horizontal="left" wrapText="1"/>
    </xf>
    <xf numFmtId="3" fontId="14" fillId="5" borderId="2" xfId="9" applyNumberFormat="1" applyFont="1" applyFill="1" applyBorder="1" applyAlignment="1">
      <alignment horizontal="right"/>
    </xf>
    <xf numFmtId="167" fontId="14" fillId="5" borderId="6" xfId="9" applyNumberFormat="1" applyFont="1" applyFill="1" applyBorder="1" applyAlignment="1">
      <alignment horizontal="right"/>
    </xf>
    <xf numFmtId="43" fontId="9" fillId="2" borderId="0" xfId="1" applyFont="1" applyFill="1"/>
    <xf numFmtId="43" fontId="9" fillId="2" borderId="0" xfId="9" applyNumberFormat="1" applyFont="1" applyFill="1"/>
    <xf numFmtId="43" fontId="5" fillId="2" borderId="0" xfId="9" applyNumberFormat="1" applyFont="1" applyFill="1"/>
    <xf numFmtId="0" fontId="7" fillId="2" borderId="0" xfId="9" applyFont="1" applyFill="1" applyAlignment="1">
      <alignment horizontal="center"/>
    </xf>
    <xf numFmtId="3" fontId="14" fillId="5" borderId="0" xfId="9" applyNumberFormat="1" applyFont="1" applyFill="1" applyBorder="1" applyAlignment="1">
      <alignment horizontal="right"/>
    </xf>
    <xf numFmtId="0" fontId="9" fillId="2" borderId="0" xfId="9" applyFont="1" applyFill="1" applyBorder="1"/>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10" applyFont="1" applyFill="1" applyBorder="1" applyAlignment="1">
      <alignment horizontal="center" vertical="center" wrapText="1"/>
    </xf>
    <xf numFmtId="167" fontId="11" fillId="3" borderId="8" xfId="0" applyNumberFormat="1" applyFont="1" applyFill="1" applyBorder="1" applyAlignment="1">
      <alignment horizontal="center" vertical="center" wrapText="1"/>
    </xf>
    <xf numFmtId="167" fontId="11" fillId="3" borderId="20" xfId="10" applyNumberFormat="1" applyFont="1" applyFill="1" applyBorder="1" applyAlignment="1">
      <alignment horizontal="center" vertical="center" wrapText="1"/>
    </xf>
    <xf numFmtId="0" fontId="14" fillId="0" borderId="0" xfId="10" applyFont="1" applyFill="1" applyBorder="1"/>
    <xf numFmtId="0" fontId="14" fillId="0" borderId="0" xfId="10" applyFont="1" applyAlignment="1">
      <alignment horizontal="center" vertical="center" wrapText="1"/>
    </xf>
    <xf numFmtId="3" fontId="18" fillId="0" borderId="10" xfId="10" applyNumberFormat="1" applyFont="1" applyFill="1" applyBorder="1" applyAlignment="1">
      <alignment horizontal="right" vertical="center" wrapText="1"/>
    </xf>
    <xf numFmtId="3" fontId="19" fillId="0" borderId="0" xfId="10" applyNumberFormat="1" applyFont="1" applyFill="1" applyBorder="1" applyAlignment="1">
      <alignment horizontal="right" vertical="center" wrapText="1"/>
    </xf>
    <xf numFmtId="0" fontId="14" fillId="0" borderId="0" xfId="10" applyFont="1"/>
    <xf numFmtId="0" fontId="20" fillId="5" borderId="2" xfId="10" applyFont="1" applyFill="1" applyBorder="1" applyAlignment="1">
      <alignment horizontal="center" vertical="center" wrapText="1"/>
    </xf>
    <xf numFmtId="4" fontId="7" fillId="2" borderId="0" xfId="9" applyNumberFormat="1" applyFont="1" applyFill="1"/>
    <xf numFmtId="4" fontId="23" fillId="0" borderId="0" xfId="0" applyNumberFormat="1" applyFont="1" applyFill="1" applyBorder="1" applyAlignment="1">
      <alignment vertical="center" wrapText="1"/>
    </xf>
    <xf numFmtId="0" fontId="11" fillId="3" borderId="20" xfId="10" applyFont="1" applyFill="1" applyBorder="1" applyAlignment="1">
      <alignment horizontal="center" vertical="center" wrapText="1"/>
    </xf>
    <xf numFmtId="0" fontId="21" fillId="0" borderId="0" xfId="0" applyFont="1" applyAlignment="1">
      <alignment horizontal="center" vertical="center" wrapText="1"/>
    </xf>
    <xf numFmtId="0" fontId="26" fillId="0" borderId="0" xfId="0" applyFont="1"/>
    <xf numFmtId="0" fontId="21" fillId="0" borderId="0" xfId="0" applyFont="1" applyAlignment="1">
      <alignment vertical="center" wrapText="1"/>
    </xf>
    <xf numFmtId="0" fontId="21" fillId="0" borderId="0" xfId="0" applyFont="1"/>
    <xf numFmtId="0" fontId="26" fillId="0" borderId="0" xfId="0" applyFont="1" applyBorder="1"/>
    <xf numFmtId="0" fontId="22" fillId="0" borderId="2" xfId="0" applyFont="1" applyBorder="1" applyAlignment="1">
      <alignment horizontal="justify" vertical="center" wrapText="1"/>
    </xf>
    <xf numFmtId="3" fontId="22" fillId="0" borderId="2" xfId="0" applyNumberFormat="1" applyFont="1" applyBorder="1" applyAlignment="1">
      <alignment horizontal="right" vertical="center" wrapText="1"/>
    </xf>
    <xf numFmtId="0" fontId="20" fillId="0" borderId="2" xfId="0" applyFont="1" applyFill="1" applyBorder="1" applyAlignment="1">
      <alignment horizontal="center" vertical="center" wrapText="1"/>
    </xf>
    <xf numFmtId="0" fontId="19" fillId="6" borderId="2" xfId="0" applyFont="1" applyFill="1" applyBorder="1" applyAlignment="1">
      <alignment horizontal="left" vertical="center" wrapText="1"/>
    </xf>
    <xf numFmtId="165" fontId="19" fillId="6" borderId="2" xfId="2" applyNumberFormat="1" applyFont="1" applyFill="1" applyBorder="1" applyAlignment="1">
      <alignment horizontal="right" vertical="center" wrapText="1"/>
    </xf>
    <xf numFmtId="3" fontId="19" fillId="6" borderId="2" xfId="2" applyNumberFormat="1" applyFont="1" applyFill="1" applyBorder="1" applyAlignment="1">
      <alignment horizontal="right" vertical="center" wrapText="1"/>
    </xf>
    <xf numFmtId="0" fontId="20" fillId="5" borderId="2" xfId="0" applyFont="1" applyFill="1" applyBorder="1" applyAlignment="1">
      <alignment horizontal="center" vertical="center" wrapText="1"/>
    </xf>
    <xf numFmtId="0" fontId="19" fillId="6" borderId="11" xfId="0" applyFont="1" applyFill="1" applyBorder="1" applyAlignment="1">
      <alignment horizontal="left" vertical="center" wrapText="1"/>
    </xf>
    <xf numFmtId="49" fontId="20" fillId="2" borderId="2" xfId="0" applyNumberFormat="1" applyFont="1" applyFill="1" applyBorder="1" applyAlignment="1">
      <alignment vertical="center" wrapText="1"/>
    </xf>
    <xf numFmtId="167" fontId="26" fillId="0" borderId="0" xfId="0" applyNumberFormat="1" applyFont="1"/>
    <xf numFmtId="4" fontId="26" fillId="0" borderId="0" xfId="0" applyNumberFormat="1" applyFont="1"/>
    <xf numFmtId="0" fontId="21" fillId="5" borderId="0" xfId="0" applyFont="1" applyFill="1" applyAlignment="1">
      <alignment vertical="center" wrapText="1"/>
    </xf>
    <xf numFmtId="3" fontId="26" fillId="0" borderId="0" xfId="0" applyNumberFormat="1" applyFont="1"/>
    <xf numFmtId="0" fontId="24" fillId="0" borderId="0" xfId="0" applyFont="1" applyAlignment="1">
      <alignment horizontal="center" vertical="center" wrapText="1"/>
    </xf>
    <xf numFmtId="0" fontId="14" fillId="2" borderId="0" xfId="10" applyFont="1" applyFill="1"/>
    <xf numFmtId="167" fontId="14" fillId="0" borderId="0" xfId="10" applyNumberFormat="1" applyFont="1" applyFill="1"/>
    <xf numFmtId="0" fontId="18" fillId="5" borderId="0" xfId="10" applyFont="1" applyFill="1" applyBorder="1" applyAlignment="1">
      <alignment horizontal="center" vertical="center" wrapText="1"/>
    </xf>
    <xf numFmtId="0" fontId="14" fillId="0" borderId="0" xfId="10" applyFont="1" applyAlignment="1">
      <alignment vertical="center" wrapText="1"/>
    </xf>
    <xf numFmtId="0" fontId="19" fillId="0" borderId="0" xfId="10" applyFont="1" applyAlignment="1">
      <alignment vertical="center" wrapText="1"/>
    </xf>
    <xf numFmtId="167" fontId="14" fillId="0" borderId="0" xfId="10" applyNumberFormat="1" applyFont="1"/>
    <xf numFmtId="167" fontId="14" fillId="0" borderId="0" xfId="10" applyNumberFormat="1" applyFont="1" applyAlignment="1">
      <alignment vertical="center"/>
    </xf>
    <xf numFmtId="165" fontId="19" fillId="6" borderId="11" xfId="1" applyNumberFormat="1" applyFont="1" applyFill="1" applyBorder="1" applyAlignment="1">
      <alignment horizontal="right" vertical="center" wrapText="1"/>
    </xf>
    <xf numFmtId="3" fontId="19" fillId="6" borderId="11" xfId="1" applyNumberFormat="1" applyFont="1" applyFill="1" applyBorder="1" applyAlignment="1">
      <alignment horizontal="right" vertical="center" wrapText="1"/>
    </xf>
    <xf numFmtId="167" fontId="19" fillId="6" borderId="11" xfId="1" applyNumberFormat="1" applyFont="1" applyFill="1" applyBorder="1" applyAlignment="1">
      <alignment horizontal="right" vertical="center" wrapText="1"/>
    </xf>
    <xf numFmtId="167" fontId="22" fillId="0" borderId="2" xfId="0" applyNumberFormat="1" applyFont="1" applyBorder="1" applyAlignment="1">
      <alignment horizontal="right" vertical="center" wrapText="1"/>
    </xf>
    <xf numFmtId="165" fontId="19" fillId="6" borderId="12" xfId="2" applyNumberFormat="1" applyFont="1" applyFill="1" applyBorder="1" applyAlignment="1">
      <alignment horizontal="right" vertical="center" wrapText="1"/>
    </xf>
    <xf numFmtId="0" fontId="27" fillId="0" borderId="0" xfId="0" applyFont="1" applyAlignment="1">
      <alignment horizontal="center" vertical="center" wrapText="1"/>
    </xf>
    <xf numFmtId="167" fontId="28" fillId="0" borderId="0" xfId="10" applyNumberFormat="1" applyFont="1" applyFill="1" applyBorder="1"/>
    <xf numFmtId="167" fontId="28" fillId="0" borderId="0" xfId="10" applyNumberFormat="1" applyFont="1" applyFill="1" applyBorder="1" applyAlignment="1">
      <alignment vertical="center"/>
    </xf>
    <xf numFmtId="0" fontId="14" fillId="2" borderId="0" xfId="10" applyFont="1" applyFill="1" applyAlignment="1">
      <alignment horizontal="right"/>
    </xf>
    <xf numFmtId="167" fontId="14" fillId="2" borderId="0" xfId="10" applyNumberFormat="1" applyFont="1" applyFill="1" applyAlignment="1">
      <alignment horizontal="right"/>
    </xf>
    <xf numFmtId="167" fontId="14" fillId="0" borderId="0" xfId="10" applyNumberFormat="1" applyFont="1" applyFill="1" applyAlignment="1">
      <alignment horizontal="right"/>
    </xf>
    <xf numFmtId="0" fontId="19" fillId="2" borderId="0" xfId="10" applyFont="1" applyFill="1" applyAlignment="1">
      <alignment horizontal="right" wrapText="1"/>
    </xf>
    <xf numFmtId="0" fontId="28" fillId="0" borderId="0" xfId="0" applyFont="1" applyAlignment="1">
      <alignment vertical="center" wrapText="1"/>
    </xf>
    <xf numFmtId="167" fontId="28" fillId="0" borderId="0" xfId="0" applyNumberFormat="1" applyFont="1" applyAlignment="1">
      <alignment horizontal="center" vertical="center" wrapText="1"/>
    </xf>
    <xf numFmtId="0" fontId="14" fillId="0" borderId="0" xfId="10" applyFont="1" applyAlignment="1">
      <alignment horizontal="justify" vertical="top"/>
    </xf>
    <xf numFmtId="166" fontId="10" fillId="2" borderId="14" xfId="9" applyNumberFormat="1" applyFont="1" applyFill="1" applyBorder="1" applyAlignment="1">
      <alignment horizontal="right"/>
    </xf>
    <xf numFmtId="3" fontId="10" fillId="5" borderId="0" xfId="9" applyNumberFormat="1" applyFont="1" applyFill="1" applyBorder="1" applyAlignment="1">
      <alignment horizontal="right"/>
    </xf>
    <xf numFmtId="0" fontId="30" fillId="7" borderId="0" xfId="0" applyFont="1" applyFill="1" applyBorder="1" applyAlignment="1">
      <alignment horizontal="left" wrapText="1"/>
    </xf>
    <xf numFmtId="165" fontId="28" fillId="0" borderId="0" xfId="0" applyNumberFormat="1" applyFont="1" applyAlignment="1">
      <alignment horizontal="center" vertical="center" wrapText="1"/>
    </xf>
    <xf numFmtId="0" fontId="21" fillId="0" borderId="0" xfId="0" applyFont="1" applyAlignment="1">
      <alignment horizontal="justify" vertical="top" wrapText="1"/>
    </xf>
    <xf numFmtId="167" fontId="19" fillId="5" borderId="6" xfId="9" applyNumberFormat="1" applyFont="1" applyFill="1" applyBorder="1" applyAlignment="1">
      <alignment horizontal="right"/>
    </xf>
    <xf numFmtId="0" fontId="11" fillId="3" borderId="20" xfId="10" applyFont="1" applyFill="1" applyBorder="1" applyAlignment="1">
      <alignment horizontal="center" vertical="center" wrapText="1"/>
    </xf>
    <xf numFmtId="3" fontId="28" fillId="0" borderId="0" xfId="0" applyNumberFormat="1" applyFont="1" applyAlignment="1">
      <alignment horizontal="center" vertical="center" wrapText="1"/>
    </xf>
    <xf numFmtId="3" fontId="19" fillId="0" borderId="0" xfId="10" applyNumberFormat="1" applyFont="1" applyBorder="1" applyAlignment="1">
      <alignment horizontal="right" vertical="center" wrapText="1"/>
    </xf>
    <xf numFmtId="3" fontId="27" fillId="0" borderId="0" xfId="0" applyNumberFormat="1" applyFont="1" applyAlignment="1">
      <alignment horizontal="center" vertical="center" wrapText="1"/>
    </xf>
    <xf numFmtId="0" fontId="20" fillId="5" borderId="0" xfId="10" applyFont="1" applyFill="1" applyBorder="1" applyAlignment="1">
      <alignment horizontal="center" vertical="center" wrapText="1"/>
    </xf>
    <xf numFmtId="3" fontId="19" fillId="5" borderId="0" xfId="10" applyNumberFormat="1" applyFont="1" applyFill="1" applyBorder="1" applyAlignment="1">
      <alignment horizontal="right" vertical="center" wrapText="1"/>
    </xf>
    <xf numFmtId="3" fontId="29" fillId="7" borderId="0" xfId="0" applyNumberFormat="1" applyFont="1" applyFill="1" applyBorder="1" applyAlignment="1">
      <alignment horizontal="right" vertical="center" wrapText="1"/>
    </xf>
    <xf numFmtId="3" fontId="19" fillId="5" borderId="0" xfId="0" applyNumberFormat="1" applyFont="1" applyFill="1" applyBorder="1" applyAlignment="1">
      <alignment horizontal="right" vertical="center"/>
    </xf>
    <xf numFmtId="167" fontId="31" fillId="0" borderId="0" xfId="10" applyNumberFormat="1" applyFont="1" applyFill="1" applyBorder="1" applyAlignment="1">
      <alignment horizontal="right" vertical="center" wrapText="1"/>
    </xf>
    <xf numFmtId="167" fontId="19" fillId="0" borderId="0" xfId="10" applyNumberFormat="1" applyFont="1" applyBorder="1" applyAlignment="1">
      <alignment horizontal="right" vertical="center"/>
    </xf>
    <xf numFmtId="0" fontId="19" fillId="2" borderId="0" xfId="10" applyFont="1" applyFill="1" applyBorder="1" applyAlignment="1">
      <alignment horizontal="right" wrapText="1"/>
    </xf>
    <xf numFmtId="167" fontId="22" fillId="0" borderId="2" xfId="2" applyNumberFormat="1" applyFont="1" applyBorder="1" applyAlignment="1">
      <alignment horizontal="right" vertical="center" wrapText="1"/>
    </xf>
    <xf numFmtId="3" fontId="19" fillId="6" borderId="2" xfId="2" applyNumberFormat="1" applyFont="1" applyFill="1" applyBorder="1" applyAlignment="1">
      <alignment horizontal="left" vertical="center" wrapText="1"/>
    </xf>
    <xf numFmtId="166" fontId="19" fillId="6" borderId="2" xfId="2" applyNumberFormat="1" applyFont="1" applyFill="1" applyBorder="1" applyAlignment="1">
      <alignment horizontal="right" vertical="center" wrapText="1"/>
    </xf>
    <xf numFmtId="3" fontId="24" fillId="4" borderId="2" xfId="0" applyNumberFormat="1" applyFont="1" applyFill="1" applyBorder="1" applyAlignment="1">
      <alignment horizontal="right" vertical="center"/>
    </xf>
    <xf numFmtId="167" fontId="24" fillId="4" borderId="2" xfId="0" applyNumberFormat="1" applyFont="1" applyFill="1" applyBorder="1" applyAlignment="1">
      <alignment horizontal="right" vertical="center"/>
    </xf>
    <xf numFmtId="0" fontId="20" fillId="5" borderId="2" xfId="10" applyFont="1" applyFill="1" applyBorder="1" applyAlignment="1">
      <alignment horizontal="right" vertical="center" wrapText="1"/>
    </xf>
    <xf numFmtId="0" fontId="24" fillId="4" borderId="2" xfId="0" applyFont="1" applyFill="1" applyBorder="1" applyAlignment="1">
      <alignment horizontal="right" vertical="center"/>
    </xf>
    <xf numFmtId="0" fontId="14" fillId="0" borderId="0" xfId="10" applyFont="1" applyAlignment="1">
      <alignment horizontal="right"/>
    </xf>
    <xf numFmtId="0" fontId="24" fillId="4" borderId="11" xfId="0" applyFont="1" applyFill="1" applyBorder="1" applyAlignment="1">
      <alignment horizontal="left" vertical="center"/>
    </xf>
    <xf numFmtId="0" fontId="21" fillId="0" borderId="0" xfId="0" quotePrefix="1" applyFont="1" applyAlignment="1">
      <alignment vertical="center" wrapText="1"/>
    </xf>
    <xf numFmtId="0" fontId="19" fillId="4" borderId="16" xfId="0" applyFont="1" applyFill="1" applyBorder="1" applyAlignment="1">
      <alignment horizontal="center" vertical="center" wrapText="1"/>
    </xf>
    <xf numFmtId="3" fontId="14" fillId="0" borderId="0" xfId="10" applyNumberFormat="1" applyFont="1"/>
    <xf numFmtId="43" fontId="32" fillId="2" borderId="0" xfId="1" applyFont="1" applyFill="1"/>
    <xf numFmtId="3" fontId="19" fillId="4" borderId="13" xfId="0" applyNumberFormat="1" applyFont="1" applyFill="1" applyBorder="1" applyAlignment="1">
      <alignment horizontal="right" vertical="center"/>
    </xf>
    <xf numFmtId="0" fontId="31" fillId="0" borderId="0" xfId="0" applyFont="1" applyBorder="1" applyAlignment="1">
      <alignment vertical="center"/>
    </xf>
    <xf numFmtId="3" fontId="22" fillId="0" borderId="11" xfId="0" applyNumberFormat="1" applyFont="1" applyBorder="1" applyAlignment="1">
      <alignment horizontal="right" vertical="center" wrapText="1"/>
    </xf>
    <xf numFmtId="0" fontId="22" fillId="0" borderId="4" xfId="0" applyFont="1" applyBorder="1" applyAlignment="1">
      <alignment horizontal="justify" vertical="center" wrapText="1"/>
    </xf>
    <xf numFmtId="3" fontId="19" fillId="6" borderId="4" xfId="2" applyNumberFormat="1" applyFont="1" applyFill="1" applyBorder="1" applyAlignment="1">
      <alignment horizontal="left" vertical="center" wrapText="1"/>
    </xf>
    <xf numFmtId="3" fontId="19" fillId="6" borderId="4" xfId="2" applyNumberFormat="1" applyFont="1" applyFill="1" applyBorder="1" applyAlignment="1">
      <alignment horizontal="right" vertical="center" wrapText="1"/>
    </xf>
    <xf numFmtId="0" fontId="26" fillId="0" borderId="11" xfId="0" applyFont="1" applyBorder="1" applyAlignment="1"/>
    <xf numFmtId="165" fontId="19" fillId="6" borderId="11" xfId="2" applyNumberFormat="1" applyFont="1" applyFill="1" applyBorder="1" applyAlignment="1">
      <alignment horizontal="right" vertical="center" wrapText="1"/>
    </xf>
    <xf numFmtId="3" fontId="19" fillId="6" borderId="11" xfId="2" applyNumberFormat="1" applyFont="1" applyFill="1" applyBorder="1" applyAlignment="1">
      <alignment horizontal="right" vertical="center" wrapText="1"/>
    </xf>
    <xf numFmtId="167" fontId="19" fillId="6" borderId="11" xfId="2" applyNumberFormat="1" applyFont="1" applyFill="1" applyBorder="1" applyAlignment="1">
      <alignment horizontal="right" vertical="center" wrapText="1"/>
    </xf>
    <xf numFmtId="0" fontId="22" fillId="0" borderId="35" xfId="0" applyFont="1" applyBorder="1" applyAlignment="1">
      <alignment horizontal="justify" vertical="center" wrapText="1"/>
    </xf>
    <xf numFmtId="0" fontId="19" fillId="8" borderId="2" xfId="0" applyFont="1" applyFill="1" applyBorder="1" applyAlignment="1">
      <alignment horizontal="left" vertical="center" wrapText="1"/>
    </xf>
    <xf numFmtId="3" fontId="19" fillId="8" borderId="2" xfId="0" applyNumberFormat="1" applyFont="1" applyFill="1" applyBorder="1" applyAlignment="1">
      <alignment horizontal="right" vertical="center" wrapText="1"/>
    </xf>
    <xf numFmtId="49" fontId="20" fillId="2" borderId="2" xfId="0" applyNumberFormat="1" applyFont="1" applyFill="1" applyBorder="1" applyAlignment="1">
      <alignment horizontal="center" vertical="center" wrapText="1"/>
    </xf>
    <xf numFmtId="0" fontId="31" fillId="6" borderId="2" xfId="0" applyFont="1" applyFill="1" applyBorder="1" applyAlignment="1">
      <alignment horizontal="left" wrapText="1"/>
    </xf>
    <xf numFmtId="0" fontId="26" fillId="6" borderId="2" xfId="0" applyFont="1" applyFill="1" applyBorder="1" applyAlignment="1">
      <alignment horizontal="left" wrapText="1"/>
    </xf>
    <xf numFmtId="167" fontId="31" fillId="6" borderId="2" xfId="0" applyNumberFormat="1" applyFont="1" applyFill="1" applyBorder="1" applyAlignment="1">
      <alignment horizontal="right" vertical="center" wrapText="1"/>
    </xf>
    <xf numFmtId="3" fontId="4" fillId="4" borderId="15" xfId="0" applyNumberFormat="1" applyFont="1" applyFill="1" applyBorder="1" applyAlignment="1">
      <alignment horizontal="right" vertical="center"/>
    </xf>
    <xf numFmtId="0" fontId="5" fillId="0" borderId="0" xfId="10" applyFont="1" applyAlignment="1">
      <alignment vertical="center"/>
    </xf>
    <xf numFmtId="0" fontId="5" fillId="2" borderId="0" xfId="10" applyFont="1" applyFill="1" applyAlignment="1">
      <alignment horizontal="justify" vertical="top"/>
    </xf>
    <xf numFmtId="0" fontId="5" fillId="2" borderId="0" xfId="10" applyFont="1" applyFill="1" applyAlignment="1">
      <alignment horizontal="right" wrapText="1"/>
    </xf>
    <xf numFmtId="0" fontId="5" fillId="0" borderId="0" xfId="10" applyFont="1" applyBorder="1" applyAlignment="1">
      <alignment vertical="center"/>
    </xf>
    <xf numFmtId="0" fontId="5" fillId="2" borderId="0" xfId="10" applyFont="1" applyFill="1" applyBorder="1" applyAlignment="1">
      <alignment horizontal="justify" vertical="top"/>
    </xf>
    <xf numFmtId="3" fontId="4" fillId="0" borderId="0" xfId="10" applyNumberFormat="1" applyFont="1" applyBorder="1" applyAlignment="1">
      <alignment horizontal="right" vertical="center" wrapText="1"/>
    </xf>
    <xf numFmtId="166" fontId="19" fillId="6" borderId="4" xfId="2" applyNumberFormat="1" applyFont="1" applyFill="1" applyBorder="1" applyAlignment="1">
      <alignment horizontal="right" vertical="center" wrapText="1"/>
    </xf>
    <xf numFmtId="167" fontId="19" fillId="6" borderId="2" xfId="2" applyNumberFormat="1" applyFont="1" applyFill="1" applyBorder="1" applyAlignment="1">
      <alignment horizontal="right" vertical="center" wrapText="1"/>
    </xf>
    <xf numFmtId="0" fontId="10" fillId="5" borderId="36" xfId="9" applyFont="1" applyFill="1" applyBorder="1" applyAlignment="1">
      <alignment horizontal="left" wrapText="1"/>
    </xf>
    <xf numFmtId="3" fontId="19" fillId="5" borderId="3" xfId="9" applyNumberFormat="1" applyFont="1" applyFill="1" applyBorder="1" applyAlignment="1">
      <alignment horizontal="right"/>
    </xf>
    <xf numFmtId="167" fontId="19" fillId="5" borderId="14" xfId="9" applyNumberFormat="1" applyFont="1" applyFill="1" applyBorder="1" applyAlignment="1">
      <alignment horizontal="right"/>
    </xf>
    <xf numFmtId="3" fontId="10" fillId="5" borderId="3" xfId="9" applyNumberFormat="1" applyFont="1" applyFill="1" applyBorder="1" applyAlignment="1">
      <alignment horizontal="right"/>
    </xf>
    <xf numFmtId="0" fontId="19" fillId="4" borderId="37" xfId="0" applyFont="1" applyFill="1" applyBorder="1" applyAlignment="1">
      <alignment vertical="center" wrapText="1"/>
    </xf>
    <xf numFmtId="3" fontId="22" fillId="0" borderId="38" xfId="0" applyNumberFormat="1" applyFont="1" applyBorder="1" applyAlignment="1">
      <alignment horizontal="right" vertical="center" wrapText="1"/>
    </xf>
    <xf numFmtId="166" fontId="19" fillId="8" borderId="2" xfId="0" applyNumberFormat="1" applyFont="1" applyFill="1" applyBorder="1" applyAlignment="1">
      <alignment horizontal="right" vertical="center" wrapText="1"/>
    </xf>
    <xf numFmtId="166" fontId="22" fillId="0" borderId="2" xfId="0" applyNumberFormat="1" applyFont="1" applyBorder="1" applyAlignment="1">
      <alignment horizontal="right" vertical="center" wrapText="1"/>
    </xf>
    <xf numFmtId="0" fontId="19" fillId="0" borderId="0" xfId="0" applyFont="1" applyAlignment="1">
      <alignment horizontal="center" vertical="center" wrapText="1"/>
    </xf>
    <xf numFmtId="0" fontId="14" fillId="2" borderId="5" xfId="9" applyFont="1" applyFill="1" applyBorder="1" applyAlignment="1">
      <alignment wrapText="1"/>
    </xf>
    <xf numFmtId="43" fontId="14" fillId="0" borderId="0" xfId="1" applyFont="1"/>
    <xf numFmtId="3" fontId="22" fillId="0" borderId="39" xfId="0" applyNumberFormat="1" applyFont="1" applyBorder="1" applyAlignment="1">
      <alignment horizontal="right" vertical="center" wrapText="1"/>
    </xf>
    <xf numFmtId="3" fontId="19" fillId="6" borderId="12" xfId="2" applyNumberFormat="1" applyFont="1" applyFill="1" applyBorder="1" applyAlignment="1">
      <alignment horizontal="right" vertical="center" wrapText="1"/>
    </xf>
    <xf numFmtId="0" fontId="20" fillId="0" borderId="11" xfId="0" applyFont="1" applyFill="1" applyBorder="1" applyAlignment="1">
      <alignment horizontal="center" vertical="center" wrapText="1"/>
    </xf>
    <xf numFmtId="0" fontId="22" fillId="0" borderId="11" xfId="0" applyFont="1" applyBorder="1" applyAlignment="1">
      <alignment horizontal="justify" vertical="center" wrapText="1"/>
    </xf>
    <xf numFmtId="164" fontId="14" fillId="0" borderId="0" xfId="1" applyNumberFormat="1" applyFont="1" applyAlignment="1">
      <alignment horizontal="right"/>
    </xf>
    <xf numFmtId="3" fontId="19" fillId="8" borderId="39" xfId="0" applyNumberFormat="1" applyFont="1" applyFill="1" applyBorder="1" applyAlignment="1">
      <alignment horizontal="right" vertical="center" wrapText="1"/>
    </xf>
    <xf numFmtId="3" fontId="19" fillId="8" borderId="4" xfId="0" applyNumberFormat="1" applyFont="1" applyFill="1" applyBorder="1" applyAlignment="1">
      <alignment horizontal="right" vertical="center" wrapText="1"/>
    </xf>
    <xf numFmtId="0" fontId="10" fillId="6" borderId="17" xfId="9" applyFont="1" applyFill="1" applyBorder="1" applyAlignment="1">
      <alignment horizontal="center" vertical="center" wrapText="1"/>
    </xf>
    <xf numFmtId="0" fontId="10" fillId="6" borderId="17" xfId="9" applyFont="1" applyFill="1" applyBorder="1" applyAlignment="1">
      <alignment horizontal="center" vertical="center"/>
    </xf>
    <xf numFmtId="0" fontId="10" fillId="6" borderId="18" xfId="9" applyFont="1" applyFill="1" applyBorder="1" applyAlignment="1">
      <alignment horizontal="center" vertical="center" wrapText="1"/>
    </xf>
    <xf numFmtId="0" fontId="10" fillId="6" borderId="19" xfId="9" applyFont="1" applyFill="1" applyBorder="1" applyAlignment="1">
      <alignment horizontal="center" vertical="center" wrapText="1"/>
    </xf>
    <xf numFmtId="0" fontId="8" fillId="2" borderId="0" xfId="9" applyFont="1" applyFill="1" applyAlignment="1">
      <alignment wrapText="1"/>
    </xf>
    <xf numFmtId="0" fontId="13" fillId="0" borderId="0" xfId="0" applyFont="1" applyFill="1" applyBorder="1" applyAlignment="1">
      <alignment horizontal="center" vertical="center" wrapText="1"/>
    </xf>
    <xf numFmtId="0" fontId="9" fillId="2" borderId="0" xfId="9" applyFont="1" applyFill="1" applyAlignment="1">
      <alignment wrapText="1"/>
    </xf>
    <xf numFmtId="0" fontId="4" fillId="2" borderId="0" xfId="9" applyFont="1" applyFill="1" applyAlignment="1">
      <alignment wrapText="1"/>
    </xf>
    <xf numFmtId="3" fontId="34" fillId="0" borderId="0" xfId="11" applyNumberFormat="1" applyFont="1" applyBorder="1" applyAlignment="1">
      <alignment horizontal="left" vertical="center" wrapText="1"/>
    </xf>
    <xf numFmtId="3" fontId="4" fillId="0" borderId="0" xfId="10" applyNumberFormat="1" applyFont="1" applyBorder="1" applyAlignment="1">
      <alignment horizontal="left" vertical="center" wrapText="1"/>
    </xf>
    <xf numFmtId="0" fontId="11" fillId="3" borderId="20" xfId="10" applyFont="1" applyFill="1" applyBorder="1" applyAlignment="1">
      <alignment horizontal="center" vertical="center" wrapText="1"/>
    </xf>
    <xf numFmtId="0" fontId="16" fillId="3" borderId="21" xfId="10" applyFont="1" applyFill="1" applyBorder="1" applyAlignment="1">
      <alignment horizontal="center" vertical="center" wrapText="1"/>
    </xf>
    <xf numFmtId="0" fontId="16" fillId="3" borderId="34" xfId="10" applyFont="1" applyFill="1" applyBorder="1" applyAlignment="1">
      <alignment horizontal="center" vertical="center" wrapText="1"/>
    </xf>
    <xf numFmtId="0" fontId="3" fillId="0" borderId="0" xfId="0" applyFont="1" applyAlignment="1">
      <alignment horizontal="center" vertical="center" wrapText="1"/>
    </xf>
    <xf numFmtId="0" fontId="17" fillId="0" borderId="0" xfId="0" applyFont="1" applyAlignment="1">
      <alignment horizontal="center" vertical="center" wrapText="1"/>
    </xf>
    <xf numFmtId="0" fontId="11" fillId="3" borderId="22" xfId="10" applyFont="1" applyFill="1" applyBorder="1" applyAlignment="1">
      <alignment horizontal="center" vertical="center" wrapText="1"/>
    </xf>
    <xf numFmtId="0" fontId="11" fillId="3" borderId="23" xfId="10" applyFont="1" applyFill="1" applyBorder="1" applyAlignment="1">
      <alignment horizontal="center" vertical="center" wrapText="1"/>
    </xf>
    <xf numFmtId="167" fontId="11" fillId="3" borderId="24" xfId="10" applyNumberFormat="1" applyFont="1" applyFill="1" applyBorder="1" applyAlignment="1">
      <alignment horizontal="center" vertical="center" wrapText="1"/>
    </xf>
    <xf numFmtId="167" fontId="11" fillId="3" borderId="25" xfId="10" applyNumberFormat="1" applyFont="1" applyFill="1" applyBorder="1" applyAlignment="1">
      <alignment horizontal="center" vertical="center" wrapText="1"/>
    </xf>
    <xf numFmtId="0" fontId="11" fillId="3" borderId="26" xfId="10" applyFont="1" applyFill="1" applyBorder="1" applyAlignment="1">
      <alignment horizontal="center" vertical="center" wrapText="1"/>
    </xf>
    <xf numFmtId="0" fontId="11" fillId="3" borderId="27" xfId="10" applyFont="1" applyFill="1" applyBorder="1" applyAlignment="1">
      <alignment horizontal="center" vertical="center" wrapText="1"/>
    </xf>
    <xf numFmtId="4" fontId="11" fillId="3" borderId="22" xfId="10" applyNumberFormat="1" applyFont="1" applyFill="1" applyBorder="1" applyAlignment="1">
      <alignment horizontal="center" vertical="center" wrapText="1"/>
    </xf>
    <xf numFmtId="4" fontId="11" fillId="3" borderId="23" xfId="10" applyNumberFormat="1" applyFont="1" applyFill="1" applyBorder="1" applyAlignment="1">
      <alignment horizontal="center" vertical="center" wrapText="1"/>
    </xf>
    <xf numFmtId="0" fontId="3" fillId="0" borderId="0" xfId="0" applyFont="1" applyAlignment="1">
      <alignment horizontal="center" vertical="top" wrapText="1"/>
    </xf>
    <xf numFmtId="167" fontId="11" fillId="3" borderId="28" xfId="10" applyNumberFormat="1" applyFont="1" applyFill="1" applyBorder="1" applyAlignment="1">
      <alignment horizontal="center" vertical="center" wrapText="1"/>
    </xf>
    <xf numFmtId="167" fontId="11" fillId="3" borderId="29" xfId="10" applyNumberFormat="1" applyFont="1" applyFill="1" applyBorder="1" applyAlignment="1">
      <alignment horizontal="center" vertical="center" wrapText="1"/>
    </xf>
    <xf numFmtId="164" fontId="11" fillId="3" borderId="28" xfId="2" applyNumberFormat="1" applyFont="1" applyFill="1" applyBorder="1" applyAlignment="1">
      <alignment horizontal="center" vertical="center" wrapText="1"/>
    </xf>
    <xf numFmtId="164" fontId="11" fillId="3" borderId="22" xfId="2" applyNumberFormat="1" applyFont="1" applyFill="1" applyBorder="1" applyAlignment="1">
      <alignment horizontal="center" vertical="center" wrapText="1"/>
    </xf>
    <xf numFmtId="0" fontId="11" fillId="3" borderId="30" xfId="10" applyFont="1" applyFill="1" applyBorder="1" applyAlignment="1">
      <alignment horizontal="center" vertical="center" wrapText="1"/>
    </xf>
    <xf numFmtId="0" fontId="11" fillId="3" borderId="31" xfId="10" applyFont="1" applyFill="1" applyBorder="1" applyAlignment="1">
      <alignment horizontal="center" vertical="center" wrapText="1"/>
    </xf>
    <xf numFmtId="0" fontId="11" fillId="3" borderId="32" xfId="10" applyFont="1" applyFill="1" applyBorder="1" applyAlignment="1">
      <alignment horizontal="center" vertical="center" wrapText="1"/>
    </xf>
    <xf numFmtId="0" fontId="11" fillId="3" borderId="33" xfId="10" applyFont="1" applyFill="1" applyBorder="1" applyAlignment="1">
      <alignment horizontal="center" vertical="center" wrapText="1"/>
    </xf>
    <xf numFmtId="0" fontId="11" fillId="3" borderId="24" xfId="1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1" xfId="0" applyFont="1" applyFill="1" applyBorder="1" applyAlignment="1">
      <alignment horizontal="center" vertical="center" wrapText="1"/>
    </xf>
    <xf numFmtId="3" fontId="35" fillId="0" borderId="0" xfId="11" applyNumberFormat="1" applyFont="1" applyBorder="1" applyAlignment="1">
      <alignment horizontal="left" vertical="center" wrapText="1"/>
    </xf>
  </cellXfs>
  <cellStyles count="12">
    <cellStyle name="Hipervínculo" xfId="11" builtinId="8"/>
    <cellStyle name="Millares" xfId="1" builtinId="3"/>
    <cellStyle name="Millares 2" xfId="2"/>
    <cellStyle name="Millares 2 2" xfId="3"/>
    <cellStyle name="Millares 3" xfId="4"/>
    <cellStyle name="Millares 3 2" xfId="5"/>
    <cellStyle name="Millares 3 3" xfId="6"/>
    <cellStyle name="Normal" xfId="0" builtinId="0"/>
    <cellStyle name="Normal 2" xfId="7"/>
    <cellStyle name="Normal 4 2" xfId="8"/>
    <cellStyle name="Normal_opd" xfId="9"/>
    <cellStyle name="Normal_PROYECTOS EN EJECUCION EJERCICIO 2008 - DGIEM-transparencia"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pps5.mineco.gob.pe/transparencia/Navegador/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apps5.mineco.gob.pe/transparencia/Navegador/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K30"/>
  <sheetViews>
    <sheetView workbookViewId="0">
      <selection activeCell="B17" sqref="B17"/>
    </sheetView>
  </sheetViews>
  <sheetFormatPr baseColWidth="10" defaultColWidth="11.42578125" defaultRowHeight="12.75" x14ac:dyDescent="0.2"/>
  <cols>
    <col min="1" max="1" width="4.140625" style="1" customWidth="1"/>
    <col min="2" max="2" width="64.85546875" style="1" customWidth="1"/>
    <col min="3" max="3" width="16.28515625" style="1" customWidth="1"/>
    <col min="4" max="4" width="16.5703125" style="1" customWidth="1"/>
    <col min="5" max="5" width="10.7109375" style="4" customWidth="1"/>
    <col min="6" max="6" width="12.5703125" style="1" bestFit="1" customWidth="1"/>
    <col min="7" max="7" width="17" style="7" bestFit="1" customWidth="1"/>
    <col min="8" max="8" width="15.5703125" style="37" customWidth="1"/>
    <col min="9" max="9" width="29.140625" style="1" bestFit="1" customWidth="1"/>
    <col min="10" max="16384" width="11.42578125" style="1"/>
  </cols>
  <sheetData>
    <row r="1" spans="2:11" ht="15" x14ac:dyDescent="0.2">
      <c r="B1" s="159"/>
      <c r="C1" s="159"/>
      <c r="D1" s="159"/>
    </row>
    <row r="2" spans="2:11" ht="15.75" customHeight="1" x14ac:dyDescent="0.15">
      <c r="B2" s="160" t="s">
        <v>162</v>
      </c>
      <c r="C2" s="160"/>
      <c r="D2" s="160"/>
      <c r="E2" s="160"/>
      <c r="F2" s="5"/>
      <c r="G2" s="9"/>
      <c r="H2" s="38"/>
    </row>
    <row r="3" spans="2:11" ht="15" customHeight="1" x14ac:dyDescent="0.25">
      <c r="B3" s="160" t="s">
        <v>163</v>
      </c>
      <c r="C3" s="160"/>
      <c r="D3" s="160"/>
      <c r="E3" s="160"/>
    </row>
    <row r="4" spans="2:11" x14ac:dyDescent="0.2">
      <c r="B4" s="161"/>
      <c r="C4" s="161"/>
      <c r="D4" s="161"/>
    </row>
    <row r="5" spans="2:11" x14ac:dyDescent="0.2">
      <c r="B5" s="2"/>
      <c r="C5" s="2"/>
      <c r="D5" s="2"/>
    </row>
    <row r="6" spans="2:11" x14ac:dyDescent="0.2">
      <c r="B6" s="2"/>
      <c r="C6" s="2"/>
      <c r="D6" s="2"/>
    </row>
    <row r="7" spans="2:11" ht="12.75" customHeight="1" x14ac:dyDescent="0.2">
      <c r="B7" s="162" t="s">
        <v>122</v>
      </c>
      <c r="C7" s="162"/>
      <c r="D7" s="162"/>
      <c r="F7" s="24"/>
    </row>
    <row r="8" spans="2:11" ht="12.75" customHeight="1" x14ac:dyDescent="0.2">
      <c r="B8" s="162" t="s">
        <v>8</v>
      </c>
      <c r="C8" s="162"/>
      <c r="D8" s="162"/>
      <c r="F8" s="24"/>
    </row>
    <row r="9" spans="2:11" ht="12.75" customHeight="1" x14ac:dyDescent="0.2">
      <c r="B9" s="3"/>
      <c r="C9" s="3"/>
      <c r="D9" s="3"/>
      <c r="F9" s="24"/>
    </row>
    <row r="10" spans="2:11" x14ac:dyDescent="0.2">
      <c r="B10" s="1" t="s">
        <v>34</v>
      </c>
      <c r="F10" s="25"/>
    </row>
    <row r="11" spans="2:11" ht="13.5" thickBot="1" x14ac:dyDescent="0.25">
      <c r="C11" s="23"/>
    </row>
    <row r="12" spans="2:11" ht="13.5" customHeight="1" thickBot="1" x14ac:dyDescent="0.25">
      <c r="B12" s="155" t="s">
        <v>5</v>
      </c>
      <c r="C12" s="156" t="s">
        <v>6</v>
      </c>
      <c r="D12" s="157" t="s">
        <v>123</v>
      </c>
      <c r="E12" s="155" t="s">
        <v>11</v>
      </c>
      <c r="G12" s="8"/>
    </row>
    <row r="13" spans="2:11" ht="39" customHeight="1" thickBot="1" x14ac:dyDescent="0.25">
      <c r="B13" s="155"/>
      <c r="C13" s="156"/>
      <c r="D13" s="158"/>
      <c r="E13" s="155"/>
      <c r="G13" s="8"/>
    </row>
    <row r="14" spans="2:11" s="13" customFormat="1" ht="34.5" customHeight="1" thickBot="1" x14ac:dyDescent="0.25">
      <c r="B14" s="6" t="s">
        <v>4</v>
      </c>
      <c r="C14" s="12">
        <f>C15+C19+C20+C21</f>
        <v>559586014</v>
      </c>
      <c r="D14" s="12">
        <f>D15+D19+D20+D21</f>
        <v>3208080</v>
      </c>
      <c r="E14" s="81">
        <f t="shared" ref="E14:E21" si="0">D14/C14%</f>
        <v>0.57329524322242986</v>
      </c>
      <c r="F14" s="22"/>
      <c r="G14" s="14"/>
      <c r="H14" s="37"/>
      <c r="K14" s="14"/>
    </row>
    <row r="15" spans="2:11" ht="26.25" customHeight="1" x14ac:dyDescent="0.2">
      <c r="B15" s="15" t="s">
        <v>7</v>
      </c>
      <c r="C15" s="16">
        <f>SUM(C16:C18)</f>
        <v>388429299</v>
      </c>
      <c r="D15" s="16">
        <f>SUM(D16:D18)</f>
        <v>3208080</v>
      </c>
      <c r="E15" s="86">
        <f t="shared" si="0"/>
        <v>0.82591092079282102</v>
      </c>
      <c r="F15" s="20"/>
      <c r="G15" s="8"/>
      <c r="I15" s="21"/>
    </row>
    <row r="16" spans="2:11" ht="18.75" customHeight="1" x14ac:dyDescent="0.2">
      <c r="B16" s="17" t="s">
        <v>161</v>
      </c>
      <c r="C16" s="18">
        <f>'PLIEGO MINSA'!E7</f>
        <v>328326963</v>
      </c>
      <c r="D16" s="18">
        <f>'PLIEGO MINSA'!H7</f>
        <v>2927330</v>
      </c>
      <c r="E16" s="19">
        <f t="shared" si="0"/>
        <v>0.89158988748663937</v>
      </c>
      <c r="F16" s="20"/>
      <c r="G16" s="8"/>
    </row>
    <row r="17" spans="2:9" ht="18.75" customHeight="1" x14ac:dyDescent="0.2">
      <c r="B17" s="17" t="s">
        <v>160</v>
      </c>
      <c r="C17" s="18">
        <f>'PLIEGO MINSA'!E48</f>
        <v>13066477</v>
      </c>
      <c r="D17" s="18">
        <f>'PLIEGO MINSA'!H48</f>
        <v>0</v>
      </c>
      <c r="E17" s="19">
        <f t="shared" si="0"/>
        <v>0</v>
      </c>
      <c r="F17" s="20"/>
      <c r="G17" s="8"/>
    </row>
    <row r="18" spans="2:9" ht="26.25" customHeight="1" thickBot="1" x14ac:dyDescent="0.25">
      <c r="B18" s="146" t="s">
        <v>159</v>
      </c>
      <c r="C18" s="18">
        <f>'PLIEGO MINSA'!E68</f>
        <v>47035859</v>
      </c>
      <c r="D18" s="18">
        <f>'PLIEGO MINSA'!H68</f>
        <v>280750</v>
      </c>
      <c r="E18" s="19">
        <f t="shared" si="0"/>
        <v>0.59688502765517681</v>
      </c>
      <c r="F18" s="20"/>
      <c r="G18" s="8"/>
    </row>
    <row r="19" spans="2:9" ht="30.75" customHeight="1" thickBot="1" x14ac:dyDescent="0.25">
      <c r="B19" s="137" t="s">
        <v>73</v>
      </c>
      <c r="C19" s="138">
        <f>'UE ADSCRITAS AL PLIEGO MINSA'!E7</f>
        <v>5691175</v>
      </c>
      <c r="D19" s="138">
        <f>'UE ADSCRITAS AL PLIEGO MINSA'!H7</f>
        <v>0</v>
      </c>
      <c r="E19" s="139">
        <f t="shared" si="0"/>
        <v>0</v>
      </c>
      <c r="F19" s="20"/>
      <c r="G19" s="8"/>
    </row>
    <row r="20" spans="2:9" ht="30.75" customHeight="1" thickBot="1" x14ac:dyDescent="0.25">
      <c r="B20" s="137" t="s">
        <v>17</v>
      </c>
      <c r="C20" s="138">
        <f>'UE ADSCRITAS AL PLIEGO MINSA'!E11</f>
        <v>109480700</v>
      </c>
      <c r="D20" s="138">
        <f>'UE ADSCRITAS AL PLIEGO MINSA'!H11</f>
        <v>0</v>
      </c>
      <c r="E20" s="139">
        <f t="shared" si="0"/>
        <v>0</v>
      </c>
      <c r="F20" s="20"/>
      <c r="G20" s="8"/>
    </row>
    <row r="21" spans="2:9" ht="33.75" customHeight="1" thickBot="1" x14ac:dyDescent="0.25">
      <c r="B21" s="137" t="s">
        <v>74</v>
      </c>
      <c r="C21" s="140">
        <f>'UE ADSCRITAS AL PLIEGO MINSA'!E13</f>
        <v>55984840</v>
      </c>
      <c r="D21" s="140">
        <f>'UE ADSCRITAS AL PLIEGO MINSA'!H13</f>
        <v>0</v>
      </c>
      <c r="E21" s="139">
        <f t="shared" si="0"/>
        <v>0</v>
      </c>
      <c r="G21" s="8"/>
    </row>
    <row r="22" spans="2:9" ht="24.6" x14ac:dyDescent="0.4">
      <c r="C22" s="7"/>
      <c r="D22" s="82"/>
      <c r="I22" s="110"/>
    </row>
    <row r="23" spans="2:9" ht="24.6" x14ac:dyDescent="0.4">
      <c r="D23" s="7"/>
      <c r="I23" s="110"/>
    </row>
    <row r="24" spans="2:9" ht="33" customHeight="1" x14ac:dyDescent="0.25">
      <c r="D24" s="7"/>
      <c r="E24" s="7"/>
    </row>
    <row r="25" spans="2:9" ht="13.15" x14ac:dyDescent="0.25">
      <c r="D25" s="7"/>
      <c r="E25" s="11"/>
    </row>
    <row r="26" spans="2:9" ht="17.45" x14ac:dyDescent="0.3">
      <c r="D26" s="7"/>
      <c r="G26" s="10"/>
    </row>
    <row r="28" spans="2:9" ht="13.15" x14ac:dyDescent="0.25">
      <c r="D28" s="7"/>
      <c r="E28" s="11"/>
    </row>
    <row r="29" spans="2:9" ht="13.15" x14ac:dyDescent="0.25">
      <c r="D29" s="7"/>
    </row>
    <row r="30" spans="2:9" ht="13.15" x14ac:dyDescent="0.25">
      <c r="E30" s="11"/>
    </row>
  </sheetData>
  <mergeCells count="10">
    <mergeCell ref="B12:B13"/>
    <mergeCell ref="C12:C13"/>
    <mergeCell ref="D12:D13"/>
    <mergeCell ref="E12:E13"/>
    <mergeCell ref="B1:D1"/>
    <mergeCell ref="B2:E2"/>
    <mergeCell ref="B3:E3"/>
    <mergeCell ref="B4:D4"/>
    <mergeCell ref="B7:D7"/>
    <mergeCell ref="B8:D8"/>
  </mergeCells>
  <pageMargins left="0.59055118110236227" right="0" top="0.98425196850393704" bottom="0.98425196850393704" header="0" footer="0"/>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O1005"/>
  <sheetViews>
    <sheetView tabSelected="1" zoomScaleNormal="100" workbookViewId="0">
      <selection sqref="A1:K1"/>
    </sheetView>
  </sheetViews>
  <sheetFormatPr baseColWidth="10" defaultColWidth="11.42578125" defaultRowHeight="5.65" customHeight="1" x14ac:dyDescent="0.2"/>
  <cols>
    <col min="1" max="1" width="8.5703125" style="61" customWidth="1"/>
    <col min="2" max="2" width="41.42578125" style="80" customWidth="1"/>
    <col min="3" max="3" width="10.5703125" style="62" customWidth="1" collapsed="1"/>
    <col min="4" max="4" width="12.28515625" style="62" customWidth="1"/>
    <col min="5" max="5" width="13" style="63" customWidth="1"/>
    <col min="6" max="6" width="11.7109375" style="63" customWidth="1"/>
    <col min="7" max="7" width="11.7109375" style="35" customWidth="1"/>
    <col min="8" max="8" width="11.28515625" style="35" customWidth="1"/>
    <col min="9" max="9" width="8.7109375" style="64" customWidth="1"/>
    <col min="10" max="10" width="12.28515625" style="60" customWidth="1"/>
    <col min="11" max="11" width="10.5703125" style="65" customWidth="1"/>
    <col min="12" max="12" width="10" style="35" customWidth="1"/>
    <col min="13" max="14" width="11.42578125" style="35"/>
    <col min="15" max="15" width="11.85546875" style="35" bestFit="1" customWidth="1"/>
    <col min="16" max="16384" width="11.42578125" style="35"/>
  </cols>
  <sheetData>
    <row r="1" spans="1:15" s="31" customFormat="1" ht="18.75" customHeight="1" x14ac:dyDescent="0.2">
      <c r="A1" s="168" t="s">
        <v>179</v>
      </c>
      <c r="B1" s="168"/>
      <c r="C1" s="168"/>
      <c r="D1" s="168"/>
      <c r="E1" s="168"/>
      <c r="F1" s="168"/>
      <c r="G1" s="168"/>
      <c r="H1" s="168"/>
      <c r="I1" s="168"/>
      <c r="J1" s="168"/>
      <c r="K1" s="168"/>
    </row>
    <row r="2" spans="1:15" s="31" customFormat="1" ht="18.75" customHeight="1" x14ac:dyDescent="0.2">
      <c r="A2" s="169" t="s">
        <v>180</v>
      </c>
      <c r="B2" s="169"/>
      <c r="C2" s="169"/>
      <c r="D2" s="169"/>
      <c r="E2" s="169"/>
      <c r="F2" s="169"/>
      <c r="G2" s="169"/>
      <c r="H2" s="169"/>
      <c r="I2" s="169"/>
      <c r="J2" s="169"/>
      <c r="K2" s="169"/>
    </row>
    <row r="3" spans="1:15" s="31" customFormat="1" ht="18.75" customHeight="1" x14ac:dyDescent="0.2">
      <c r="A3" s="71"/>
      <c r="B3" s="85"/>
      <c r="C3" s="71"/>
      <c r="D3" s="71"/>
      <c r="E3" s="145"/>
      <c r="F3" s="71"/>
      <c r="G3" s="58"/>
      <c r="H3" s="90"/>
      <c r="I3" s="71"/>
      <c r="J3" s="72"/>
      <c r="K3" s="73"/>
    </row>
    <row r="4" spans="1:15" s="31" customFormat="1" ht="13.5" customHeight="1" x14ac:dyDescent="0.2">
      <c r="A4" s="166" t="s">
        <v>0</v>
      </c>
      <c r="B4" s="166" t="s">
        <v>1</v>
      </c>
      <c r="C4" s="174" t="s">
        <v>3</v>
      </c>
      <c r="D4" s="174" t="s">
        <v>94</v>
      </c>
      <c r="E4" s="165" t="s">
        <v>92</v>
      </c>
      <c r="F4" s="165"/>
      <c r="G4" s="165"/>
      <c r="H4" s="165"/>
      <c r="I4" s="165"/>
      <c r="J4" s="170" t="s">
        <v>19</v>
      </c>
      <c r="K4" s="172" t="s">
        <v>21</v>
      </c>
    </row>
    <row r="5" spans="1:15" s="32" customFormat="1" ht="75.75" customHeight="1" thickBot="1" x14ac:dyDescent="0.3">
      <c r="A5" s="167"/>
      <c r="B5" s="166"/>
      <c r="C5" s="175"/>
      <c r="D5" s="175"/>
      <c r="E5" s="87" t="s">
        <v>93</v>
      </c>
      <c r="F5" s="28" t="s">
        <v>95</v>
      </c>
      <c r="G5" s="87" t="s">
        <v>23</v>
      </c>
      <c r="H5" s="39" t="s">
        <v>96</v>
      </c>
      <c r="I5" s="30" t="s">
        <v>11</v>
      </c>
      <c r="J5" s="171"/>
      <c r="K5" s="173"/>
    </row>
    <row r="6" spans="1:15" s="105" customFormat="1" ht="21.75" customHeight="1" x14ac:dyDescent="0.2">
      <c r="A6" s="103"/>
      <c r="B6" s="104" t="s">
        <v>26</v>
      </c>
      <c r="C6" s="104"/>
      <c r="D6" s="101">
        <f>D7+D48+D68</f>
        <v>1608519318.5900002</v>
      </c>
      <c r="E6" s="101">
        <f>E7+E48+E68</f>
        <v>388429299</v>
      </c>
      <c r="F6" s="101">
        <f>F7+F48+F68</f>
        <v>2284095</v>
      </c>
      <c r="G6" s="101">
        <f>G7+G48+G68</f>
        <v>923985</v>
      </c>
      <c r="H6" s="101">
        <f>SUM(F6:G6)</f>
        <v>3208080</v>
      </c>
      <c r="I6" s="102">
        <f>H6/E6%</f>
        <v>0.82591092079282102</v>
      </c>
      <c r="J6" s="101">
        <f t="shared" ref="J6:J29" si="0">D6+H6</f>
        <v>1611727398.5900002</v>
      </c>
      <c r="K6" s="104"/>
      <c r="L6" s="152"/>
    </row>
    <row r="7" spans="1:15" ht="26.25" customHeight="1" x14ac:dyDescent="0.2">
      <c r="A7" s="33"/>
      <c r="B7" s="99" t="s">
        <v>25</v>
      </c>
      <c r="C7" s="50"/>
      <c r="D7" s="50">
        <f>SUM(D8:D47)</f>
        <v>1099258034.4300003</v>
      </c>
      <c r="E7" s="50">
        <f>SUM(E8:E47)</f>
        <v>328326963</v>
      </c>
      <c r="F7" s="50">
        <f>SUM(F8:F47)</f>
        <v>2284095</v>
      </c>
      <c r="G7" s="50">
        <f>SUM(G9:G47)</f>
        <v>643235</v>
      </c>
      <c r="H7" s="50">
        <f>SUM(F7:G7)</f>
        <v>2927330</v>
      </c>
      <c r="I7" s="100">
        <f>H7/E7%</f>
        <v>0.89158988748663937</v>
      </c>
      <c r="J7" s="50">
        <f t="shared" si="0"/>
        <v>1102185364.4300003</v>
      </c>
      <c r="K7" s="50"/>
      <c r="L7" s="34"/>
    </row>
    <row r="8" spans="1:15" ht="16.5" customHeight="1" x14ac:dyDescent="0.2">
      <c r="A8" s="36"/>
      <c r="B8" s="45" t="s">
        <v>18</v>
      </c>
      <c r="C8" s="46"/>
      <c r="D8" s="46"/>
      <c r="E8" s="46">
        <v>30189952</v>
      </c>
      <c r="F8" s="46">
        <v>0</v>
      </c>
      <c r="G8" s="46"/>
      <c r="H8" s="46">
        <v>0</v>
      </c>
      <c r="I8" s="69">
        <f>H8/E8%</f>
        <v>0</v>
      </c>
      <c r="J8" s="46">
        <f t="shared" si="0"/>
        <v>0</v>
      </c>
      <c r="K8" s="69"/>
    </row>
    <row r="9" spans="1:15" ht="48" x14ac:dyDescent="0.2">
      <c r="A9" s="36">
        <v>66253</v>
      </c>
      <c r="B9" s="45" t="s">
        <v>44</v>
      </c>
      <c r="C9" s="46">
        <v>309614383.63</v>
      </c>
      <c r="D9" s="46">
        <v>301749182.72000003</v>
      </c>
      <c r="E9" s="46">
        <v>3500</v>
      </c>
      <c r="F9" s="46">
        <v>0</v>
      </c>
      <c r="G9" s="46"/>
      <c r="H9" s="46">
        <v>0</v>
      </c>
      <c r="I9" s="69">
        <f>H9/E9%</f>
        <v>0</v>
      </c>
      <c r="J9" s="46">
        <f t="shared" si="0"/>
        <v>301749182.72000003</v>
      </c>
      <c r="K9" s="69">
        <f t="shared" ref="K9:K31" si="1">J9/C9%</f>
        <v>97.459678449758599</v>
      </c>
    </row>
    <row r="10" spans="1:15" ht="48" x14ac:dyDescent="0.2">
      <c r="A10" s="36">
        <v>76065</v>
      </c>
      <c r="B10" s="45" t="s">
        <v>85</v>
      </c>
      <c r="C10" s="46">
        <v>56221186</v>
      </c>
      <c r="D10" s="46">
        <v>96378327.609999999</v>
      </c>
      <c r="E10" s="46">
        <v>5811</v>
      </c>
      <c r="F10" s="46">
        <v>0</v>
      </c>
      <c r="G10" s="46"/>
      <c r="H10" s="46">
        <v>0</v>
      </c>
      <c r="I10" s="69">
        <f>H10/E10%</f>
        <v>0</v>
      </c>
      <c r="J10" s="46">
        <f t="shared" si="0"/>
        <v>96378327.609999999</v>
      </c>
      <c r="K10" s="69">
        <f t="shared" si="1"/>
        <v>171.42706240668775</v>
      </c>
    </row>
    <row r="11" spans="1:15" ht="36" x14ac:dyDescent="0.2">
      <c r="A11" s="36">
        <v>72056</v>
      </c>
      <c r="B11" s="45" t="s">
        <v>45</v>
      </c>
      <c r="C11" s="46">
        <v>161711702.53</v>
      </c>
      <c r="D11" s="46">
        <v>158163610.71000001</v>
      </c>
      <c r="E11" s="46">
        <v>20294</v>
      </c>
      <c r="F11" s="46">
        <v>0</v>
      </c>
      <c r="G11" s="46"/>
      <c r="H11" s="46">
        <v>0</v>
      </c>
      <c r="I11" s="69">
        <f>H11/E11%</f>
        <v>0</v>
      </c>
      <c r="J11" s="46">
        <f t="shared" si="0"/>
        <v>158163610.71000001</v>
      </c>
      <c r="K11" s="69">
        <f t="shared" si="1"/>
        <v>97.805915240214745</v>
      </c>
    </row>
    <row r="12" spans="1:15" ht="60" x14ac:dyDescent="0.2">
      <c r="A12" s="36">
        <v>74505</v>
      </c>
      <c r="B12" s="45" t="s">
        <v>46</v>
      </c>
      <c r="C12" s="46">
        <v>78610205.049999997</v>
      </c>
      <c r="D12" s="46">
        <v>76493767.019999996</v>
      </c>
      <c r="E12" s="46">
        <v>48970</v>
      </c>
      <c r="F12" s="46">
        <v>0</v>
      </c>
      <c r="G12" s="46"/>
      <c r="H12" s="46">
        <v>0</v>
      </c>
      <c r="I12" s="69">
        <f>H12/E12%</f>
        <v>0</v>
      </c>
      <c r="J12" s="46">
        <f t="shared" si="0"/>
        <v>76493767.019999996</v>
      </c>
      <c r="K12" s="69">
        <f t="shared" si="1"/>
        <v>97.307680308614067</v>
      </c>
      <c r="O12" s="147"/>
    </row>
    <row r="13" spans="1:15" ht="48" x14ac:dyDescent="0.2">
      <c r="A13" s="36">
        <v>58330</v>
      </c>
      <c r="B13" s="45" t="s">
        <v>15</v>
      </c>
      <c r="C13" s="46">
        <v>255270770.75</v>
      </c>
      <c r="D13" s="46">
        <v>241460257.40000001</v>
      </c>
      <c r="E13" s="46">
        <v>1997713</v>
      </c>
      <c r="F13" s="46">
        <v>0</v>
      </c>
      <c r="G13" s="46"/>
      <c r="H13" s="46">
        <v>0</v>
      </c>
      <c r="I13" s="69">
        <f>H13/E13%</f>
        <v>0</v>
      </c>
      <c r="J13" s="46">
        <f t="shared" si="0"/>
        <v>241460257.40000001</v>
      </c>
      <c r="K13" s="69">
        <f t="shared" si="1"/>
        <v>94.589857150732954</v>
      </c>
    </row>
    <row r="14" spans="1:15" ht="48" x14ac:dyDescent="0.2">
      <c r="A14" s="36">
        <v>57894</v>
      </c>
      <c r="B14" s="45" t="s">
        <v>12</v>
      </c>
      <c r="C14" s="46">
        <v>224048015.52000001</v>
      </c>
      <c r="D14" s="46">
        <v>167614901.21000001</v>
      </c>
      <c r="E14" s="46">
        <v>14768061</v>
      </c>
      <c r="F14" s="46">
        <v>2284095</v>
      </c>
      <c r="G14" s="46">
        <v>643235</v>
      </c>
      <c r="H14" s="46">
        <f>SUM(F14:G14)</f>
        <v>2927330</v>
      </c>
      <c r="I14" s="69">
        <f>H14/E14%</f>
        <v>19.822033508664408</v>
      </c>
      <c r="J14" s="46">
        <f t="shared" si="0"/>
        <v>170542231.21000001</v>
      </c>
      <c r="K14" s="69">
        <f t="shared" si="1"/>
        <v>76.118608243051497</v>
      </c>
    </row>
    <row r="15" spans="1:15" ht="36" x14ac:dyDescent="0.2">
      <c r="A15" s="36">
        <v>113089</v>
      </c>
      <c r="B15" s="45" t="s">
        <v>35</v>
      </c>
      <c r="C15" s="46">
        <v>87186941.549999997</v>
      </c>
      <c r="D15" s="46">
        <v>17666667.789999999</v>
      </c>
      <c r="E15" s="46">
        <v>13319260</v>
      </c>
      <c r="F15" s="46">
        <v>0</v>
      </c>
      <c r="G15" s="46"/>
      <c r="H15" s="46">
        <v>0</v>
      </c>
      <c r="I15" s="69">
        <f>H15/E15%</f>
        <v>0</v>
      </c>
      <c r="J15" s="46">
        <f t="shared" si="0"/>
        <v>17666667.789999999</v>
      </c>
      <c r="K15" s="69">
        <f t="shared" si="1"/>
        <v>20.26297456468124</v>
      </c>
    </row>
    <row r="16" spans="1:15" ht="36" x14ac:dyDescent="0.2">
      <c r="A16" s="36">
        <v>179554</v>
      </c>
      <c r="B16" s="45" t="s">
        <v>97</v>
      </c>
      <c r="C16" s="46">
        <v>7990894</v>
      </c>
      <c r="D16" s="46">
        <v>9810</v>
      </c>
      <c r="E16" s="46">
        <v>4500000</v>
      </c>
      <c r="F16" s="46">
        <v>0</v>
      </c>
      <c r="G16" s="46"/>
      <c r="H16" s="46">
        <v>0</v>
      </c>
      <c r="I16" s="69">
        <f>H16/E16%</f>
        <v>0</v>
      </c>
      <c r="J16" s="46">
        <f t="shared" si="0"/>
        <v>9810</v>
      </c>
      <c r="K16" s="69">
        <f t="shared" si="1"/>
        <v>0.12276473696184682</v>
      </c>
    </row>
    <row r="17" spans="1:11" ht="48" x14ac:dyDescent="0.2">
      <c r="A17" s="36">
        <v>95555</v>
      </c>
      <c r="B17" s="45" t="s">
        <v>22</v>
      </c>
      <c r="C17" s="46">
        <v>108462069.01000001</v>
      </c>
      <c r="D17" s="46">
        <v>411107.81</v>
      </c>
      <c r="E17" s="46">
        <v>11343874</v>
      </c>
      <c r="F17" s="46">
        <v>0</v>
      </c>
      <c r="G17" s="46"/>
      <c r="H17" s="46">
        <v>0</v>
      </c>
      <c r="I17" s="69">
        <f>H17/E17%</f>
        <v>0</v>
      </c>
      <c r="J17" s="46">
        <f t="shared" si="0"/>
        <v>411107.81</v>
      </c>
      <c r="K17" s="69">
        <f t="shared" si="1"/>
        <v>0.37903371542921299</v>
      </c>
    </row>
    <row r="18" spans="1:11" ht="48" x14ac:dyDescent="0.2">
      <c r="A18" s="36">
        <v>241029</v>
      </c>
      <c r="B18" s="45" t="s">
        <v>98</v>
      </c>
      <c r="C18" s="46">
        <v>447756</v>
      </c>
      <c r="D18" s="46">
        <v>112500</v>
      </c>
      <c r="E18" s="46">
        <v>335256</v>
      </c>
      <c r="F18" s="46">
        <v>0</v>
      </c>
      <c r="G18" s="46"/>
      <c r="H18" s="46">
        <v>0</v>
      </c>
      <c r="I18" s="69">
        <f t="shared" ref="I18:I29" si="2">H18/E18%</f>
        <v>0</v>
      </c>
      <c r="J18" s="46">
        <f t="shared" si="0"/>
        <v>112500</v>
      </c>
      <c r="K18" s="69">
        <f t="shared" si="1"/>
        <v>25.125291453380857</v>
      </c>
    </row>
    <row r="19" spans="1:11" ht="48" x14ac:dyDescent="0.2">
      <c r="A19" s="36">
        <v>286244</v>
      </c>
      <c r="B19" s="45" t="s">
        <v>99</v>
      </c>
      <c r="C19" s="46">
        <v>2241740</v>
      </c>
      <c r="D19" s="46">
        <v>0</v>
      </c>
      <c r="E19" s="46">
        <v>2241740</v>
      </c>
      <c r="F19" s="46">
        <v>0</v>
      </c>
      <c r="G19" s="46"/>
      <c r="H19" s="46">
        <v>0</v>
      </c>
      <c r="I19" s="69">
        <f t="shared" si="2"/>
        <v>0</v>
      </c>
      <c r="J19" s="46">
        <f t="shared" si="0"/>
        <v>0</v>
      </c>
      <c r="K19" s="69">
        <f t="shared" si="1"/>
        <v>0</v>
      </c>
    </row>
    <row r="20" spans="1:11" ht="48" x14ac:dyDescent="0.2">
      <c r="A20" s="36">
        <v>267249</v>
      </c>
      <c r="B20" s="45" t="s">
        <v>100</v>
      </c>
      <c r="C20" s="46">
        <v>326953293.50999999</v>
      </c>
      <c r="D20" s="46">
        <v>5329399.4400000004</v>
      </c>
      <c r="E20" s="46">
        <v>25142858</v>
      </c>
      <c r="F20" s="46">
        <v>0</v>
      </c>
      <c r="G20" s="46"/>
      <c r="H20" s="46">
        <v>0</v>
      </c>
      <c r="I20" s="69">
        <f t="shared" si="2"/>
        <v>0</v>
      </c>
      <c r="J20" s="46">
        <f t="shared" si="0"/>
        <v>5329399.4400000004</v>
      </c>
      <c r="K20" s="69">
        <f t="shared" si="1"/>
        <v>1.6300185824055626</v>
      </c>
    </row>
    <row r="21" spans="1:11" ht="60" x14ac:dyDescent="0.2">
      <c r="A21" s="36">
        <v>267990</v>
      </c>
      <c r="B21" s="45" t="s">
        <v>101</v>
      </c>
      <c r="C21" s="46">
        <v>48059240</v>
      </c>
      <c r="D21" s="46">
        <v>1101324</v>
      </c>
      <c r="E21" s="46">
        <v>4221467</v>
      </c>
      <c r="F21" s="46">
        <v>0</v>
      </c>
      <c r="G21" s="46"/>
      <c r="H21" s="46">
        <v>0</v>
      </c>
      <c r="I21" s="69">
        <f t="shared" si="2"/>
        <v>0</v>
      </c>
      <c r="J21" s="46">
        <f t="shared" si="0"/>
        <v>1101324</v>
      </c>
      <c r="K21" s="69">
        <f t="shared" si="1"/>
        <v>2.2915967876312648</v>
      </c>
    </row>
    <row r="22" spans="1:11" ht="72" x14ac:dyDescent="0.2">
      <c r="A22" s="36">
        <v>268482</v>
      </c>
      <c r="B22" s="45" t="s">
        <v>102</v>
      </c>
      <c r="C22" s="46">
        <v>2550812</v>
      </c>
      <c r="D22" s="46">
        <v>937466</v>
      </c>
      <c r="E22" s="46">
        <v>19874514</v>
      </c>
      <c r="F22" s="46">
        <v>0</v>
      </c>
      <c r="G22" s="46"/>
      <c r="H22" s="46">
        <v>0</v>
      </c>
      <c r="I22" s="69">
        <f t="shared" si="2"/>
        <v>0</v>
      </c>
      <c r="J22" s="46">
        <f t="shared" si="0"/>
        <v>937466</v>
      </c>
      <c r="K22" s="69">
        <f t="shared" si="1"/>
        <v>36.751669664404908</v>
      </c>
    </row>
    <row r="23" spans="1:11" ht="48" x14ac:dyDescent="0.2">
      <c r="A23" s="36">
        <v>260477</v>
      </c>
      <c r="B23" s="45" t="s">
        <v>103</v>
      </c>
      <c r="C23" s="46">
        <v>76473283</v>
      </c>
      <c r="D23" s="46">
        <v>1743847.85</v>
      </c>
      <c r="E23" s="46">
        <v>18353588</v>
      </c>
      <c r="F23" s="46">
        <v>0</v>
      </c>
      <c r="G23" s="46"/>
      <c r="H23" s="46">
        <v>0</v>
      </c>
      <c r="I23" s="69">
        <f t="shared" si="2"/>
        <v>0</v>
      </c>
      <c r="J23" s="46">
        <f t="shared" si="0"/>
        <v>1743847.85</v>
      </c>
      <c r="K23" s="69">
        <f t="shared" si="1"/>
        <v>2.2803360619420512</v>
      </c>
    </row>
    <row r="24" spans="1:11" ht="48" x14ac:dyDescent="0.2">
      <c r="A24" s="36">
        <v>260531</v>
      </c>
      <c r="B24" s="45" t="s">
        <v>104</v>
      </c>
      <c r="C24" s="46">
        <v>66687428</v>
      </c>
      <c r="D24" s="46">
        <v>1614305</v>
      </c>
      <c r="E24" s="46">
        <v>16004982</v>
      </c>
      <c r="F24" s="46">
        <v>0</v>
      </c>
      <c r="G24" s="46"/>
      <c r="H24" s="46">
        <v>0</v>
      </c>
      <c r="I24" s="69">
        <f t="shared" si="2"/>
        <v>0</v>
      </c>
      <c r="J24" s="46">
        <f t="shared" si="0"/>
        <v>1614305</v>
      </c>
      <c r="K24" s="69">
        <f t="shared" si="1"/>
        <v>2.4207036444710388</v>
      </c>
    </row>
    <row r="25" spans="1:11" ht="60" x14ac:dyDescent="0.2">
      <c r="A25" s="36">
        <v>268544</v>
      </c>
      <c r="B25" s="45" t="s">
        <v>105</v>
      </c>
      <c r="C25" s="46">
        <v>59196891</v>
      </c>
      <c r="D25" s="46">
        <v>13172647.58</v>
      </c>
      <c r="E25" s="46">
        <v>234591</v>
      </c>
      <c r="F25" s="46">
        <v>0</v>
      </c>
      <c r="G25" s="46"/>
      <c r="H25" s="46">
        <v>0</v>
      </c>
      <c r="I25" s="69">
        <f t="shared" si="2"/>
        <v>0</v>
      </c>
      <c r="J25" s="46">
        <f t="shared" si="0"/>
        <v>13172647.58</v>
      </c>
      <c r="K25" s="69">
        <f t="shared" si="1"/>
        <v>22.25226250479945</v>
      </c>
    </row>
    <row r="26" spans="1:11" ht="60" x14ac:dyDescent="0.2">
      <c r="A26" s="36">
        <v>268596</v>
      </c>
      <c r="B26" s="45" t="s">
        <v>37</v>
      </c>
      <c r="C26" s="46">
        <v>58037089.399999999</v>
      </c>
      <c r="D26" s="46">
        <v>917284.27</v>
      </c>
      <c r="E26" s="46">
        <v>11539454</v>
      </c>
      <c r="F26" s="46">
        <v>0</v>
      </c>
      <c r="G26" s="46"/>
      <c r="H26" s="46">
        <v>0</v>
      </c>
      <c r="I26" s="69">
        <f t="shared" si="2"/>
        <v>0</v>
      </c>
      <c r="J26" s="46">
        <f t="shared" si="0"/>
        <v>917284.27</v>
      </c>
      <c r="K26" s="69">
        <f t="shared" si="1"/>
        <v>1.5805139084042352</v>
      </c>
    </row>
    <row r="27" spans="1:11" ht="60" x14ac:dyDescent="0.2">
      <c r="A27" s="36">
        <v>268625</v>
      </c>
      <c r="B27" s="45" t="s">
        <v>38</v>
      </c>
      <c r="C27" s="46">
        <v>65711922</v>
      </c>
      <c r="D27" s="46">
        <v>1200</v>
      </c>
      <c r="E27" s="46">
        <v>19440000</v>
      </c>
      <c r="F27" s="46">
        <v>0</v>
      </c>
      <c r="G27" s="46"/>
      <c r="H27" s="46">
        <v>0</v>
      </c>
      <c r="I27" s="69">
        <f t="shared" si="2"/>
        <v>0</v>
      </c>
      <c r="J27" s="46">
        <f t="shared" si="0"/>
        <v>1200</v>
      </c>
      <c r="K27" s="69">
        <f t="shared" si="1"/>
        <v>1.8261526424383082E-3</v>
      </c>
    </row>
    <row r="28" spans="1:11" ht="60" x14ac:dyDescent="0.2">
      <c r="A28" s="36">
        <v>203540</v>
      </c>
      <c r="B28" s="45" t="s">
        <v>106</v>
      </c>
      <c r="C28" s="46">
        <v>1164674</v>
      </c>
      <c r="D28" s="46">
        <v>0</v>
      </c>
      <c r="E28" s="46">
        <v>1125636</v>
      </c>
      <c r="F28" s="46">
        <v>0</v>
      </c>
      <c r="G28" s="46"/>
      <c r="H28" s="46">
        <v>0</v>
      </c>
      <c r="I28" s="69">
        <f t="shared" si="2"/>
        <v>0</v>
      </c>
      <c r="J28" s="46">
        <f t="shared" si="0"/>
        <v>0</v>
      </c>
      <c r="K28" s="69">
        <f t="shared" si="1"/>
        <v>0</v>
      </c>
    </row>
    <row r="29" spans="1:11" ht="48" x14ac:dyDescent="0.2">
      <c r="A29" s="36">
        <v>230629</v>
      </c>
      <c r="B29" s="45" t="s">
        <v>107</v>
      </c>
      <c r="C29" s="46">
        <v>928012.9</v>
      </c>
      <c r="D29" s="46">
        <v>0</v>
      </c>
      <c r="E29" s="46">
        <v>928013</v>
      </c>
      <c r="F29" s="46">
        <v>0</v>
      </c>
      <c r="G29" s="46"/>
      <c r="H29" s="46">
        <v>0</v>
      </c>
      <c r="I29" s="69">
        <f t="shared" si="2"/>
        <v>0</v>
      </c>
      <c r="J29" s="46">
        <f t="shared" si="0"/>
        <v>0</v>
      </c>
      <c r="K29" s="69">
        <f t="shared" si="1"/>
        <v>0</v>
      </c>
    </row>
    <row r="30" spans="1:11" ht="48" x14ac:dyDescent="0.2">
      <c r="A30" s="36">
        <v>305343</v>
      </c>
      <c r="B30" s="45" t="s">
        <v>108</v>
      </c>
      <c r="C30" s="46">
        <v>1000113.04</v>
      </c>
      <c r="D30" s="46">
        <v>48890</v>
      </c>
      <c r="E30" s="46">
        <v>825562</v>
      </c>
      <c r="F30" s="46">
        <v>0</v>
      </c>
      <c r="G30" s="46"/>
      <c r="H30" s="46">
        <v>0</v>
      </c>
      <c r="I30" s="69">
        <f>H30/E30%</f>
        <v>0</v>
      </c>
      <c r="J30" s="46">
        <f t="shared" ref="J30:J43" si="3">D30+H30</f>
        <v>48890</v>
      </c>
      <c r="K30" s="69">
        <f t="shared" si="1"/>
        <v>4.8884474099047841</v>
      </c>
    </row>
    <row r="31" spans="1:11" ht="48" x14ac:dyDescent="0.2">
      <c r="A31" s="36">
        <v>303966</v>
      </c>
      <c r="B31" s="45" t="s">
        <v>29</v>
      </c>
      <c r="C31" s="46">
        <v>92290500</v>
      </c>
      <c r="D31" s="46">
        <v>0</v>
      </c>
      <c r="E31" s="46">
        <v>728422</v>
      </c>
      <c r="F31" s="46">
        <v>0</v>
      </c>
      <c r="G31" s="46"/>
      <c r="H31" s="46">
        <v>0</v>
      </c>
      <c r="I31" s="69">
        <f>H31/E31%</f>
        <v>0</v>
      </c>
      <c r="J31" s="46">
        <f t="shared" si="3"/>
        <v>0</v>
      </c>
      <c r="K31" s="69">
        <f t="shared" si="1"/>
        <v>0</v>
      </c>
    </row>
    <row r="32" spans="1:11" ht="36" x14ac:dyDescent="0.2">
      <c r="A32" s="36">
        <v>32634</v>
      </c>
      <c r="B32" s="45" t="s">
        <v>41</v>
      </c>
      <c r="C32" s="46">
        <v>207219538</v>
      </c>
      <c r="D32" s="46">
        <v>7224039.8600000003</v>
      </c>
      <c r="E32" s="46">
        <v>12923342</v>
      </c>
      <c r="F32" s="46">
        <v>0</v>
      </c>
      <c r="G32" s="46"/>
      <c r="H32" s="46">
        <v>0</v>
      </c>
      <c r="I32" s="69">
        <f>H32/E32%</f>
        <v>0</v>
      </c>
      <c r="J32" s="46">
        <f t="shared" si="3"/>
        <v>7224039.8600000003</v>
      </c>
      <c r="K32" s="69">
        <f t="shared" ref="K32:K44" si="4">J32/C32%</f>
        <v>3.4861769935998992</v>
      </c>
    </row>
    <row r="33" spans="1:12" ht="84" x14ac:dyDescent="0.2">
      <c r="A33" s="36">
        <v>316441</v>
      </c>
      <c r="B33" s="45" t="s">
        <v>33</v>
      </c>
      <c r="C33" s="46">
        <v>287785</v>
      </c>
      <c r="D33" s="46">
        <v>0</v>
      </c>
      <c r="E33" s="46">
        <v>224000</v>
      </c>
      <c r="F33" s="46">
        <v>0</v>
      </c>
      <c r="G33" s="46"/>
      <c r="H33" s="46">
        <v>0</v>
      </c>
      <c r="I33" s="69">
        <f>H33/E33%</f>
        <v>0</v>
      </c>
      <c r="J33" s="46">
        <f t="shared" si="3"/>
        <v>0</v>
      </c>
      <c r="K33" s="69">
        <f t="shared" si="4"/>
        <v>0</v>
      </c>
    </row>
    <row r="34" spans="1:12" ht="60" x14ac:dyDescent="0.2">
      <c r="A34" s="36">
        <v>312287</v>
      </c>
      <c r="B34" s="45" t="s">
        <v>109</v>
      </c>
      <c r="C34" s="46">
        <v>72666477.099999994</v>
      </c>
      <c r="D34" s="46">
        <v>990699.5</v>
      </c>
      <c r="E34" s="46">
        <v>19084783</v>
      </c>
      <c r="F34" s="46">
        <v>0</v>
      </c>
      <c r="G34" s="46"/>
      <c r="H34" s="46">
        <v>0</v>
      </c>
      <c r="I34" s="69">
        <f>H34/E34%</f>
        <v>0</v>
      </c>
      <c r="J34" s="46">
        <f t="shared" si="3"/>
        <v>990699.5</v>
      </c>
      <c r="K34" s="69">
        <f t="shared" si="4"/>
        <v>1.3633514923761181</v>
      </c>
    </row>
    <row r="35" spans="1:12" ht="48" x14ac:dyDescent="0.2">
      <c r="A35" s="36">
        <v>312258</v>
      </c>
      <c r="B35" s="45" t="s">
        <v>110</v>
      </c>
      <c r="C35" s="46">
        <v>66619856.689999998</v>
      </c>
      <c r="D35" s="46">
        <v>942260.41</v>
      </c>
      <c r="E35" s="46">
        <v>18797500</v>
      </c>
      <c r="F35" s="46">
        <v>0</v>
      </c>
      <c r="G35" s="46"/>
      <c r="H35" s="46">
        <v>0</v>
      </c>
      <c r="I35" s="69">
        <f>H35/E35%</f>
        <v>0</v>
      </c>
      <c r="J35" s="46">
        <f t="shared" si="3"/>
        <v>942260.41</v>
      </c>
      <c r="K35" s="69">
        <f t="shared" si="4"/>
        <v>1.4143837240367982</v>
      </c>
    </row>
    <row r="36" spans="1:12" ht="60" x14ac:dyDescent="0.2">
      <c r="A36" s="36">
        <v>312374</v>
      </c>
      <c r="B36" s="45" t="s">
        <v>111</v>
      </c>
      <c r="C36" s="46">
        <v>58127586.43</v>
      </c>
      <c r="D36" s="46">
        <v>634410.93000000005</v>
      </c>
      <c r="E36" s="46">
        <v>16275724</v>
      </c>
      <c r="F36" s="46">
        <v>0</v>
      </c>
      <c r="G36" s="46"/>
      <c r="H36" s="46">
        <v>0</v>
      </c>
      <c r="I36" s="69">
        <f>H36/E36%</f>
        <v>0</v>
      </c>
      <c r="J36" s="46">
        <f t="shared" si="3"/>
        <v>634410.93000000005</v>
      </c>
      <c r="K36" s="69">
        <f t="shared" si="4"/>
        <v>1.0914110992101622</v>
      </c>
    </row>
    <row r="37" spans="1:12" ht="48" x14ac:dyDescent="0.2">
      <c r="A37" s="36">
        <v>318325</v>
      </c>
      <c r="B37" s="45" t="s">
        <v>112</v>
      </c>
      <c r="C37" s="46">
        <v>35390699.32</v>
      </c>
      <c r="D37" s="46">
        <v>606296.18999999994</v>
      </c>
      <c r="E37" s="46">
        <v>19696530</v>
      </c>
      <c r="F37" s="46">
        <v>0</v>
      </c>
      <c r="G37" s="46"/>
      <c r="H37" s="46">
        <v>0</v>
      </c>
      <c r="I37" s="69">
        <f>H37/E37%</f>
        <v>0</v>
      </c>
      <c r="J37" s="46">
        <f t="shared" si="3"/>
        <v>606296.18999999994</v>
      </c>
      <c r="K37" s="69">
        <f t="shared" si="4"/>
        <v>1.7131511997486009</v>
      </c>
    </row>
    <row r="38" spans="1:12" ht="48" x14ac:dyDescent="0.2">
      <c r="A38" s="36">
        <v>224486</v>
      </c>
      <c r="B38" s="45" t="s">
        <v>113</v>
      </c>
      <c r="C38" s="46">
        <v>2305668.02</v>
      </c>
      <c r="D38" s="46">
        <v>35500</v>
      </c>
      <c r="E38" s="46">
        <v>2270168</v>
      </c>
      <c r="F38" s="46">
        <v>0</v>
      </c>
      <c r="G38" s="46"/>
      <c r="H38" s="46">
        <v>0</v>
      </c>
      <c r="I38" s="69">
        <f>H38/E38%</f>
        <v>0</v>
      </c>
      <c r="J38" s="46">
        <f t="shared" si="3"/>
        <v>35500</v>
      </c>
      <c r="K38" s="69">
        <f t="shared" si="4"/>
        <v>1.5396839307334453</v>
      </c>
    </row>
    <row r="39" spans="1:12" ht="48" x14ac:dyDescent="0.2">
      <c r="A39" s="36"/>
      <c r="B39" s="45" t="s">
        <v>114</v>
      </c>
      <c r="C39" s="46">
        <v>82999089</v>
      </c>
      <c r="D39" s="46">
        <v>318343</v>
      </c>
      <c r="E39" s="46">
        <v>4979946</v>
      </c>
      <c r="F39" s="46">
        <v>0</v>
      </c>
      <c r="G39" s="46"/>
      <c r="H39" s="46">
        <v>0</v>
      </c>
      <c r="I39" s="69">
        <f>H39/E39%</f>
        <v>0</v>
      </c>
      <c r="J39" s="46">
        <f t="shared" si="3"/>
        <v>318343</v>
      </c>
      <c r="K39" s="69">
        <f t="shared" si="4"/>
        <v>0.38354999294028397</v>
      </c>
    </row>
    <row r="40" spans="1:12" ht="48" x14ac:dyDescent="0.2">
      <c r="A40" s="36">
        <v>321841</v>
      </c>
      <c r="B40" s="45" t="s">
        <v>42</v>
      </c>
      <c r="C40" s="46">
        <v>2190601.11</v>
      </c>
      <c r="D40" s="46">
        <v>508092.99</v>
      </c>
      <c r="E40" s="46">
        <v>727481</v>
      </c>
      <c r="F40" s="46">
        <v>0</v>
      </c>
      <c r="G40" s="46"/>
      <c r="H40" s="46">
        <v>0</v>
      </c>
      <c r="I40" s="69">
        <f>H40/E40%</f>
        <v>0</v>
      </c>
      <c r="J40" s="46">
        <f t="shared" si="3"/>
        <v>508092.99</v>
      </c>
      <c r="K40" s="69">
        <f t="shared" si="4"/>
        <v>23.194226812018734</v>
      </c>
    </row>
    <row r="41" spans="1:12" ht="48" x14ac:dyDescent="0.2">
      <c r="A41" s="36">
        <v>159298</v>
      </c>
      <c r="B41" s="45" t="s">
        <v>43</v>
      </c>
      <c r="C41" s="46">
        <v>71944623</v>
      </c>
      <c r="D41" s="46">
        <v>0</v>
      </c>
      <c r="E41" s="46">
        <v>22981035</v>
      </c>
      <c r="F41" s="46">
        <v>0</v>
      </c>
      <c r="G41" s="46"/>
      <c r="H41" s="46">
        <v>0</v>
      </c>
      <c r="I41" s="69">
        <f>H41/E41%</f>
        <v>0</v>
      </c>
      <c r="J41" s="46">
        <f t="shared" si="3"/>
        <v>0</v>
      </c>
      <c r="K41" s="69">
        <f t="shared" si="4"/>
        <v>0</v>
      </c>
    </row>
    <row r="42" spans="1:12" ht="60" x14ac:dyDescent="0.2">
      <c r="A42" s="36">
        <v>331714</v>
      </c>
      <c r="B42" s="45" t="s">
        <v>115</v>
      </c>
      <c r="C42" s="46">
        <v>11295329.08</v>
      </c>
      <c r="D42" s="46">
        <v>0</v>
      </c>
      <c r="E42" s="46">
        <v>5126635</v>
      </c>
      <c r="F42" s="46">
        <v>0</v>
      </c>
      <c r="G42" s="46"/>
      <c r="H42" s="46">
        <v>0</v>
      </c>
      <c r="I42" s="69">
        <f>H42/E42%</f>
        <v>0</v>
      </c>
      <c r="J42" s="46">
        <f t="shared" si="3"/>
        <v>0</v>
      </c>
      <c r="K42" s="69">
        <f t="shared" si="4"/>
        <v>0</v>
      </c>
    </row>
    <row r="43" spans="1:12" ht="60" x14ac:dyDescent="0.2">
      <c r="A43" s="36">
        <v>346633</v>
      </c>
      <c r="B43" s="45" t="s">
        <v>116</v>
      </c>
      <c r="C43" s="46">
        <v>1676436.76</v>
      </c>
      <c r="D43" s="46">
        <v>1189460.1599999999</v>
      </c>
      <c r="E43" s="46">
        <v>1</v>
      </c>
      <c r="F43" s="46">
        <v>0</v>
      </c>
      <c r="G43" s="46"/>
      <c r="H43" s="46">
        <v>0</v>
      </c>
      <c r="I43" s="69">
        <f>H43/E43%</f>
        <v>0</v>
      </c>
      <c r="J43" s="46">
        <f t="shared" si="3"/>
        <v>1189460.1599999999</v>
      </c>
      <c r="K43" s="69">
        <f t="shared" si="4"/>
        <v>70.951686838458485</v>
      </c>
    </row>
    <row r="44" spans="1:12" ht="60" x14ac:dyDescent="0.2">
      <c r="A44" s="36">
        <v>348743</v>
      </c>
      <c r="B44" s="45" t="s">
        <v>117</v>
      </c>
      <c r="C44" s="46">
        <v>7047555.8399999999</v>
      </c>
      <c r="D44" s="46">
        <v>0</v>
      </c>
      <c r="E44" s="46">
        <v>4163818</v>
      </c>
      <c r="F44" s="46">
        <v>0</v>
      </c>
      <c r="G44" s="46"/>
      <c r="H44" s="46">
        <v>0</v>
      </c>
      <c r="I44" s="69">
        <f>H44/E44%</f>
        <v>0</v>
      </c>
      <c r="J44" s="46">
        <f t="shared" ref="J44:J48" si="5">D44+H44</f>
        <v>0</v>
      </c>
      <c r="K44" s="69">
        <f t="shared" si="4"/>
        <v>0</v>
      </c>
    </row>
    <row r="45" spans="1:12" ht="48" x14ac:dyDescent="0.2">
      <c r="A45" s="36">
        <v>352120</v>
      </c>
      <c r="B45" s="45" t="s">
        <v>118</v>
      </c>
      <c r="C45" s="46">
        <v>2510449.9700000002</v>
      </c>
      <c r="D45" s="46">
        <v>1143861.98</v>
      </c>
      <c r="E45" s="46">
        <v>1</v>
      </c>
      <c r="F45" s="46">
        <v>0</v>
      </c>
      <c r="G45" s="46"/>
      <c r="H45" s="46">
        <v>0</v>
      </c>
      <c r="I45" s="69">
        <f>H45/E45%</f>
        <v>0</v>
      </c>
      <c r="J45" s="46">
        <f t="shared" si="5"/>
        <v>1143861.98</v>
      </c>
      <c r="K45" s="69">
        <f t="shared" ref="K45:K47" si="6">J45/C45%</f>
        <v>45.564022134247111</v>
      </c>
    </row>
    <row r="46" spans="1:12" ht="72" x14ac:dyDescent="0.2">
      <c r="A46" s="36">
        <v>355998</v>
      </c>
      <c r="B46" s="45" t="s">
        <v>119</v>
      </c>
      <c r="C46" s="46">
        <v>7112629.8200000003</v>
      </c>
      <c r="D46" s="46">
        <v>0</v>
      </c>
      <c r="E46" s="46">
        <v>1000000</v>
      </c>
      <c r="F46" s="46">
        <v>0</v>
      </c>
      <c r="G46" s="46"/>
      <c r="H46" s="46">
        <v>0</v>
      </c>
      <c r="I46" s="69">
        <f>H46/E46%</f>
        <v>0</v>
      </c>
      <c r="J46" s="46">
        <f t="shared" si="5"/>
        <v>0</v>
      </c>
      <c r="K46" s="69">
        <f t="shared" si="6"/>
        <v>0</v>
      </c>
    </row>
    <row r="47" spans="1:12" ht="48" x14ac:dyDescent="0.2">
      <c r="A47" s="36">
        <v>359838</v>
      </c>
      <c r="B47" s="45" t="s">
        <v>120</v>
      </c>
      <c r="C47" s="46">
        <v>14412403</v>
      </c>
      <c r="D47" s="46">
        <v>738573</v>
      </c>
      <c r="E47" s="46">
        <v>2882481</v>
      </c>
      <c r="F47" s="46">
        <v>0</v>
      </c>
      <c r="G47" s="46"/>
      <c r="H47" s="46">
        <v>0</v>
      </c>
      <c r="I47" s="69">
        <f>H47/E47%</f>
        <v>0</v>
      </c>
      <c r="J47" s="46">
        <f t="shared" si="5"/>
        <v>738573</v>
      </c>
      <c r="K47" s="69">
        <f t="shared" si="6"/>
        <v>5.1245652789475846</v>
      </c>
    </row>
    <row r="48" spans="1:12" ht="26.25" customHeight="1" x14ac:dyDescent="0.2">
      <c r="A48" s="114"/>
      <c r="B48" s="115" t="s">
        <v>30</v>
      </c>
      <c r="C48" s="115"/>
      <c r="D48" s="116">
        <f>SUM(D50:D66)</f>
        <v>24894514.310000002</v>
      </c>
      <c r="E48" s="116">
        <f>SUM(E49:E67)</f>
        <v>13066477</v>
      </c>
      <c r="F48" s="116">
        <f>SUM(F49:F67)</f>
        <v>0</v>
      </c>
      <c r="G48" s="116">
        <f>SUM(G49:G67)</f>
        <v>0</v>
      </c>
      <c r="H48" s="116">
        <v>0</v>
      </c>
      <c r="I48" s="135">
        <f>H48/E48%</f>
        <v>0</v>
      </c>
      <c r="J48" s="116">
        <f t="shared" si="5"/>
        <v>24894514.310000002</v>
      </c>
      <c r="K48" s="116"/>
      <c r="L48" s="34"/>
    </row>
    <row r="49" spans="1:11" ht="12" x14ac:dyDescent="0.2">
      <c r="A49" s="36"/>
      <c r="B49" s="45" t="s">
        <v>18</v>
      </c>
      <c r="C49" s="46"/>
      <c r="D49" s="46"/>
      <c r="E49" s="46">
        <v>180000</v>
      </c>
      <c r="F49" s="46"/>
      <c r="G49" s="46"/>
      <c r="H49" s="46"/>
      <c r="I49" s="69"/>
      <c r="J49" s="46"/>
      <c r="K49" s="69"/>
    </row>
    <row r="50" spans="1:11" ht="60" x14ac:dyDescent="0.2">
      <c r="A50" s="36">
        <v>66385</v>
      </c>
      <c r="B50" s="45" t="s">
        <v>31</v>
      </c>
      <c r="C50" s="46">
        <v>12923265.710000001</v>
      </c>
      <c r="D50" s="46">
        <v>9983047.3200000003</v>
      </c>
      <c r="E50" s="46">
        <v>2834454</v>
      </c>
      <c r="F50" s="46">
        <v>0</v>
      </c>
      <c r="G50" s="46"/>
      <c r="H50" s="46">
        <v>0</v>
      </c>
      <c r="I50" s="69">
        <f t="shared" ref="I50:I66" si="7">H50/E50%</f>
        <v>0</v>
      </c>
      <c r="J50" s="46">
        <f t="shared" ref="J50:J84" si="8">D50+H50</f>
        <v>9983047.3200000003</v>
      </c>
      <c r="K50" s="69">
        <f t="shared" ref="K50:K67" si="9">J50/C50%</f>
        <v>77.248642440858703</v>
      </c>
    </row>
    <row r="51" spans="1:11" ht="72" x14ac:dyDescent="0.2">
      <c r="A51" s="36">
        <v>108527</v>
      </c>
      <c r="B51" s="45" t="s">
        <v>24</v>
      </c>
      <c r="C51" s="46">
        <v>2725244.36</v>
      </c>
      <c r="D51" s="46">
        <v>2412374.2999999998</v>
      </c>
      <c r="E51" s="46">
        <v>2007</v>
      </c>
      <c r="F51" s="46">
        <v>0</v>
      </c>
      <c r="G51" s="46"/>
      <c r="H51" s="46">
        <v>0</v>
      </c>
      <c r="I51" s="69">
        <f t="shared" si="7"/>
        <v>0</v>
      </c>
      <c r="J51" s="46">
        <f t="shared" si="8"/>
        <v>2412374.2999999998</v>
      </c>
      <c r="K51" s="69">
        <f t="shared" si="9"/>
        <v>88.519559398335929</v>
      </c>
    </row>
    <row r="52" spans="1:11" ht="60" x14ac:dyDescent="0.2">
      <c r="A52" s="36">
        <v>142233</v>
      </c>
      <c r="B52" s="45" t="s">
        <v>47</v>
      </c>
      <c r="C52" s="46">
        <v>347525.81</v>
      </c>
      <c r="D52" s="46">
        <v>281104.27</v>
      </c>
      <c r="E52" s="46">
        <v>39406</v>
      </c>
      <c r="F52" s="46">
        <v>0</v>
      </c>
      <c r="G52" s="46"/>
      <c r="H52" s="46">
        <v>0</v>
      </c>
      <c r="I52" s="69">
        <f t="shared" si="7"/>
        <v>0</v>
      </c>
      <c r="J52" s="46">
        <f t="shared" si="8"/>
        <v>281104.27</v>
      </c>
      <c r="K52" s="69">
        <f t="shared" si="9"/>
        <v>80.887307334094132</v>
      </c>
    </row>
    <row r="53" spans="1:11" ht="36" x14ac:dyDescent="0.2">
      <c r="A53" s="36">
        <v>111221</v>
      </c>
      <c r="B53" s="45" t="s">
        <v>84</v>
      </c>
      <c r="C53" s="46">
        <v>3865203</v>
      </c>
      <c r="D53" s="46">
        <v>89540.59</v>
      </c>
      <c r="E53" s="46">
        <v>460753</v>
      </c>
      <c r="F53" s="46">
        <v>0</v>
      </c>
      <c r="G53" s="46"/>
      <c r="H53" s="46">
        <v>0</v>
      </c>
      <c r="I53" s="69">
        <f t="shared" si="7"/>
        <v>0</v>
      </c>
      <c r="J53" s="46">
        <f t="shared" si="8"/>
        <v>89540.59</v>
      </c>
      <c r="K53" s="69">
        <f t="shared" si="9"/>
        <v>2.3165818198940649</v>
      </c>
    </row>
    <row r="54" spans="1:11" ht="36" x14ac:dyDescent="0.2">
      <c r="A54" s="36">
        <v>111234</v>
      </c>
      <c r="B54" s="45" t="s">
        <v>13</v>
      </c>
      <c r="C54" s="46">
        <v>14669819.58</v>
      </c>
      <c r="D54" s="46">
        <v>3978634.55</v>
      </c>
      <c r="E54" s="46">
        <v>3666593</v>
      </c>
      <c r="F54" s="46">
        <v>0</v>
      </c>
      <c r="G54" s="46"/>
      <c r="H54" s="46">
        <v>0</v>
      </c>
      <c r="I54" s="69">
        <f t="shared" si="7"/>
        <v>0</v>
      </c>
      <c r="J54" s="46">
        <f t="shared" si="8"/>
        <v>3978634.55</v>
      </c>
      <c r="K54" s="69">
        <f t="shared" si="9"/>
        <v>27.121223463608544</v>
      </c>
    </row>
    <row r="55" spans="1:11" ht="48" x14ac:dyDescent="0.2">
      <c r="A55" s="36">
        <v>141991</v>
      </c>
      <c r="B55" s="45" t="s">
        <v>48</v>
      </c>
      <c r="C55" s="46">
        <v>376317.74</v>
      </c>
      <c r="D55" s="46">
        <v>306143.46000000002</v>
      </c>
      <c r="E55" s="46">
        <v>51740</v>
      </c>
      <c r="F55" s="46">
        <v>0</v>
      </c>
      <c r="G55" s="46"/>
      <c r="H55" s="46">
        <v>0</v>
      </c>
      <c r="I55" s="69">
        <f t="shared" si="7"/>
        <v>0</v>
      </c>
      <c r="J55" s="46">
        <f t="shared" si="8"/>
        <v>306143.46000000002</v>
      </c>
      <c r="K55" s="69">
        <f t="shared" si="9"/>
        <v>81.352385885395677</v>
      </c>
    </row>
    <row r="56" spans="1:11" ht="60" x14ac:dyDescent="0.2">
      <c r="A56" s="36">
        <v>142222</v>
      </c>
      <c r="B56" s="45" t="s">
        <v>49</v>
      </c>
      <c r="C56" s="46">
        <v>412200.81</v>
      </c>
      <c r="D56" s="46">
        <v>324780.38</v>
      </c>
      <c r="E56" s="46">
        <v>43811</v>
      </c>
      <c r="F56" s="46">
        <v>0</v>
      </c>
      <c r="G56" s="46"/>
      <c r="H56" s="46">
        <v>0</v>
      </c>
      <c r="I56" s="69">
        <f t="shared" si="7"/>
        <v>0</v>
      </c>
      <c r="J56" s="46">
        <f t="shared" si="8"/>
        <v>324780.38</v>
      </c>
      <c r="K56" s="69">
        <f t="shared" si="9"/>
        <v>78.791785974413784</v>
      </c>
    </row>
    <row r="57" spans="1:11" ht="60" x14ac:dyDescent="0.2">
      <c r="A57" s="36">
        <v>106725</v>
      </c>
      <c r="B57" s="45" t="s">
        <v>164</v>
      </c>
      <c r="C57" s="46">
        <v>2025773</v>
      </c>
      <c r="D57" s="46">
        <v>59417.79</v>
      </c>
      <c r="E57" s="46">
        <v>250000</v>
      </c>
      <c r="F57" s="46"/>
      <c r="G57" s="46"/>
      <c r="H57" s="46">
        <v>0</v>
      </c>
      <c r="I57" s="69">
        <f t="shared" si="7"/>
        <v>0</v>
      </c>
      <c r="J57" s="46">
        <f t="shared" si="8"/>
        <v>59417.79</v>
      </c>
      <c r="K57" s="69">
        <f t="shared" si="9"/>
        <v>2.9330922072710024</v>
      </c>
    </row>
    <row r="58" spans="1:11" ht="60" x14ac:dyDescent="0.2">
      <c r="A58" s="36">
        <v>141811</v>
      </c>
      <c r="B58" s="45" t="s">
        <v>50</v>
      </c>
      <c r="C58" s="46">
        <v>383114.81</v>
      </c>
      <c r="D58" s="46">
        <v>313378.19</v>
      </c>
      <c r="E58" s="46">
        <v>38050</v>
      </c>
      <c r="F58" s="46">
        <v>0</v>
      </c>
      <c r="G58" s="46"/>
      <c r="H58" s="46">
        <v>0</v>
      </c>
      <c r="I58" s="69">
        <f t="shared" si="7"/>
        <v>0</v>
      </c>
      <c r="J58" s="46">
        <f t="shared" si="8"/>
        <v>313378.19</v>
      </c>
      <c r="K58" s="69">
        <f t="shared" si="9"/>
        <v>81.797461706061426</v>
      </c>
    </row>
    <row r="59" spans="1:11" ht="46.5" customHeight="1" x14ac:dyDescent="0.2">
      <c r="A59" s="36">
        <v>142361</v>
      </c>
      <c r="B59" s="45" t="s">
        <v>51</v>
      </c>
      <c r="C59" s="46">
        <v>337182.6</v>
      </c>
      <c r="D59" s="46">
        <v>273095.39</v>
      </c>
      <c r="E59" s="46">
        <v>31960</v>
      </c>
      <c r="F59" s="46">
        <v>0</v>
      </c>
      <c r="G59" s="46"/>
      <c r="H59" s="46">
        <v>0</v>
      </c>
      <c r="I59" s="69">
        <f t="shared" si="7"/>
        <v>0</v>
      </c>
      <c r="J59" s="46">
        <f t="shared" si="8"/>
        <v>273095.39</v>
      </c>
      <c r="K59" s="69">
        <f t="shared" si="9"/>
        <v>80.993322312598593</v>
      </c>
    </row>
    <row r="60" spans="1:11" ht="72" x14ac:dyDescent="0.2">
      <c r="A60" s="36">
        <v>143125</v>
      </c>
      <c r="B60" s="45" t="s">
        <v>52</v>
      </c>
      <c r="C60" s="46">
        <v>11777443.99</v>
      </c>
      <c r="D60" s="46">
        <v>5782564.8600000003</v>
      </c>
      <c r="E60" s="46">
        <v>2277708</v>
      </c>
      <c r="F60" s="46">
        <v>0</v>
      </c>
      <c r="G60" s="46"/>
      <c r="H60" s="46">
        <v>0</v>
      </c>
      <c r="I60" s="69">
        <f t="shared" si="7"/>
        <v>0</v>
      </c>
      <c r="J60" s="46">
        <f t="shared" si="8"/>
        <v>5782564.8600000003</v>
      </c>
      <c r="K60" s="69">
        <f t="shared" si="9"/>
        <v>49.09864028994631</v>
      </c>
    </row>
    <row r="61" spans="1:11" ht="48" x14ac:dyDescent="0.2">
      <c r="A61" s="36">
        <v>142024</v>
      </c>
      <c r="B61" s="45" t="s">
        <v>53</v>
      </c>
      <c r="C61" s="46">
        <v>248885.52</v>
      </c>
      <c r="D61" s="46">
        <v>207635.51</v>
      </c>
      <c r="E61" s="46">
        <v>25870</v>
      </c>
      <c r="F61" s="46">
        <v>0</v>
      </c>
      <c r="G61" s="46"/>
      <c r="H61" s="46">
        <v>0</v>
      </c>
      <c r="I61" s="69">
        <f t="shared" si="7"/>
        <v>0</v>
      </c>
      <c r="J61" s="46">
        <f t="shared" si="8"/>
        <v>207635.51</v>
      </c>
      <c r="K61" s="69">
        <f t="shared" si="9"/>
        <v>83.426110928430077</v>
      </c>
    </row>
    <row r="62" spans="1:11" ht="60" x14ac:dyDescent="0.2">
      <c r="A62" s="36">
        <v>142316</v>
      </c>
      <c r="B62" s="45" t="s">
        <v>54</v>
      </c>
      <c r="C62" s="46">
        <v>296021.2</v>
      </c>
      <c r="D62" s="46">
        <v>225191.47</v>
      </c>
      <c r="E62" s="46">
        <v>31960</v>
      </c>
      <c r="F62" s="46">
        <v>0</v>
      </c>
      <c r="G62" s="46"/>
      <c r="H62" s="46">
        <v>0</v>
      </c>
      <c r="I62" s="69">
        <f t="shared" si="7"/>
        <v>0</v>
      </c>
      <c r="J62" s="46">
        <f t="shared" si="8"/>
        <v>225191.47</v>
      </c>
      <c r="K62" s="69">
        <f t="shared" si="9"/>
        <v>76.072750870545761</v>
      </c>
    </row>
    <row r="63" spans="1:11" ht="60" x14ac:dyDescent="0.2">
      <c r="A63" s="36">
        <v>142355</v>
      </c>
      <c r="B63" s="45" t="s">
        <v>55</v>
      </c>
      <c r="C63" s="46">
        <v>312350.82</v>
      </c>
      <c r="D63" s="46">
        <v>245879.66</v>
      </c>
      <c r="E63" s="46">
        <v>38728</v>
      </c>
      <c r="F63" s="46">
        <v>0</v>
      </c>
      <c r="G63" s="46"/>
      <c r="H63" s="46">
        <v>0</v>
      </c>
      <c r="I63" s="69">
        <f t="shared" si="7"/>
        <v>0</v>
      </c>
      <c r="J63" s="46">
        <f t="shared" si="8"/>
        <v>245879.66</v>
      </c>
      <c r="K63" s="69">
        <f t="shared" si="9"/>
        <v>78.719069794662289</v>
      </c>
    </row>
    <row r="64" spans="1:11" ht="60" x14ac:dyDescent="0.2">
      <c r="A64" s="36">
        <v>148105</v>
      </c>
      <c r="B64" s="45" t="s">
        <v>121</v>
      </c>
      <c r="C64" s="46">
        <v>2516113</v>
      </c>
      <c r="D64" s="46">
        <v>69230.570000000007</v>
      </c>
      <c r="E64" s="46">
        <v>250000</v>
      </c>
      <c r="F64" s="46">
        <v>0</v>
      </c>
      <c r="G64" s="46"/>
      <c r="H64" s="46">
        <v>0</v>
      </c>
      <c r="I64" s="69">
        <f t="shared" si="7"/>
        <v>0</v>
      </c>
      <c r="J64" s="46">
        <f t="shared" si="8"/>
        <v>69230.570000000007</v>
      </c>
      <c r="K64" s="69">
        <f t="shared" si="9"/>
        <v>2.7514889037177586</v>
      </c>
    </row>
    <row r="65" spans="1:12" ht="48" x14ac:dyDescent="0.2">
      <c r="A65" s="36">
        <v>145477</v>
      </c>
      <c r="B65" s="45" t="s">
        <v>91</v>
      </c>
      <c r="C65" s="46">
        <v>5473854</v>
      </c>
      <c r="D65" s="46">
        <v>206339</v>
      </c>
      <c r="E65" s="46">
        <v>2624922</v>
      </c>
      <c r="F65" s="46">
        <v>0</v>
      </c>
      <c r="G65" s="46"/>
      <c r="H65" s="46">
        <v>0</v>
      </c>
      <c r="I65" s="69">
        <f t="shared" si="7"/>
        <v>0</v>
      </c>
      <c r="J65" s="46">
        <f t="shared" si="8"/>
        <v>206339</v>
      </c>
      <c r="K65" s="69">
        <f t="shared" si="9"/>
        <v>3.7695378795269292</v>
      </c>
    </row>
    <row r="66" spans="1:12" ht="60" x14ac:dyDescent="0.2">
      <c r="A66" s="36">
        <v>142289</v>
      </c>
      <c r="B66" s="45" t="s">
        <v>56</v>
      </c>
      <c r="C66" s="46">
        <v>354496</v>
      </c>
      <c r="D66" s="46">
        <v>136157</v>
      </c>
      <c r="E66" s="46">
        <v>138515</v>
      </c>
      <c r="F66" s="46">
        <v>0</v>
      </c>
      <c r="G66" s="46"/>
      <c r="H66" s="46">
        <v>0</v>
      </c>
      <c r="I66" s="69">
        <f t="shared" si="7"/>
        <v>0</v>
      </c>
      <c r="J66" s="46">
        <f t="shared" si="8"/>
        <v>136157</v>
      </c>
      <c r="K66" s="69">
        <f t="shared" si="9"/>
        <v>38.408613919480047</v>
      </c>
    </row>
    <row r="67" spans="1:12" ht="48" x14ac:dyDescent="0.2">
      <c r="A67" s="36">
        <v>153123</v>
      </c>
      <c r="B67" s="45" t="s">
        <v>165</v>
      </c>
      <c r="C67" s="46">
        <v>1069594.81</v>
      </c>
      <c r="D67" s="46">
        <v>0</v>
      </c>
      <c r="E67" s="46">
        <v>80000</v>
      </c>
      <c r="F67" s="46"/>
      <c r="G67" s="46"/>
      <c r="H67" s="46">
        <v>0</v>
      </c>
      <c r="I67" s="69">
        <f t="shared" ref="I67:I84" si="10">H67/E67%</f>
        <v>0</v>
      </c>
      <c r="J67" s="46">
        <f t="shared" si="8"/>
        <v>0</v>
      </c>
      <c r="K67" s="69">
        <f t="shared" si="9"/>
        <v>0</v>
      </c>
    </row>
    <row r="68" spans="1:12" ht="29.25" customHeight="1" x14ac:dyDescent="0.2">
      <c r="A68" s="53"/>
      <c r="B68" s="48" t="s">
        <v>158</v>
      </c>
      <c r="C68" s="49"/>
      <c r="D68" s="50">
        <f>SUM(D69:D83)</f>
        <v>484366769.85000002</v>
      </c>
      <c r="E68" s="50">
        <f>SUM(E69:E84)</f>
        <v>47035859</v>
      </c>
      <c r="F68" s="50">
        <f>SUM(F69:F84)</f>
        <v>0</v>
      </c>
      <c r="G68" s="50">
        <f t="shared" ref="G68" si="11">SUM(G69:G84)</f>
        <v>280750</v>
      </c>
      <c r="H68" s="50">
        <f>SUM(F68:G68)</f>
        <v>280750</v>
      </c>
      <c r="I68" s="136">
        <f t="shared" si="10"/>
        <v>0.59688502765517681</v>
      </c>
      <c r="J68" s="50">
        <f t="shared" si="8"/>
        <v>484647519.85000002</v>
      </c>
      <c r="K68" s="136"/>
    </row>
    <row r="69" spans="1:12" ht="20.25" customHeight="1" x14ac:dyDescent="0.2">
      <c r="A69" s="51"/>
      <c r="B69" s="45" t="s">
        <v>18</v>
      </c>
      <c r="C69" s="46"/>
      <c r="D69" s="46">
        <v>21003225</v>
      </c>
      <c r="E69" s="46">
        <v>14096989</v>
      </c>
      <c r="F69" s="46">
        <v>0</v>
      </c>
      <c r="G69" s="46">
        <v>240750</v>
      </c>
      <c r="H69" s="46">
        <f>SUM(F69:G69)</f>
        <v>240750</v>
      </c>
      <c r="I69" s="98">
        <f t="shared" si="10"/>
        <v>1.707811504995854</v>
      </c>
      <c r="J69" s="46">
        <f t="shared" si="8"/>
        <v>21243975</v>
      </c>
      <c r="K69" s="98"/>
      <c r="L69" s="109"/>
    </row>
    <row r="70" spans="1:12" ht="42" customHeight="1" x14ac:dyDescent="0.2">
      <c r="A70" s="36">
        <v>27954</v>
      </c>
      <c r="B70" s="45" t="s">
        <v>57</v>
      </c>
      <c r="C70" s="46">
        <v>97047900</v>
      </c>
      <c r="D70" s="46">
        <v>96112594</v>
      </c>
      <c r="E70" s="46">
        <v>71943</v>
      </c>
      <c r="F70" s="46">
        <v>0</v>
      </c>
      <c r="G70" s="46">
        <v>40000</v>
      </c>
      <c r="H70" s="46">
        <f>SUM(F70:G70)</f>
        <v>40000</v>
      </c>
      <c r="I70" s="69">
        <f t="shared" si="10"/>
        <v>55.599571883296505</v>
      </c>
      <c r="J70" s="46">
        <f t="shared" si="8"/>
        <v>96152594</v>
      </c>
      <c r="K70" s="69">
        <f t="shared" ref="K70:K84" si="12">J70/C70%</f>
        <v>99.077459687432707</v>
      </c>
    </row>
    <row r="71" spans="1:12" ht="77.25" customHeight="1" x14ac:dyDescent="0.2">
      <c r="A71" s="36">
        <v>68162</v>
      </c>
      <c r="B71" s="45" t="s">
        <v>58</v>
      </c>
      <c r="C71" s="46">
        <v>48696233</v>
      </c>
      <c r="D71" s="46">
        <v>47971945.640000001</v>
      </c>
      <c r="E71" s="46">
        <v>267985</v>
      </c>
      <c r="F71" s="46">
        <v>0</v>
      </c>
      <c r="G71" s="46"/>
      <c r="H71" s="46">
        <v>0</v>
      </c>
      <c r="I71" s="69">
        <f t="shared" si="10"/>
        <v>0</v>
      </c>
      <c r="J71" s="46">
        <f t="shared" si="8"/>
        <v>47971945.640000001</v>
      </c>
      <c r="K71" s="69">
        <f t="shared" si="12"/>
        <v>98.512641912157761</v>
      </c>
    </row>
    <row r="72" spans="1:12" ht="72" x14ac:dyDescent="0.2">
      <c r="A72" s="36">
        <v>67776</v>
      </c>
      <c r="B72" s="45" t="s">
        <v>59</v>
      </c>
      <c r="C72" s="46">
        <v>67541014</v>
      </c>
      <c r="D72" s="46">
        <v>66590983.560000002</v>
      </c>
      <c r="E72" s="46">
        <v>364866</v>
      </c>
      <c r="F72" s="46">
        <v>0</v>
      </c>
      <c r="G72" s="46"/>
      <c r="H72" s="46">
        <v>0</v>
      </c>
      <c r="I72" s="69">
        <f t="shared" si="10"/>
        <v>0</v>
      </c>
      <c r="J72" s="46">
        <f t="shared" si="8"/>
        <v>66590983.560000002</v>
      </c>
      <c r="K72" s="69">
        <f t="shared" si="12"/>
        <v>98.593402165978731</v>
      </c>
    </row>
    <row r="73" spans="1:12" ht="80.25" customHeight="1" x14ac:dyDescent="0.2">
      <c r="A73" s="36">
        <v>67514</v>
      </c>
      <c r="B73" s="45" t="s">
        <v>60</v>
      </c>
      <c r="C73" s="46">
        <v>28004259</v>
      </c>
      <c r="D73" s="46">
        <v>26968128.920000002</v>
      </c>
      <c r="E73" s="46">
        <v>662925</v>
      </c>
      <c r="F73" s="46">
        <v>0</v>
      </c>
      <c r="G73" s="46"/>
      <c r="H73" s="46">
        <v>0</v>
      </c>
      <c r="I73" s="69">
        <f t="shared" si="10"/>
        <v>0</v>
      </c>
      <c r="J73" s="46">
        <f t="shared" si="8"/>
        <v>26968128.920000002</v>
      </c>
      <c r="K73" s="69">
        <f t="shared" si="12"/>
        <v>96.300098210061549</v>
      </c>
    </row>
    <row r="74" spans="1:12" ht="72" x14ac:dyDescent="0.2">
      <c r="A74" s="36">
        <v>67623</v>
      </c>
      <c r="B74" s="45" t="s">
        <v>61</v>
      </c>
      <c r="C74" s="46">
        <v>57466574</v>
      </c>
      <c r="D74" s="46">
        <v>56453152.509999998</v>
      </c>
      <c r="E74" s="46">
        <v>997433</v>
      </c>
      <c r="F74" s="46">
        <v>0</v>
      </c>
      <c r="G74" s="46"/>
      <c r="H74" s="46">
        <v>0</v>
      </c>
      <c r="I74" s="69">
        <f t="shared" si="10"/>
        <v>0</v>
      </c>
      <c r="J74" s="46">
        <f t="shared" si="8"/>
        <v>56453152.509999998</v>
      </c>
      <c r="K74" s="69">
        <f t="shared" si="12"/>
        <v>98.23650268415166</v>
      </c>
    </row>
    <row r="75" spans="1:12" ht="72" x14ac:dyDescent="0.2">
      <c r="A75" s="36">
        <v>68101</v>
      </c>
      <c r="B75" s="45" t="s">
        <v>62</v>
      </c>
      <c r="C75" s="46">
        <v>35922461</v>
      </c>
      <c r="D75" s="46">
        <v>36916942.789999999</v>
      </c>
      <c r="E75" s="46">
        <v>100330</v>
      </c>
      <c r="F75" s="46">
        <v>0</v>
      </c>
      <c r="G75" s="46"/>
      <c r="H75" s="46">
        <v>0</v>
      </c>
      <c r="I75" s="69">
        <f t="shared" si="10"/>
        <v>0</v>
      </c>
      <c r="J75" s="46">
        <f t="shared" si="8"/>
        <v>36916942.789999999</v>
      </c>
      <c r="K75" s="69">
        <f t="shared" si="12"/>
        <v>102.7684121920266</v>
      </c>
    </row>
    <row r="76" spans="1:12" ht="81" customHeight="1" x14ac:dyDescent="0.2">
      <c r="A76" s="36">
        <v>68060</v>
      </c>
      <c r="B76" s="45" t="s">
        <v>63</v>
      </c>
      <c r="C76" s="46">
        <v>28583991</v>
      </c>
      <c r="D76" s="46">
        <v>29028477.149999999</v>
      </c>
      <c r="E76" s="46">
        <v>424257</v>
      </c>
      <c r="F76" s="46">
        <v>0</v>
      </c>
      <c r="G76" s="46"/>
      <c r="H76" s="46">
        <v>0</v>
      </c>
      <c r="I76" s="69">
        <f t="shared" si="10"/>
        <v>0</v>
      </c>
      <c r="J76" s="46">
        <f t="shared" si="8"/>
        <v>29028477.149999999</v>
      </c>
      <c r="K76" s="69">
        <f t="shared" si="12"/>
        <v>101.55501780699554</v>
      </c>
    </row>
    <row r="77" spans="1:12" ht="72" x14ac:dyDescent="0.2">
      <c r="A77" s="36">
        <v>68102</v>
      </c>
      <c r="B77" s="45" t="s">
        <v>64</v>
      </c>
      <c r="C77" s="46">
        <v>48464248</v>
      </c>
      <c r="D77" s="46">
        <v>47509269.479999997</v>
      </c>
      <c r="E77" s="46">
        <v>359031</v>
      </c>
      <c r="F77" s="46">
        <v>0</v>
      </c>
      <c r="G77" s="46"/>
      <c r="H77" s="46">
        <v>0</v>
      </c>
      <c r="I77" s="69">
        <f t="shared" si="10"/>
        <v>0</v>
      </c>
      <c r="J77" s="46">
        <f t="shared" si="8"/>
        <v>47509269.479999997</v>
      </c>
      <c r="K77" s="69">
        <f t="shared" si="12"/>
        <v>98.029519574924592</v>
      </c>
    </row>
    <row r="78" spans="1:12" ht="72" x14ac:dyDescent="0.2">
      <c r="A78" s="36">
        <v>67932</v>
      </c>
      <c r="B78" s="45" t="s">
        <v>65</v>
      </c>
      <c r="C78" s="46">
        <v>32472052</v>
      </c>
      <c r="D78" s="46">
        <v>29239842.670000002</v>
      </c>
      <c r="E78" s="46">
        <v>1136267</v>
      </c>
      <c r="F78" s="46">
        <v>0</v>
      </c>
      <c r="G78" s="46"/>
      <c r="H78" s="46">
        <v>0</v>
      </c>
      <c r="I78" s="69">
        <f t="shared" si="10"/>
        <v>0</v>
      </c>
      <c r="J78" s="46">
        <f t="shared" si="8"/>
        <v>29239842.670000002</v>
      </c>
      <c r="K78" s="69">
        <f t="shared" si="12"/>
        <v>90.046180851151632</v>
      </c>
    </row>
    <row r="79" spans="1:12" ht="72" x14ac:dyDescent="0.2">
      <c r="A79" s="36">
        <v>68114</v>
      </c>
      <c r="B79" s="45" t="s">
        <v>66</v>
      </c>
      <c r="C79" s="46">
        <v>24000757</v>
      </c>
      <c r="D79" s="46">
        <v>23704773.530000001</v>
      </c>
      <c r="E79" s="46">
        <v>26172</v>
      </c>
      <c r="F79" s="46">
        <v>0</v>
      </c>
      <c r="G79" s="46"/>
      <c r="H79" s="46">
        <v>0</v>
      </c>
      <c r="I79" s="69">
        <f t="shared" si="10"/>
        <v>0</v>
      </c>
      <c r="J79" s="46">
        <f t="shared" si="8"/>
        <v>23704773.530000001</v>
      </c>
      <c r="K79" s="69">
        <f t="shared" si="12"/>
        <v>98.766774439656217</v>
      </c>
    </row>
    <row r="80" spans="1:12" ht="60" x14ac:dyDescent="0.2">
      <c r="A80" s="36">
        <v>268462</v>
      </c>
      <c r="B80" s="45" t="s">
        <v>36</v>
      </c>
      <c r="C80" s="46">
        <v>129685285.19</v>
      </c>
      <c r="D80" s="46">
        <v>2011952</v>
      </c>
      <c r="E80" s="46">
        <v>13787385</v>
      </c>
      <c r="F80" s="46">
        <v>0</v>
      </c>
      <c r="G80" s="46"/>
      <c r="H80" s="46">
        <v>0</v>
      </c>
      <c r="I80" s="69">
        <f t="shared" si="10"/>
        <v>0</v>
      </c>
      <c r="J80" s="46">
        <f t="shared" si="8"/>
        <v>2011952</v>
      </c>
      <c r="K80" s="69">
        <f t="shared" si="12"/>
        <v>1.5514111697809962</v>
      </c>
    </row>
    <row r="81" spans="1:12" ht="48" x14ac:dyDescent="0.2">
      <c r="A81" s="36">
        <v>256869</v>
      </c>
      <c r="B81" s="45" t="s">
        <v>39</v>
      </c>
      <c r="C81" s="46">
        <v>40010388.399999999</v>
      </c>
      <c r="D81" s="46">
        <v>64955</v>
      </c>
      <c r="E81" s="46">
        <v>10501764</v>
      </c>
      <c r="F81" s="46">
        <v>0</v>
      </c>
      <c r="G81" s="46"/>
      <c r="H81" s="46">
        <v>0</v>
      </c>
      <c r="I81" s="69">
        <f t="shared" si="10"/>
        <v>0</v>
      </c>
      <c r="J81" s="46">
        <f t="shared" si="8"/>
        <v>64955</v>
      </c>
      <c r="K81" s="69">
        <f t="shared" si="12"/>
        <v>0.16234533729245179</v>
      </c>
    </row>
    <row r="82" spans="1:12" ht="48" x14ac:dyDescent="0.2">
      <c r="A82" s="36">
        <v>294424</v>
      </c>
      <c r="B82" s="45" t="s">
        <v>40</v>
      </c>
      <c r="C82" s="46">
        <v>62071451</v>
      </c>
      <c r="D82" s="46">
        <v>0</v>
      </c>
      <c r="E82" s="46">
        <v>2253840</v>
      </c>
      <c r="F82" s="46">
        <v>0</v>
      </c>
      <c r="G82" s="46"/>
      <c r="H82" s="46">
        <v>0</v>
      </c>
      <c r="I82" s="69">
        <f t="shared" si="10"/>
        <v>0</v>
      </c>
      <c r="J82" s="46">
        <f t="shared" si="8"/>
        <v>0</v>
      </c>
      <c r="K82" s="69">
        <f t="shared" si="12"/>
        <v>0</v>
      </c>
    </row>
    <row r="83" spans="1:12" ht="60" x14ac:dyDescent="0.2">
      <c r="A83" s="36">
        <v>319790</v>
      </c>
      <c r="B83" s="45" t="s">
        <v>67</v>
      </c>
      <c r="C83" s="46">
        <v>879374</v>
      </c>
      <c r="D83" s="46">
        <v>790527.6</v>
      </c>
      <c r="E83" s="46">
        <v>88846</v>
      </c>
      <c r="F83" s="46">
        <v>0</v>
      </c>
      <c r="G83" s="46"/>
      <c r="H83" s="46">
        <v>0</v>
      </c>
      <c r="I83" s="69">
        <f t="shared" si="10"/>
        <v>0</v>
      </c>
      <c r="J83" s="46">
        <f t="shared" si="8"/>
        <v>790527.6</v>
      </c>
      <c r="K83" s="69">
        <f t="shared" si="12"/>
        <v>89.896631012515726</v>
      </c>
    </row>
    <row r="84" spans="1:12" ht="60" x14ac:dyDescent="0.2">
      <c r="A84" s="36">
        <v>327681</v>
      </c>
      <c r="B84" s="45" t="s">
        <v>166</v>
      </c>
      <c r="C84" s="46">
        <v>43188164</v>
      </c>
      <c r="D84" s="46">
        <v>0</v>
      </c>
      <c r="E84" s="46">
        <v>1895826</v>
      </c>
      <c r="F84" s="46"/>
      <c r="G84" s="46">
        <v>0</v>
      </c>
      <c r="H84" s="46">
        <v>0</v>
      </c>
      <c r="I84" s="69">
        <f t="shared" si="10"/>
        <v>0</v>
      </c>
      <c r="J84" s="46">
        <f t="shared" si="8"/>
        <v>0</v>
      </c>
      <c r="K84" s="69">
        <f t="shared" si="12"/>
        <v>0</v>
      </c>
    </row>
    <row r="85" spans="1:12" ht="15" x14ac:dyDescent="0.25">
      <c r="A85" s="91"/>
      <c r="B85" s="83"/>
      <c r="C85"/>
      <c r="D85" s="92"/>
      <c r="E85" s="93"/>
      <c r="F85" s="93"/>
      <c r="G85" s="89"/>
      <c r="H85" s="94"/>
      <c r="I85" s="95"/>
      <c r="J85" s="92"/>
      <c r="K85" s="96"/>
    </row>
    <row r="86" spans="1:12" s="59" customFormat="1" ht="12" x14ac:dyDescent="0.2">
      <c r="A86" s="129" t="s">
        <v>14</v>
      </c>
      <c r="B86" s="130"/>
      <c r="C86" s="131"/>
      <c r="D86" s="131"/>
      <c r="E86" s="97"/>
      <c r="F86" s="77"/>
      <c r="G86" s="74"/>
      <c r="H86" s="74"/>
      <c r="I86" s="75"/>
      <c r="J86" s="76"/>
      <c r="K86" s="75"/>
      <c r="L86" s="35"/>
    </row>
    <row r="87" spans="1:12" s="59" customFormat="1" ht="12" x14ac:dyDescent="0.2">
      <c r="A87" s="132" t="s">
        <v>10</v>
      </c>
      <c r="B87" s="133"/>
      <c r="C87" s="131"/>
      <c r="D87" s="131"/>
      <c r="E87" s="97"/>
      <c r="F87" s="77"/>
      <c r="G87" s="74"/>
      <c r="H87" s="74"/>
      <c r="I87" s="75"/>
      <c r="J87" s="76"/>
      <c r="K87" s="75"/>
      <c r="L87" s="35"/>
    </row>
    <row r="88" spans="1:12" ht="20.25" customHeight="1" x14ac:dyDescent="0.2">
      <c r="A88" s="134"/>
      <c r="B88" s="163" t="s">
        <v>72</v>
      </c>
      <c r="C88" s="164"/>
      <c r="D88" s="164"/>
    </row>
    <row r="89" spans="1:12" ht="20.25" customHeight="1" x14ac:dyDescent="0.2"/>
    <row r="90" spans="1:12" ht="20.25" customHeight="1" x14ac:dyDescent="0.2"/>
    <row r="91" spans="1:12" ht="20.25" customHeight="1" x14ac:dyDescent="0.2"/>
    <row r="92" spans="1:12" ht="20.25" customHeight="1" x14ac:dyDescent="0.2"/>
    <row r="93" spans="1:12" ht="20.25" customHeight="1" x14ac:dyDescent="0.2"/>
    <row r="94" spans="1:12" ht="20.25" customHeight="1" x14ac:dyDescent="0.2"/>
    <row r="95" spans="1:12" ht="20.25" customHeight="1" x14ac:dyDescent="0.2"/>
    <row r="96" spans="1:12"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row r="134" ht="20.25" customHeight="1" x14ac:dyDescent="0.2"/>
    <row r="135" ht="20.25" customHeight="1" x14ac:dyDescent="0.2"/>
    <row r="136" ht="20.25" customHeight="1" x14ac:dyDescent="0.2"/>
    <row r="137" ht="20.25" customHeight="1" x14ac:dyDescent="0.2"/>
    <row r="138" ht="20.25" customHeight="1" x14ac:dyDescent="0.2"/>
    <row r="139" ht="20.25" customHeight="1" x14ac:dyDescent="0.2"/>
    <row r="140" ht="20.25" customHeight="1" x14ac:dyDescent="0.2"/>
    <row r="141" ht="20.25" customHeight="1" x14ac:dyDescent="0.2"/>
    <row r="142" ht="20.25" customHeight="1" x14ac:dyDescent="0.2"/>
    <row r="143" ht="20.25" customHeight="1" x14ac:dyDescent="0.2"/>
    <row r="144" ht="20.25" customHeight="1" x14ac:dyDescent="0.2"/>
    <row r="145" ht="20.25" customHeight="1" x14ac:dyDescent="0.2"/>
    <row r="146" ht="20.25" customHeight="1" x14ac:dyDescent="0.2"/>
    <row r="147" ht="20.25" customHeight="1" x14ac:dyDescent="0.2"/>
    <row r="148" ht="20.25" customHeight="1" x14ac:dyDescent="0.2"/>
    <row r="149" ht="20.25" customHeight="1" x14ac:dyDescent="0.2"/>
    <row r="150" ht="20.25" customHeight="1" x14ac:dyDescent="0.2"/>
    <row r="151" ht="20.25" customHeight="1" x14ac:dyDescent="0.2"/>
    <row r="152" ht="20.25" customHeight="1" x14ac:dyDescent="0.2"/>
    <row r="153" ht="20.25" customHeight="1" x14ac:dyDescent="0.2"/>
    <row r="154" ht="20.25" customHeight="1" x14ac:dyDescent="0.2"/>
    <row r="155" ht="20.25" customHeight="1" x14ac:dyDescent="0.2"/>
    <row r="156" ht="20.25" customHeight="1" x14ac:dyDescent="0.2"/>
    <row r="157" ht="20.25" customHeight="1" x14ac:dyDescent="0.2"/>
    <row r="158" ht="20.25" customHeight="1" x14ac:dyDescent="0.2"/>
    <row r="159" ht="20.25" customHeight="1" x14ac:dyDescent="0.2"/>
    <row r="160" ht="20.25" customHeight="1" x14ac:dyDescent="0.2"/>
    <row r="161" ht="20.25" customHeight="1" x14ac:dyDescent="0.2"/>
    <row r="162" ht="20.25" customHeight="1" x14ac:dyDescent="0.2"/>
    <row r="163" ht="20.25" customHeight="1" x14ac:dyDescent="0.2"/>
    <row r="164" ht="20.25" customHeight="1" x14ac:dyDescent="0.2"/>
    <row r="165" ht="20.25" customHeight="1" x14ac:dyDescent="0.2"/>
    <row r="166" ht="20.25" customHeight="1" x14ac:dyDescent="0.2"/>
    <row r="167" ht="20.25" customHeight="1" x14ac:dyDescent="0.2"/>
    <row r="168" ht="20.25" customHeight="1" x14ac:dyDescent="0.2"/>
    <row r="169" ht="20.25" customHeight="1" x14ac:dyDescent="0.2"/>
    <row r="170" ht="20.25" customHeight="1" x14ac:dyDescent="0.2"/>
    <row r="171" ht="20.25" customHeight="1" x14ac:dyDescent="0.2"/>
    <row r="172" ht="20.25" customHeight="1" x14ac:dyDescent="0.2"/>
    <row r="173" ht="20.25" customHeight="1" x14ac:dyDescent="0.2"/>
    <row r="174" ht="20.25" customHeight="1" x14ac:dyDescent="0.2"/>
    <row r="175" ht="20.25" customHeight="1" x14ac:dyDescent="0.2"/>
    <row r="176"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row r="352" ht="20.25" customHeight="1" x14ac:dyDescent="0.2"/>
    <row r="353" ht="20.25" customHeight="1" x14ac:dyDescent="0.2"/>
    <row r="354" ht="20.25" customHeight="1" x14ac:dyDescent="0.2"/>
    <row r="355" ht="20.25" customHeight="1" x14ac:dyDescent="0.2"/>
    <row r="356" ht="20.25" customHeight="1" x14ac:dyDescent="0.2"/>
    <row r="357" ht="20.25" customHeight="1" x14ac:dyDescent="0.2"/>
    <row r="358" ht="20.25" customHeight="1" x14ac:dyDescent="0.2"/>
    <row r="359" ht="20.25" customHeight="1" x14ac:dyDescent="0.2"/>
    <row r="360" ht="20.25" customHeight="1" x14ac:dyDescent="0.2"/>
    <row r="361" ht="20.25" customHeight="1" x14ac:dyDescent="0.2"/>
    <row r="362" ht="20.25" customHeight="1" x14ac:dyDescent="0.2"/>
    <row r="363" ht="20.25" customHeight="1" x14ac:dyDescent="0.2"/>
    <row r="364" ht="20.25" customHeight="1" x14ac:dyDescent="0.2"/>
    <row r="365" ht="20.25" customHeight="1" x14ac:dyDescent="0.2"/>
    <row r="366" ht="20.25" customHeight="1" x14ac:dyDescent="0.2"/>
    <row r="367" ht="20.25" customHeight="1" x14ac:dyDescent="0.2"/>
    <row r="368" ht="20.25" customHeight="1" x14ac:dyDescent="0.2"/>
    <row r="369" ht="20.25" customHeight="1" x14ac:dyDescent="0.2"/>
    <row r="370" ht="20.25" customHeight="1" x14ac:dyDescent="0.2"/>
    <row r="371" ht="20.25" customHeight="1" x14ac:dyDescent="0.2"/>
    <row r="372" ht="20.25" customHeight="1" x14ac:dyDescent="0.2"/>
    <row r="373" ht="20.25" customHeight="1" x14ac:dyDescent="0.2"/>
    <row r="374" ht="20.25" customHeight="1" x14ac:dyDescent="0.2"/>
    <row r="375" ht="20.25" customHeight="1" x14ac:dyDescent="0.2"/>
    <row r="376" ht="20.25" customHeight="1" x14ac:dyDescent="0.2"/>
    <row r="377" ht="20.25" customHeight="1" x14ac:dyDescent="0.2"/>
    <row r="378" ht="20.25" customHeight="1" x14ac:dyDescent="0.2"/>
    <row r="379" ht="20.25" customHeight="1" x14ac:dyDescent="0.2"/>
    <row r="380" ht="20.25" customHeight="1" x14ac:dyDescent="0.2"/>
    <row r="381" ht="20.25" customHeight="1" x14ac:dyDescent="0.2"/>
    <row r="382" ht="20.25" customHeight="1" x14ac:dyDescent="0.2"/>
    <row r="383" ht="20.25" customHeight="1" x14ac:dyDescent="0.2"/>
    <row r="384" ht="20.25" customHeight="1" x14ac:dyDescent="0.2"/>
    <row r="385" ht="20.25" customHeight="1" x14ac:dyDescent="0.2"/>
    <row r="386" ht="20.25" customHeight="1" x14ac:dyDescent="0.2"/>
    <row r="387" ht="20.25" customHeight="1" x14ac:dyDescent="0.2"/>
    <row r="388" ht="20.25" customHeight="1" x14ac:dyDescent="0.2"/>
    <row r="389" ht="20.25" customHeight="1" x14ac:dyDescent="0.2"/>
    <row r="390" ht="20.25" customHeight="1" x14ac:dyDescent="0.2"/>
    <row r="391" ht="20.25" customHeight="1" x14ac:dyDescent="0.2"/>
    <row r="392" ht="20.25" customHeight="1" x14ac:dyDescent="0.2"/>
    <row r="393" ht="20.25" customHeight="1" x14ac:dyDescent="0.2"/>
    <row r="394" ht="20.25" customHeight="1" x14ac:dyDescent="0.2"/>
    <row r="395" ht="20.25" customHeight="1" x14ac:dyDescent="0.2"/>
    <row r="396" ht="20.25" customHeight="1" x14ac:dyDescent="0.2"/>
    <row r="397" ht="20.25" customHeight="1" x14ac:dyDescent="0.2"/>
    <row r="398" ht="20.25" customHeight="1" x14ac:dyDescent="0.2"/>
    <row r="399" ht="20.25" customHeight="1" x14ac:dyDescent="0.2"/>
    <row r="400" ht="20.25" customHeight="1" x14ac:dyDescent="0.2"/>
    <row r="401" ht="20.25" customHeight="1" x14ac:dyDescent="0.2"/>
    <row r="402" ht="20.25" customHeight="1" x14ac:dyDescent="0.2"/>
    <row r="403" ht="20.25" customHeight="1" x14ac:dyDescent="0.2"/>
    <row r="404" ht="20.25" customHeight="1" x14ac:dyDescent="0.2"/>
    <row r="405" ht="20.25" customHeight="1" x14ac:dyDescent="0.2"/>
    <row r="406" ht="20.25" customHeight="1" x14ac:dyDescent="0.2"/>
    <row r="407" ht="20.25" customHeight="1" x14ac:dyDescent="0.2"/>
    <row r="408" ht="20.25" customHeight="1" x14ac:dyDescent="0.2"/>
    <row r="409" ht="20.25" customHeight="1" x14ac:dyDescent="0.2"/>
    <row r="410" ht="20.25" customHeight="1" x14ac:dyDescent="0.2"/>
    <row r="411" ht="20.25" customHeight="1" x14ac:dyDescent="0.2"/>
    <row r="412" ht="20.25" customHeight="1" x14ac:dyDescent="0.2"/>
    <row r="413" ht="20.25" customHeight="1" x14ac:dyDescent="0.2"/>
    <row r="414" ht="20.25" customHeight="1" x14ac:dyDescent="0.2"/>
    <row r="415" ht="20.25" customHeight="1" x14ac:dyDescent="0.2"/>
    <row r="416" ht="20.25" customHeight="1" x14ac:dyDescent="0.2"/>
    <row r="417" ht="20.25" customHeight="1" x14ac:dyDescent="0.2"/>
    <row r="418" ht="20.25" customHeight="1" x14ac:dyDescent="0.2"/>
    <row r="419" ht="20.25" customHeight="1" x14ac:dyDescent="0.2"/>
    <row r="420" ht="20.25" customHeight="1" x14ac:dyDescent="0.2"/>
    <row r="421" ht="20.25" customHeight="1" x14ac:dyDescent="0.2"/>
    <row r="422" ht="20.25" customHeight="1" x14ac:dyDescent="0.2"/>
    <row r="423" ht="20.25" customHeight="1" x14ac:dyDescent="0.2"/>
    <row r="424" ht="20.25" customHeight="1" x14ac:dyDescent="0.2"/>
    <row r="425" ht="20.25" customHeight="1" x14ac:dyDescent="0.2"/>
    <row r="426" ht="20.25" customHeight="1" x14ac:dyDescent="0.2"/>
    <row r="427" ht="20.25" customHeight="1" x14ac:dyDescent="0.2"/>
    <row r="428" ht="20.25" customHeight="1" x14ac:dyDescent="0.2"/>
    <row r="429" ht="20.25" customHeight="1" x14ac:dyDescent="0.2"/>
    <row r="430" ht="20.25" customHeight="1" x14ac:dyDescent="0.2"/>
    <row r="431" ht="20.25" customHeight="1" x14ac:dyDescent="0.2"/>
    <row r="432" ht="20.25" customHeight="1" x14ac:dyDescent="0.2"/>
    <row r="433" ht="20.25" customHeight="1" x14ac:dyDescent="0.2"/>
    <row r="434" ht="20.25" customHeight="1" x14ac:dyDescent="0.2"/>
    <row r="435" ht="20.25" customHeight="1" x14ac:dyDescent="0.2"/>
    <row r="436" ht="20.25" customHeight="1" x14ac:dyDescent="0.2"/>
    <row r="437" ht="20.25" customHeight="1" x14ac:dyDescent="0.2"/>
    <row r="438" ht="20.25" customHeight="1" x14ac:dyDescent="0.2"/>
    <row r="439" ht="20.25" customHeight="1" x14ac:dyDescent="0.2"/>
    <row r="440" ht="20.25" customHeight="1" x14ac:dyDescent="0.2"/>
    <row r="441" ht="20.25" customHeight="1" x14ac:dyDescent="0.2"/>
    <row r="442" ht="20.25" customHeight="1" x14ac:dyDescent="0.2"/>
    <row r="443" ht="20.25" customHeight="1" x14ac:dyDescent="0.2"/>
    <row r="444" ht="20.25" customHeight="1" x14ac:dyDescent="0.2"/>
    <row r="445" ht="20.25" customHeight="1" x14ac:dyDescent="0.2"/>
    <row r="446" ht="20.25" customHeight="1" x14ac:dyDescent="0.2"/>
    <row r="447" ht="20.25" customHeight="1" x14ac:dyDescent="0.2"/>
    <row r="448" ht="20.25" customHeight="1" x14ac:dyDescent="0.2"/>
    <row r="449" ht="20.25" customHeight="1" x14ac:dyDescent="0.2"/>
    <row r="450" ht="20.25" customHeight="1" x14ac:dyDescent="0.2"/>
    <row r="451" ht="20.25" customHeight="1" x14ac:dyDescent="0.2"/>
    <row r="452" ht="20.25" customHeight="1" x14ac:dyDescent="0.2"/>
    <row r="453" ht="20.25" customHeight="1" x14ac:dyDescent="0.2"/>
    <row r="454" ht="20.25" customHeight="1" x14ac:dyDescent="0.2"/>
    <row r="455" ht="20.25" customHeight="1" x14ac:dyDescent="0.2"/>
    <row r="456" ht="20.25" customHeight="1" x14ac:dyDescent="0.2"/>
    <row r="457" ht="20.25" customHeight="1" x14ac:dyDescent="0.2"/>
    <row r="458" ht="20.25" customHeight="1" x14ac:dyDescent="0.2"/>
    <row r="459" ht="20.25" customHeight="1" x14ac:dyDescent="0.2"/>
    <row r="460" ht="20.25" customHeight="1" x14ac:dyDescent="0.2"/>
    <row r="461" ht="20.25" customHeight="1" x14ac:dyDescent="0.2"/>
    <row r="462" ht="20.25" customHeight="1" x14ac:dyDescent="0.2"/>
    <row r="463" ht="20.25" customHeight="1" x14ac:dyDescent="0.2"/>
    <row r="464" ht="20.25" customHeight="1" x14ac:dyDescent="0.2"/>
    <row r="465" ht="20.25" customHeight="1" x14ac:dyDescent="0.2"/>
    <row r="466" ht="20.25" customHeight="1" x14ac:dyDescent="0.2"/>
    <row r="467" ht="20.25" customHeight="1" x14ac:dyDescent="0.2"/>
    <row r="468" ht="20.25" customHeight="1" x14ac:dyDescent="0.2"/>
    <row r="469" ht="20.25" customHeight="1" x14ac:dyDescent="0.2"/>
    <row r="470" ht="20.25" customHeight="1" x14ac:dyDescent="0.2"/>
    <row r="471" ht="20.25" customHeight="1" x14ac:dyDescent="0.2"/>
    <row r="472" ht="20.25" customHeight="1" x14ac:dyDescent="0.2"/>
    <row r="473" ht="20.25" customHeight="1" x14ac:dyDescent="0.2"/>
    <row r="474" ht="20.25" customHeight="1" x14ac:dyDescent="0.2"/>
    <row r="475" ht="20.25" customHeight="1" x14ac:dyDescent="0.2"/>
    <row r="476" ht="20.25" customHeight="1" x14ac:dyDescent="0.2"/>
    <row r="477" ht="20.25" customHeight="1" x14ac:dyDescent="0.2"/>
    <row r="478" ht="20.25" customHeight="1" x14ac:dyDescent="0.2"/>
    <row r="479" ht="20.25" customHeight="1" x14ac:dyDescent="0.2"/>
    <row r="480"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row r="571" ht="20.25" customHeight="1" x14ac:dyDescent="0.2"/>
    <row r="572" ht="20.25" customHeight="1" x14ac:dyDescent="0.2"/>
    <row r="573" ht="20.25" customHeight="1" x14ac:dyDescent="0.2"/>
    <row r="574" ht="20.25" customHeight="1" x14ac:dyDescent="0.2"/>
    <row r="575" ht="20.25" customHeight="1" x14ac:dyDescent="0.2"/>
    <row r="576" ht="20.25" customHeight="1" x14ac:dyDescent="0.2"/>
    <row r="577" ht="20.25" customHeight="1" x14ac:dyDescent="0.2"/>
    <row r="578" ht="20.25" customHeight="1" x14ac:dyDescent="0.2"/>
    <row r="579" ht="20.25" customHeight="1" x14ac:dyDescent="0.2"/>
    <row r="580" ht="20.25" customHeight="1" x14ac:dyDescent="0.2"/>
    <row r="581" ht="20.25" customHeight="1" x14ac:dyDescent="0.2"/>
    <row r="582" ht="20.25" customHeight="1" x14ac:dyDescent="0.2"/>
    <row r="583" ht="20.25" customHeight="1" x14ac:dyDescent="0.2"/>
    <row r="584" ht="20.25" customHeight="1" x14ac:dyDescent="0.2"/>
    <row r="585" ht="20.25" customHeight="1" x14ac:dyDescent="0.2"/>
    <row r="586" ht="20.25" customHeight="1" x14ac:dyDescent="0.2"/>
    <row r="587" ht="20.25" customHeight="1" x14ac:dyDescent="0.2"/>
    <row r="588" ht="20.25" customHeight="1" x14ac:dyDescent="0.2"/>
    <row r="589" ht="20.25" customHeight="1" x14ac:dyDescent="0.2"/>
    <row r="590" ht="20.25" customHeight="1" x14ac:dyDescent="0.2"/>
    <row r="591" ht="20.25" customHeight="1" x14ac:dyDescent="0.2"/>
    <row r="592" ht="20.25" customHeight="1" x14ac:dyDescent="0.2"/>
    <row r="593" ht="20.25" customHeight="1" x14ac:dyDescent="0.2"/>
    <row r="594" ht="20.25" customHeight="1" x14ac:dyDescent="0.2"/>
    <row r="595" ht="20.25" customHeight="1" x14ac:dyDescent="0.2"/>
    <row r="596" ht="20.25" customHeight="1" x14ac:dyDescent="0.2"/>
    <row r="597" ht="20.25" customHeight="1" x14ac:dyDescent="0.2"/>
    <row r="598" ht="20.25" customHeight="1" x14ac:dyDescent="0.2"/>
    <row r="599" ht="20.25" customHeight="1" x14ac:dyDescent="0.2"/>
    <row r="600" ht="20.25" customHeight="1" x14ac:dyDescent="0.2"/>
    <row r="601" ht="20.25" customHeight="1" x14ac:dyDescent="0.2"/>
    <row r="602" ht="20.25" customHeight="1" x14ac:dyDescent="0.2"/>
    <row r="603" ht="20.25" customHeight="1" x14ac:dyDescent="0.2"/>
    <row r="604" ht="20.25" customHeight="1" x14ac:dyDescent="0.2"/>
    <row r="605" ht="20.25" customHeight="1" x14ac:dyDescent="0.2"/>
    <row r="606" ht="20.25" customHeight="1" x14ac:dyDescent="0.2"/>
    <row r="607" ht="20.25" customHeight="1" x14ac:dyDescent="0.2"/>
    <row r="608" ht="20.25" customHeight="1" x14ac:dyDescent="0.2"/>
    <row r="609" ht="20.25" customHeight="1" x14ac:dyDescent="0.2"/>
    <row r="610" ht="20.25" customHeight="1" x14ac:dyDescent="0.2"/>
    <row r="611" ht="20.25" customHeight="1" x14ac:dyDescent="0.2"/>
    <row r="612" ht="20.25" customHeight="1" x14ac:dyDescent="0.2"/>
    <row r="613" ht="20.25" customHeight="1" x14ac:dyDescent="0.2"/>
    <row r="614" ht="20.25" customHeight="1" x14ac:dyDescent="0.2"/>
    <row r="615" ht="20.25" customHeight="1" x14ac:dyDescent="0.2"/>
    <row r="616" ht="20.25" customHeight="1" x14ac:dyDescent="0.2"/>
    <row r="617" ht="20.25" customHeight="1" x14ac:dyDescent="0.2"/>
    <row r="618" ht="20.25" customHeight="1" x14ac:dyDescent="0.2"/>
    <row r="619" ht="20.25" customHeight="1" x14ac:dyDescent="0.2"/>
    <row r="620" ht="20.25" customHeight="1" x14ac:dyDescent="0.2"/>
    <row r="621" ht="20.25" customHeight="1" x14ac:dyDescent="0.2"/>
    <row r="622" ht="20.25" customHeight="1" x14ac:dyDescent="0.2"/>
    <row r="623" ht="20.25" customHeight="1" x14ac:dyDescent="0.2"/>
    <row r="624" ht="20.25" customHeight="1" x14ac:dyDescent="0.2"/>
    <row r="625" ht="20.25" customHeight="1" x14ac:dyDescent="0.2"/>
    <row r="626" ht="20.25" customHeight="1" x14ac:dyDescent="0.2"/>
    <row r="627" ht="20.25" customHeight="1" x14ac:dyDescent="0.2"/>
    <row r="628" ht="20.25" customHeight="1" x14ac:dyDescent="0.2"/>
    <row r="629" ht="20.25" customHeight="1" x14ac:dyDescent="0.2"/>
    <row r="630" ht="20.25" customHeight="1" x14ac:dyDescent="0.2"/>
    <row r="631" ht="20.25" customHeight="1" x14ac:dyDescent="0.2"/>
    <row r="632" ht="20.25" customHeight="1" x14ac:dyDescent="0.2"/>
    <row r="633" ht="20.25" customHeight="1" x14ac:dyDescent="0.2"/>
    <row r="634" ht="20.25" customHeight="1" x14ac:dyDescent="0.2"/>
    <row r="635" ht="20.25" customHeight="1" x14ac:dyDescent="0.2"/>
    <row r="636" ht="20.25" customHeight="1" x14ac:dyDescent="0.2"/>
    <row r="637" ht="20.25" customHeight="1" x14ac:dyDescent="0.2"/>
    <row r="638" ht="20.25" customHeight="1" x14ac:dyDescent="0.2"/>
    <row r="639" ht="20.25" customHeight="1" x14ac:dyDescent="0.2"/>
    <row r="640" ht="20.25" customHeight="1" x14ac:dyDescent="0.2"/>
    <row r="641" ht="20.25" customHeight="1" x14ac:dyDescent="0.2"/>
    <row r="642" ht="20.25" customHeight="1" x14ac:dyDescent="0.2"/>
    <row r="643" ht="20.25" customHeight="1" x14ac:dyDescent="0.2"/>
    <row r="644" ht="20.25" customHeight="1" x14ac:dyDescent="0.2"/>
    <row r="645" ht="20.25" customHeight="1" x14ac:dyDescent="0.2"/>
    <row r="646" ht="20.25" customHeight="1" x14ac:dyDescent="0.2"/>
    <row r="647" ht="20.25" customHeight="1" x14ac:dyDescent="0.2"/>
    <row r="648" ht="20.25" customHeight="1" x14ac:dyDescent="0.2"/>
    <row r="649" ht="20.25" customHeight="1" x14ac:dyDescent="0.2"/>
    <row r="650" ht="20.25" customHeight="1" x14ac:dyDescent="0.2"/>
    <row r="651" ht="20.25" customHeight="1" x14ac:dyDescent="0.2"/>
    <row r="652" ht="20.25" customHeight="1" x14ac:dyDescent="0.2"/>
    <row r="653" ht="20.25" customHeight="1" x14ac:dyDescent="0.2"/>
    <row r="654" ht="20.25" customHeight="1" x14ac:dyDescent="0.2"/>
    <row r="655" ht="20.25" customHeight="1" x14ac:dyDescent="0.2"/>
    <row r="656" ht="20.25" customHeight="1" x14ac:dyDescent="0.2"/>
    <row r="657" ht="20.25" customHeight="1" x14ac:dyDescent="0.2"/>
    <row r="658" ht="20.25" customHeight="1" x14ac:dyDescent="0.2"/>
    <row r="659" ht="20.25" customHeight="1" x14ac:dyDescent="0.2"/>
    <row r="660" ht="20.25" customHeight="1" x14ac:dyDescent="0.2"/>
    <row r="661" ht="20.25" customHeight="1" x14ac:dyDescent="0.2"/>
    <row r="662" ht="20.25" customHeight="1" x14ac:dyDescent="0.2"/>
    <row r="663" ht="20.25" customHeight="1" x14ac:dyDescent="0.2"/>
    <row r="664" ht="20.25" customHeight="1" x14ac:dyDescent="0.2"/>
    <row r="665" ht="20.25" customHeight="1" x14ac:dyDescent="0.2"/>
    <row r="666" ht="20.25" customHeight="1" x14ac:dyDescent="0.2"/>
    <row r="667" ht="20.25" customHeight="1" x14ac:dyDescent="0.2"/>
    <row r="668" ht="20.25" customHeight="1" x14ac:dyDescent="0.2"/>
    <row r="669" ht="20.25" customHeight="1" x14ac:dyDescent="0.2"/>
    <row r="670" ht="20.25" customHeight="1" x14ac:dyDescent="0.2"/>
    <row r="671" ht="20.25" customHeight="1" x14ac:dyDescent="0.2"/>
    <row r="672" ht="20.25" customHeight="1" x14ac:dyDescent="0.2"/>
    <row r="673" ht="20.25" customHeight="1" x14ac:dyDescent="0.2"/>
    <row r="674" ht="20.25" customHeight="1" x14ac:dyDescent="0.2"/>
    <row r="675" ht="20.25" customHeight="1" x14ac:dyDescent="0.2"/>
    <row r="676" ht="20.25" customHeight="1" x14ac:dyDescent="0.2"/>
    <row r="677" ht="20.25" customHeight="1" x14ac:dyDescent="0.2"/>
    <row r="678" ht="20.25" customHeight="1" x14ac:dyDescent="0.2"/>
    <row r="679" ht="20.25" customHeight="1" x14ac:dyDescent="0.2"/>
    <row r="680" ht="20.25" customHeight="1" x14ac:dyDescent="0.2"/>
    <row r="681" ht="20.25" customHeight="1" x14ac:dyDescent="0.2"/>
    <row r="682" ht="20.25" customHeight="1" x14ac:dyDescent="0.2"/>
    <row r="683" ht="20.25" customHeight="1" x14ac:dyDescent="0.2"/>
    <row r="684" ht="20.25" customHeight="1" x14ac:dyDescent="0.2"/>
    <row r="685" ht="20.25" customHeight="1" x14ac:dyDescent="0.2"/>
    <row r="686" ht="20.25" customHeight="1" x14ac:dyDescent="0.2"/>
    <row r="687" ht="20.25" customHeight="1" x14ac:dyDescent="0.2"/>
    <row r="688" ht="20.25" customHeight="1" x14ac:dyDescent="0.2"/>
    <row r="689" ht="20.25" customHeight="1" x14ac:dyDescent="0.2"/>
    <row r="690" ht="20.25" customHeight="1" x14ac:dyDescent="0.2"/>
    <row r="691" ht="20.25" customHeight="1" x14ac:dyDescent="0.2"/>
    <row r="692" ht="20.25" customHeight="1" x14ac:dyDescent="0.2"/>
    <row r="693" ht="20.25" customHeight="1" x14ac:dyDescent="0.2"/>
    <row r="694" ht="20.25" customHeight="1" x14ac:dyDescent="0.2"/>
    <row r="695" ht="20.25" customHeight="1" x14ac:dyDescent="0.2"/>
    <row r="696" ht="20.25" customHeight="1" x14ac:dyDescent="0.2"/>
    <row r="697" ht="20.25" customHeight="1" x14ac:dyDescent="0.2"/>
    <row r="698" ht="20.25" customHeight="1" x14ac:dyDescent="0.2"/>
    <row r="699" ht="20.25" customHeight="1" x14ac:dyDescent="0.2"/>
    <row r="700" ht="20.25" customHeight="1" x14ac:dyDescent="0.2"/>
    <row r="701" ht="20.25" customHeight="1" x14ac:dyDescent="0.2"/>
    <row r="702" ht="20.25" customHeight="1" x14ac:dyDescent="0.2"/>
    <row r="703" ht="20.25" customHeight="1" x14ac:dyDescent="0.2"/>
    <row r="704" ht="20.25" customHeight="1" x14ac:dyDescent="0.2"/>
    <row r="705" ht="20.25" customHeight="1" x14ac:dyDescent="0.2"/>
    <row r="706" ht="20.25" customHeight="1" x14ac:dyDescent="0.2"/>
    <row r="707" ht="20.25" customHeight="1" x14ac:dyDescent="0.2"/>
    <row r="708" ht="20.25" customHeight="1" x14ac:dyDescent="0.2"/>
    <row r="709" ht="20.25" customHeight="1" x14ac:dyDescent="0.2"/>
    <row r="710" ht="20.25" customHeight="1" x14ac:dyDescent="0.2"/>
    <row r="711" ht="20.25" customHeight="1" x14ac:dyDescent="0.2"/>
    <row r="712" ht="20.25" customHeight="1" x14ac:dyDescent="0.2"/>
    <row r="713" ht="20.25" customHeight="1" x14ac:dyDescent="0.2"/>
    <row r="714" ht="20.25" customHeight="1" x14ac:dyDescent="0.2"/>
    <row r="715" ht="20.25" customHeight="1" x14ac:dyDescent="0.2"/>
    <row r="716" ht="20.25" customHeight="1" x14ac:dyDescent="0.2"/>
    <row r="717" ht="20.25" customHeight="1" x14ac:dyDescent="0.2"/>
    <row r="718" ht="20.25" customHeight="1" x14ac:dyDescent="0.2"/>
    <row r="719" ht="20.25" customHeight="1" x14ac:dyDescent="0.2"/>
    <row r="720" ht="20.25" customHeight="1" x14ac:dyDescent="0.2"/>
    <row r="721" ht="20.25" customHeight="1" x14ac:dyDescent="0.2"/>
    <row r="722" ht="20.25" customHeight="1" x14ac:dyDescent="0.2"/>
    <row r="723" ht="20.25" customHeight="1" x14ac:dyDescent="0.2"/>
    <row r="724" ht="20.25" customHeight="1" x14ac:dyDescent="0.2"/>
    <row r="725" ht="20.25" customHeight="1" x14ac:dyDescent="0.2"/>
    <row r="726" ht="20.25" customHeight="1" x14ac:dyDescent="0.2"/>
    <row r="727" ht="20.25" customHeight="1" x14ac:dyDescent="0.2"/>
    <row r="728" ht="20.25" customHeight="1" x14ac:dyDescent="0.2"/>
    <row r="729" ht="20.25" customHeight="1" x14ac:dyDescent="0.2"/>
    <row r="730" ht="20.25" customHeight="1" x14ac:dyDescent="0.2"/>
    <row r="731" ht="20.25" customHeight="1" x14ac:dyDescent="0.2"/>
    <row r="732" ht="20.25" customHeight="1" x14ac:dyDescent="0.2"/>
    <row r="733" ht="20.25" customHeight="1" x14ac:dyDescent="0.2"/>
    <row r="734" ht="20.25" customHeight="1" x14ac:dyDescent="0.2"/>
    <row r="735" ht="20.25" customHeight="1" x14ac:dyDescent="0.2"/>
    <row r="736" ht="20.25" customHeight="1" x14ac:dyDescent="0.2"/>
    <row r="737" ht="20.25" customHeight="1" x14ac:dyDescent="0.2"/>
    <row r="738" ht="20.25" customHeight="1" x14ac:dyDescent="0.2"/>
    <row r="739" ht="20.25" customHeight="1" x14ac:dyDescent="0.2"/>
    <row r="740" ht="20.25" customHeight="1" x14ac:dyDescent="0.2"/>
    <row r="741" ht="20.25" customHeight="1" x14ac:dyDescent="0.2"/>
    <row r="742" ht="20.25" customHeight="1" x14ac:dyDescent="0.2"/>
    <row r="743" ht="20.25" customHeight="1" x14ac:dyDescent="0.2"/>
    <row r="744" ht="20.25" customHeight="1" x14ac:dyDescent="0.2"/>
    <row r="745" ht="20.25" customHeight="1" x14ac:dyDescent="0.2"/>
    <row r="746" ht="20.25" customHeight="1" x14ac:dyDescent="0.2"/>
    <row r="747" ht="20.25" customHeight="1" x14ac:dyDescent="0.2"/>
    <row r="748" ht="20.25" customHeight="1" x14ac:dyDescent="0.2"/>
    <row r="749" ht="20.25" customHeight="1" x14ac:dyDescent="0.2"/>
    <row r="750" ht="20.25" customHeight="1" x14ac:dyDescent="0.2"/>
    <row r="751" ht="20.25" customHeight="1" x14ac:dyDescent="0.2"/>
    <row r="752" ht="20.25" customHeight="1" x14ac:dyDescent="0.2"/>
    <row r="753" ht="20.25" customHeight="1" x14ac:dyDescent="0.2"/>
    <row r="754" ht="20.25" customHeight="1" x14ac:dyDescent="0.2"/>
    <row r="755" ht="20.25" customHeight="1" x14ac:dyDescent="0.2"/>
    <row r="756" ht="20.25" customHeight="1" x14ac:dyDescent="0.2"/>
    <row r="757" ht="20.25" customHeight="1" x14ac:dyDescent="0.2"/>
    <row r="758" ht="20.25" customHeight="1" x14ac:dyDescent="0.2"/>
    <row r="759" ht="20.25" customHeight="1" x14ac:dyDescent="0.2"/>
    <row r="760" ht="20.25" customHeight="1" x14ac:dyDescent="0.2"/>
    <row r="761" ht="20.25" customHeight="1" x14ac:dyDescent="0.2"/>
    <row r="762" ht="20.25" customHeight="1" x14ac:dyDescent="0.2"/>
    <row r="763" ht="20.25" customHeight="1" x14ac:dyDescent="0.2"/>
    <row r="764" ht="20.25" customHeight="1" x14ac:dyDescent="0.2"/>
    <row r="765" ht="20.25" customHeight="1" x14ac:dyDescent="0.2"/>
    <row r="766" ht="20.25" customHeight="1" x14ac:dyDescent="0.2"/>
    <row r="767" ht="20.25" customHeight="1" x14ac:dyDescent="0.2"/>
    <row r="768" ht="20.25" customHeight="1" x14ac:dyDescent="0.2"/>
    <row r="769" ht="20.25" customHeight="1" x14ac:dyDescent="0.2"/>
    <row r="770" ht="20.25" customHeight="1" x14ac:dyDescent="0.2"/>
    <row r="771" ht="20.25" customHeight="1" x14ac:dyDescent="0.2"/>
    <row r="772" ht="20.25" customHeight="1" x14ac:dyDescent="0.2"/>
    <row r="773" ht="20.25" customHeight="1" x14ac:dyDescent="0.2"/>
    <row r="774" ht="20.25" customHeight="1" x14ac:dyDescent="0.2"/>
    <row r="775" ht="20.25" customHeight="1" x14ac:dyDescent="0.2"/>
    <row r="776" ht="20.25" customHeight="1" x14ac:dyDescent="0.2"/>
    <row r="777" ht="20.25" customHeight="1" x14ac:dyDescent="0.2"/>
    <row r="778" ht="20.25" customHeight="1" x14ac:dyDescent="0.2"/>
    <row r="779" ht="20.25" customHeight="1" x14ac:dyDescent="0.2"/>
    <row r="780" ht="20.25" customHeight="1" x14ac:dyDescent="0.2"/>
    <row r="781" ht="20.25" customHeight="1" x14ac:dyDescent="0.2"/>
    <row r="782" ht="20.25" customHeight="1" x14ac:dyDescent="0.2"/>
    <row r="783" ht="20.25" customHeight="1" x14ac:dyDescent="0.2"/>
    <row r="784" ht="20.25" customHeight="1" x14ac:dyDescent="0.2"/>
    <row r="785" ht="20.25" customHeight="1" x14ac:dyDescent="0.2"/>
    <row r="786" ht="20.25" customHeight="1" x14ac:dyDescent="0.2"/>
    <row r="787" ht="20.25" customHeight="1" x14ac:dyDescent="0.2"/>
    <row r="788" ht="20.25" customHeight="1" x14ac:dyDescent="0.2"/>
    <row r="789" ht="20.25" customHeight="1" x14ac:dyDescent="0.2"/>
    <row r="790" ht="20.25" customHeight="1" x14ac:dyDescent="0.2"/>
    <row r="791" ht="20.25" customHeight="1" x14ac:dyDescent="0.2"/>
    <row r="792" ht="20.25" customHeight="1" x14ac:dyDescent="0.2"/>
    <row r="793" ht="20.25" customHeight="1" x14ac:dyDescent="0.2"/>
    <row r="794" ht="20.25" customHeight="1" x14ac:dyDescent="0.2"/>
    <row r="795" ht="20.25" customHeight="1" x14ac:dyDescent="0.2"/>
    <row r="796" ht="20.25" customHeight="1" x14ac:dyDescent="0.2"/>
    <row r="797" ht="20.25" customHeight="1" x14ac:dyDescent="0.2"/>
    <row r="798" ht="20.25" customHeight="1" x14ac:dyDescent="0.2"/>
    <row r="799" ht="20.25" customHeight="1" x14ac:dyDescent="0.2"/>
    <row r="800" ht="20.25" customHeight="1" x14ac:dyDescent="0.2"/>
    <row r="801" ht="20.25" customHeight="1" x14ac:dyDescent="0.2"/>
    <row r="802" ht="20.25" customHeight="1" x14ac:dyDescent="0.2"/>
    <row r="803" ht="20.25" customHeight="1" x14ac:dyDescent="0.2"/>
    <row r="804" ht="20.25" customHeight="1" x14ac:dyDescent="0.2"/>
    <row r="805" ht="20.25" customHeight="1" x14ac:dyDescent="0.2"/>
    <row r="806" ht="20.25" customHeight="1" x14ac:dyDescent="0.2"/>
    <row r="807" ht="20.25" customHeight="1" x14ac:dyDescent="0.2"/>
    <row r="808" ht="20.25" customHeight="1" x14ac:dyDescent="0.2"/>
    <row r="809" ht="20.25" customHeight="1" x14ac:dyDescent="0.2"/>
    <row r="810" ht="20.25" customHeight="1" x14ac:dyDescent="0.2"/>
    <row r="811" ht="20.25" customHeight="1" x14ac:dyDescent="0.2"/>
    <row r="812" ht="20.25" customHeight="1" x14ac:dyDescent="0.2"/>
    <row r="813" ht="20.25" customHeight="1" x14ac:dyDescent="0.2"/>
    <row r="814" ht="20.25" customHeight="1" x14ac:dyDescent="0.2"/>
    <row r="815" ht="20.25" customHeight="1" x14ac:dyDescent="0.2"/>
    <row r="816" ht="20.25" customHeight="1" x14ac:dyDescent="0.2"/>
    <row r="817" ht="20.25" customHeight="1" x14ac:dyDescent="0.2"/>
    <row r="818" ht="20.25" customHeight="1" x14ac:dyDescent="0.2"/>
    <row r="819" ht="20.25" customHeight="1" x14ac:dyDescent="0.2"/>
    <row r="820" ht="20.25" customHeight="1" x14ac:dyDescent="0.2"/>
    <row r="821" ht="20.25" customHeight="1" x14ac:dyDescent="0.2"/>
    <row r="822" ht="20.25" customHeight="1" x14ac:dyDescent="0.2"/>
    <row r="823" ht="20.25" customHeight="1" x14ac:dyDescent="0.2"/>
    <row r="824" ht="20.25" customHeight="1" x14ac:dyDescent="0.2"/>
    <row r="825" ht="20.25" customHeight="1" x14ac:dyDescent="0.2"/>
    <row r="826" ht="20.25" customHeight="1" x14ac:dyDescent="0.2"/>
    <row r="827" ht="20.25" customHeight="1" x14ac:dyDescent="0.2"/>
    <row r="828" ht="20.25" customHeight="1" x14ac:dyDescent="0.2"/>
    <row r="829" ht="20.25" customHeight="1" x14ac:dyDescent="0.2"/>
    <row r="830" ht="20.25" customHeight="1" x14ac:dyDescent="0.2"/>
    <row r="831" ht="20.25" customHeight="1" x14ac:dyDescent="0.2"/>
    <row r="832" ht="20.25" customHeight="1" x14ac:dyDescent="0.2"/>
    <row r="833" ht="20.25" customHeight="1" x14ac:dyDescent="0.2"/>
    <row r="834" ht="20.25" customHeight="1" x14ac:dyDescent="0.2"/>
    <row r="835" ht="20.25" customHeight="1" x14ac:dyDescent="0.2"/>
    <row r="836" ht="20.25" customHeight="1" x14ac:dyDescent="0.2"/>
    <row r="837" ht="20.25" customHeight="1" x14ac:dyDescent="0.2"/>
    <row r="838" ht="20.25" customHeight="1" x14ac:dyDescent="0.2"/>
    <row r="839" ht="20.25" customHeight="1" x14ac:dyDescent="0.2"/>
    <row r="840" ht="20.25" customHeight="1" x14ac:dyDescent="0.2"/>
    <row r="841" ht="20.25" customHeight="1" x14ac:dyDescent="0.2"/>
    <row r="842" ht="20.25" customHeight="1" x14ac:dyDescent="0.2"/>
    <row r="843" ht="20.25" customHeight="1" x14ac:dyDescent="0.2"/>
    <row r="844" ht="20.25" customHeight="1" x14ac:dyDescent="0.2"/>
    <row r="845" ht="20.25" customHeight="1" x14ac:dyDescent="0.2"/>
    <row r="846" ht="20.25" customHeight="1" x14ac:dyDescent="0.2"/>
    <row r="847" ht="20.25" customHeight="1" x14ac:dyDescent="0.2"/>
    <row r="848" ht="20.25" customHeight="1" x14ac:dyDescent="0.2"/>
    <row r="849" ht="20.25" customHeight="1" x14ac:dyDescent="0.2"/>
    <row r="850" ht="20.25" customHeight="1" x14ac:dyDescent="0.2"/>
    <row r="851" ht="20.25" customHeight="1" x14ac:dyDescent="0.2"/>
    <row r="852" ht="20.25" customHeight="1" x14ac:dyDescent="0.2"/>
    <row r="853" ht="20.25" customHeight="1" x14ac:dyDescent="0.2"/>
    <row r="854" ht="20.25" customHeight="1" x14ac:dyDescent="0.2"/>
    <row r="855" ht="20.25" customHeight="1" x14ac:dyDescent="0.2"/>
    <row r="856" ht="20.25" customHeight="1" x14ac:dyDescent="0.2"/>
    <row r="857" ht="20.25" customHeight="1" x14ac:dyDescent="0.2"/>
    <row r="858" ht="20.25" customHeight="1" x14ac:dyDescent="0.2"/>
    <row r="859" ht="20.25" customHeight="1" x14ac:dyDescent="0.2"/>
    <row r="860" ht="20.25" customHeight="1" x14ac:dyDescent="0.2"/>
    <row r="861" ht="20.25" customHeight="1" x14ac:dyDescent="0.2"/>
    <row r="862" ht="20.25" customHeight="1" x14ac:dyDescent="0.2"/>
    <row r="863" ht="20.25" customHeight="1" x14ac:dyDescent="0.2"/>
    <row r="864" ht="20.25" customHeight="1" x14ac:dyDescent="0.2"/>
    <row r="865" ht="20.25" customHeight="1" x14ac:dyDescent="0.2"/>
    <row r="866" ht="20.25" customHeight="1" x14ac:dyDescent="0.2"/>
    <row r="867" ht="20.25" customHeight="1" x14ac:dyDescent="0.2"/>
    <row r="868" ht="20.25" customHeight="1" x14ac:dyDescent="0.2"/>
    <row r="869" ht="20.25" customHeight="1" x14ac:dyDescent="0.2"/>
    <row r="870" ht="20.25" customHeight="1" x14ac:dyDescent="0.2"/>
    <row r="871" ht="20.25" customHeight="1" x14ac:dyDescent="0.2"/>
    <row r="872" ht="20.25" customHeight="1" x14ac:dyDescent="0.2"/>
    <row r="873" ht="20.25" customHeight="1" x14ac:dyDescent="0.2"/>
    <row r="874" ht="20.25" customHeight="1" x14ac:dyDescent="0.2"/>
    <row r="875" ht="20.25" customHeight="1" x14ac:dyDescent="0.2"/>
    <row r="876" ht="20.25" customHeight="1" x14ac:dyDescent="0.2"/>
    <row r="877" ht="20.25" customHeight="1" x14ac:dyDescent="0.2"/>
    <row r="878" ht="20.25" customHeight="1" x14ac:dyDescent="0.2"/>
    <row r="879" ht="20.25" customHeight="1" x14ac:dyDescent="0.2"/>
    <row r="880" ht="20.25" customHeight="1" x14ac:dyDescent="0.2"/>
    <row r="881" ht="20.25" customHeight="1" x14ac:dyDescent="0.2"/>
    <row r="882" ht="20.25" customHeight="1" x14ac:dyDescent="0.2"/>
    <row r="883" ht="20.25" customHeight="1" x14ac:dyDescent="0.2"/>
    <row r="884" ht="20.25" customHeight="1" x14ac:dyDescent="0.2"/>
    <row r="885" ht="20.25" customHeight="1" x14ac:dyDescent="0.2"/>
    <row r="886" ht="20.25" customHeight="1" x14ac:dyDescent="0.2"/>
    <row r="887" ht="20.25" customHeight="1" x14ac:dyDescent="0.2"/>
    <row r="888" ht="20.25" customHeight="1" x14ac:dyDescent="0.2"/>
    <row r="889" ht="20.25" customHeight="1" x14ac:dyDescent="0.2"/>
    <row r="890" ht="20.25" customHeight="1" x14ac:dyDescent="0.2"/>
    <row r="891" ht="20.25" customHeight="1" x14ac:dyDescent="0.2"/>
    <row r="892" ht="20.25" customHeight="1" x14ac:dyDescent="0.2"/>
    <row r="893" ht="20.25" customHeight="1" x14ac:dyDescent="0.2"/>
    <row r="894" ht="20.25" customHeight="1" x14ac:dyDescent="0.2"/>
    <row r="895" ht="20.25" customHeight="1" x14ac:dyDescent="0.2"/>
    <row r="896" ht="20.25" customHeight="1" x14ac:dyDescent="0.2"/>
    <row r="897" ht="20.25" customHeight="1" x14ac:dyDescent="0.2"/>
    <row r="898" ht="20.25" customHeight="1" x14ac:dyDescent="0.2"/>
    <row r="899" ht="20.25" customHeight="1" x14ac:dyDescent="0.2"/>
    <row r="900" ht="20.25" customHeight="1" x14ac:dyDescent="0.2"/>
    <row r="901" ht="20.25" customHeight="1" x14ac:dyDescent="0.2"/>
    <row r="902" ht="20.25" customHeight="1" x14ac:dyDescent="0.2"/>
    <row r="903" ht="20.25" customHeight="1" x14ac:dyDescent="0.2"/>
    <row r="904" ht="20.25" customHeight="1" x14ac:dyDescent="0.2"/>
    <row r="905" ht="20.25" customHeight="1" x14ac:dyDescent="0.2"/>
    <row r="906" ht="20.25" customHeight="1" x14ac:dyDescent="0.2"/>
    <row r="907" ht="20.25" customHeight="1" x14ac:dyDescent="0.2"/>
    <row r="908" ht="20.25" customHeight="1" x14ac:dyDescent="0.2"/>
    <row r="909" ht="20.25" customHeight="1" x14ac:dyDescent="0.2"/>
    <row r="910" ht="20.25" customHeight="1" x14ac:dyDescent="0.2"/>
    <row r="911" ht="20.25" customHeight="1" x14ac:dyDescent="0.2"/>
    <row r="912" ht="20.25" customHeight="1" x14ac:dyDescent="0.2"/>
    <row r="913" ht="20.25" customHeight="1" x14ac:dyDescent="0.2"/>
    <row r="914" ht="20.25" customHeight="1" x14ac:dyDescent="0.2"/>
    <row r="915" ht="20.25" customHeight="1" x14ac:dyDescent="0.2"/>
    <row r="916" ht="20.25" customHeight="1" x14ac:dyDescent="0.2"/>
    <row r="917" ht="20.25" customHeight="1" x14ac:dyDescent="0.2"/>
    <row r="918" ht="20.25" customHeight="1" x14ac:dyDescent="0.2"/>
    <row r="919" ht="20.25" customHeight="1" x14ac:dyDescent="0.2"/>
    <row r="920" ht="20.25" customHeight="1" x14ac:dyDescent="0.2"/>
    <row r="921" ht="20.25" customHeight="1" x14ac:dyDescent="0.2"/>
    <row r="922" ht="20.25" customHeight="1" x14ac:dyDescent="0.2"/>
    <row r="923" ht="20.25" customHeight="1" x14ac:dyDescent="0.2"/>
    <row r="924" ht="20.25" customHeight="1" x14ac:dyDescent="0.2"/>
    <row r="925" ht="20.25" customHeight="1" x14ac:dyDescent="0.2"/>
    <row r="926" ht="20.25" customHeight="1" x14ac:dyDescent="0.2"/>
    <row r="927" ht="20.25" customHeight="1" x14ac:dyDescent="0.2"/>
    <row r="928" ht="20.25" customHeight="1" x14ac:dyDescent="0.2"/>
    <row r="929" ht="20.25" customHeight="1" x14ac:dyDescent="0.2"/>
    <row r="930" ht="20.25" customHeight="1" x14ac:dyDescent="0.2"/>
    <row r="931" ht="20.25" customHeight="1" x14ac:dyDescent="0.2"/>
    <row r="932" ht="20.25" customHeight="1" x14ac:dyDescent="0.2"/>
    <row r="933" ht="20.25" customHeight="1" x14ac:dyDescent="0.2"/>
    <row r="934" ht="20.25" customHeight="1" x14ac:dyDescent="0.2"/>
    <row r="935" ht="20.25" customHeight="1" x14ac:dyDescent="0.2"/>
    <row r="936" ht="20.25" customHeight="1" x14ac:dyDescent="0.2"/>
    <row r="937" ht="20.25" customHeight="1" x14ac:dyDescent="0.2"/>
    <row r="938" ht="20.25" customHeight="1" x14ac:dyDescent="0.2"/>
    <row r="939" ht="20.25" customHeight="1" x14ac:dyDescent="0.2"/>
    <row r="940" ht="20.25" customHeight="1" x14ac:dyDescent="0.2"/>
    <row r="941" ht="20.25" customHeight="1" x14ac:dyDescent="0.2"/>
    <row r="942" ht="20.25" customHeight="1" x14ac:dyDescent="0.2"/>
    <row r="943" ht="20.25" customHeight="1" x14ac:dyDescent="0.2"/>
    <row r="944" ht="20.25" customHeight="1" x14ac:dyDescent="0.2"/>
    <row r="945" ht="20.25" customHeight="1" x14ac:dyDescent="0.2"/>
    <row r="946" ht="20.25" customHeight="1" x14ac:dyDescent="0.2"/>
    <row r="947" ht="20.25" customHeight="1" x14ac:dyDescent="0.2"/>
    <row r="948" ht="20.25" customHeight="1" x14ac:dyDescent="0.2"/>
    <row r="949" ht="20.25" customHeight="1" x14ac:dyDescent="0.2"/>
    <row r="950" ht="20.25" customHeight="1" x14ac:dyDescent="0.2"/>
    <row r="951" ht="20.25" customHeight="1" x14ac:dyDescent="0.2"/>
    <row r="952" ht="20.25" customHeight="1" x14ac:dyDescent="0.2"/>
    <row r="953" ht="20.25" customHeight="1" x14ac:dyDescent="0.2"/>
    <row r="954" ht="20.25" customHeight="1" x14ac:dyDescent="0.2"/>
    <row r="955" ht="20.25" customHeight="1" x14ac:dyDescent="0.2"/>
    <row r="956" ht="20.25" customHeight="1" x14ac:dyDescent="0.2"/>
    <row r="957" ht="20.25" customHeight="1" x14ac:dyDescent="0.2"/>
    <row r="958" ht="20.25" customHeight="1" x14ac:dyDescent="0.2"/>
    <row r="959" ht="20.25" customHeight="1" x14ac:dyDescent="0.2"/>
    <row r="960" ht="20.25" customHeight="1" x14ac:dyDescent="0.2"/>
    <row r="961" ht="20.25" customHeight="1" x14ac:dyDescent="0.2"/>
    <row r="962" ht="20.25" customHeight="1" x14ac:dyDescent="0.2"/>
    <row r="963" ht="20.25" customHeight="1" x14ac:dyDescent="0.2"/>
    <row r="964" ht="20.25" customHeight="1" x14ac:dyDescent="0.2"/>
    <row r="965" ht="20.25" customHeight="1" x14ac:dyDescent="0.2"/>
    <row r="966" ht="20.25" customHeight="1" x14ac:dyDescent="0.2"/>
    <row r="967" ht="20.25" customHeight="1" x14ac:dyDescent="0.2"/>
    <row r="968" ht="20.25" customHeight="1" x14ac:dyDescent="0.2"/>
    <row r="969" ht="20.25" customHeight="1" x14ac:dyDescent="0.2"/>
    <row r="970" ht="20.25" customHeight="1" x14ac:dyDescent="0.2"/>
    <row r="971" ht="20.25" customHeight="1" x14ac:dyDescent="0.2"/>
    <row r="972" ht="20.25" customHeight="1" x14ac:dyDescent="0.2"/>
    <row r="973" ht="20.25" customHeight="1" x14ac:dyDescent="0.2"/>
    <row r="974" ht="20.25" customHeight="1" x14ac:dyDescent="0.2"/>
    <row r="975" ht="20.25" customHeight="1" x14ac:dyDescent="0.2"/>
    <row r="976" ht="20.25" customHeight="1" x14ac:dyDescent="0.2"/>
    <row r="977" ht="20.25" customHeight="1" x14ac:dyDescent="0.2"/>
    <row r="978" ht="20.25" customHeight="1" x14ac:dyDescent="0.2"/>
    <row r="979" ht="20.25" customHeight="1" x14ac:dyDescent="0.2"/>
    <row r="980" ht="20.25" customHeight="1" x14ac:dyDescent="0.2"/>
    <row r="981" ht="20.25" customHeight="1" x14ac:dyDescent="0.2"/>
    <row r="982" ht="20.25" customHeight="1" x14ac:dyDescent="0.2"/>
    <row r="983" ht="20.25" customHeight="1" x14ac:dyDescent="0.2"/>
    <row r="984" ht="20.25" customHeight="1" x14ac:dyDescent="0.2"/>
    <row r="985" ht="20.25" customHeight="1" x14ac:dyDescent="0.2"/>
    <row r="986" ht="20.25" customHeight="1" x14ac:dyDescent="0.2"/>
    <row r="987" ht="20.25" customHeight="1" x14ac:dyDescent="0.2"/>
    <row r="988" ht="20.25" customHeight="1" x14ac:dyDescent="0.2"/>
    <row r="989" ht="20.25" customHeight="1" x14ac:dyDescent="0.2"/>
    <row r="990" ht="20.25" customHeight="1" x14ac:dyDescent="0.2"/>
    <row r="991" ht="20.25" customHeight="1" x14ac:dyDescent="0.2"/>
    <row r="992" ht="20.25" customHeight="1" x14ac:dyDescent="0.2"/>
    <row r="993" ht="20.25" customHeight="1" x14ac:dyDescent="0.2"/>
    <row r="994" ht="20.25" customHeight="1" x14ac:dyDescent="0.2"/>
    <row r="995" ht="20.25" customHeight="1" x14ac:dyDescent="0.2"/>
    <row r="996" ht="20.25" customHeight="1" x14ac:dyDescent="0.2"/>
    <row r="997" ht="20.25" customHeight="1" x14ac:dyDescent="0.2"/>
    <row r="998" ht="20.25" customHeight="1" x14ac:dyDescent="0.2"/>
    <row r="999" ht="20.25" customHeight="1" x14ac:dyDescent="0.2"/>
    <row r="1000" ht="20.25" customHeight="1" x14ac:dyDescent="0.2"/>
    <row r="1001" ht="20.25" customHeight="1" x14ac:dyDescent="0.2"/>
    <row r="1002" ht="20.25" customHeight="1" x14ac:dyDescent="0.2"/>
    <row r="1003" ht="20.25" customHeight="1" x14ac:dyDescent="0.2"/>
    <row r="1004" ht="20.25" customHeight="1" x14ac:dyDescent="0.2"/>
    <row r="1005" ht="20.25" customHeight="1" x14ac:dyDescent="0.2"/>
  </sheetData>
  <mergeCells count="10">
    <mergeCell ref="B88:D88"/>
    <mergeCell ref="E4:I4"/>
    <mergeCell ref="A4:A5"/>
    <mergeCell ref="B4:B5"/>
    <mergeCell ref="A1:K1"/>
    <mergeCell ref="A2:K2"/>
    <mergeCell ref="J4:J5"/>
    <mergeCell ref="K4:K5"/>
    <mergeCell ref="C4:C5"/>
    <mergeCell ref="D4:D5"/>
  </mergeCells>
  <phoneticPr fontId="6" type="noConversion"/>
  <hyperlinks>
    <hyperlink ref="B88" r:id="rId1"/>
  </hyperlinks>
  <pageMargins left="0.70866141732283472" right="0.70866141732283472" top="0.74803149606299213" bottom="0.74803149606299213" header="0.31496062992125984" footer="0.31496062992125984"/>
  <pageSetup paperSize="9" scale="57" fitToHeight="0"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sheetPr>
  <dimension ref="A1:GB512"/>
  <sheetViews>
    <sheetView zoomScaleNormal="100" workbookViewId="0">
      <selection sqref="A1:K1"/>
    </sheetView>
  </sheetViews>
  <sheetFormatPr baseColWidth="10" defaultColWidth="11.42578125" defaultRowHeight="12" x14ac:dyDescent="0.2"/>
  <cols>
    <col min="1" max="1" width="8.5703125" style="40" customWidth="1"/>
    <col min="2" max="2" width="41.42578125" style="42" customWidth="1"/>
    <col min="3" max="3" width="10.5703125" style="42" customWidth="1"/>
    <col min="4" max="4" width="11.42578125" style="42" customWidth="1"/>
    <col min="5" max="5" width="11.140625" style="42" customWidth="1"/>
    <col min="6" max="6" width="11.7109375" style="42" customWidth="1"/>
    <col min="7" max="7" width="11.7109375" style="41" customWidth="1"/>
    <col min="8" max="8" width="11.28515625" style="41" customWidth="1"/>
    <col min="9" max="9" width="8.7109375" style="54" customWidth="1"/>
    <col min="10" max="10" width="12.28515625" style="55" customWidth="1"/>
    <col min="11" max="11" width="10.5703125" style="54" customWidth="1"/>
    <col min="12" max="12" width="4.85546875" style="41" customWidth="1"/>
    <col min="13" max="17" width="11.42578125" style="41" customWidth="1"/>
    <col min="18" max="16384" width="11.42578125" style="41"/>
  </cols>
  <sheetData>
    <row r="1" spans="1:15" ht="18" customHeight="1" x14ac:dyDescent="0.2">
      <c r="A1" s="178" t="s">
        <v>181</v>
      </c>
      <c r="B1" s="178"/>
      <c r="C1" s="178"/>
      <c r="D1" s="178"/>
      <c r="E1" s="178"/>
      <c r="F1" s="178"/>
      <c r="G1" s="178"/>
      <c r="H1" s="178"/>
      <c r="I1" s="178"/>
      <c r="J1" s="178"/>
      <c r="K1" s="178"/>
    </row>
    <row r="2" spans="1:15" ht="18" customHeight="1" x14ac:dyDescent="0.2">
      <c r="A2" s="169" t="s">
        <v>182</v>
      </c>
      <c r="B2" s="169"/>
      <c r="C2" s="169"/>
      <c r="D2" s="169"/>
      <c r="E2" s="169"/>
      <c r="F2" s="169"/>
      <c r="G2" s="169"/>
      <c r="H2" s="169"/>
      <c r="I2" s="169"/>
      <c r="J2" s="169"/>
      <c r="K2" s="169"/>
    </row>
    <row r="3" spans="1:15" ht="25.5" customHeight="1" x14ac:dyDescent="0.2">
      <c r="B3" s="40"/>
      <c r="C3" s="40"/>
      <c r="D3" s="40"/>
      <c r="E3" s="58"/>
      <c r="F3" s="40"/>
      <c r="G3" s="40"/>
      <c r="H3" s="84"/>
      <c r="I3" s="79"/>
      <c r="J3" s="88"/>
      <c r="K3" s="40"/>
    </row>
    <row r="4" spans="1:15" ht="20.25" customHeight="1" x14ac:dyDescent="0.2">
      <c r="A4" s="188" t="s">
        <v>2</v>
      </c>
      <c r="B4" s="181" t="s">
        <v>9</v>
      </c>
      <c r="C4" s="181" t="s">
        <v>3</v>
      </c>
      <c r="D4" s="186" t="s">
        <v>94</v>
      </c>
      <c r="E4" s="183" t="s">
        <v>92</v>
      </c>
      <c r="F4" s="184"/>
      <c r="G4" s="184"/>
      <c r="H4" s="184"/>
      <c r="I4" s="185"/>
      <c r="J4" s="176" t="s">
        <v>19</v>
      </c>
      <c r="K4" s="179" t="s">
        <v>21</v>
      </c>
    </row>
    <row r="5" spans="1:15" s="43" customFormat="1" ht="65.25" customHeight="1" thickBot="1" x14ac:dyDescent="0.25">
      <c r="A5" s="189"/>
      <c r="B5" s="182"/>
      <c r="C5" s="182"/>
      <c r="D5" s="187"/>
      <c r="E5" s="26" t="s">
        <v>127</v>
      </c>
      <c r="F5" s="28" t="s">
        <v>178</v>
      </c>
      <c r="G5" s="27" t="s">
        <v>20</v>
      </c>
      <c r="H5" s="27" t="s">
        <v>96</v>
      </c>
      <c r="I5" s="29" t="s">
        <v>11</v>
      </c>
      <c r="J5" s="177"/>
      <c r="K5" s="180"/>
    </row>
    <row r="6" spans="1:15" s="112" customFormat="1" ht="18.75" customHeight="1" x14ac:dyDescent="0.25">
      <c r="A6" s="108"/>
      <c r="B6" s="106" t="s">
        <v>32</v>
      </c>
      <c r="C6" s="111"/>
      <c r="D6" s="128">
        <f>D7+D11+D13</f>
        <v>67041137.940000005</v>
      </c>
      <c r="E6" s="128">
        <f>E7+E11+E13</f>
        <v>171156715</v>
      </c>
      <c r="F6" s="128">
        <v>0</v>
      </c>
      <c r="G6" s="128">
        <f t="shared" ref="G6" si="0">G7+G11+G13</f>
        <v>0</v>
      </c>
      <c r="H6" s="128">
        <v>0</v>
      </c>
      <c r="I6" s="128">
        <f t="shared" ref="I6:I37" si="1">H6/E6%</f>
        <v>0</v>
      </c>
      <c r="J6" s="128">
        <f t="shared" ref="J6:J37" si="2">D6+H6</f>
        <v>67041137.940000005</v>
      </c>
      <c r="K6" s="141"/>
    </row>
    <row r="7" spans="1:15" ht="21.75" customHeight="1" x14ac:dyDescent="0.2">
      <c r="A7" s="117"/>
      <c r="B7" s="52" t="s">
        <v>68</v>
      </c>
      <c r="C7" s="118"/>
      <c r="D7" s="119">
        <f>SUM(D8:D10)</f>
        <v>8218731.5999999996</v>
      </c>
      <c r="E7" s="119">
        <f>SUM(E8:E10)</f>
        <v>5691175</v>
      </c>
      <c r="F7" s="119">
        <v>0</v>
      </c>
      <c r="G7" s="119">
        <f t="shared" ref="G7" si="3">SUM(G8:G10)</f>
        <v>0</v>
      </c>
      <c r="H7" s="119">
        <v>0</v>
      </c>
      <c r="I7" s="119">
        <f t="shared" si="1"/>
        <v>0</v>
      </c>
      <c r="J7" s="119">
        <f t="shared" si="2"/>
        <v>8218731.5999999996</v>
      </c>
      <c r="K7" s="120"/>
    </row>
    <row r="8" spans="1:15" ht="24" customHeight="1" x14ac:dyDescent="0.2">
      <c r="A8" s="47"/>
      <c r="B8" s="121" t="s">
        <v>18</v>
      </c>
      <c r="C8" s="113"/>
      <c r="D8" s="113"/>
      <c r="E8" s="113">
        <v>1470000</v>
      </c>
      <c r="F8" s="113">
        <v>0</v>
      </c>
      <c r="G8" s="113"/>
      <c r="H8" s="113">
        <v>0</v>
      </c>
      <c r="I8" s="113">
        <f t="shared" si="1"/>
        <v>0</v>
      </c>
      <c r="J8" s="113">
        <f t="shared" si="2"/>
        <v>0</v>
      </c>
      <c r="K8" s="69"/>
    </row>
    <row r="9" spans="1:15" ht="48" x14ac:dyDescent="0.2">
      <c r="A9" s="47">
        <v>238150</v>
      </c>
      <c r="B9" s="121" t="s">
        <v>69</v>
      </c>
      <c r="C9" s="113">
        <v>7604228.3600000003</v>
      </c>
      <c r="D9" s="113">
        <v>3575041.15</v>
      </c>
      <c r="E9" s="113">
        <v>4113215</v>
      </c>
      <c r="F9" s="113">
        <v>0</v>
      </c>
      <c r="G9" s="113"/>
      <c r="H9" s="113">
        <v>0</v>
      </c>
      <c r="I9" s="113">
        <f t="shared" si="1"/>
        <v>0</v>
      </c>
      <c r="J9" s="113">
        <f t="shared" si="2"/>
        <v>3575041.15</v>
      </c>
      <c r="K9" s="69">
        <f>J9/C9%</f>
        <v>47.013858352880916</v>
      </c>
    </row>
    <row r="10" spans="1:15" ht="60" x14ac:dyDescent="0.2">
      <c r="A10" s="47">
        <v>227100</v>
      </c>
      <c r="B10" s="121" t="s">
        <v>70</v>
      </c>
      <c r="C10" s="113">
        <v>13590587</v>
      </c>
      <c r="D10" s="113">
        <v>4643690.45</v>
      </c>
      <c r="E10" s="113">
        <v>107960</v>
      </c>
      <c r="F10" s="113">
        <v>0</v>
      </c>
      <c r="G10" s="113"/>
      <c r="H10" s="113">
        <v>0</v>
      </c>
      <c r="I10" s="113">
        <f t="shared" si="1"/>
        <v>0</v>
      </c>
      <c r="J10" s="113">
        <f t="shared" si="2"/>
        <v>4643690.45</v>
      </c>
      <c r="K10" s="69">
        <f>J10/C10%</f>
        <v>34.168431797684683</v>
      </c>
    </row>
    <row r="11" spans="1:15" ht="24" x14ac:dyDescent="0.2">
      <c r="A11" s="47"/>
      <c r="B11" s="52" t="s">
        <v>16</v>
      </c>
      <c r="C11" s="66"/>
      <c r="D11" s="70">
        <f>D12</f>
        <v>57780093.5</v>
      </c>
      <c r="E11" s="67">
        <f>E12</f>
        <v>109480700</v>
      </c>
      <c r="F11" s="67">
        <v>0</v>
      </c>
      <c r="G11" s="149">
        <f t="shared" ref="G11" si="4">G12</f>
        <v>0</v>
      </c>
      <c r="H11" s="149">
        <v>0</v>
      </c>
      <c r="I11" s="149">
        <f t="shared" si="1"/>
        <v>0</v>
      </c>
      <c r="J11" s="149">
        <f t="shared" si="2"/>
        <v>57780093.5</v>
      </c>
      <c r="K11" s="68"/>
    </row>
    <row r="12" spans="1:15" ht="63" customHeight="1" x14ac:dyDescent="0.2">
      <c r="A12" s="47">
        <v>143957</v>
      </c>
      <c r="B12" s="45" t="s">
        <v>28</v>
      </c>
      <c r="C12" s="113">
        <v>263695117.03999999</v>
      </c>
      <c r="D12" s="113">
        <v>57780093.5</v>
      </c>
      <c r="E12" s="46">
        <v>109480700</v>
      </c>
      <c r="F12" s="46">
        <v>0</v>
      </c>
      <c r="G12" s="46"/>
      <c r="H12" s="46">
        <v>0</v>
      </c>
      <c r="I12" s="46">
        <f t="shared" si="1"/>
        <v>0</v>
      </c>
      <c r="J12" s="46">
        <f t="shared" si="2"/>
        <v>57780093.5</v>
      </c>
      <c r="K12" s="69">
        <f>J12/C12%</f>
        <v>21.911703996868219</v>
      </c>
      <c r="L12" s="44"/>
      <c r="M12" s="44"/>
      <c r="N12" s="44"/>
      <c r="O12" s="44"/>
    </row>
    <row r="13" spans="1:15" s="44" customFormat="1" ht="24" x14ac:dyDescent="0.2">
      <c r="A13" s="124"/>
      <c r="B13" s="125" t="s">
        <v>71</v>
      </c>
      <c r="C13" s="126"/>
      <c r="D13" s="119">
        <f>D14+D19+D23+D25+D27+D29+D42+D50+D58+D67</f>
        <v>1042312.8400000001</v>
      </c>
      <c r="E13" s="119">
        <f>+E14+E16+E19+E23+E25+E27+E29+E32+E42+E50+E58+E67</f>
        <v>55984840</v>
      </c>
      <c r="F13" s="119">
        <v>0</v>
      </c>
      <c r="G13" s="119">
        <f t="shared" ref="G13" si="5">+G14+G16+G19+G23+G25+G27+G29+G32+G42+G50+G58+G67</f>
        <v>0</v>
      </c>
      <c r="H13" s="119">
        <v>0</v>
      </c>
      <c r="I13" s="119">
        <f t="shared" si="1"/>
        <v>0</v>
      </c>
      <c r="J13" s="119">
        <f t="shared" si="2"/>
        <v>1042312.8400000001</v>
      </c>
      <c r="K13" s="127"/>
    </row>
    <row r="14" spans="1:15" ht="36" x14ac:dyDescent="0.2">
      <c r="A14" s="47"/>
      <c r="B14" s="122" t="s">
        <v>124</v>
      </c>
      <c r="C14" s="123"/>
      <c r="D14" s="123">
        <f>D15</f>
        <v>0</v>
      </c>
      <c r="E14" s="123">
        <f>E15</f>
        <v>2887793</v>
      </c>
      <c r="F14" s="123">
        <v>0</v>
      </c>
      <c r="G14" s="123"/>
      <c r="H14" s="123">
        <v>0</v>
      </c>
      <c r="I14" s="123">
        <f t="shared" si="1"/>
        <v>0</v>
      </c>
      <c r="J14" s="123">
        <f t="shared" si="2"/>
        <v>0</v>
      </c>
      <c r="K14" s="123"/>
    </row>
    <row r="15" spans="1:15" ht="21.75" customHeight="1" x14ac:dyDescent="0.2">
      <c r="A15" s="47"/>
      <c r="B15" s="45" t="s">
        <v>18</v>
      </c>
      <c r="C15" s="113"/>
      <c r="D15" s="142"/>
      <c r="E15" s="46">
        <v>2887793</v>
      </c>
      <c r="F15" s="46">
        <v>0</v>
      </c>
      <c r="G15" s="113"/>
      <c r="H15" s="113">
        <v>0</v>
      </c>
      <c r="I15" s="113">
        <f t="shared" si="1"/>
        <v>0</v>
      </c>
      <c r="J15" s="113">
        <f t="shared" si="2"/>
        <v>0</v>
      </c>
      <c r="K15" s="144"/>
    </row>
    <row r="16" spans="1:15" ht="24" x14ac:dyDescent="0.2">
      <c r="A16" s="47"/>
      <c r="B16" s="122" t="s">
        <v>167</v>
      </c>
      <c r="C16" s="123"/>
      <c r="D16" s="123"/>
      <c r="E16" s="123">
        <f>SUM(E17:E18)</f>
        <v>634647</v>
      </c>
      <c r="F16" s="153"/>
      <c r="G16" s="123"/>
      <c r="H16" s="123">
        <v>0</v>
      </c>
      <c r="I16" s="123">
        <f t="shared" si="1"/>
        <v>0</v>
      </c>
      <c r="J16" s="123">
        <f t="shared" si="2"/>
        <v>0</v>
      </c>
      <c r="K16" s="123"/>
    </row>
    <row r="17" spans="1:11" ht="36" x14ac:dyDescent="0.2">
      <c r="A17" s="47">
        <v>182070</v>
      </c>
      <c r="B17" s="45" t="s">
        <v>168</v>
      </c>
      <c r="C17" s="113">
        <v>1197216.1399999999</v>
      </c>
      <c r="D17" s="113">
        <v>879608</v>
      </c>
      <c r="E17" s="46">
        <v>278603</v>
      </c>
      <c r="F17" s="148"/>
      <c r="G17" s="113"/>
      <c r="H17" s="113">
        <v>0</v>
      </c>
      <c r="I17" s="113">
        <f t="shared" si="1"/>
        <v>0</v>
      </c>
      <c r="J17" s="113">
        <f t="shared" si="2"/>
        <v>879608</v>
      </c>
      <c r="K17" s="144">
        <f>J17/C17%</f>
        <v>73.471111072725776</v>
      </c>
    </row>
    <row r="18" spans="1:11" ht="36" x14ac:dyDescent="0.2">
      <c r="A18" s="47">
        <v>206839</v>
      </c>
      <c r="B18" s="45" t="s">
        <v>169</v>
      </c>
      <c r="C18" s="113">
        <v>1531774.66</v>
      </c>
      <c r="D18" s="46">
        <v>718440</v>
      </c>
      <c r="E18" s="46">
        <v>356044</v>
      </c>
      <c r="F18" s="148"/>
      <c r="G18" s="113"/>
      <c r="H18" s="113">
        <v>0</v>
      </c>
      <c r="I18" s="113">
        <f t="shared" si="1"/>
        <v>0</v>
      </c>
      <c r="J18" s="113">
        <f t="shared" si="2"/>
        <v>718440</v>
      </c>
      <c r="K18" s="144">
        <f>J18/C18%</f>
        <v>46.902460183014128</v>
      </c>
    </row>
    <row r="19" spans="1:11" ht="24" x14ac:dyDescent="0.2">
      <c r="A19" s="47"/>
      <c r="B19" s="122" t="s">
        <v>79</v>
      </c>
      <c r="C19" s="123"/>
      <c r="D19" s="154">
        <f>SUM(D20:D22)</f>
        <v>112327.17</v>
      </c>
      <c r="E19" s="154">
        <f>SUM(E20:E22)</f>
        <v>13168036</v>
      </c>
      <c r="F19" s="123">
        <v>0</v>
      </c>
      <c r="G19" s="123">
        <f t="shared" ref="G19" si="6">SUM(G20:G22)</f>
        <v>0</v>
      </c>
      <c r="H19" s="123">
        <v>0</v>
      </c>
      <c r="I19" s="123">
        <f t="shared" si="1"/>
        <v>0</v>
      </c>
      <c r="J19" s="123">
        <f t="shared" si="2"/>
        <v>112327.17</v>
      </c>
      <c r="K19" s="143"/>
    </row>
    <row r="20" spans="1:11" ht="48" x14ac:dyDescent="0.2">
      <c r="A20" s="47">
        <v>220053</v>
      </c>
      <c r="B20" s="45" t="s">
        <v>80</v>
      </c>
      <c r="C20" s="113">
        <v>9951775</v>
      </c>
      <c r="D20" s="142">
        <v>33000</v>
      </c>
      <c r="E20" s="46">
        <v>1977246</v>
      </c>
      <c r="F20" s="46">
        <v>0</v>
      </c>
      <c r="G20" s="113"/>
      <c r="H20" s="113">
        <v>0</v>
      </c>
      <c r="I20" s="113">
        <f t="shared" si="1"/>
        <v>0</v>
      </c>
      <c r="J20" s="113">
        <f t="shared" si="2"/>
        <v>33000</v>
      </c>
      <c r="K20" s="144">
        <f>J20/C20%</f>
        <v>0.33159913683739833</v>
      </c>
    </row>
    <row r="21" spans="1:11" ht="36" x14ac:dyDescent="0.2">
      <c r="A21" s="47">
        <v>285368</v>
      </c>
      <c r="B21" s="45" t="s">
        <v>125</v>
      </c>
      <c r="C21" s="113">
        <v>7620542</v>
      </c>
      <c r="D21" s="142">
        <v>57066.28</v>
      </c>
      <c r="E21" s="46">
        <v>7563448</v>
      </c>
      <c r="F21" s="46">
        <v>0</v>
      </c>
      <c r="G21" s="113"/>
      <c r="H21" s="113">
        <v>0</v>
      </c>
      <c r="I21" s="113">
        <f t="shared" si="1"/>
        <v>0</v>
      </c>
      <c r="J21" s="113">
        <f t="shared" si="2"/>
        <v>57066.28</v>
      </c>
      <c r="K21" s="144">
        <f>J21/C21%</f>
        <v>0.74884804781602143</v>
      </c>
    </row>
    <row r="22" spans="1:11" ht="36" x14ac:dyDescent="0.2">
      <c r="A22" s="47">
        <v>271878</v>
      </c>
      <c r="B22" s="45" t="s">
        <v>81</v>
      </c>
      <c r="C22" s="113">
        <v>3649603</v>
      </c>
      <c r="D22" s="142">
        <v>22260.89</v>
      </c>
      <c r="E22" s="46">
        <v>3627342</v>
      </c>
      <c r="F22" s="46">
        <v>0</v>
      </c>
      <c r="G22" s="113"/>
      <c r="H22" s="113">
        <v>0</v>
      </c>
      <c r="I22" s="113">
        <f t="shared" si="1"/>
        <v>0</v>
      </c>
      <c r="J22" s="113">
        <f t="shared" si="2"/>
        <v>22260.89</v>
      </c>
      <c r="K22" s="144">
        <f>J22/C22%</f>
        <v>0.60995374017393122</v>
      </c>
    </row>
    <row r="23" spans="1:11" ht="24" x14ac:dyDescent="0.2">
      <c r="A23" s="47"/>
      <c r="B23" s="122" t="s">
        <v>82</v>
      </c>
      <c r="C23" s="123"/>
      <c r="D23" s="123">
        <f>D24</f>
        <v>247885</v>
      </c>
      <c r="E23" s="123">
        <f>E24</f>
        <v>5129402</v>
      </c>
      <c r="F23" s="123">
        <v>0</v>
      </c>
      <c r="G23" s="123">
        <f t="shared" ref="G23" si="7">G24</f>
        <v>0</v>
      </c>
      <c r="H23" s="123">
        <v>0</v>
      </c>
      <c r="I23" s="123">
        <f t="shared" si="1"/>
        <v>0</v>
      </c>
      <c r="J23" s="123">
        <f t="shared" si="2"/>
        <v>247885</v>
      </c>
      <c r="K23" s="143"/>
    </row>
    <row r="24" spans="1:11" ht="72" x14ac:dyDescent="0.2">
      <c r="A24" s="47">
        <v>227664</v>
      </c>
      <c r="B24" s="45" t="s">
        <v>126</v>
      </c>
      <c r="C24" s="113">
        <v>5377287</v>
      </c>
      <c r="D24" s="142">
        <v>247885</v>
      </c>
      <c r="E24" s="46">
        <v>5129402</v>
      </c>
      <c r="F24" s="46">
        <v>0</v>
      </c>
      <c r="G24" s="113"/>
      <c r="H24" s="113">
        <v>0</v>
      </c>
      <c r="I24" s="113">
        <f t="shared" si="1"/>
        <v>0</v>
      </c>
      <c r="J24" s="113">
        <f t="shared" si="2"/>
        <v>247885</v>
      </c>
      <c r="K24" s="144">
        <f>J24/C24%</f>
        <v>4.6098525148462413</v>
      </c>
    </row>
    <row r="25" spans="1:11" ht="24" x14ac:dyDescent="0.2">
      <c r="A25" s="47"/>
      <c r="B25" s="122" t="s">
        <v>170</v>
      </c>
      <c r="C25" s="123"/>
      <c r="D25" s="123"/>
      <c r="E25" s="123">
        <f>E26</f>
        <v>41406</v>
      </c>
      <c r="F25" s="123"/>
      <c r="G25" s="123"/>
      <c r="H25" s="123">
        <v>0</v>
      </c>
      <c r="I25" s="123">
        <f t="shared" si="1"/>
        <v>0</v>
      </c>
      <c r="J25" s="123">
        <f t="shared" si="2"/>
        <v>0</v>
      </c>
      <c r="K25" s="143"/>
    </row>
    <row r="26" spans="1:11" ht="48" x14ac:dyDescent="0.2">
      <c r="A26" s="47">
        <v>117211</v>
      </c>
      <c r="B26" s="45" t="s">
        <v>171</v>
      </c>
      <c r="C26" s="113">
        <v>2308127.64</v>
      </c>
      <c r="D26" s="113">
        <v>1497079.07</v>
      </c>
      <c r="E26" s="46">
        <v>41406</v>
      </c>
      <c r="F26" s="46"/>
      <c r="G26" s="113"/>
      <c r="H26" s="113">
        <v>0</v>
      </c>
      <c r="I26" s="113">
        <f t="shared" si="1"/>
        <v>0</v>
      </c>
      <c r="J26" s="113">
        <f t="shared" si="2"/>
        <v>1497079.07</v>
      </c>
      <c r="K26" s="144">
        <f>J26/C26%</f>
        <v>64.861190692209718</v>
      </c>
    </row>
    <row r="27" spans="1:11" ht="24" x14ac:dyDescent="0.2">
      <c r="A27" s="47"/>
      <c r="B27" s="122" t="s">
        <v>172</v>
      </c>
      <c r="C27" s="123"/>
      <c r="D27" s="123"/>
      <c r="E27" s="123">
        <f>E28</f>
        <v>5630719</v>
      </c>
      <c r="F27" s="123"/>
      <c r="G27" s="123"/>
      <c r="H27" s="123">
        <v>0</v>
      </c>
      <c r="I27" s="123">
        <f t="shared" si="1"/>
        <v>0</v>
      </c>
      <c r="J27" s="123">
        <f t="shared" si="2"/>
        <v>0</v>
      </c>
      <c r="K27" s="143"/>
    </row>
    <row r="28" spans="1:11" ht="48" x14ac:dyDescent="0.2">
      <c r="A28" s="47">
        <v>16823</v>
      </c>
      <c r="B28" s="45" t="s">
        <v>173</v>
      </c>
      <c r="C28" s="113">
        <v>131606305.98999999</v>
      </c>
      <c r="D28" s="113">
        <v>67045309.93</v>
      </c>
      <c r="E28" s="46">
        <v>5630719</v>
      </c>
      <c r="F28" s="46"/>
      <c r="G28" s="113"/>
      <c r="H28" s="113">
        <v>0</v>
      </c>
      <c r="I28" s="113">
        <f t="shared" si="1"/>
        <v>0</v>
      </c>
      <c r="J28" s="113">
        <f t="shared" si="2"/>
        <v>67045309.93</v>
      </c>
      <c r="K28" s="144">
        <f>J28/C28%</f>
        <v>50.94384302154517</v>
      </c>
    </row>
    <row r="29" spans="1:11" ht="24" x14ac:dyDescent="0.2">
      <c r="A29" s="47"/>
      <c r="B29" s="122" t="s">
        <v>75</v>
      </c>
      <c r="C29" s="123"/>
      <c r="D29" s="123"/>
      <c r="E29" s="123">
        <f>SUM(E30:E31)</f>
        <v>400144</v>
      </c>
      <c r="F29" s="123"/>
      <c r="G29" s="123"/>
      <c r="H29" s="123">
        <v>0</v>
      </c>
      <c r="I29" s="123">
        <f t="shared" si="1"/>
        <v>0</v>
      </c>
      <c r="J29" s="123">
        <f t="shared" si="2"/>
        <v>0</v>
      </c>
      <c r="K29" s="143"/>
    </row>
    <row r="30" spans="1:11" ht="60" x14ac:dyDescent="0.2">
      <c r="A30" s="47">
        <v>191262</v>
      </c>
      <c r="B30" s="45" t="s">
        <v>174</v>
      </c>
      <c r="C30" s="142">
        <v>12762215</v>
      </c>
      <c r="D30" s="142">
        <v>12651378.949999999</v>
      </c>
      <c r="E30" s="46">
        <v>5437</v>
      </c>
      <c r="F30" s="46"/>
      <c r="G30" s="113"/>
      <c r="H30" s="113">
        <v>0</v>
      </c>
      <c r="I30" s="113">
        <f t="shared" si="1"/>
        <v>0</v>
      </c>
      <c r="J30" s="113">
        <f t="shared" si="2"/>
        <v>12651378.949999999</v>
      </c>
      <c r="K30" s="144">
        <f>J30/C30%</f>
        <v>99.131529675687176</v>
      </c>
    </row>
    <row r="31" spans="1:11" ht="48" x14ac:dyDescent="0.2">
      <c r="A31" s="47">
        <v>187772</v>
      </c>
      <c r="B31" s="45" t="s">
        <v>76</v>
      </c>
      <c r="C31" s="113">
        <v>11416931</v>
      </c>
      <c r="D31" s="113">
        <v>11022223.73</v>
      </c>
      <c r="E31" s="46">
        <v>394707</v>
      </c>
      <c r="F31" s="46"/>
      <c r="G31" s="113"/>
      <c r="H31" s="113">
        <v>0</v>
      </c>
      <c r="I31" s="113">
        <f t="shared" si="1"/>
        <v>0</v>
      </c>
      <c r="J31" s="113">
        <f t="shared" si="2"/>
        <v>11022223.73</v>
      </c>
      <c r="K31" s="144">
        <f>J31/C31%</f>
        <v>96.542790089560853</v>
      </c>
    </row>
    <row r="32" spans="1:11" ht="24" x14ac:dyDescent="0.2">
      <c r="A32" s="47"/>
      <c r="B32" s="122" t="s">
        <v>77</v>
      </c>
      <c r="C32" s="123"/>
      <c r="D32" s="123"/>
      <c r="E32" s="123">
        <f>SUM(E33:E41)</f>
        <v>9503385</v>
      </c>
      <c r="F32" s="123"/>
      <c r="G32" s="123"/>
      <c r="H32" s="123">
        <v>0</v>
      </c>
      <c r="I32" s="123">
        <f t="shared" si="1"/>
        <v>0</v>
      </c>
      <c r="J32" s="123">
        <f t="shared" si="2"/>
        <v>0</v>
      </c>
      <c r="K32" s="143"/>
    </row>
    <row r="33" spans="1:11" ht="36" x14ac:dyDescent="0.2">
      <c r="A33" s="47">
        <v>158310</v>
      </c>
      <c r="B33" s="45" t="s">
        <v>83</v>
      </c>
      <c r="C33" s="113">
        <v>6789638.5499999998</v>
      </c>
      <c r="D33" s="142">
        <v>183954</v>
      </c>
      <c r="E33" s="46">
        <v>3579426</v>
      </c>
      <c r="F33" s="46">
        <v>0</v>
      </c>
      <c r="G33" s="113"/>
      <c r="H33" s="113">
        <v>0</v>
      </c>
      <c r="I33" s="113">
        <f t="shared" si="1"/>
        <v>0</v>
      </c>
      <c r="J33" s="113">
        <f t="shared" si="2"/>
        <v>183954</v>
      </c>
      <c r="K33" s="144">
        <f t="shared" ref="K33:K41" si="8">J33/C33%</f>
        <v>2.7093342104345157</v>
      </c>
    </row>
    <row r="34" spans="1:11" ht="84" x14ac:dyDescent="0.2">
      <c r="A34" s="47">
        <v>268071</v>
      </c>
      <c r="B34" s="45" t="s">
        <v>128</v>
      </c>
      <c r="C34" s="113">
        <v>477750</v>
      </c>
      <c r="D34" s="142">
        <v>0</v>
      </c>
      <c r="E34" s="46">
        <v>365549</v>
      </c>
      <c r="F34" s="46">
        <v>0</v>
      </c>
      <c r="G34" s="113"/>
      <c r="H34" s="113">
        <v>0</v>
      </c>
      <c r="I34" s="113">
        <f t="shared" si="1"/>
        <v>0</v>
      </c>
      <c r="J34" s="113">
        <f t="shared" si="2"/>
        <v>0</v>
      </c>
      <c r="K34" s="144">
        <f t="shared" si="8"/>
        <v>0</v>
      </c>
    </row>
    <row r="35" spans="1:11" ht="72" x14ac:dyDescent="0.2">
      <c r="A35" s="47">
        <v>263915</v>
      </c>
      <c r="B35" s="45" t="s">
        <v>175</v>
      </c>
      <c r="C35" s="113">
        <v>1151713.3</v>
      </c>
      <c r="D35" s="113">
        <v>1004568.63</v>
      </c>
      <c r="E35" s="46">
        <v>66192</v>
      </c>
      <c r="F35" s="46"/>
      <c r="G35" s="113"/>
      <c r="H35" s="113">
        <v>0</v>
      </c>
      <c r="I35" s="113">
        <f t="shared" si="1"/>
        <v>0</v>
      </c>
      <c r="J35" s="113">
        <f t="shared" si="2"/>
        <v>1004568.63</v>
      </c>
      <c r="K35" s="144">
        <f t="shared" si="8"/>
        <v>87.223845552534641</v>
      </c>
    </row>
    <row r="36" spans="1:11" ht="60" x14ac:dyDescent="0.2">
      <c r="A36" s="47">
        <v>233213</v>
      </c>
      <c r="B36" s="45" t="s">
        <v>86</v>
      </c>
      <c r="C36" s="113">
        <v>973858.22</v>
      </c>
      <c r="D36" s="142">
        <v>24100</v>
      </c>
      <c r="E36" s="46">
        <v>973858</v>
      </c>
      <c r="F36" s="46">
        <v>0</v>
      </c>
      <c r="G36" s="113"/>
      <c r="H36" s="113">
        <v>0</v>
      </c>
      <c r="I36" s="113">
        <f t="shared" si="1"/>
        <v>0</v>
      </c>
      <c r="J36" s="113">
        <f t="shared" si="2"/>
        <v>24100</v>
      </c>
      <c r="K36" s="144">
        <f t="shared" si="8"/>
        <v>2.4746928767516079</v>
      </c>
    </row>
    <row r="37" spans="1:11" ht="48" x14ac:dyDescent="0.2">
      <c r="A37" s="47">
        <v>286531</v>
      </c>
      <c r="B37" s="45" t="s">
        <v>87</v>
      </c>
      <c r="C37" s="113">
        <v>1198961.83</v>
      </c>
      <c r="D37" s="142">
        <v>26300</v>
      </c>
      <c r="E37" s="46">
        <v>1198961</v>
      </c>
      <c r="F37" s="46">
        <v>0</v>
      </c>
      <c r="G37" s="113"/>
      <c r="H37" s="113">
        <v>0</v>
      </c>
      <c r="I37" s="113">
        <f t="shared" si="1"/>
        <v>0</v>
      </c>
      <c r="J37" s="113">
        <f t="shared" si="2"/>
        <v>26300</v>
      </c>
      <c r="K37" s="144">
        <f t="shared" si="8"/>
        <v>2.1935644106368257</v>
      </c>
    </row>
    <row r="38" spans="1:11" ht="84" x14ac:dyDescent="0.2">
      <c r="A38" s="47">
        <v>308562</v>
      </c>
      <c r="B38" s="45" t="s">
        <v>88</v>
      </c>
      <c r="C38" s="113">
        <v>975252</v>
      </c>
      <c r="D38" s="142">
        <v>13500</v>
      </c>
      <c r="E38" s="46">
        <v>975252</v>
      </c>
      <c r="F38" s="46">
        <v>0</v>
      </c>
      <c r="G38" s="113"/>
      <c r="H38" s="113">
        <v>0</v>
      </c>
      <c r="I38" s="113">
        <f t="shared" ref="I38:I69" si="9">H38/E38%</f>
        <v>0</v>
      </c>
      <c r="J38" s="113">
        <f t="shared" ref="J38:J72" si="10">D38+H38</f>
        <v>13500</v>
      </c>
      <c r="K38" s="144">
        <f t="shared" si="8"/>
        <v>1.3842576072645838</v>
      </c>
    </row>
    <row r="39" spans="1:11" ht="60" x14ac:dyDescent="0.2">
      <c r="A39" s="47">
        <v>310146</v>
      </c>
      <c r="B39" s="45" t="s">
        <v>89</v>
      </c>
      <c r="C39" s="113">
        <v>688392</v>
      </c>
      <c r="D39" s="142">
        <v>10000</v>
      </c>
      <c r="E39" s="46">
        <v>688392</v>
      </c>
      <c r="F39" s="46">
        <v>0</v>
      </c>
      <c r="G39" s="113"/>
      <c r="H39" s="113">
        <v>0</v>
      </c>
      <c r="I39" s="113">
        <f t="shared" si="9"/>
        <v>0</v>
      </c>
      <c r="J39" s="113">
        <f t="shared" si="10"/>
        <v>10000</v>
      </c>
      <c r="K39" s="144">
        <f t="shared" si="8"/>
        <v>1.4526606933258956</v>
      </c>
    </row>
    <row r="40" spans="1:11" ht="72" x14ac:dyDescent="0.2">
      <c r="A40" s="47">
        <v>333135</v>
      </c>
      <c r="B40" s="45" t="s">
        <v>90</v>
      </c>
      <c r="C40" s="113">
        <v>1195265</v>
      </c>
      <c r="D40" s="142">
        <v>10800</v>
      </c>
      <c r="E40" s="46">
        <v>1195265</v>
      </c>
      <c r="F40" s="46">
        <v>0</v>
      </c>
      <c r="G40" s="113"/>
      <c r="H40" s="113">
        <v>0</v>
      </c>
      <c r="I40" s="113">
        <f t="shared" si="9"/>
        <v>0</v>
      </c>
      <c r="J40" s="113">
        <f t="shared" si="10"/>
        <v>10800</v>
      </c>
      <c r="K40" s="144">
        <f t="shared" si="8"/>
        <v>0.903565318151205</v>
      </c>
    </row>
    <row r="41" spans="1:11" ht="48" x14ac:dyDescent="0.2">
      <c r="A41" s="47">
        <v>335595</v>
      </c>
      <c r="B41" s="45" t="s">
        <v>129</v>
      </c>
      <c r="C41" s="113">
        <v>460490.75</v>
      </c>
      <c r="D41" s="142">
        <v>0</v>
      </c>
      <c r="E41" s="46">
        <v>460490</v>
      </c>
      <c r="F41" s="46">
        <v>0</v>
      </c>
      <c r="G41" s="113"/>
      <c r="H41" s="113">
        <v>0</v>
      </c>
      <c r="I41" s="113">
        <f t="shared" si="9"/>
        <v>0</v>
      </c>
      <c r="J41" s="113">
        <f t="shared" si="10"/>
        <v>0</v>
      </c>
      <c r="K41" s="144">
        <f t="shared" si="8"/>
        <v>0</v>
      </c>
    </row>
    <row r="42" spans="1:11" ht="24" x14ac:dyDescent="0.2">
      <c r="A42" s="47"/>
      <c r="B42" s="122" t="s">
        <v>78</v>
      </c>
      <c r="C42" s="123"/>
      <c r="D42" s="123">
        <f>SUM(D44:D49)</f>
        <v>0</v>
      </c>
      <c r="E42" s="123">
        <f>SUM(E43:E49)</f>
        <v>1557243</v>
      </c>
      <c r="F42" s="123">
        <v>0</v>
      </c>
      <c r="G42" s="123">
        <f t="shared" ref="G42" si="11">SUM(G44:G49)</f>
        <v>0</v>
      </c>
      <c r="H42" s="123">
        <v>0</v>
      </c>
      <c r="I42" s="123">
        <f t="shared" si="9"/>
        <v>0</v>
      </c>
      <c r="J42" s="123">
        <f t="shared" si="10"/>
        <v>0</v>
      </c>
      <c r="K42" s="143"/>
    </row>
    <row r="43" spans="1:11" ht="84" x14ac:dyDescent="0.2">
      <c r="A43" s="47">
        <v>120501</v>
      </c>
      <c r="B43" s="45" t="s">
        <v>176</v>
      </c>
      <c r="C43" s="113">
        <v>10247798.23</v>
      </c>
      <c r="D43" s="113">
        <v>6915324.54</v>
      </c>
      <c r="E43" s="46">
        <v>6821</v>
      </c>
      <c r="F43" s="46"/>
      <c r="G43" s="113"/>
      <c r="H43" s="113">
        <v>0</v>
      </c>
      <c r="I43" s="113">
        <f t="shared" si="9"/>
        <v>0</v>
      </c>
      <c r="J43" s="113">
        <f t="shared" si="10"/>
        <v>6915324.54</v>
      </c>
      <c r="K43" s="144">
        <f t="shared" ref="K43:K49" si="12">J43/C43%</f>
        <v>67.481076274078831</v>
      </c>
    </row>
    <row r="44" spans="1:11" ht="84" x14ac:dyDescent="0.2">
      <c r="A44" s="47">
        <v>350377</v>
      </c>
      <c r="B44" s="45" t="s">
        <v>130</v>
      </c>
      <c r="C44" s="113">
        <v>279469.39</v>
      </c>
      <c r="D44" s="142">
        <v>0</v>
      </c>
      <c r="E44" s="46">
        <v>250110</v>
      </c>
      <c r="F44" s="46">
        <v>0</v>
      </c>
      <c r="G44" s="113"/>
      <c r="H44" s="113">
        <v>0</v>
      </c>
      <c r="I44" s="113">
        <f t="shared" si="9"/>
        <v>0</v>
      </c>
      <c r="J44" s="113">
        <f t="shared" si="10"/>
        <v>0</v>
      </c>
      <c r="K44" s="144">
        <f t="shared" si="12"/>
        <v>0</v>
      </c>
    </row>
    <row r="45" spans="1:11" ht="72" x14ac:dyDescent="0.2">
      <c r="A45" s="47">
        <v>350354</v>
      </c>
      <c r="B45" s="45" t="s">
        <v>131</v>
      </c>
      <c r="C45" s="113">
        <v>347853.15</v>
      </c>
      <c r="D45" s="142">
        <v>0</v>
      </c>
      <c r="E45" s="46">
        <v>299334</v>
      </c>
      <c r="F45" s="46">
        <v>0</v>
      </c>
      <c r="G45" s="113"/>
      <c r="H45" s="113">
        <v>0</v>
      </c>
      <c r="I45" s="113">
        <f t="shared" si="9"/>
        <v>0</v>
      </c>
      <c r="J45" s="113">
        <f t="shared" si="10"/>
        <v>0</v>
      </c>
      <c r="K45" s="144">
        <f t="shared" si="12"/>
        <v>0</v>
      </c>
    </row>
    <row r="46" spans="1:11" ht="72" x14ac:dyDescent="0.2">
      <c r="A46" s="47">
        <v>351628</v>
      </c>
      <c r="B46" s="45" t="s">
        <v>132</v>
      </c>
      <c r="C46" s="113">
        <v>279469.39</v>
      </c>
      <c r="D46" s="142">
        <v>0</v>
      </c>
      <c r="E46" s="46">
        <v>250110</v>
      </c>
      <c r="F46" s="46">
        <v>0</v>
      </c>
      <c r="G46" s="113"/>
      <c r="H46" s="113">
        <v>0</v>
      </c>
      <c r="I46" s="113">
        <f t="shared" si="9"/>
        <v>0</v>
      </c>
      <c r="J46" s="113">
        <f t="shared" si="10"/>
        <v>0</v>
      </c>
      <c r="K46" s="144">
        <f t="shared" si="12"/>
        <v>0</v>
      </c>
    </row>
    <row r="47" spans="1:11" ht="72" x14ac:dyDescent="0.2">
      <c r="A47" s="47">
        <v>351644</v>
      </c>
      <c r="B47" s="45" t="s">
        <v>133</v>
      </c>
      <c r="C47" s="113">
        <v>279469.39</v>
      </c>
      <c r="D47" s="142">
        <v>0</v>
      </c>
      <c r="E47" s="46">
        <v>250110</v>
      </c>
      <c r="F47" s="46">
        <v>0</v>
      </c>
      <c r="G47" s="113"/>
      <c r="H47" s="113">
        <v>0</v>
      </c>
      <c r="I47" s="113">
        <f t="shared" si="9"/>
        <v>0</v>
      </c>
      <c r="J47" s="113">
        <f t="shared" si="10"/>
        <v>0</v>
      </c>
      <c r="K47" s="144">
        <f t="shared" si="12"/>
        <v>0</v>
      </c>
    </row>
    <row r="48" spans="1:11" ht="72" x14ac:dyDescent="0.2">
      <c r="A48" s="47">
        <v>351659</v>
      </c>
      <c r="B48" s="45" t="s">
        <v>134</v>
      </c>
      <c r="C48" s="113">
        <v>279469.39</v>
      </c>
      <c r="D48" s="142">
        <v>0</v>
      </c>
      <c r="E48" s="46">
        <v>250648</v>
      </c>
      <c r="F48" s="46">
        <v>0</v>
      </c>
      <c r="G48" s="113"/>
      <c r="H48" s="113">
        <v>0</v>
      </c>
      <c r="I48" s="113">
        <f t="shared" si="9"/>
        <v>0</v>
      </c>
      <c r="J48" s="113">
        <f t="shared" si="10"/>
        <v>0</v>
      </c>
      <c r="K48" s="144">
        <f t="shared" si="12"/>
        <v>0</v>
      </c>
    </row>
    <row r="49" spans="1:11" ht="72" x14ac:dyDescent="0.2">
      <c r="A49" s="47">
        <v>352491</v>
      </c>
      <c r="B49" s="45" t="s">
        <v>135</v>
      </c>
      <c r="C49" s="113">
        <v>279469.39</v>
      </c>
      <c r="D49" s="142">
        <v>0</v>
      </c>
      <c r="E49" s="46">
        <v>250110</v>
      </c>
      <c r="F49" s="46">
        <v>0</v>
      </c>
      <c r="G49" s="113"/>
      <c r="H49" s="113">
        <v>0</v>
      </c>
      <c r="I49" s="113">
        <f t="shared" si="9"/>
        <v>0</v>
      </c>
      <c r="J49" s="113">
        <f t="shared" si="10"/>
        <v>0</v>
      </c>
      <c r="K49" s="144">
        <f t="shared" si="12"/>
        <v>0</v>
      </c>
    </row>
    <row r="50" spans="1:11" ht="36" x14ac:dyDescent="0.2">
      <c r="A50" s="47"/>
      <c r="B50" s="122" t="s">
        <v>136</v>
      </c>
      <c r="C50" s="123"/>
      <c r="D50" s="123">
        <f>SUM(D51:D57)</f>
        <v>682100.67</v>
      </c>
      <c r="E50" s="123">
        <f>SUM(E51:E57)</f>
        <v>14045997</v>
      </c>
      <c r="F50" s="123">
        <v>0</v>
      </c>
      <c r="G50" s="123">
        <f t="shared" ref="G50" si="13">SUM(G51:G57)</f>
        <v>0</v>
      </c>
      <c r="H50" s="123">
        <v>0</v>
      </c>
      <c r="I50" s="123">
        <f t="shared" si="9"/>
        <v>0</v>
      </c>
      <c r="J50" s="123">
        <f t="shared" si="10"/>
        <v>682100.67</v>
      </c>
      <c r="K50" s="143"/>
    </row>
    <row r="51" spans="1:11" ht="48" x14ac:dyDescent="0.2">
      <c r="A51" s="47">
        <v>25549</v>
      </c>
      <c r="B51" s="45" t="s">
        <v>137</v>
      </c>
      <c r="C51" s="113">
        <v>717995</v>
      </c>
      <c r="D51" s="142">
        <v>183050.64</v>
      </c>
      <c r="E51" s="46">
        <v>534944</v>
      </c>
      <c r="F51" s="46">
        <v>0</v>
      </c>
      <c r="G51" s="113"/>
      <c r="H51" s="113">
        <v>0</v>
      </c>
      <c r="I51" s="113">
        <f t="shared" si="9"/>
        <v>0</v>
      </c>
      <c r="J51" s="113">
        <f t="shared" si="10"/>
        <v>183050.64</v>
      </c>
      <c r="K51" s="144">
        <f t="shared" ref="K51:K57" si="14">J51/C51%</f>
        <v>25.494695645512856</v>
      </c>
    </row>
    <row r="52" spans="1:11" ht="36" x14ac:dyDescent="0.2">
      <c r="A52" s="47">
        <v>22641</v>
      </c>
      <c r="B52" s="45" t="s">
        <v>138</v>
      </c>
      <c r="C52" s="113">
        <v>635365</v>
      </c>
      <c r="D52" s="142">
        <v>113664.69</v>
      </c>
      <c r="E52" s="46">
        <v>521700</v>
      </c>
      <c r="F52" s="46">
        <v>0</v>
      </c>
      <c r="G52" s="113"/>
      <c r="H52" s="113">
        <v>0</v>
      </c>
      <c r="I52" s="113">
        <f t="shared" si="9"/>
        <v>0</v>
      </c>
      <c r="J52" s="113">
        <f t="shared" si="10"/>
        <v>113664.69</v>
      </c>
      <c r="K52" s="144">
        <f t="shared" si="14"/>
        <v>17.889668143508064</v>
      </c>
    </row>
    <row r="53" spans="1:11" ht="48" x14ac:dyDescent="0.2">
      <c r="A53" s="47">
        <v>25249</v>
      </c>
      <c r="B53" s="45" t="s">
        <v>139</v>
      </c>
      <c r="C53" s="113">
        <v>9815264</v>
      </c>
      <c r="D53" s="142">
        <v>225042.33</v>
      </c>
      <c r="E53" s="46">
        <v>9493723</v>
      </c>
      <c r="F53" s="46">
        <v>0</v>
      </c>
      <c r="G53" s="113"/>
      <c r="H53" s="113">
        <v>0</v>
      </c>
      <c r="I53" s="113">
        <f t="shared" si="9"/>
        <v>0</v>
      </c>
      <c r="J53" s="113">
        <f t="shared" si="10"/>
        <v>225042.33</v>
      </c>
      <c r="K53" s="144">
        <f t="shared" si="14"/>
        <v>2.2927791855624053</v>
      </c>
    </row>
    <row r="54" spans="1:11" ht="60" x14ac:dyDescent="0.2">
      <c r="A54" s="47">
        <v>180262</v>
      </c>
      <c r="B54" s="45" t="s">
        <v>140</v>
      </c>
      <c r="C54" s="113">
        <v>5718076</v>
      </c>
      <c r="D54" s="142">
        <v>160343.01</v>
      </c>
      <c r="E54" s="46">
        <v>2747290</v>
      </c>
      <c r="F54" s="46">
        <v>0</v>
      </c>
      <c r="G54" s="113"/>
      <c r="H54" s="113">
        <v>0</v>
      </c>
      <c r="I54" s="113">
        <f t="shared" si="9"/>
        <v>0</v>
      </c>
      <c r="J54" s="113">
        <f t="shared" si="10"/>
        <v>160343.01</v>
      </c>
      <c r="K54" s="144">
        <f t="shared" si="14"/>
        <v>2.8041426871556099</v>
      </c>
    </row>
    <row r="55" spans="1:11" ht="84" x14ac:dyDescent="0.2">
      <c r="A55" s="47">
        <v>352751</v>
      </c>
      <c r="B55" s="45" t="s">
        <v>141</v>
      </c>
      <c r="C55" s="113">
        <v>166272.22</v>
      </c>
      <c r="D55" s="46">
        <v>0</v>
      </c>
      <c r="E55" s="46">
        <v>166272</v>
      </c>
      <c r="F55" s="46">
        <v>0</v>
      </c>
      <c r="G55" s="113"/>
      <c r="H55" s="113">
        <v>0</v>
      </c>
      <c r="I55" s="113">
        <f t="shared" si="9"/>
        <v>0</v>
      </c>
      <c r="J55" s="113">
        <f t="shared" si="10"/>
        <v>0</v>
      </c>
      <c r="K55" s="144">
        <f t="shared" si="14"/>
        <v>0</v>
      </c>
    </row>
    <row r="56" spans="1:11" ht="84" x14ac:dyDescent="0.2">
      <c r="A56" s="47">
        <v>352780</v>
      </c>
      <c r="B56" s="45" t="s">
        <v>142</v>
      </c>
      <c r="C56" s="113">
        <v>291034.93</v>
      </c>
      <c r="D56" s="46">
        <v>0</v>
      </c>
      <c r="E56" s="46">
        <v>291034</v>
      </c>
      <c r="F56" s="46">
        <v>0</v>
      </c>
      <c r="G56" s="113"/>
      <c r="H56" s="113">
        <v>0</v>
      </c>
      <c r="I56" s="113">
        <f t="shared" si="9"/>
        <v>0</v>
      </c>
      <c r="J56" s="113">
        <f t="shared" si="10"/>
        <v>0</v>
      </c>
      <c r="K56" s="144">
        <f t="shared" si="14"/>
        <v>0</v>
      </c>
    </row>
    <row r="57" spans="1:11" ht="84" x14ac:dyDescent="0.2">
      <c r="A57" s="47">
        <v>352790</v>
      </c>
      <c r="B57" s="45" t="s">
        <v>143</v>
      </c>
      <c r="C57" s="113">
        <v>291034.93</v>
      </c>
      <c r="D57" s="46">
        <v>0</v>
      </c>
      <c r="E57" s="46">
        <v>291034</v>
      </c>
      <c r="F57" s="46">
        <v>0</v>
      </c>
      <c r="G57" s="113"/>
      <c r="H57" s="113">
        <v>0</v>
      </c>
      <c r="I57" s="113">
        <f t="shared" si="9"/>
        <v>0</v>
      </c>
      <c r="J57" s="113">
        <f t="shared" si="10"/>
        <v>0</v>
      </c>
      <c r="K57" s="144">
        <f t="shared" si="14"/>
        <v>0</v>
      </c>
    </row>
    <row r="58" spans="1:11" ht="24" x14ac:dyDescent="0.2">
      <c r="A58" s="47"/>
      <c r="B58" s="122" t="s">
        <v>144</v>
      </c>
      <c r="C58" s="123"/>
      <c r="D58" s="123">
        <f>SUM(D60:D66)</f>
        <v>0</v>
      </c>
      <c r="E58" s="123">
        <f>SUM(E59:E66)</f>
        <v>1607391</v>
      </c>
      <c r="F58" s="123">
        <v>0</v>
      </c>
      <c r="G58" s="123">
        <f t="shared" ref="G58" si="15">SUM(G60:G66)</f>
        <v>0</v>
      </c>
      <c r="H58" s="123">
        <v>0</v>
      </c>
      <c r="I58" s="123">
        <f t="shared" si="9"/>
        <v>0</v>
      </c>
      <c r="J58" s="123">
        <f t="shared" si="10"/>
        <v>0</v>
      </c>
      <c r="K58" s="143"/>
    </row>
    <row r="59" spans="1:11" ht="48" x14ac:dyDescent="0.2">
      <c r="A59" s="47">
        <v>111982</v>
      </c>
      <c r="B59" s="45" t="s">
        <v>177</v>
      </c>
      <c r="C59" s="113">
        <v>11542757.890000001</v>
      </c>
      <c r="D59" s="113">
        <v>4775202.3</v>
      </c>
      <c r="E59" s="46">
        <v>5489</v>
      </c>
      <c r="F59" s="46"/>
      <c r="G59" s="113"/>
      <c r="H59" s="113">
        <v>0</v>
      </c>
      <c r="I59" s="113">
        <f t="shared" si="9"/>
        <v>0</v>
      </c>
      <c r="J59" s="113">
        <f t="shared" si="10"/>
        <v>4775202.3</v>
      </c>
      <c r="K59" s="144">
        <f t="shared" ref="K59:K66" si="16">J59/C59%</f>
        <v>41.36968257938571</v>
      </c>
    </row>
    <row r="60" spans="1:11" ht="84" x14ac:dyDescent="0.2">
      <c r="A60" s="47">
        <v>352080</v>
      </c>
      <c r="B60" s="45" t="s">
        <v>145</v>
      </c>
      <c r="C60" s="113">
        <v>274536.18</v>
      </c>
      <c r="D60" s="46">
        <v>0</v>
      </c>
      <c r="E60" s="46">
        <v>247938</v>
      </c>
      <c r="F60" s="46">
        <v>0</v>
      </c>
      <c r="G60" s="113"/>
      <c r="H60" s="113">
        <v>0</v>
      </c>
      <c r="I60" s="113">
        <f t="shared" si="9"/>
        <v>0</v>
      </c>
      <c r="J60" s="113">
        <f t="shared" si="10"/>
        <v>0</v>
      </c>
      <c r="K60" s="144">
        <f t="shared" si="16"/>
        <v>0</v>
      </c>
    </row>
    <row r="61" spans="1:11" ht="84" x14ac:dyDescent="0.2">
      <c r="A61" s="47">
        <v>352089</v>
      </c>
      <c r="B61" s="45" t="s">
        <v>146</v>
      </c>
      <c r="C61" s="113">
        <v>274536.18</v>
      </c>
      <c r="D61" s="142">
        <v>0</v>
      </c>
      <c r="E61" s="46">
        <v>247938</v>
      </c>
      <c r="F61" s="46">
        <v>0</v>
      </c>
      <c r="G61" s="113"/>
      <c r="H61" s="113">
        <v>0</v>
      </c>
      <c r="I61" s="113">
        <f t="shared" si="9"/>
        <v>0</v>
      </c>
      <c r="J61" s="113">
        <f t="shared" si="10"/>
        <v>0</v>
      </c>
      <c r="K61" s="144">
        <f t="shared" si="16"/>
        <v>0</v>
      </c>
    </row>
    <row r="62" spans="1:11" ht="84" x14ac:dyDescent="0.2">
      <c r="A62" s="47">
        <v>352256</v>
      </c>
      <c r="B62" s="45" t="s">
        <v>147</v>
      </c>
      <c r="C62" s="113">
        <v>274536.18</v>
      </c>
      <c r="D62" s="142">
        <v>0</v>
      </c>
      <c r="E62" s="46">
        <v>247938</v>
      </c>
      <c r="F62" s="46">
        <v>0</v>
      </c>
      <c r="G62" s="113"/>
      <c r="H62" s="113">
        <v>0</v>
      </c>
      <c r="I62" s="113">
        <f t="shared" si="9"/>
        <v>0</v>
      </c>
      <c r="J62" s="113">
        <f t="shared" si="10"/>
        <v>0</v>
      </c>
      <c r="K62" s="144">
        <f t="shared" si="16"/>
        <v>0</v>
      </c>
    </row>
    <row r="63" spans="1:11" ht="84" x14ac:dyDescent="0.2">
      <c r="A63" s="47">
        <v>352262</v>
      </c>
      <c r="B63" s="45" t="s">
        <v>148</v>
      </c>
      <c r="C63" s="113">
        <v>274536.18</v>
      </c>
      <c r="D63" s="142">
        <v>0</v>
      </c>
      <c r="E63" s="46">
        <v>247938</v>
      </c>
      <c r="F63" s="46">
        <v>0</v>
      </c>
      <c r="G63" s="113"/>
      <c r="H63" s="113">
        <v>0</v>
      </c>
      <c r="I63" s="113">
        <f t="shared" si="9"/>
        <v>0</v>
      </c>
      <c r="J63" s="113">
        <f t="shared" si="10"/>
        <v>0</v>
      </c>
      <c r="K63" s="144">
        <f t="shared" si="16"/>
        <v>0</v>
      </c>
    </row>
    <row r="64" spans="1:11" ht="84" x14ac:dyDescent="0.2">
      <c r="A64" s="47">
        <v>352266</v>
      </c>
      <c r="B64" s="45" t="s">
        <v>149</v>
      </c>
      <c r="C64" s="113">
        <v>274536.18</v>
      </c>
      <c r="D64" s="142">
        <v>0</v>
      </c>
      <c r="E64" s="46">
        <v>247938</v>
      </c>
      <c r="F64" s="46">
        <v>0</v>
      </c>
      <c r="G64" s="113"/>
      <c r="H64" s="113">
        <v>0</v>
      </c>
      <c r="I64" s="113">
        <f t="shared" si="9"/>
        <v>0</v>
      </c>
      <c r="J64" s="113">
        <f t="shared" si="10"/>
        <v>0</v>
      </c>
      <c r="K64" s="144">
        <f t="shared" si="16"/>
        <v>0</v>
      </c>
    </row>
    <row r="65" spans="1:184" ht="84" x14ac:dyDescent="0.2">
      <c r="A65" s="47">
        <v>352317</v>
      </c>
      <c r="B65" s="45" t="s">
        <v>150</v>
      </c>
      <c r="C65" s="113">
        <v>270424.90000000002</v>
      </c>
      <c r="D65" s="142">
        <v>0</v>
      </c>
      <c r="E65" s="46">
        <v>243424</v>
      </c>
      <c r="F65" s="46">
        <v>0</v>
      </c>
      <c r="G65" s="113"/>
      <c r="H65" s="113">
        <v>0</v>
      </c>
      <c r="I65" s="113">
        <f t="shared" si="9"/>
        <v>0</v>
      </c>
      <c r="J65" s="113">
        <f t="shared" si="10"/>
        <v>0</v>
      </c>
      <c r="K65" s="144">
        <f t="shared" si="16"/>
        <v>0</v>
      </c>
    </row>
    <row r="66" spans="1:184" ht="84" x14ac:dyDescent="0.2">
      <c r="A66" s="150">
        <v>352335</v>
      </c>
      <c r="B66" s="151" t="s">
        <v>151</v>
      </c>
      <c r="C66" s="113">
        <v>144571.4</v>
      </c>
      <c r="D66" s="142">
        <v>0</v>
      </c>
      <c r="E66" s="46">
        <v>118788</v>
      </c>
      <c r="F66" s="46">
        <v>0</v>
      </c>
      <c r="G66" s="113"/>
      <c r="H66" s="113">
        <v>0</v>
      </c>
      <c r="I66" s="113">
        <f t="shared" si="9"/>
        <v>0</v>
      </c>
      <c r="J66" s="113">
        <f t="shared" si="10"/>
        <v>0</v>
      </c>
      <c r="K66" s="144">
        <f t="shared" si="16"/>
        <v>0</v>
      </c>
    </row>
    <row r="67" spans="1:184" ht="24" x14ac:dyDescent="0.2">
      <c r="A67" s="47"/>
      <c r="B67" s="122" t="s">
        <v>152</v>
      </c>
      <c r="C67" s="123"/>
      <c r="D67" s="123">
        <f>SUM(D68:D72)</f>
        <v>0</v>
      </c>
      <c r="E67" s="123">
        <f>SUM(E68:E72)</f>
        <v>1378677</v>
      </c>
      <c r="F67" s="123">
        <v>0</v>
      </c>
      <c r="G67" s="123">
        <f t="shared" ref="G67" si="17">SUM(G68:G72)</f>
        <v>0</v>
      </c>
      <c r="H67" s="123">
        <v>0</v>
      </c>
      <c r="I67" s="123">
        <f t="shared" si="9"/>
        <v>0</v>
      </c>
      <c r="J67" s="123">
        <f t="shared" si="10"/>
        <v>0</v>
      </c>
      <c r="K67" s="143"/>
    </row>
    <row r="68" spans="1:184" ht="72" x14ac:dyDescent="0.2">
      <c r="A68" s="47">
        <v>351861</v>
      </c>
      <c r="B68" s="45" t="s">
        <v>153</v>
      </c>
      <c r="C68" s="113">
        <v>302534.2</v>
      </c>
      <c r="D68" s="142">
        <v>0</v>
      </c>
      <c r="E68" s="46">
        <v>302534</v>
      </c>
      <c r="F68" s="46">
        <v>0</v>
      </c>
      <c r="G68" s="113"/>
      <c r="H68" s="113">
        <v>0</v>
      </c>
      <c r="I68" s="113">
        <f t="shared" si="9"/>
        <v>0</v>
      </c>
      <c r="J68" s="113">
        <f t="shared" si="10"/>
        <v>0</v>
      </c>
      <c r="K68" s="144">
        <f>J68/C68%</f>
        <v>0</v>
      </c>
    </row>
    <row r="69" spans="1:184" ht="84" x14ac:dyDescent="0.2">
      <c r="A69" s="47">
        <v>351872</v>
      </c>
      <c r="B69" s="45" t="s">
        <v>154</v>
      </c>
      <c r="C69" s="113">
        <v>302534.2</v>
      </c>
      <c r="D69" s="142">
        <v>0</v>
      </c>
      <c r="E69" s="46">
        <v>302534</v>
      </c>
      <c r="F69" s="46">
        <v>0</v>
      </c>
      <c r="G69" s="113"/>
      <c r="H69" s="113">
        <v>0</v>
      </c>
      <c r="I69" s="113">
        <f t="shared" si="9"/>
        <v>0</v>
      </c>
      <c r="J69" s="113">
        <f t="shared" si="10"/>
        <v>0</v>
      </c>
      <c r="K69" s="144">
        <f>J69/C69%</f>
        <v>0</v>
      </c>
    </row>
    <row r="70" spans="1:184" ht="72" x14ac:dyDescent="0.2">
      <c r="A70" s="47">
        <v>351883</v>
      </c>
      <c r="B70" s="45" t="s">
        <v>155</v>
      </c>
      <c r="C70" s="113">
        <v>302534.2</v>
      </c>
      <c r="D70" s="142">
        <v>0</v>
      </c>
      <c r="E70" s="46">
        <v>302534</v>
      </c>
      <c r="F70" s="46">
        <v>0</v>
      </c>
      <c r="G70" s="113"/>
      <c r="H70" s="113">
        <v>0</v>
      </c>
      <c r="I70" s="113">
        <f t="shared" ref="I70:I101" si="18">H70/E70%</f>
        <v>0</v>
      </c>
      <c r="J70" s="113">
        <f t="shared" si="10"/>
        <v>0</v>
      </c>
      <c r="K70" s="144">
        <f>J70/C70%</f>
        <v>0</v>
      </c>
    </row>
    <row r="71" spans="1:184" ht="84" x14ac:dyDescent="0.2">
      <c r="A71" s="47">
        <v>351893</v>
      </c>
      <c r="B71" s="45" t="s">
        <v>156</v>
      </c>
      <c r="C71" s="46">
        <v>302534.2</v>
      </c>
      <c r="D71" s="46">
        <v>0</v>
      </c>
      <c r="E71" s="46">
        <v>302534</v>
      </c>
      <c r="F71" s="46">
        <v>0</v>
      </c>
      <c r="G71" s="46"/>
      <c r="H71" s="46">
        <v>0</v>
      </c>
      <c r="I71" s="46">
        <f t="shared" si="18"/>
        <v>0</v>
      </c>
      <c r="J71" s="46">
        <f t="shared" si="10"/>
        <v>0</v>
      </c>
      <c r="K71" s="144">
        <f>J71/C71%</f>
        <v>0</v>
      </c>
    </row>
    <row r="72" spans="1:184" ht="72" x14ac:dyDescent="0.2">
      <c r="A72" s="47">
        <v>351905</v>
      </c>
      <c r="B72" s="45" t="s">
        <v>157</v>
      </c>
      <c r="C72" s="46">
        <v>168541</v>
      </c>
      <c r="D72" s="46">
        <v>0</v>
      </c>
      <c r="E72" s="46">
        <v>168541</v>
      </c>
      <c r="F72" s="46">
        <v>0</v>
      </c>
      <c r="G72" s="46"/>
      <c r="H72" s="46">
        <v>0</v>
      </c>
      <c r="I72" s="46">
        <f t="shared" si="18"/>
        <v>0</v>
      </c>
      <c r="J72" s="46">
        <f t="shared" si="10"/>
        <v>0</v>
      </c>
      <c r="K72" s="144">
        <f>J72/C72%</f>
        <v>0</v>
      </c>
    </row>
    <row r="73" spans="1:184" x14ac:dyDescent="0.2">
      <c r="F73" s="41"/>
      <c r="L73" s="44"/>
      <c r="M73" s="44"/>
      <c r="N73" s="44"/>
      <c r="O73" s="44"/>
    </row>
    <row r="74" spans="1:184" s="54" customFormat="1" x14ac:dyDescent="0.2">
      <c r="A74" s="129" t="s">
        <v>14</v>
      </c>
      <c r="B74" s="130"/>
      <c r="C74" s="131"/>
      <c r="D74" s="131"/>
      <c r="E74" s="42"/>
      <c r="F74" s="41"/>
      <c r="G74" s="41"/>
      <c r="H74" s="41"/>
      <c r="I74" s="41"/>
      <c r="J74" s="41"/>
      <c r="K74" s="41"/>
      <c r="L74" s="44"/>
      <c r="M74" s="44"/>
      <c r="N74" s="44"/>
      <c r="O74" s="44"/>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row>
    <row r="75" spans="1:184" s="54" customFormat="1" x14ac:dyDescent="0.2">
      <c r="A75" s="132" t="s">
        <v>10</v>
      </c>
      <c r="B75" s="133"/>
      <c r="C75" s="131"/>
      <c r="D75" s="131"/>
      <c r="E75" s="42"/>
      <c r="F75" s="41"/>
      <c r="G75" s="41"/>
      <c r="H75" s="41"/>
      <c r="I75" s="41"/>
      <c r="J75" s="41"/>
      <c r="K75" s="41"/>
      <c r="L75" s="44"/>
      <c r="M75" s="44"/>
      <c r="N75" s="44"/>
      <c r="O75" s="44"/>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row>
    <row r="76" spans="1:184" s="54" customFormat="1" x14ac:dyDescent="0.2">
      <c r="A76" s="134"/>
      <c r="B76" s="190" t="s">
        <v>72</v>
      </c>
      <c r="C76" s="164"/>
      <c r="D76" s="164"/>
      <c r="E76" s="56"/>
      <c r="F76" s="41"/>
      <c r="G76" s="57"/>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row>
    <row r="77" spans="1:184" x14ac:dyDescent="0.2">
      <c r="F77" s="41"/>
    </row>
    <row r="78" spans="1:184" x14ac:dyDescent="0.2">
      <c r="F78" s="41"/>
    </row>
    <row r="79" spans="1:184" x14ac:dyDescent="0.2">
      <c r="F79" s="41"/>
    </row>
    <row r="80" spans="1:184" x14ac:dyDescent="0.2">
      <c r="F80" s="41"/>
    </row>
    <row r="81" spans="6:6" x14ac:dyDescent="0.2">
      <c r="F81" s="41"/>
    </row>
    <row r="82" spans="6:6" x14ac:dyDescent="0.2">
      <c r="F82" s="41"/>
    </row>
    <row r="83" spans="6:6" x14ac:dyDescent="0.2">
      <c r="F83" s="41"/>
    </row>
    <row r="84" spans="6:6" x14ac:dyDescent="0.2">
      <c r="F84" s="41"/>
    </row>
    <row r="85" spans="6:6" x14ac:dyDescent="0.2">
      <c r="F85" s="41"/>
    </row>
    <row r="86" spans="6:6" x14ac:dyDescent="0.2">
      <c r="F86" s="41"/>
    </row>
    <row r="87" spans="6:6" x14ac:dyDescent="0.2">
      <c r="F87" s="41"/>
    </row>
    <row r="88" spans="6:6" x14ac:dyDescent="0.2">
      <c r="F88" s="41"/>
    </row>
    <row r="89" spans="6:6" x14ac:dyDescent="0.2">
      <c r="F89" s="41"/>
    </row>
    <row r="90" spans="6:6" x14ac:dyDescent="0.2">
      <c r="F90" s="41"/>
    </row>
    <row r="91" spans="6:6" x14ac:dyDescent="0.2">
      <c r="F91" s="41"/>
    </row>
    <row r="92" spans="6:6" x14ac:dyDescent="0.2">
      <c r="F92" s="41"/>
    </row>
    <row r="93" spans="6:6" x14ac:dyDescent="0.2">
      <c r="F93" s="41"/>
    </row>
    <row r="94" spans="6:6" x14ac:dyDescent="0.2">
      <c r="F94" s="41"/>
    </row>
    <row r="95" spans="6:6" x14ac:dyDescent="0.2">
      <c r="F95" s="41"/>
    </row>
    <row r="96" spans="6:6" x14ac:dyDescent="0.2">
      <c r="F96" s="41"/>
    </row>
    <row r="97" spans="6:6" x14ac:dyDescent="0.2">
      <c r="F97" s="41"/>
    </row>
    <row r="98" spans="6:6" x14ac:dyDescent="0.2">
      <c r="F98" s="41"/>
    </row>
    <row r="99" spans="6:6" x14ac:dyDescent="0.2">
      <c r="F99" s="41"/>
    </row>
    <row r="100" spans="6:6" x14ac:dyDescent="0.2">
      <c r="F100" s="41"/>
    </row>
    <row r="101" spans="6:6" x14ac:dyDescent="0.2">
      <c r="F101" s="41"/>
    </row>
    <row r="102" spans="6:6" x14ac:dyDescent="0.2">
      <c r="F102" s="41"/>
    </row>
    <row r="103" spans="6:6" x14ac:dyDescent="0.2">
      <c r="F103" s="41"/>
    </row>
    <row r="104" spans="6:6" x14ac:dyDescent="0.2">
      <c r="F104" s="41"/>
    </row>
    <row r="105" spans="6:6" x14ac:dyDescent="0.2">
      <c r="F105" s="41"/>
    </row>
    <row r="106" spans="6:6" x14ac:dyDescent="0.2">
      <c r="F106" s="41"/>
    </row>
    <row r="107" spans="6:6" x14ac:dyDescent="0.2">
      <c r="F107" s="41"/>
    </row>
    <row r="108" spans="6:6" x14ac:dyDescent="0.2">
      <c r="F108" s="41"/>
    </row>
    <row r="109" spans="6:6" x14ac:dyDescent="0.2">
      <c r="F109" s="41"/>
    </row>
    <row r="110" spans="6:6" x14ac:dyDescent="0.2">
      <c r="F110" s="41"/>
    </row>
    <row r="111" spans="6:6" x14ac:dyDescent="0.2">
      <c r="F111" s="41"/>
    </row>
    <row r="112" spans="6:6" x14ac:dyDescent="0.2">
      <c r="F112" s="41"/>
    </row>
    <row r="113" spans="6:6" x14ac:dyDescent="0.2">
      <c r="F113" s="41"/>
    </row>
    <row r="114" spans="6:6" x14ac:dyDescent="0.2">
      <c r="F114" s="41"/>
    </row>
    <row r="115" spans="6:6" x14ac:dyDescent="0.2">
      <c r="F115" s="41"/>
    </row>
    <row r="116" spans="6:6" x14ac:dyDescent="0.2">
      <c r="F116" s="41"/>
    </row>
    <row r="117" spans="6:6" x14ac:dyDescent="0.2">
      <c r="F117" s="41"/>
    </row>
    <row r="118" spans="6:6" x14ac:dyDescent="0.2">
      <c r="F118" s="41"/>
    </row>
    <row r="119" spans="6:6" x14ac:dyDescent="0.2">
      <c r="F119" s="41"/>
    </row>
    <row r="120" spans="6:6" x14ac:dyDescent="0.2">
      <c r="F120" s="41"/>
    </row>
    <row r="121" spans="6:6" x14ac:dyDescent="0.2">
      <c r="F121" s="41"/>
    </row>
    <row r="122" spans="6:6" x14ac:dyDescent="0.2">
      <c r="F122" s="41"/>
    </row>
    <row r="123" spans="6:6" x14ac:dyDescent="0.2">
      <c r="F123" s="41"/>
    </row>
    <row r="124" spans="6:6" x14ac:dyDescent="0.2">
      <c r="F124" s="41"/>
    </row>
    <row r="125" spans="6:6" x14ac:dyDescent="0.2">
      <c r="F125" s="41"/>
    </row>
    <row r="126" spans="6:6" x14ac:dyDescent="0.2">
      <c r="F126" s="41"/>
    </row>
    <row r="127" spans="6:6" x14ac:dyDescent="0.2">
      <c r="F127" s="41"/>
    </row>
    <row r="128" spans="6:6" x14ac:dyDescent="0.2">
      <c r="F128" s="41"/>
    </row>
    <row r="129" spans="3:6" x14ac:dyDescent="0.2">
      <c r="C129" s="78"/>
      <c r="D129" s="78"/>
      <c r="F129" s="41"/>
    </row>
    <row r="130" spans="3:6" x14ac:dyDescent="0.2">
      <c r="F130" s="41"/>
    </row>
    <row r="131" spans="3:6" x14ac:dyDescent="0.2">
      <c r="F131" s="41"/>
    </row>
    <row r="132" spans="3:6" x14ac:dyDescent="0.2">
      <c r="F132" s="41"/>
    </row>
    <row r="133" spans="3:6" x14ac:dyDescent="0.2">
      <c r="F133" s="41"/>
    </row>
    <row r="134" spans="3:6" x14ac:dyDescent="0.2">
      <c r="F134" s="41"/>
    </row>
    <row r="135" spans="3:6" x14ac:dyDescent="0.2">
      <c r="F135" s="41"/>
    </row>
    <row r="136" spans="3:6" x14ac:dyDescent="0.2">
      <c r="F136" s="41"/>
    </row>
    <row r="137" spans="3:6" x14ac:dyDescent="0.2">
      <c r="F137" s="41"/>
    </row>
    <row r="138" spans="3:6" x14ac:dyDescent="0.2">
      <c r="F138" s="41"/>
    </row>
    <row r="139" spans="3:6" x14ac:dyDescent="0.2">
      <c r="F139" s="41"/>
    </row>
    <row r="140" spans="3:6" x14ac:dyDescent="0.2">
      <c r="F140" s="41"/>
    </row>
    <row r="141" spans="3:6" x14ac:dyDescent="0.2">
      <c r="F141" s="41"/>
    </row>
    <row r="142" spans="3:6" x14ac:dyDescent="0.2">
      <c r="F142" s="41"/>
    </row>
    <row r="143" spans="3:6" x14ac:dyDescent="0.2">
      <c r="F143" s="41"/>
    </row>
    <row r="144" spans="3:6" x14ac:dyDescent="0.2">
      <c r="F144" s="41"/>
    </row>
    <row r="145" spans="6:6" x14ac:dyDescent="0.2">
      <c r="F145" s="41"/>
    </row>
    <row r="146" spans="6:6" x14ac:dyDescent="0.2">
      <c r="F146" s="41"/>
    </row>
    <row r="147" spans="6:6" x14ac:dyDescent="0.2">
      <c r="F147" s="41"/>
    </row>
    <row r="148" spans="6:6" x14ac:dyDescent="0.2">
      <c r="F148" s="41"/>
    </row>
    <row r="149" spans="6:6" x14ac:dyDescent="0.2">
      <c r="F149" s="41"/>
    </row>
    <row r="150" spans="6:6" x14ac:dyDescent="0.2">
      <c r="F150" s="41"/>
    </row>
    <row r="151" spans="6:6" x14ac:dyDescent="0.2">
      <c r="F151" s="41"/>
    </row>
    <row r="152" spans="6:6" x14ac:dyDescent="0.2">
      <c r="F152" s="41"/>
    </row>
    <row r="153" spans="6:6" x14ac:dyDescent="0.2">
      <c r="F153" s="41"/>
    </row>
    <row r="154" spans="6:6" x14ac:dyDescent="0.2">
      <c r="F154" s="41"/>
    </row>
    <row r="155" spans="6:6" x14ac:dyDescent="0.2">
      <c r="F155" s="41"/>
    </row>
    <row r="156" spans="6:6" x14ac:dyDescent="0.2">
      <c r="F156" s="41"/>
    </row>
    <row r="157" spans="6:6" x14ac:dyDescent="0.2">
      <c r="F157" s="41"/>
    </row>
    <row r="158" spans="6:6" x14ac:dyDescent="0.2">
      <c r="F158" s="41"/>
    </row>
    <row r="159" spans="6:6" x14ac:dyDescent="0.2">
      <c r="F159" s="41"/>
    </row>
    <row r="160" spans="6:6" x14ac:dyDescent="0.2">
      <c r="F160" s="41"/>
    </row>
    <row r="161" spans="6:6" x14ac:dyDescent="0.2">
      <c r="F161" s="41"/>
    </row>
    <row r="162" spans="6:6" x14ac:dyDescent="0.2">
      <c r="F162" s="41"/>
    </row>
    <row r="163" spans="6:6" x14ac:dyDescent="0.2">
      <c r="F163" s="41"/>
    </row>
    <row r="164" spans="6:6" x14ac:dyDescent="0.2">
      <c r="F164" s="41"/>
    </row>
    <row r="165" spans="6:6" x14ac:dyDescent="0.2">
      <c r="F165" s="41"/>
    </row>
    <row r="166" spans="6:6" x14ac:dyDescent="0.2">
      <c r="F166" s="41"/>
    </row>
    <row r="167" spans="6:6" x14ac:dyDescent="0.2">
      <c r="F167" s="41"/>
    </row>
    <row r="168" spans="6:6" x14ac:dyDescent="0.2">
      <c r="F168" s="41"/>
    </row>
    <row r="169" spans="6:6" x14ac:dyDescent="0.2">
      <c r="F169" s="41"/>
    </row>
    <row r="170" spans="6:6" x14ac:dyDescent="0.2">
      <c r="F170" s="41"/>
    </row>
    <row r="171" spans="6:6" x14ac:dyDescent="0.2">
      <c r="F171" s="41"/>
    </row>
    <row r="172" spans="6:6" x14ac:dyDescent="0.2">
      <c r="F172" s="41"/>
    </row>
    <row r="173" spans="6:6" x14ac:dyDescent="0.2">
      <c r="F173" s="41"/>
    </row>
    <row r="174" spans="6:6" x14ac:dyDescent="0.2">
      <c r="F174" s="41"/>
    </row>
    <row r="175" spans="6:6" x14ac:dyDescent="0.2">
      <c r="F175" s="41"/>
    </row>
    <row r="176" spans="6:6" x14ac:dyDescent="0.2">
      <c r="F176" s="41"/>
    </row>
    <row r="177" spans="6:6" x14ac:dyDescent="0.2">
      <c r="F177" s="41"/>
    </row>
    <row r="178" spans="6:6" x14ac:dyDescent="0.2">
      <c r="F178" s="41"/>
    </row>
    <row r="179" spans="6:6" x14ac:dyDescent="0.2">
      <c r="F179" s="41"/>
    </row>
    <row r="180" spans="6:6" x14ac:dyDescent="0.2">
      <c r="F180" s="41"/>
    </row>
    <row r="181" spans="6:6" x14ac:dyDescent="0.2">
      <c r="F181" s="41"/>
    </row>
    <row r="182" spans="6:6" x14ac:dyDescent="0.2">
      <c r="F182" s="41"/>
    </row>
    <row r="183" spans="6:6" x14ac:dyDescent="0.2">
      <c r="F183" s="41"/>
    </row>
    <row r="184" spans="6:6" x14ac:dyDescent="0.2">
      <c r="F184" s="41"/>
    </row>
    <row r="185" spans="6:6" x14ac:dyDescent="0.2">
      <c r="F185" s="41"/>
    </row>
    <row r="186" spans="6:6" x14ac:dyDescent="0.2">
      <c r="F186" s="41"/>
    </row>
    <row r="187" spans="6:6" x14ac:dyDescent="0.2">
      <c r="F187" s="41"/>
    </row>
    <row r="188" spans="6:6" x14ac:dyDescent="0.2">
      <c r="F188" s="41"/>
    </row>
    <row r="189" spans="6:6" x14ac:dyDescent="0.2">
      <c r="F189" s="41"/>
    </row>
    <row r="190" spans="6:6" x14ac:dyDescent="0.2">
      <c r="F190" s="41"/>
    </row>
    <row r="191" spans="6:6" x14ac:dyDescent="0.2">
      <c r="F191" s="41"/>
    </row>
    <row r="192" spans="6:6" x14ac:dyDescent="0.2">
      <c r="F192" s="41"/>
    </row>
    <row r="193" spans="4:6" x14ac:dyDescent="0.2">
      <c r="F193" s="41"/>
    </row>
    <row r="194" spans="4:6" x14ac:dyDescent="0.2">
      <c r="F194" s="41"/>
    </row>
    <row r="195" spans="4:6" x14ac:dyDescent="0.2">
      <c r="F195" s="41"/>
    </row>
    <row r="196" spans="4:6" x14ac:dyDescent="0.2">
      <c r="F196" s="41"/>
    </row>
    <row r="197" spans="4:6" x14ac:dyDescent="0.2">
      <c r="F197" s="41"/>
    </row>
    <row r="198" spans="4:6" x14ac:dyDescent="0.2">
      <c r="F198" s="41"/>
    </row>
    <row r="199" spans="4:6" x14ac:dyDescent="0.2">
      <c r="F199" s="41"/>
    </row>
    <row r="200" spans="4:6" x14ac:dyDescent="0.2">
      <c r="F200" s="41"/>
    </row>
    <row r="201" spans="4:6" x14ac:dyDescent="0.2">
      <c r="F201" s="41"/>
    </row>
    <row r="202" spans="4:6" x14ac:dyDescent="0.2">
      <c r="F202" s="41"/>
    </row>
    <row r="203" spans="4:6" x14ac:dyDescent="0.2">
      <c r="F203" s="41"/>
    </row>
    <row r="204" spans="4:6" x14ac:dyDescent="0.2">
      <c r="D204" s="107"/>
      <c r="F204" s="41"/>
    </row>
    <row r="205" spans="4:6" x14ac:dyDescent="0.2">
      <c r="F205" s="41"/>
    </row>
    <row r="206" spans="4:6" x14ac:dyDescent="0.2">
      <c r="F206" s="41"/>
    </row>
    <row r="207" spans="4:6" x14ac:dyDescent="0.2">
      <c r="F207" s="41"/>
    </row>
    <row r="208" spans="4:6" x14ac:dyDescent="0.2">
      <c r="F208" s="41"/>
    </row>
    <row r="209" spans="6:6" x14ac:dyDescent="0.2">
      <c r="F209" s="41"/>
    </row>
    <row r="210" spans="6:6" x14ac:dyDescent="0.2">
      <c r="F210" s="41"/>
    </row>
    <row r="211" spans="6:6" x14ac:dyDescent="0.2">
      <c r="F211" s="41"/>
    </row>
    <row r="212" spans="6:6" x14ac:dyDescent="0.2">
      <c r="F212" s="41"/>
    </row>
    <row r="213" spans="6:6" x14ac:dyDescent="0.2">
      <c r="F213" s="41"/>
    </row>
    <row r="214" spans="6:6" x14ac:dyDescent="0.2">
      <c r="F214" s="41"/>
    </row>
    <row r="215" spans="6:6" x14ac:dyDescent="0.2">
      <c r="F215" s="41"/>
    </row>
    <row r="216" spans="6:6" x14ac:dyDescent="0.2">
      <c r="F216" s="41"/>
    </row>
    <row r="217" spans="6:6" x14ac:dyDescent="0.2">
      <c r="F217" s="41"/>
    </row>
    <row r="218" spans="6:6" x14ac:dyDescent="0.2">
      <c r="F218" s="41"/>
    </row>
    <row r="219" spans="6:6" x14ac:dyDescent="0.2">
      <c r="F219" s="41"/>
    </row>
    <row r="220" spans="6:6" x14ac:dyDescent="0.2">
      <c r="F220" s="41"/>
    </row>
    <row r="221" spans="6:6" x14ac:dyDescent="0.2">
      <c r="F221" s="41"/>
    </row>
    <row r="222" spans="6:6" x14ac:dyDescent="0.2">
      <c r="F222" s="41"/>
    </row>
    <row r="343" spans="4:4" x14ac:dyDescent="0.2">
      <c r="D343" s="107"/>
    </row>
    <row r="512" spans="4:4" ht="288" x14ac:dyDescent="0.2">
      <c r="D512" s="42" t="s">
        <v>27</v>
      </c>
    </row>
  </sheetData>
  <mergeCells count="10">
    <mergeCell ref="B76:D76"/>
    <mergeCell ref="J4:J5"/>
    <mergeCell ref="A1:K1"/>
    <mergeCell ref="K4:K5"/>
    <mergeCell ref="A2:K2"/>
    <mergeCell ref="C4:C5"/>
    <mergeCell ref="E4:I4"/>
    <mergeCell ref="D4:D5"/>
    <mergeCell ref="A4:A5"/>
    <mergeCell ref="B4:B5"/>
  </mergeCells>
  <hyperlinks>
    <hyperlink ref="B76" r:id="rId1"/>
  </hyperlinks>
  <pageMargins left="0.78740157480314965" right="0" top="0.59055118110236227" bottom="0.59055118110236227" header="0.31496062992125984" footer="0"/>
  <pageSetup paperSize="9" scale="6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PLIEGO MINSA</vt:lpstr>
      <vt:lpstr>UE ADSCRITAS AL PLIEGO MINSA</vt:lpstr>
      <vt:lpstr>CONSOLIDADO!Área_de_impresión</vt:lpstr>
      <vt:lpstr>'PLIEGO MINSA'!Área_de_impresión</vt:lpstr>
      <vt:lpstr>'UE ADSCRITAS AL PLIEGO MINSA'!Área_de_impresión</vt:lpstr>
      <vt:lpstr>'PLIEGO MINSA'!Títulos_a_imprimir</vt:lpstr>
      <vt:lpstr>'UE ADSCRITAS AL PLIEGO MINSA'!Títulos_a_imprimir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dc:title>
  <dc:creator>MARY REVELO</dc:creator>
  <cp:lastModifiedBy>MARY GRISELDA REVELO AZABACHE</cp:lastModifiedBy>
  <cp:lastPrinted>2017-03-13T21:54:09Z</cp:lastPrinted>
  <dcterms:created xsi:type="dcterms:W3CDTF">2009-03-02T15:11:29Z</dcterms:created>
  <dcterms:modified xsi:type="dcterms:W3CDTF">2017-03-13T22:00:45Z</dcterms:modified>
</cp:coreProperties>
</file>