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ancia Deveng 2017\Transparencia Marzo 2017\"/>
    </mc:Choice>
  </mc:AlternateContent>
  <bookViews>
    <workbookView xWindow="3675" yWindow="60" windowWidth="10965" windowHeight="1257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CONSOLIDADO!$B$2:$E$31</definedName>
    <definedName name="_xlnm.Print_Area" localSheetId="1">'PLIEGO MINSA'!$A$1:$K$178</definedName>
    <definedName name="_xlnm.Print_Area" localSheetId="2">'UE ADSCRITAS AL PLIEGO MINSA'!$A$1:$K$16</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G6" i="9" l="1"/>
  <c r="E6" i="9"/>
  <c r="D14" i="11"/>
  <c r="C14" i="11"/>
  <c r="H174" i="5"/>
  <c r="H173" i="5"/>
  <c r="H172" i="5"/>
  <c r="H171" i="5"/>
  <c r="H170" i="5"/>
  <c r="H168" i="5"/>
  <c r="H167" i="5"/>
  <c r="H166" i="5"/>
  <c r="H165" i="5"/>
  <c r="H164" i="5"/>
  <c r="H163" i="5"/>
  <c r="H162" i="5"/>
  <c r="H161" i="5"/>
  <c r="H160" i="5"/>
  <c r="H159" i="5"/>
  <c r="H158" i="5"/>
  <c r="H157" i="5"/>
  <c r="H156" i="5"/>
  <c r="H155" i="5"/>
  <c r="H154" i="5"/>
  <c r="H153" i="5"/>
  <c r="H152" i="5"/>
  <c r="H150" i="5"/>
  <c r="H149" i="5"/>
  <c r="H148" i="5"/>
  <c r="H147" i="5"/>
  <c r="H146" i="5"/>
  <c r="H145" i="5"/>
  <c r="H144" i="5"/>
  <c r="H143" i="5"/>
  <c r="H141" i="5"/>
  <c r="H140" i="5"/>
  <c r="H139" i="5"/>
  <c r="H138" i="5"/>
  <c r="H137" i="5"/>
  <c r="H136" i="5"/>
  <c r="H135" i="5"/>
  <c r="H133" i="5"/>
  <c r="H132" i="5"/>
  <c r="H131" i="5"/>
  <c r="H130" i="5"/>
  <c r="H129" i="5"/>
  <c r="H128" i="5"/>
  <c r="H127" i="5"/>
  <c r="H125" i="5"/>
  <c r="H124" i="5"/>
  <c r="H123" i="5"/>
  <c r="H121" i="5"/>
  <c r="H120" i="5"/>
  <c r="H118" i="5"/>
  <c r="H117" i="5"/>
  <c r="H116" i="5"/>
  <c r="H115" i="5"/>
  <c r="H114" i="5"/>
  <c r="H113" i="5"/>
  <c r="H112" i="5"/>
  <c r="H111" i="5"/>
  <c r="H110" i="5"/>
  <c r="H108" i="5"/>
  <c r="H107" i="5"/>
  <c r="H106" i="5"/>
  <c r="H105" i="5"/>
  <c r="H104" i="5"/>
  <c r="H103" i="5"/>
  <c r="H102" i="5"/>
  <c r="H101" i="5"/>
  <c r="H100" i="5"/>
  <c r="H99" i="5"/>
  <c r="H98" i="5"/>
  <c r="H97" i="5"/>
  <c r="H96" i="5"/>
  <c r="H95" i="5"/>
  <c r="H94" i="5"/>
  <c r="H93" i="5"/>
  <c r="H92" i="5"/>
  <c r="H91" i="5"/>
  <c r="H90" i="5"/>
  <c r="H89" i="5"/>
  <c r="H87" i="5"/>
  <c r="H85" i="5"/>
  <c r="H84" i="5"/>
  <c r="H82" i="5"/>
  <c r="H80"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J167" i="5" l="1"/>
  <c r="K167" i="5" s="1"/>
  <c r="I167" i="5"/>
  <c r="J89" i="5"/>
  <c r="I89" i="5"/>
  <c r="G142" i="5" l="1"/>
  <c r="H142" i="5" s="1"/>
  <c r="J11" i="5"/>
  <c r="K11" i="5" s="1"/>
  <c r="D151" i="5"/>
  <c r="D142" i="5"/>
  <c r="D119" i="5"/>
  <c r="I11" i="5" l="1"/>
  <c r="G7" i="5"/>
  <c r="H7" i="5" s="1"/>
  <c r="G79" i="5"/>
  <c r="H79" i="5" s="1"/>
  <c r="D79" i="5"/>
  <c r="D81" i="5"/>
  <c r="G83" i="5"/>
  <c r="H83" i="5" s="1"/>
  <c r="D83" i="5"/>
  <c r="G109" i="5"/>
  <c r="H109" i="5" s="1"/>
  <c r="D109" i="5"/>
  <c r="G119" i="5"/>
  <c r="H119" i="5" s="1"/>
  <c r="G126" i="5"/>
  <c r="H126" i="5" s="1"/>
  <c r="D126" i="5"/>
  <c r="D88" i="5"/>
  <c r="G81" i="5"/>
  <c r="H81" i="5" s="1"/>
  <c r="E142" i="5" l="1"/>
  <c r="C27" i="11" s="1"/>
  <c r="J143" i="5"/>
  <c r="K143" i="5" s="1"/>
  <c r="J144" i="5"/>
  <c r="K144" i="5" s="1"/>
  <c r="I145" i="5"/>
  <c r="I146" i="5"/>
  <c r="J147" i="5"/>
  <c r="K147" i="5" s="1"/>
  <c r="J148" i="5"/>
  <c r="K148" i="5" s="1"/>
  <c r="I149" i="5"/>
  <c r="I150" i="5"/>
  <c r="D169" i="5"/>
  <c r="E169" i="5"/>
  <c r="C29" i="11" s="1"/>
  <c r="G169" i="5"/>
  <c r="H169" i="5" s="1"/>
  <c r="I170" i="5"/>
  <c r="I171" i="5"/>
  <c r="I172" i="5"/>
  <c r="J173" i="5"/>
  <c r="K173" i="5" s="1"/>
  <c r="I174" i="5"/>
  <c r="E126" i="5"/>
  <c r="C25" i="11" s="1"/>
  <c r="J127" i="5"/>
  <c r="K127" i="5" s="1"/>
  <c r="I128" i="5"/>
  <c r="I129" i="5"/>
  <c r="I130" i="5"/>
  <c r="J131" i="5"/>
  <c r="K131" i="5" s="1"/>
  <c r="I132" i="5"/>
  <c r="I133" i="5"/>
  <c r="D134" i="5"/>
  <c r="E134" i="5"/>
  <c r="C26" i="11" s="1"/>
  <c r="G134" i="5"/>
  <c r="H134" i="5" s="1"/>
  <c r="I135" i="5"/>
  <c r="I136" i="5"/>
  <c r="J136" i="5"/>
  <c r="K136" i="5" s="1"/>
  <c r="J137" i="5"/>
  <c r="K137" i="5" s="1"/>
  <c r="J138" i="5"/>
  <c r="K138" i="5" s="1"/>
  <c r="I139" i="5"/>
  <c r="I140" i="5"/>
  <c r="I141" i="5"/>
  <c r="E119" i="5"/>
  <c r="C23" i="11" s="1"/>
  <c r="J120" i="5"/>
  <c r="K120" i="5" s="1"/>
  <c r="I121" i="5"/>
  <c r="D122" i="5"/>
  <c r="E122" i="5"/>
  <c r="C24" i="11" s="1"/>
  <c r="G122" i="5"/>
  <c r="H122" i="5" s="1"/>
  <c r="I123" i="5"/>
  <c r="I124" i="5"/>
  <c r="I125" i="5"/>
  <c r="E109" i="5"/>
  <c r="C22" i="11" s="1"/>
  <c r="I110" i="5"/>
  <c r="J111" i="5"/>
  <c r="K111" i="5" s="1"/>
  <c r="J112" i="5"/>
  <c r="K112" i="5" s="1"/>
  <c r="I113" i="5"/>
  <c r="I114" i="5"/>
  <c r="I115" i="5"/>
  <c r="J116" i="5"/>
  <c r="K116" i="5" s="1"/>
  <c r="I117" i="5"/>
  <c r="J118" i="5"/>
  <c r="K118" i="5" s="1"/>
  <c r="D86" i="5"/>
  <c r="E86" i="5"/>
  <c r="C20" i="11" s="1"/>
  <c r="G86" i="5"/>
  <c r="H86" i="5" s="1"/>
  <c r="I87" i="5"/>
  <c r="E79" i="5"/>
  <c r="C17" i="11" s="1"/>
  <c r="D17" i="11"/>
  <c r="J80" i="5"/>
  <c r="K80" i="5" s="1"/>
  <c r="E81" i="5"/>
  <c r="C18" i="11" s="1"/>
  <c r="D18" i="11"/>
  <c r="J82" i="5"/>
  <c r="K82" i="5" s="1"/>
  <c r="E83" i="5"/>
  <c r="C19" i="11" s="1"/>
  <c r="D19" i="11"/>
  <c r="J84" i="5"/>
  <c r="K84" i="5" s="1"/>
  <c r="J85" i="5"/>
  <c r="K85" i="5" s="1"/>
  <c r="E19" i="11" l="1"/>
  <c r="E18" i="11"/>
  <c r="I109" i="5"/>
  <c r="D22" i="11"/>
  <c r="E22" i="11" s="1"/>
  <c r="D23" i="11"/>
  <c r="E23" i="11" s="1"/>
  <c r="J119" i="5"/>
  <c r="E17" i="11"/>
  <c r="I118" i="5"/>
  <c r="J110" i="5"/>
  <c r="K110" i="5" s="1"/>
  <c r="J109" i="5"/>
  <c r="I79" i="5"/>
  <c r="J121" i="5"/>
  <c r="K121" i="5" s="1"/>
  <c r="I119" i="5"/>
  <c r="I138" i="5"/>
  <c r="I137" i="5"/>
  <c r="I148" i="5"/>
  <c r="I120" i="5"/>
  <c r="J150" i="5"/>
  <c r="K150" i="5" s="1"/>
  <c r="I147" i="5"/>
  <c r="J115" i="5"/>
  <c r="K115" i="5" s="1"/>
  <c r="J125" i="5"/>
  <c r="K125" i="5" s="1"/>
  <c r="I144" i="5"/>
  <c r="I143" i="5"/>
  <c r="D27" i="11"/>
  <c r="E27" i="11" s="1"/>
  <c r="I81" i="5"/>
  <c r="I116" i="5"/>
  <c r="J114" i="5"/>
  <c r="K114" i="5" s="1"/>
  <c r="I111" i="5"/>
  <c r="J124" i="5"/>
  <c r="K124" i="5" s="1"/>
  <c r="J133" i="5"/>
  <c r="K133" i="5" s="1"/>
  <c r="J130" i="5"/>
  <c r="K130" i="5" s="1"/>
  <c r="J172" i="5"/>
  <c r="K172" i="5" s="1"/>
  <c r="J141" i="5"/>
  <c r="K141" i="5" s="1"/>
  <c r="I131" i="5"/>
  <c r="J129" i="5"/>
  <c r="K129" i="5" s="1"/>
  <c r="I173" i="5"/>
  <c r="J171" i="5"/>
  <c r="K171" i="5" s="1"/>
  <c r="J146" i="5"/>
  <c r="K146" i="5" s="1"/>
  <c r="I85" i="5"/>
  <c r="I112" i="5"/>
  <c r="J140" i="5"/>
  <c r="K140" i="5" s="1"/>
  <c r="I127" i="5"/>
  <c r="J174" i="5"/>
  <c r="K174" i="5" s="1"/>
  <c r="J170" i="5"/>
  <c r="K170" i="5" s="1"/>
  <c r="J169" i="5"/>
  <c r="J149" i="5"/>
  <c r="K149" i="5" s="1"/>
  <c r="J145" i="5"/>
  <c r="K145" i="5" s="1"/>
  <c r="J139" i="5"/>
  <c r="K139" i="5" s="1"/>
  <c r="J135" i="5"/>
  <c r="K135" i="5" s="1"/>
  <c r="J132" i="5"/>
  <c r="K132" i="5" s="1"/>
  <c r="J128" i="5"/>
  <c r="K128" i="5" s="1"/>
  <c r="J123" i="5"/>
  <c r="K123" i="5" s="1"/>
  <c r="J117" i="5"/>
  <c r="K117" i="5" s="1"/>
  <c r="J113" i="5"/>
  <c r="K113" i="5" s="1"/>
  <c r="I83" i="5"/>
  <c r="I84" i="5"/>
  <c r="I82" i="5"/>
  <c r="I80" i="5"/>
  <c r="J83" i="5"/>
  <c r="J81" i="5"/>
  <c r="J79" i="5"/>
  <c r="J87" i="5"/>
  <c r="K87" i="5" s="1"/>
  <c r="J168" i="5"/>
  <c r="K168" i="5" s="1"/>
  <c r="J97" i="5"/>
  <c r="K97" i="5" s="1"/>
  <c r="I108" i="5"/>
  <c r="I86" i="5" l="1"/>
  <c r="D20" i="11"/>
  <c r="E20" i="11" s="1"/>
  <c r="I122" i="5"/>
  <c r="D24" i="11"/>
  <c r="E24" i="11" s="1"/>
  <c r="I169" i="5"/>
  <c r="D29" i="11"/>
  <c r="E29" i="11" s="1"/>
  <c r="I134" i="5"/>
  <c r="D26" i="11"/>
  <c r="E26" i="11" s="1"/>
  <c r="I126" i="5"/>
  <c r="D25" i="11"/>
  <c r="E25" i="11" s="1"/>
  <c r="I142" i="5"/>
  <c r="J142" i="5"/>
  <c r="J134" i="5"/>
  <c r="J86" i="5"/>
  <c r="J122" i="5"/>
  <c r="J126" i="5"/>
  <c r="J108" i="5"/>
  <c r="K108" i="5" s="1"/>
  <c r="I168" i="5"/>
  <c r="I97" i="5"/>
  <c r="G151" i="5"/>
  <c r="H151" i="5" s="1"/>
  <c r="G88" i="5"/>
  <c r="H88" i="5" s="1"/>
  <c r="E151" i="5"/>
  <c r="C28" i="11" s="1"/>
  <c r="E88" i="5"/>
  <c r="C21" i="11" s="1"/>
  <c r="G6" i="5" l="1"/>
  <c r="H6" i="5" s="1"/>
  <c r="J8" i="9"/>
  <c r="G7" i="9"/>
  <c r="G11" i="9"/>
  <c r="D7" i="9"/>
  <c r="I8" i="9" l="1"/>
  <c r="E7" i="9" l="1"/>
  <c r="J76" i="5"/>
  <c r="K76" i="5" s="1"/>
  <c r="J75" i="5"/>
  <c r="K75" i="5" s="1"/>
  <c r="J74" i="5"/>
  <c r="K74" i="5" s="1"/>
  <c r="J73" i="5"/>
  <c r="K73" i="5" s="1"/>
  <c r="J71" i="5"/>
  <c r="K71" i="5" s="1"/>
  <c r="J70" i="5"/>
  <c r="K70" i="5" s="1"/>
  <c r="J69" i="5"/>
  <c r="K69" i="5" s="1"/>
  <c r="J68" i="5"/>
  <c r="K68" i="5" s="1"/>
  <c r="J66" i="5"/>
  <c r="K66" i="5" s="1"/>
  <c r="J65" i="5"/>
  <c r="K65" i="5" s="1"/>
  <c r="J64" i="5"/>
  <c r="K64" i="5" s="1"/>
  <c r="J63" i="5"/>
  <c r="K63" i="5" s="1"/>
  <c r="J62" i="5"/>
  <c r="K62" i="5" s="1"/>
  <c r="J61" i="5"/>
  <c r="K61" i="5" s="1"/>
  <c r="J60" i="5"/>
  <c r="K60" i="5" s="1"/>
  <c r="J59" i="5"/>
  <c r="K59" i="5" s="1"/>
  <c r="J58" i="5"/>
  <c r="K58" i="5" s="1"/>
  <c r="J57" i="5"/>
  <c r="K57" i="5" s="1"/>
  <c r="J56" i="5"/>
  <c r="K56" i="5" s="1"/>
  <c r="J55" i="5"/>
  <c r="K55" i="5" s="1"/>
  <c r="I76" i="5" l="1"/>
  <c r="J72" i="5"/>
  <c r="K72" i="5" s="1"/>
  <c r="I63" i="5"/>
  <c r="J67" i="5"/>
  <c r="K67" i="5" s="1"/>
  <c r="J77" i="5"/>
  <c r="K77" i="5" s="1"/>
  <c r="J9" i="5" l="1"/>
  <c r="K9" i="5" s="1"/>
  <c r="I94" i="5" l="1"/>
  <c r="J94" i="5" l="1"/>
  <c r="K94" i="5" s="1"/>
  <c r="J14" i="5" l="1"/>
  <c r="K14" i="5" s="1"/>
  <c r="I15" i="5"/>
  <c r="I23" i="5"/>
  <c r="I28" i="5"/>
  <c r="I30" i="5"/>
  <c r="I31" i="5"/>
  <c r="I32" i="5"/>
  <c r="I34" i="5"/>
  <c r="I37" i="5"/>
  <c r="I40" i="5"/>
  <c r="I41" i="5"/>
  <c r="I46" i="5"/>
  <c r="I48" i="5"/>
  <c r="I50" i="5"/>
  <c r="I104" i="5"/>
  <c r="I166" i="5" l="1"/>
  <c r="J99" i="5"/>
  <c r="K99" i="5" s="1"/>
  <c r="J166" i="5" l="1"/>
  <c r="K166" i="5" s="1"/>
  <c r="I99" i="5"/>
  <c r="J165" i="5" l="1"/>
  <c r="K165" i="5" s="1"/>
  <c r="J164" i="5"/>
  <c r="K164" i="5" s="1"/>
  <c r="J163" i="5"/>
  <c r="K163" i="5" s="1"/>
  <c r="J162" i="5"/>
  <c r="K162" i="5" s="1"/>
  <c r="J161" i="5"/>
  <c r="K161" i="5" s="1"/>
  <c r="J160" i="5"/>
  <c r="K160" i="5" s="1"/>
  <c r="J159" i="5"/>
  <c r="K159" i="5" s="1"/>
  <c r="J158" i="5"/>
  <c r="K158" i="5" s="1"/>
  <c r="J157" i="5"/>
  <c r="K157" i="5" s="1"/>
  <c r="J156" i="5"/>
  <c r="K156" i="5" s="1"/>
  <c r="J155" i="5"/>
  <c r="K155" i="5" s="1"/>
  <c r="J154" i="5"/>
  <c r="K154" i="5" s="1"/>
  <c r="J153" i="5"/>
  <c r="K153" i="5" s="1"/>
  <c r="J98" i="5"/>
  <c r="K98" i="5" s="1"/>
  <c r="J107" i="5"/>
  <c r="K107" i="5" s="1"/>
  <c r="I106" i="5"/>
  <c r="J105" i="5"/>
  <c r="K105" i="5" s="1"/>
  <c r="J104" i="5"/>
  <c r="K104" i="5" s="1"/>
  <c r="J103" i="5"/>
  <c r="K103" i="5" s="1"/>
  <c r="I102" i="5"/>
  <c r="J95" i="5"/>
  <c r="K95" i="5" s="1"/>
  <c r="J93" i="5"/>
  <c r="K93" i="5" s="1"/>
  <c r="J92" i="5"/>
  <c r="K92" i="5" s="1"/>
  <c r="J91" i="5"/>
  <c r="K91" i="5" s="1"/>
  <c r="J35" i="5"/>
  <c r="K35" i="5" s="1"/>
  <c r="J49" i="5"/>
  <c r="K49" i="5" s="1"/>
  <c r="J48" i="5"/>
  <c r="K48" i="5" s="1"/>
  <c r="J47" i="5"/>
  <c r="K47" i="5" s="1"/>
  <c r="J46" i="5"/>
  <c r="K46" i="5" s="1"/>
  <c r="J45" i="5"/>
  <c r="K45" i="5" s="1"/>
  <c r="J44" i="5"/>
  <c r="K44" i="5" s="1"/>
  <c r="J43" i="5"/>
  <c r="K43" i="5" s="1"/>
  <c r="J42" i="5"/>
  <c r="K42" i="5" s="1"/>
  <c r="J41" i="5"/>
  <c r="K41" i="5" s="1"/>
  <c r="J40" i="5"/>
  <c r="K40" i="5" s="1"/>
  <c r="J39" i="5"/>
  <c r="K39" i="5" s="1"/>
  <c r="J38" i="5"/>
  <c r="K38" i="5" s="1"/>
  <c r="J37" i="5"/>
  <c r="K37" i="5" s="1"/>
  <c r="J36" i="5"/>
  <c r="K36" i="5" s="1"/>
  <c r="J34" i="5"/>
  <c r="K34" i="5" s="1"/>
  <c r="J33" i="5"/>
  <c r="K33" i="5" s="1"/>
  <c r="J32" i="5"/>
  <c r="K32" i="5" s="1"/>
  <c r="J31" i="5"/>
  <c r="K31" i="5" s="1"/>
  <c r="J30" i="5"/>
  <c r="K30" i="5" s="1"/>
  <c r="J29" i="5"/>
  <c r="K29" i="5" s="1"/>
  <c r="J28" i="5"/>
  <c r="K28" i="5" s="1"/>
  <c r="J27" i="5"/>
  <c r="K27" i="5" s="1"/>
  <c r="J26" i="5"/>
  <c r="K26" i="5" s="1"/>
  <c r="J25" i="5"/>
  <c r="K25" i="5" s="1"/>
  <c r="J8" i="5"/>
  <c r="J13" i="5"/>
  <c r="K13" i="5" s="1"/>
  <c r="I12" i="5"/>
  <c r="J17" i="5"/>
  <c r="K17" i="5" s="1"/>
  <c r="J16" i="5"/>
  <c r="K16" i="5" s="1"/>
  <c r="D21" i="11" l="1"/>
  <c r="E21" i="11" s="1"/>
  <c r="D28" i="11"/>
  <c r="E28" i="11" s="1"/>
  <c r="I8" i="5"/>
  <c r="J22" i="5"/>
  <c r="K22" i="5" s="1"/>
  <c r="J106" i="5"/>
  <c r="K106" i="5" s="1"/>
  <c r="J102" i="5"/>
  <c r="K102" i="5" s="1"/>
  <c r="I105" i="5"/>
  <c r="I153" i="5"/>
  <c r="I154" i="5"/>
  <c r="I155" i="5"/>
  <c r="I156" i="5"/>
  <c r="I157" i="5"/>
  <c r="I158" i="5"/>
  <c r="I159" i="5"/>
  <c r="I160" i="5"/>
  <c r="I161" i="5"/>
  <c r="I162" i="5"/>
  <c r="I163" i="5"/>
  <c r="I164" i="5"/>
  <c r="I103" i="5"/>
  <c r="I98" i="5"/>
  <c r="J12" i="5"/>
  <c r="K12" i="5" s="1"/>
  <c r="I13" i="5"/>
  <c r="I91" i="5"/>
  <c r="I92" i="5"/>
  <c r="I93" i="5"/>
  <c r="I95" i="5"/>
  <c r="I16" i="5"/>
  <c r="I17" i="5"/>
  <c r="D7" i="5" l="1"/>
  <c r="D6" i="5" s="1"/>
  <c r="E11" i="9" l="1"/>
  <c r="C31" i="11" s="1"/>
  <c r="J10" i="9" l="1"/>
  <c r="K10" i="9" s="1"/>
  <c r="I9" i="9"/>
  <c r="C30" i="11" l="1"/>
  <c r="J9" i="9"/>
  <c r="K9" i="9" s="1"/>
  <c r="I10" i="9"/>
  <c r="D30" i="11"/>
  <c r="E30" i="11" l="1"/>
  <c r="I7" i="9"/>
  <c r="J7" i="9"/>
  <c r="E7" i="5" l="1"/>
  <c r="E6" i="5" s="1"/>
  <c r="D11" i="9" l="1"/>
  <c r="D6" i="9" s="1"/>
  <c r="J78" i="5" l="1"/>
  <c r="K78" i="5" s="1"/>
  <c r="J53" i="5"/>
  <c r="K53" i="5" s="1"/>
  <c r="J52" i="5"/>
  <c r="K52" i="5" s="1"/>
  <c r="J51" i="5"/>
  <c r="K51" i="5" s="1"/>
  <c r="J50" i="5"/>
  <c r="K50" i="5" s="1"/>
  <c r="J24" i="5"/>
  <c r="K24" i="5" s="1"/>
  <c r="J23" i="5"/>
  <c r="K23" i="5" s="1"/>
  <c r="J21" i="5"/>
  <c r="K21" i="5" s="1"/>
  <c r="J20" i="5"/>
  <c r="K20" i="5" s="1"/>
  <c r="J19" i="5"/>
  <c r="K19" i="5" s="1"/>
  <c r="I18" i="5"/>
  <c r="J18" i="5" l="1"/>
  <c r="J54" i="5"/>
  <c r="K54" i="5" s="1"/>
  <c r="I19" i="5"/>
  <c r="I101" i="5" l="1"/>
  <c r="J100" i="5"/>
  <c r="K100" i="5" s="1"/>
  <c r="J101" i="5" l="1"/>
  <c r="K101" i="5" s="1"/>
  <c r="I100" i="5"/>
  <c r="J10" i="5" l="1"/>
  <c r="K10" i="5" s="1"/>
  <c r="J96" i="5" l="1"/>
  <c r="K96" i="5" s="1"/>
  <c r="J90" i="5"/>
  <c r="K90" i="5" s="1"/>
  <c r="J15" i="5"/>
  <c r="K15" i="5" s="1"/>
  <c r="J88" i="5" l="1"/>
  <c r="I96" i="5"/>
  <c r="I90" i="5"/>
  <c r="I88" i="5" l="1"/>
  <c r="J12" i="9" l="1"/>
  <c r="K12" i="9" s="1"/>
  <c r="J152" i="5"/>
  <c r="I152" i="5" l="1"/>
  <c r="K18" i="5"/>
  <c r="C16" i="11"/>
  <c r="I12" i="9"/>
  <c r="C15" i="11" l="1"/>
  <c r="I151" i="5"/>
  <c r="J151" i="5"/>
  <c r="I7" i="5" l="1"/>
  <c r="J7" i="5" l="1"/>
  <c r="D16" i="11"/>
  <c r="D15" i="11" s="1"/>
  <c r="E16" i="11" l="1"/>
  <c r="E15" i="11"/>
  <c r="J6" i="5"/>
  <c r="I6" i="5"/>
  <c r="I11" i="9"/>
  <c r="J6" i="9" l="1"/>
  <c r="J11" i="9"/>
  <c r="D31" i="11"/>
  <c r="E31" i="11" s="1"/>
  <c r="I6" i="9" l="1"/>
  <c r="E14" i="11"/>
</calcChain>
</file>

<file path=xl/sharedStrings.xml><?xml version="1.0" encoding="utf-8"?>
<sst xmlns="http://schemas.openxmlformats.org/spreadsheetml/2006/main" count="238" uniqueCount="222">
  <si>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</si>
  <si>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</si>
  <si>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</si>
  <si>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</si>
  <si>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</si>
  <si>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</si>
  <si>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</si>
  <si>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</si>
  <si>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</si>
  <si>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</si>
  <si>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</si>
  <si>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</si>
  <si>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</si>
  <si>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</si>
  <si>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</si>
  <si>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</si>
  <si>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Pliego 136: INSTITUTO NACIONAL DE ENFERMEDADES NEOPLASICAS - INEN</t>
  </si>
  <si>
    <t>136: INSTITUTO NACIONAL DE ENFERMEDADES NEOPLASICAS - INEN</t>
  </si>
  <si>
    <t>2001621: ESTUDIOS DE PRE-INVERSION</t>
  </si>
  <si>
    <t>Ejecución Total Acumulada del PIP</t>
  </si>
  <si>
    <t>Nivel de Ejecución  Mes Marzo   (Devengado)</t>
  </si>
  <si>
    <t>%
Avance  Ejecución respecto al Ppto. Total del Proyecto</t>
  </si>
  <si>
    <t>2157301: MEJORA DE LA CAPACIDAD RESOLUTIVA Y OPERATIVA DEL HOSPITAL ROMAN EGOAVIL PANDO DEL DISTRITO DE VILLA RICA, PROVINCIA OXAPAMPA</t>
  </si>
  <si>
    <t>2092092: MEJORAMIENTO DE LA PRESTACION DE SERVICIOS DE SALUD DEL PUESTO DE SALUD JESUS PODEROSO, MICRORED LEONOR SAAVEDRA - VILLA SAN LUIS, DRS SAN JUAN DE MIRAFLORES - VILLA MARIA DEL TRIUNFO - DISA II LIMA SUR</t>
  </si>
  <si>
    <t>2234505: MEJORAMIENTO DE LOS SERVICIOS DE SALUD EN EL HOSPITAL BELLAVISTA, PROVINCIA DE BELLAVISTA-REGION SAN MARTIN</t>
  </si>
  <si>
    <t>2234509: MEJORAMIENTO DE LOS SERVICIOS DE SALUD EN EL HOSPITAL TOCACHE, PROVINCIA DE TOCACHE-REGION SAN MARTIN</t>
  </si>
  <si>
    <t>TOTAL PLIEGO 011: MINISTERIO DE SALUD</t>
  </si>
  <si>
    <t>3……………………………………………………………………………………………………………………………………………………………………………………………………………………………………………………………………………………………………………………………………………………………………………………..</t>
  </si>
  <si>
    <t>2193990: AMPLIACION DE LA CAPACIDAD DE RESPUESTA EN EL TRATAMIENTO AMBULATORIO DEL CANCER DEL INSTITUTO NACIONAL DE ENFERMEDADES NEOPLASICAS, LIMA - PERU</t>
  </si>
  <si>
    <t>2235623: AMPLIACION DE LA CAPACIDAD DE ATENCION HOSPITALARIA FLEXIBLE ANTE EMERGENCIAS Y DESASTRES EN LIMA METROPOLITANA</t>
  </si>
  <si>
    <t>2057397: MEJORAMIENTO DE LA CAPACIDAD RESOLUTIVA DEL CENTRO DE SALUD SAN GENARO DE VILLA - MICRORED SAN GENARO DE VILLA - RED BARRANCO CHORRILLOS SURCO - DISA II LIMA SUR</t>
  </si>
  <si>
    <t>TOTAL UE ADSCRITAS AL PLIEGO MINSA</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</si>
  <si>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</si>
  <si>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</si>
  <si>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2078213: FORTALECIMIENTO DE LA ATENCION DE LOS SERVICIOS DE SALUD EN EL SEGUNDO NIVEL DE ATENCION, CATEGORIA II-2, 6° NIVEL DE COMPLEJIDAD NUEVO HOSPITAL DE ANDAHUAYLAS - APURIMAC</t>
  </si>
  <si>
    <t>2107892: CONSTRUCCION Y EQUIPAMIENTO DEL HOSPITAL SANTA MARIA NIVEL II-1, PROVINCIA DE CUTERVO, DEPARTAMENTO DE CAJAMARCA.</t>
  </si>
  <si>
    <t>2160319: MEJORAMIENTO Y AMPLIACION DE LA CAPACIDAD RESOLUTIVA DE LOS SERVICIOS DE SALUD DEL HOSPITAL REGIONAL DANIEL A CARRION - DISTRITO DE YANACANCHA - PROVINCIA DE PASCO - REGION PASCO</t>
  </si>
  <si>
    <t>2183907: MEJORAMIENTO Y AMPLIACION DE LOS SERVICIOS DE SALUD DEL HOSPITAL QUILLABAMBA DISTRITO DE SANTA ANA, PROVINCIA DE LA CONVENCION Y DEPARTAMENTO DE CUSCO</t>
  </si>
  <si>
    <t>2198318: MEJORAMIENTO DEL ACCESO DE LA POBLACION A LOS SERVICIOS DEL CENTRO DE SALUD FREDY VALLEJO ORE DISTRITO DE YANAHUANCA, PROVINCIA DE DANIEL CARRION, REGION PASCO</t>
  </si>
  <si>
    <t>2198319: MEJORAMIENTO DE LA COBERTURA DE LOS SERVICIOS DE SALUD DEL HOSPITAL ERNESTO GERMAN GUZMAN GONZALES PROVINCIA DE OXAPAMPA,DEPARTAMENTO DE PASCO, REGION PASCO</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</si>
  <si>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</si>
  <si>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</si>
  <si>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2255793: CONSTRUCCION Y EQUIPAMIENTO DEL NUEVO HOSPITAL DE IQUITOS CESAR GARAYAR GARCIAS / PROVINCIA DE MAYNAS</t>
  </si>
  <si>
    <t>2260211: FORTALECIMIENTO DE LOS SERVICIOS DE SALUD DEL HOSPITAL REGIONAL DE PUCALLPA - REGION UCAYALI</t>
  </si>
  <si>
    <t>2281019: MEJORAMIENTO DE LOS SERVICIOS DE SALUD EN EL PUESTO DE SALUD DE NIVEL I-2 DE LA COMUNIDAD POMACOCHA, DISTRITO DE POMACOCHA - ANDAHUAYLAS - APURIMAC</t>
  </si>
  <si>
    <t>2171361: MEJORAMIENTO DE LA CAPACIDAD RESOLUTIVA DEL CENTRO DE SALUD TUPAC AMARU - MICRORRED VILLA - RED BARRANCO CHORRILLOS SURCO - DISA II LIMA SUR</t>
  </si>
  <si>
    <t>2286124: MEJORAMIENTO DE LOS SERVICIOS DE SALUD DEL ESTABLECIMIENTO DE SALUD HUARI, DISTRITO Y PROVINCIA DE HUARI DEPARTAMENTO DE ANCASH</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</si>
  <si>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</si>
  <si>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</si>
  <si>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</si>
  <si>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</si>
  <si>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</si>
  <si>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</si>
  <si>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</si>
  <si>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</si>
  <si>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</si>
  <si>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</si>
  <si>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</si>
  <si>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</si>
  <si>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</si>
  <si>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</si>
  <si>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</si>
  <si>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</si>
  <si>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</si>
  <si>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</si>
  <si>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</si>
  <si>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</si>
  <si>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</si>
  <si>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</si>
  <si>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</si>
  <si>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</si>
  <si>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</si>
  <si>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</si>
  <si>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</si>
  <si>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http://apps5.mineco.gob.pe/transparencia/Navegador/default.aspx</t>
  </si>
  <si>
    <t>131: INSTITUTO NACIONAL DE SALUD</t>
  </si>
  <si>
    <t>2160769: EQUIPAMIENTO ESTRATEGICO DE LOS DEPARTAMENTOS DE CIRUGIA Y GINECO - OBSTETRICIA DEL HOSPITAL NACIONAL HIPOLITO UNANUE, EL AGUSTINO, LIMA, LIMA</t>
  </si>
  <si>
    <t>2178583: MEJORAMIENTO DE LA CAPACIDAD RESOLUTIVA DEL SERVICIO DE NEUROCIRUGIA Y DE LA SALA DE OPERACIONES DEL HOSPITAL DOS DE MAYO</t>
  </si>
  <si>
    <t>2197491: MEJORAMIENTO DE LA CAPACIDAD RESOLUTIVA DEL SERVICIO DE OFTALMOLOGIA DEL HOSPITAL NACIONAL DOS DE MAYO.</t>
  </si>
  <si>
    <t>2144046: MODERNIZACION DEL SISTEMA INFORMATICO DEL HOSPITAL MARIA AUXILIADORA</t>
  </si>
  <si>
    <t>2112720: FORTALECIMIENTO DE LA CAPACIDAD RESOLUTIVA DEL CENTRO DE SALUD I-4 CESAR LOPEZ SILVA DE LA DISA II LIMA SUR</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</si>
  <si>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</si>
  <si>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</si>
  <si>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</si>
  <si>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</si>
  <si>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</si>
  <si>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</si>
  <si>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2143568: FORTALECIMIENTO DE LA CAPACIDAD RESOLUTIVA DEL CENTRO DE SALUD I-4 SAN FERNANDO, MICRORED ATE III DE LA DISA IV LIMA ESTE</t>
  </si>
  <si>
    <t>AÑO 2017</t>
  </si>
  <si>
    <t>Ppto. 2017                     (PIM)</t>
  </si>
  <si>
    <t>Ppto. Ejecución Acumulada al 2016</t>
  </si>
  <si>
    <t>Ppto. Ejecución acumulada 2017</t>
  </si>
  <si>
    <t>2056395: CONSTRUCCION Y EQUIPAMIENTO DEL HOSPITAL SANTA GEMA - YURIMAGUAS</t>
  </si>
  <si>
    <t>2057931: AMPLIACION Y MEJORAMIENTO DEL HOSPITAL DE MOQUEGUA</t>
  </si>
  <si>
    <t>2112709: MEJORAMIENTO DE LA CAPACIDAD RESOLUTIVA Y CALIDAD DE ATENCION DEL ESTABLECIMIENTO DE SALUD SANTIAGO DE PICHOS DE LA MICRORED PAZOS RED TAYACAJA DIRESA HUANCAVELICA</t>
  </si>
  <si>
    <t>2130855: MEJORAMIENTO DE LA CAPACIDAD RESOLUTIVA DE LOS SERVICIOS DE SALUD DEL HOSPITAL REGIONAL HERMILIO VALDIZAN DE HUANUCO-NIVEL III-1</t>
  </si>
  <si>
    <t>2140974: MEJORAMIENTO DE LA CAPACIDAD RESOLUTIVA DEL CENTRO DE SALUD DE TUMAN, DISTRITO DE TUMAN - CHICLAYO - LAMBAYEQUE</t>
  </si>
  <si>
    <t>2161774: IMPLEMENTACION DEL INSTITUTO REGIONAL DE ENFERMEDADES NEOPLASICAS DE LA MACRO REGION DEL CENTRO DEL PERU</t>
  </si>
  <si>
    <t>2164572: INSTALACION DE LOS SERVICIOS DEL CENTRO DE VIGILANCIA COMUNAL NUTRICIONAL, DISTRITO DE CARMEN DE LA LEGUA REYNOSO - CALLAO - CALLAO</t>
  </si>
  <si>
    <t>2189826: AMPLIACION DE LOS SERVICIOS MEDICOS DE LA CLINICA MUNICIPAL DE CARMEN DE LA LEGUA REYNOSO, DISTRITO DE CARMEN DE LA LEGUA REYNOSO - CALLAO - CALLAO</t>
  </si>
  <si>
    <t>2192844: MEJORAMIENTO DE LOS SERVICIOS DE SALUD DEL HOSPITAL HIPOLITO UNANUE DE TACNA, DISTRITO DE TACNA, PROVINCIA TACNA - REGION TACNA</t>
  </si>
  <si>
    <t>2194671: MEJORAMIENTO DE LA CAPACIDAD RESOLUTIVA DE LAS UNIDADES PRODUCTORAS DEL HOSPITAL DE CANGALLO, SEGUNDO NIVEL DE ATENCION PROVINCIA CANGALLO REGION AYACUCHO</t>
  </si>
  <si>
    <t>2194672: MEJORAMIENTO DE LA CAPACIDAD RESOLUTIVA DE LA UNIDAD PRODUCTORA DE LOS SERVICIOS DE SALUD DEL HOSPITAL CORACORA - DISTRITO DE CORACORA - PROVINCIA DE PARINACOCHAS, REGION AYACUCHO</t>
  </si>
  <si>
    <t>2194680: MEJORAMIENTO DE LA CAPACIDAD RESOLUTIVA DEL HOSPITAL DE APOYO SAN FRANCISCO, SEGUNDO NIVEL DE ATENCION, AYNA - LA MAR - AYACUCHO</t>
  </si>
  <si>
    <t>2194682: MEJORAMIENTO DE LA CAPACIDAD RESOLUTIVA DEL HOSPITAL SAN MIGUEL, SEGUNDO NIVEL DE ATENCION, LA MAR - AYACUCHO</t>
  </si>
  <si>
    <t>2195952: MEJORAMIENTO DEL ACCESO A SERVICIOS DE SALUD DE SEGUNDO NIVEL DE ATENCION EN EL AMBITO DE INFLUENCIA DEL HOSPITAL MARIA AUXILIADORA, PROVINCIA RODRIGUEZ DE MENDOZA - REGION AMAZONAS</t>
  </si>
  <si>
    <t>2215560: MEJORAMIENTO Y AMPLIACION DE LA INFRAESTRUCTURA EN EL ESTABLECIMIENTO DE SALUD DE SAN JUAN DE TARUCANI DISTRITO DE SAN JUAN DE TARUCANI, PROVINCIA DE AREQUIPA - AREQUIPA</t>
  </si>
  <si>
    <t>2223339: MEJORAMIENTO DE LOS SERVICIOS DE SALUD DEL PRIMER NIVEL DE COMPLEJIDAD EN EL CENTRO POBLADO DE SOCORRO, DISTRITO DE NINACACA - PASCO - PASCO</t>
  </si>
  <si>
    <t>2235570: AMPLIACION, MEJORAMIENTO PUESTO DE SALUD LA NORIA DEL CENTRO POBLADO LA NORIA, DISTRITO DE MARCAVELICA - SULLANA - PIURA</t>
  </si>
  <si>
    <t>2237770: AMPLIACION DE LA CAPACIDAD DE SERVICIOS DEL ESTABLECIMIENTO DE SALUD DEL CENTRO POBLADO DE CHIRUMPIARI, DISTRITO DE KIMBIRI - LA CONVENCION - CUSCO</t>
  </si>
  <si>
    <t>2242550: MEJORAMIENTO DEL SERVICIO DE SALUD DE LOS ESTABLECIMIENTOS DE PRIMER NIVEL DE ATENCION DE ASQUIPATA, CHIHUIRE Y MORCOLLA CHICO DE LA MICRORED FAJARDO, DISTRITO DE ASQUIPATA - VICTOR FAJARDO - AYACUCHO</t>
  </si>
  <si>
    <t>2243931: MEJORAMIENTO DE LOS SERVICIOS DEL CENTRO DE SALUD DE ONGOY, DISTRITO DE ONGOY - CHINCHEROS - APURIMAC</t>
  </si>
  <si>
    <t>2243976: MEJORAMIENTO DE LOS SERVICIOS DEL CENTRO DE SALUD DE ROCCHACC, DISTRITO DE ONGOY - CHINCHEROS - APURIMAC</t>
  </si>
  <si>
    <t>2266093: MEJORAMIENTO DE LOS SERVICIOS DE SALUD DEL ESTABLECIMIENTO DE SALUD JESUS GUERRERO CRUZ DE LA RED DE SERVICIOS DE SALUD HUANCABAMBA, DISTRITO Y PROVINCIA DE HUANCABAMBA, DEPARTAMENTO DE PIURA</t>
  </si>
  <si>
    <t>2266200: MEJORAMIENTO DE LOS SERVICIOS DE SALUD DEL ESTABLECIMIENTO DE SALUD AYABACA DE LA PROVINCIA Y DISTRITO DE AYABACA,DEPARTAMENTO DE PIURA</t>
  </si>
  <si>
    <t>2266495: MEJORAMIENTO DE LOS SERVICIOS DE SALUD DEL ESTABLECIMIENTO DE SALUD HUARMACA, DEL DISTRITO DE HUARMACA, PROVINCIA DE HUANCABAMBA, DEPARTAMENTO DE PIURA</t>
  </si>
  <si>
    <t>2267345: MEJORAMIENTO DE LOS SERVICIOS DE SALUD DEL ESTABLECIMIENTO DE SALUD LOS ALGARROBOS DISTRITO Y PROVINCIA DE PIURA-DEPARTAMENTO PIURA</t>
  </si>
  <si>
    <t>2269033: MEJORAMIENTO DE LA OFERTA DE SERVICIOS DE SALUD DEL C.S LURICOCHA, DISTRITO DE LURICOCHA - HUANTA - AYACUCHO</t>
  </si>
  <si>
    <t>2278073: MEJORAMIENTO DE LA PRESTACION DEL SERVICIO DE SALUD EN EL CENTRO DE SALUD CHIGUIRIP, DISTRITO DE CHIGUIRIP - CHOTA - CAJAMARCA</t>
  </si>
  <si>
    <t>2278328: AMPLIACION, MEJORAMIENTO DE LA CAPACIDAD RESOLUTIVA DEL PUESTO DE SALUD LAS ESMERALDAS, DISTRITO DE JOSE LUIS BUSTAMANTE Y RIVERO - AREQUIPA - AREQUIPA</t>
  </si>
  <si>
    <t>2278822: MEJORAMIENTO DE LOS SERVICIOS DE SALUD DEL HOSPITAL RAFAEL ORTIZ RAVINES DE JULI, PROVINCIA DE CHUCUITO - REGION PUNO</t>
  </si>
  <si>
    <t>2279375: MEJORAMIENTO DE LOS SERVICIOS DE SALUD DEL HOSPITAL DE APOYO ILAVE, PROVINCIA DE EL COLLAO - REGION PUNO</t>
  </si>
  <si>
    <t>2279396: MEJORAMIENTO DE LOS SERVICIOS DE SALUD DEL HOSPITAL DE APOYO PICHANAKI,DISTRITO PICHANAKI,PROVINCIA CHANCHAMAYO, REGION JUNIN</t>
  </si>
  <si>
    <t>2279438: MEJORAMIENTO DE LOS SERVICIOS DE SALUD DEL ESTABLECIMIENTO DE SALUD DE CHALA, DISTRITO DE CHALA, PROVINCIA DE CARAVELI - REGION AREQUIPA</t>
  </si>
  <si>
    <t>2279439: MEJORAMIENTO DE LOS SERVICIOS DE SALUD DEL ESTABLECIMIENTO DE SALUD COTAHUASI, DISTRITO COTAHUASI, PROVINCIA LA UNION, REGION AREQUIPA</t>
  </si>
  <si>
    <t>2279710: MEJORAMIENTO DE LOS SERVICIOS DE SALUD DEL HOSPITAL CAMANA DISTRITO Y PROVINCIA DE CAMANA - REGION AREQUIPA</t>
  </si>
  <si>
    <t>2289684: MEJORAMIENTO DE LOS SERVICIOS DE SALUD PARA LA ATENCION INTEGRAL EN EL PUESTO DE SALUD FLORENCIA DE MORA PARTE ALTA, MICRORED FLORENCIA DE MORA, DISTRITO DE FLORENCIA DE MORA - TRUJILLO - LA LIBERTAD</t>
  </si>
  <si>
    <t>2290167: MEJORAMIENTO DE SERVICIOS DE LOS ESTABLECIMIENTOS DE SALUD DE CHALLHUANI, CHOCCEPUQUIO, UMACA Y PISCOBAMBA DE LA MICRO RED DE OCOBAMBA, DISTRITO DE OCOBAMBA - CHINCHEROS - APURIMAC</t>
  </si>
  <si>
    <t>2293003: MEJORAMIENTO DE LA CAPACIDAD RESOLUTIVA DE LOS PUESTOS DE SALUD DE LAS LOCALIDADES DE CHACCRAMPA, SAN JUAN DE PAMPA, IGLESIA PATA Y SANTIAGO DE YANACULLO, DISTRITO DE SAN MIGUEL DE CHACCRAMPA - ANDAHUAYLAS - APURIMAC</t>
  </si>
  <si>
    <t>2303763: MEJORAMIENTO DE LA CAPACIDAD RESOLUTIVA DE LOS PUESTOS DE SALUD DE PACAYCASA Y LA COMPAÑIA, DISTRITO DE PACAYCASA - HUAMANGA - AYACUCHO</t>
  </si>
  <si>
    <t>2306815: MEJORAMIENTO DE LA CAPACIDAD RESOLUTIVA DE LOS PUESTOS DE SALUD DE IGUAIN, ALLCOHUILLCA Y CHIHUA, DISTRITO DE IGUAIN - HUANTA - AYACUCHO</t>
  </si>
  <si>
    <t>2308089: MEJORAMIENTO DE LOS SERVICIOS DE SALUD DEL PRIMER NIVEL DE COMPLEJIDAD I-1 EN EL CENTRO POBLADO DE CONAICASA, DISTRITO DE PALCA - HUANCAVELICA - HUANCAVELICA</t>
  </si>
  <si>
    <t>2310263: MEJORAMIENTO DE LOS SERVICIOS DE SALUD EN EL ESTABLECIMIENTO DE SALUD I-2 PUEBLO NUEVO DE MARAY, DISTRITO DE SANTA CATALINA DE MOSSA, PROVINCIA DE MORROPON - PIURA</t>
  </si>
  <si>
    <t>2311543: MEJORAMIENTO DE LA CAPACIDAD RESOLUTIVA DEL ESTABLECIMIENTO DE SALUD TIPO I-1 DEL CENTRO POBLADO DE ARANHUAY, DISTRITO DE SANTILLANA - HUANTA - AYACUCHO</t>
  </si>
  <si>
    <t>2311551: MEJORAMIENTO DE LA CAPACIDAD RESOLUTIVA DE LOS ESTABLECIMIENTOS DE SALUD TIPO I-1 DE LAS LOCALIDADES DE CANAL, PICHIWILLCA Y MONTERRICO, DISTRITO DE SAMUGARI - LA MAR - AYACUCHO</t>
  </si>
  <si>
    <t>2314080: MEJORAMIENTO DE LA CAPACIDAD RESOLUTIVA DEL PUESTO DE SALUD DE BUENA GANA, MICRORED DE SAN MARTIN, DISTRITO DE ANCHIHUAY - LA MAR - AYACUCHO</t>
  </si>
  <si>
    <t>2314549: MEJORAMIENTO DE LA CAPACIDAD RESOLUTIVA DEL ESTABLECIMIENTO DE SALUD TIPO I-1 DEL CENTRO POBLADO DE ROSARIO, DISTRITO DE AYNA - LA MAR - AYACUCHO</t>
  </si>
  <si>
    <t>2314740: MEJORAMIENTO DEL SERVICIO DE SALUD DEL PUESTO DE SALUD DE AZANGARO, DISTRITO DE LURICOCHA - HUANTA - AYACUCHO</t>
  </si>
  <si>
    <t>2319018: MEJORAMIENTO DE LOS SERVICIOS DE SALUD DEL PRIMER NIVEL DE ATENCION EN LOS EE.SS. DE LUYANTA, SAN RAFAEL Y MANZANAYOCC DE LA MICRORED SOCOS - RED DE SALUD HUAMANGA - DIRESA AYACUCHO, DISTRITO DE SOCOS - HUAMANGA - AYACUCHO</t>
  </si>
  <si>
    <t>2320423: MEJORAMIENTO DE LA CAPACIDAD RESOLUTIVA DEL PUESTO DE SALUD DE CHANQUIL, DISTRITO DE LOS MOROCHUCOS - CANGALLO - AYACUCHO</t>
  </si>
  <si>
    <t>2322927: MEJORAMIENTO DE LOS SERVICIOS DE SALUD DEL ESTABLECIMIENTO DE SALUD QUINCEMIL DISTRITO DE CAMANTI, PROVINCIA DE QUISPICANCHI - CUSCO</t>
  </si>
  <si>
    <t>2135285: MEJORAMIENTO DE LOS SERVICIOS DE SALUD DEL CENTRO DE SALUD DE PUCUSANA DE LA MICRORED SAN BARTOLO, DIRECCION DE RED DE SALUD VILLA EL SALVADOR LURIN PACHACAMAC PUCUSANA, DISA II LIMA SUR</t>
  </si>
  <si>
    <r>
      <t xml:space="preserve">Año de Ejecución: </t>
    </r>
    <r>
      <rPr>
        <b/>
        <sz val="10"/>
        <rFont val="Arial"/>
        <family val="2"/>
      </rPr>
      <t>2017</t>
    </r>
  </si>
  <si>
    <t>Ejecución acumulada al 2017  (Devengado)</t>
  </si>
  <si>
    <t>2196449: MEJORAMIENTO DE LA CAPACIDAD RESOLUTIVA DEL SERVICIO DE UROLOGIA DEL HOSPITAL NACIONAL DOS DE MAYO</t>
  </si>
  <si>
    <t>2199207: MEJORAMIENTO DE LA PROVISION DE LOS SERVICIOS DE LA ESN DE PREVENCION Y CONTROL DE INFECCIONES DE TRANSMISION SEXUAL Y VIH-SIDA Y DE LOS SERVICIOS DE DERMATOLOGIA DEL HOSPITAL NACIONAL CAYETANO HEREDIA - SMP - LIMA - LIMA</t>
  </si>
  <si>
    <t>Ppto 2017 (PIM)</t>
  </si>
  <si>
    <t>2186096: MEJORAMIENTO DEL SERVICIO DE DIAGNOSTICO MEDIANTE EL PROGRAMA PRESUPUESTAL DE PREVENCION Y CONTROL DEL CANCER EN EL HOSPITAL MARIA AUXILIADORA DISTRITO DE SAN JUAN DE MIRAFLORES, PROVINCIA DE LIMA, DEPARTAMENTO DE LIMA</t>
  </si>
  <si>
    <t>2293887: MEJORAMIENTO DE LA UNIDAD DE DIALISIS EN EL DEPARTAMENTO DE MEDICINA DEL HOSPITAL MARIA AUXILIADORA DE SAN JUAN DE MIRAFLORES, LIMA.</t>
  </si>
  <si>
    <t>2313224: MEJORAMIENTO DE LA CAPACIDAD DE ATENCION NEONATAL DEL C.S. BAYOVAR EN EL MARCO DEL PLAN NACIONAL BIENVENIDOS A LA VIDA MR JAIME ZUBIETA, RED DE SALUD SAN JUAN DE LURIGANCHO DISTRITO DE SAN JUAN DE LURIGANCHO, PROVINCIA DE LIMA, DEPARTAMENTO DE LIMA</t>
  </si>
  <si>
    <t>2313241: MEJORAMIENTO DE LA CAPACIDAD DE ATENCION NEONATAL DEL C.S. PIEDRA LIZA DE LA MR PIEDRA LIZA EN EL MARCO DEL PLAN NACIONAL BIENVENIDOS A LA VIDA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</si>
  <si>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</si>
  <si>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</si>
  <si>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</si>
  <si>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</si>
  <si>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2029146: MEJORAMIENTO DE LOS SERVICIOS DE SALUD DEL CENTRO DE SALUD LOS LIBERTADORES DE LA RED V RIMAC-SMP-LOS OLIVOS</t>
  </si>
  <si>
    <t>2046225: MEJORAMIENTO DE LOS SERVICIOS DE SALUD DEL CENTRO DE SALUD CAQUETA RED V RIMAC SMP</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</si>
  <si>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</si>
  <si>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</si>
  <si>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2315192: MEJORAMIENTO DE LA CAPACIDAD DE ATENCION NEONATAL DEL CENTRO DE SALUD MEXICO DE LA DIRECCION DE RED DE SALUD LIMA NORTE V RIMAC - SAN MARTIN DE PORRES - LOS OLIVOS, DISTRTITO DE SAN MARTIN DE PORRES, PROVINCIA LIMA, DEPARTAMENTO LIMA, EN EL MARCO DEL</t>
  </si>
  <si>
    <t>2315259: MEJORAMIENTO DE LA CAPACIDAD DE ATENCION NEONATAL DEL CENTRO DE SALUD MATERNO INFANTIL RIMAC DE LA DIRECCION DE LA RED DE SALUD LIMA NORTE V - RIMAC - SAN MARTIN DE PORRES - LOS OLIVOS, DISTRITO DEL RIMAC, PROVINCIA DE LIMA, DEPARTAMENTO DE LIMA, EN</t>
  </si>
  <si>
    <t>2315331: MEJORAMIENTO DE LA CAPACIDAD DE ATENCION NEONATAL DEL CENTRO DE SALUD MATERNO INFANTIL JUAN PABLO II DE LA DIRECCION DE RED DE SALUD LIMA NORTE V RIMAC-SAN MARTIN DE PORRES-LOS OLIVOS, DISTRITO DE LO OLIVOS, PROVINCIA DE LIMA, DEPARTAMENTO DE LIMA, E</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</si>
  <si>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</si>
  <si>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2314518: MEJORAMIENTO DE LA CAPACIDAD DE ATENCION NEONATAL DEL CENTRO DE SALUD COLLIQUE IIIDE LA MICRO RED COLLIQUE DE LA RED DE SALUD TUPAC AMARU EN EL MARCO DEL PLAN NACIONAL BIENVENIDOS A LA VIDA DEL DISTRITO DE COMAS DE LA PROVINCIA DE LIMA DEPARTAMENTO D</t>
  </si>
  <si>
    <t>2314690: MEJORAMIENTO DE LA CAPACIDAD DE ATENCION NEONATAL DEL PUESTO DE SALUD PUNCHAUCA DE LA MICRO RED CARABAYLLO DE LA RED DE SALUD TUPAC AMARU EN EL MARCO DEL PLAN NACIONAL BIENVENIDOS A LA VIDA DEL DISTRITO DE CARABAYLLO DE LA PROVINCIA DE LIMA DEPARTAME</t>
  </si>
  <si>
    <t>2314696: MEJORAMIENTO DE LA CAPACIDAD DE ATENCION NEONATAL DEL CENTRO DE SALUD TUPAC AMARU DE LA MICRO RED TAHUANTINSUYO DE LA RED DE SALUD TUPAC AMARU EN EL MARCO DEL PLAN NACIONAL BIENVENIDOS A LA VIDA DEL DISTRITO DE INDEPENDENCIA DE LA PROVINCIA DE LIMA D</t>
  </si>
  <si>
    <t>2314700: MEJORAMIENTO DE LA CAPACIDAD DE ATENCION NEONATAL DEL CENTRO DE SALUD VILLA ESPERANZA DE LA MICRO RED CARABAYLLO DE LA RED DE SALUD TUPAC AMARU EN EL MARCO DEL PLAN NACIONAL BIENVENIDOS A LA VIDA DEL DISTRITO DE CARABAYLLO DE LA PROVINCIA DE LIMA DEP</t>
  </si>
  <si>
    <t>2314759: MEJORAMIENTO DE LA CAPACIDAD DE ATENCION NEONATAL DEL CENTRO DE SALUD RAUL PORRAS BARRENECHEA DE LA MICRO RED CARABAYLLO DE LA RED DE SALUD TUPAC AMARU EN EL MARCO DEL PLAN NACIONAL BIENVENIDOS A LA VIDA DEL DISTRITO DE CARABAYLLO DE LA PROVINCIA DE</t>
  </si>
  <si>
    <t>2314778: MEJORAMIENTO DE LA CAPACIDAD DE ATENCION NEONATAL DEL CENTRO DE SALUD TAHUANTINSUYO BAJO DE LA MICRO RED TAHUANTINSUYO DE LA RED DE SALUD TUPAC AMARU EN EL MARCO DEL PLAN NACIONAL BIENVENIDOS A LA VIDA DEL DISTRITO DE INDEPENDENCIA DE LA PROVINCIA DE</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</si>
  <si>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</si>
  <si>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</si>
  <si>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</si>
  <si>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</si>
  <si>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</si>
  <si>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CONSOLIDADO GENERAL DE LAS EJECUCIONES DEL SECTOR SALUD</t>
  </si>
  <si>
    <t>2113092: FORTALECIMIENTO DE LA CAPACIDAD OPERATIVA DEL CENTRO DE SALUD MANCHAY ALTO - MICRORED PACHACAMAC DRS VILLA EL SALVADOR LURIN PACHACAMAC PUCUSANA - DISA II LIMA SUR</t>
  </si>
  <si>
    <t>2265367: AMPLIACION Y EQUIPAMIENTO DEL PUESTO DE SALUD LA FRATERNIDAD - HUAYCAN DE LA MICRORRED ATE I - RED LIMA ESTE METROPÒLITANA - DISA IV LIMA ESTE</t>
  </si>
  <si>
    <t>2285573: MEJORAMIENTO DE LOS SERVICIOS DE SALUD DEL ESTABLECIMIENTO DE SALUD PROGRESO, DEL DISTRITO DE CHIMBOTE, PROVINCIA DE SANTA, DEPARTAMENTO DE ANCASH</t>
  </si>
  <si>
    <t>2170440: EQUIPAMIENTO DEL DEPARTAMENTO DE ANESTESIOLOGIA Y CENTRO QUIRURGICO DEL HOSPITAL NACIONAL ARZOBISPO LOAYZA</t>
  </si>
  <si>
    <t>2172430: MEJORAMIENTO DEL SERVICIO DE NEFROLOGIA DEL HOSPITAL NACIONAL ARZOBISPO LOAYZA - LIMA - LIMA</t>
  </si>
  <si>
    <t>2108103: MEJORAMIENTO DE LA CAPACIDAD RESOLUTIVA DE LA UNIDAD DE CUIDADOS INTENSIVOS DEL INSTITUTO NACIONAL DE CIENCIAS NEUROLOGICAS</t>
  </si>
  <si>
    <t>2056337: MEJORAMIENTO DE LA ATENCION DE LAS PERSONAS CON DISCAPACIDAD DE ALTA COMPLEJIDAD EN EL INSTITUTO NACIONAL DE REHABILITACION</t>
  </si>
  <si>
    <t>2160763: MEJORAMIENTO DEL MONITOREO Y TRATAMIENTO EN LOS PACIENTES DE LOS DEPARTAMENTOS DE MEDICINA Y PEDIATRIA DEL HOSPITAL NACIONAL HIPOLITO UNANUE AGUSTINO, LIMA, LIMA</t>
  </si>
  <si>
    <t>2197543: MEJORAMIENTO DEL EQUIPAMIENTO QUIRURGICO ESPECIALIZADO EN EL SERVICIO DE TORAX Y CARDIOVASCULAR DEL HOSPITAL MARIA AUXILIADORA UBICADO EN EL DISTRITO DE SAN JUAN DE MIRAFLORES, PROVINCIA Y DEPARTAMENTO DE LIMA</t>
  </si>
  <si>
    <t>2133722: CONSTRUCCION DE NUEVA INFRAESTRUCTURA E IMPLEMENTACION DEL ESTABLECIMIENTO DE SALUD CHACARILLA DE OTERO DE LA MICRORED DE SALUD PIEDRA LIZA, DIRECCION DE RED DE SALUD SAN JUAN DE LURIGANCHO, DIRECCION DE SALUD IV LIMA ESTE</t>
  </si>
  <si>
    <t>2171360: MEJORAMIENTO DE LA CAPACIDAD RESOLUTIVA DEL CENTRO DE SALUD SANTA LUZMILA II DE LA RED TUPAC AMARU DE LA DISA V LIMA CIUDAD</t>
  </si>
  <si>
    <t>2062622: MEJORAMIENTO DE LA CAPACIDAD RESOLUTIVA DE LOS SERVICIOS DE SALUD DEL CENTRO DE SALUD SAN CLEMENTE DE LA MICRORED SAN CLEMENTE, RED Nº 2 CHINCHA-PISCO, DIRESA ICA</t>
  </si>
  <si>
    <t>AL MES DE MARZO 2017</t>
  </si>
  <si>
    <t>Unidad Ejecutora 007-123: INSTITUTO NACIONAL DE CIENCIAS NEUROLOGICAS</t>
  </si>
  <si>
    <t>Unidad Ejecutora 001-117: ADMINISTRACION CENTRAL - MINSA</t>
  </si>
  <si>
    <t xml:space="preserve">Unidad Ejecutora 009-125: INSTITUTO NACIONAL DE REHABILITACION </t>
  </si>
  <si>
    <t xml:space="preserve">Unidad Ejecutora 016-132: HOSPITAL NACIONAL HIPOLITO UNANUE </t>
  </si>
  <si>
    <t>Unidad Ejecutora 021-137: HOSPITAL CAYETANO HEREDIA</t>
  </si>
  <si>
    <t>Unidad Ejecutora 022-138: DIRECCION DE SALUD DE LIMA METROPOLITANA</t>
  </si>
  <si>
    <t>Unidad Ejecutora 025-141: HOSPITAL DE APOYO DEPARTAMENTAL MARIA AUXILIADORA</t>
  </si>
  <si>
    <t>Unidad Ejecutora 027-143: HOSPITAL NACIONAL ARZOBISPO LOAYZA</t>
  </si>
  <si>
    <t>Unidad Ejecutora 028-144: HOSPITAL NACIONAL DOS DE MAYO</t>
  </si>
  <si>
    <t xml:space="preserve">Unidad Ejecutora 043-1151: RED. DE SALUD SAN JUAN DE LURIGANCHO </t>
  </si>
  <si>
    <t xml:space="preserve">Unidad Ejecutora 044-1152: RED DE SALUD RIMAC - SAN MARTIN DE PORRES - LOS OLIVOS </t>
  </si>
  <si>
    <t xml:space="preserve">Unidad Ejecutora 045-1153: RED DE SALUD TUPAC AMARU </t>
  </si>
  <si>
    <t>Unidad Ejecutora 125-1655: PROGRAMA NACIONAL DE INVERSIONES EN SALUD</t>
  </si>
  <si>
    <t xml:space="preserve">Unidad Ejecutora 141-1531: RED DE SALUD LIMA NORTE IV </t>
  </si>
  <si>
    <t>2284722: MEJORAMIENTO DE LOS SERVICIOS DE SALUD DEL HOSPITAL DISTRITAL DE PACASMAYO, DISTRITO DE PACASMAYO, PROVINCIA DE PACASMAYO - LA LIBERTAD</t>
  </si>
  <si>
    <t xml:space="preserve">       007-123: INSTITUTO NACIONAL DE CIENCIAS NEUROLOGICAS</t>
  </si>
  <si>
    <t xml:space="preserve">       001-117: ADMINISTRACION CENTRAL - MINSA</t>
  </si>
  <si>
    <t xml:space="preserve">       009-125: INSTITUTO NACIONAL DE REHABILITACION</t>
  </si>
  <si>
    <t xml:space="preserve">       016-132: HOSPITAL NACIONAL HIPOLITO UNANUE</t>
  </si>
  <si>
    <t xml:space="preserve">       021-137: HOSPITAL CAYETANO HEREDIA</t>
  </si>
  <si>
    <t xml:space="preserve">       022-138: DIRECCION DE SALUD DE LIMA METROPOLITANA</t>
  </si>
  <si>
    <t xml:space="preserve">       025-141: HOSPITAL DE APOYO DEPARTAMENTAL MARIA AUXILIADORA</t>
  </si>
  <si>
    <t xml:space="preserve">       027-143: HOSPITAL NACIONAL ARZOBISPO LOAYZA</t>
  </si>
  <si>
    <t xml:space="preserve">       028-144: HOSPITAL NACIONAL DOS DE MAYO</t>
  </si>
  <si>
    <t xml:space="preserve">       043-1151: RED. DE SALUD SAN JUAN DE LURIGANCHO</t>
  </si>
  <si>
    <t xml:space="preserve">       044-1152: RED DE SALUD RIMAC - SAN MARTIN DE PORRES - LOS OLIVOS</t>
  </si>
  <si>
    <t xml:space="preserve">       045-1153: RED DE SALUD TUPAC AMARU </t>
  </si>
  <si>
    <t xml:space="preserve">       125-1655: PROGRAMA NACIONAL DE INVERSIONES EN SALUD</t>
  </si>
  <si>
    <t xml:space="preserve">       141-1531: RED DE SALUD LIMA NORTE IV </t>
  </si>
  <si>
    <t>Ejecución acumulada al mes de
 Febrero (Devengado)</t>
  </si>
  <si>
    <t>EJECUCION DE LOS PROYECTOS DE INVERSION DE LAS UNIDADES EJECUTORAS DEL PLIEGO 011</t>
  </si>
  <si>
    <t>DEL MINISTERIO DE SALUD AL MES DE MARZO 2017</t>
  </si>
  <si>
    <t>EJECUCION DE LOS PROYECTOS DE INVERSION DE LAS UNIDADES EJECUTORAS DE LOS PLIEGOS ADSCRITOS</t>
  </si>
  <si>
    <t>AL PLIEGO DEL MINISTERIO DE SALUD AL MES DE MARZO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</si>
</sst>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4"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
      <u/>
      <sz val="8"/>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1" fillId="0" borderId="0" applyNumberFormat="0" applyFill="0" applyBorder="0" applyAlignment="0" applyProtection="0"/>
  </cellStyleXfs>
  <cellXfs count="176">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0"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0"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1"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1" xfId="1" applyNumberFormat="1" applyFont="1" applyFill="1" applyBorder="1" applyAlignment="1">
      <alignment horizontal="right" vertical="center" wrapText="1"/>
    </xf>
    <xf numFmtId="3" fontId="19" fillId="6" borderId="11" xfId="1" applyNumberFormat="1" applyFont="1" applyFill="1" applyBorder="1" applyAlignment="1">
      <alignment horizontal="right" vertical="center" wrapText="1"/>
    </xf>
    <xf numFmtId="167" fontId="19" fillId="6" borderId="11"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2"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0"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1" xfId="0" applyFont="1" applyFill="1" applyBorder="1" applyAlignment="1">
      <alignment horizontal="left" vertical="center"/>
    </xf>
    <xf numFmtId="0" fontId="21" fillId="0" borderId="0" xfId="0" quotePrefix="1" applyFont="1" applyAlignment="1">
      <alignment vertical="center" wrapText="1"/>
    </xf>
    <xf numFmtId="0" fontId="19" fillId="4" borderId="16" xfId="0" applyFont="1" applyFill="1" applyBorder="1" applyAlignment="1">
      <alignment horizontal="center" vertical="center" wrapText="1"/>
    </xf>
    <xf numFmtId="3" fontId="14" fillId="0" borderId="0" xfId="10" applyNumberFormat="1" applyFont="1"/>
    <xf numFmtId="43" fontId="30" fillId="2" borderId="0" xfId="1" applyFont="1" applyFill="1"/>
    <xf numFmtId="3" fontId="19" fillId="4" borderId="13" xfId="0" applyNumberFormat="1" applyFont="1" applyFill="1" applyBorder="1" applyAlignment="1">
      <alignment horizontal="right" vertical="center"/>
    </xf>
    <xf numFmtId="0" fontId="29" fillId="0" borderId="0" xfId="0" applyFont="1" applyBorder="1" applyAlignment="1">
      <alignment vertical="center"/>
    </xf>
    <xf numFmtId="3" fontId="22" fillId="0" borderId="11"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1" xfId="0" applyFont="1" applyBorder="1" applyAlignment="1"/>
    <xf numFmtId="165" fontId="19" fillId="6" borderId="11" xfId="2" applyNumberFormat="1" applyFont="1" applyFill="1" applyBorder="1" applyAlignment="1">
      <alignment horizontal="right" vertical="center" wrapText="1"/>
    </xf>
    <xf numFmtId="3" fontId="19" fillId="6" borderId="11" xfId="2" applyNumberFormat="1" applyFont="1" applyFill="1" applyBorder="1" applyAlignment="1">
      <alignment horizontal="right" vertical="center" wrapText="1"/>
    </xf>
    <xf numFmtId="167" fontId="19" fillId="6" borderId="11" xfId="2" applyNumberFormat="1" applyFont="1" applyFill="1" applyBorder="1" applyAlignment="1">
      <alignment horizontal="right" vertical="center" wrapText="1"/>
    </xf>
    <xf numFmtId="0" fontId="22" fillId="0" borderId="35" xfId="0" applyFont="1" applyBorder="1" applyAlignment="1">
      <alignment horizontal="justify" vertical="center" wrapText="1"/>
    </xf>
    <xf numFmtId="3" fontId="4" fillId="4" borderId="15"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6"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4" xfId="9" applyNumberFormat="1" applyFont="1" applyFill="1" applyBorder="1" applyAlignment="1">
      <alignment horizontal="right"/>
    </xf>
    <xf numFmtId="0" fontId="19" fillId="4" borderId="37" xfId="0" applyFont="1" applyFill="1" applyBorder="1" applyAlignment="1">
      <alignment vertical="center" wrapText="1"/>
    </xf>
    <xf numFmtId="3" fontId="22" fillId="0" borderId="38" xfId="0" applyNumberFormat="1" applyFont="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43" fontId="14" fillId="0" borderId="0" xfId="1" applyFont="1"/>
    <xf numFmtId="3" fontId="19" fillId="6" borderId="12" xfId="2" applyNumberFormat="1" applyFont="1" applyFill="1" applyBorder="1" applyAlignment="1">
      <alignment horizontal="right" vertical="center" wrapText="1"/>
    </xf>
    <xf numFmtId="0" fontId="20" fillId="0" borderId="11" xfId="0" applyFont="1" applyFill="1" applyBorder="1" applyAlignment="1">
      <alignment horizontal="center" vertical="center" wrapText="1"/>
    </xf>
    <xf numFmtId="0" fontId="22" fillId="0" borderId="11" xfId="0" applyFont="1" applyBorder="1" applyAlignment="1">
      <alignment horizontal="justify" vertical="center" wrapText="1"/>
    </xf>
    <xf numFmtId="164" fontId="14" fillId="0" borderId="0" xfId="1" applyNumberFormat="1" applyFont="1" applyAlignment="1">
      <alignment horizontal="right"/>
    </xf>
    <xf numFmtId="166" fontId="22" fillId="0" borderId="11" xfId="0" applyNumberFormat="1" applyFont="1" applyBorder="1" applyAlignment="1">
      <alignment horizontal="right" vertical="center" wrapText="1"/>
    </xf>
    <xf numFmtId="0" fontId="22" fillId="0" borderId="0" xfId="0" applyFont="1" applyBorder="1" applyAlignment="1">
      <alignment horizontal="justify" vertical="center" wrapText="1"/>
    </xf>
    <xf numFmtId="167" fontId="22" fillId="0" borderId="0" xfId="0" applyNumberFormat="1" applyFont="1" applyBorder="1" applyAlignment="1">
      <alignment horizontal="righ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2"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0" xfId="10" applyFont="1" applyFill="1" applyBorder="1" applyAlignment="1">
      <alignment horizontal="center" vertical="center" wrapText="1"/>
    </xf>
    <xf numFmtId="0" fontId="16" fillId="3" borderId="21" xfId="10" applyFont="1" applyFill="1" applyBorder="1" applyAlignment="1">
      <alignment horizontal="center" vertical="center" wrapText="1"/>
    </xf>
    <xf numFmtId="0" fontId="16" fillId="3" borderId="34"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3" fontId="33" fillId="0" borderId="0" xfId="11" applyNumberFormat="1" applyFont="1" applyBorder="1" applyAlignment="1">
      <alignment horizontal="left"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3" fillId="5" borderId="0"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40"/>
  <sheetViews>
    <sheetView tabSelected="1" workbookViewId="0">
      <selection activeCell="C31" sqref="C31"/>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7" customWidth="1"/>
    <col min="9" max="9" width="29.140625" style="1" bestFit="1" customWidth="1"/>
    <col min="10" max="16384" width="11.42578125" style="1"/>
  </cols>
  <sheetData>
    <row r="1" spans="2:11" ht="15" x14ac:dyDescent="0.2">
      <c r="B1" s="143"/>
      <c r="C1" s="143"/>
      <c r="D1" s="143"/>
    </row>
    <row r="2" spans="2:11" ht="15.75" customHeight="1" x14ac:dyDescent="0.15">
      <c r="B2" s="175" t="s">
        <v>174</v>
      </c>
      <c r="C2" s="175"/>
      <c r="D2" s="175"/>
      <c r="E2" s="175"/>
      <c r="F2" s="5"/>
      <c r="G2" s="9"/>
      <c r="H2" s="38"/>
    </row>
    <row r="3" spans="2:11" ht="15" customHeight="1" x14ac:dyDescent="0.2">
      <c r="B3" s="144" t="s">
        <v>187</v>
      </c>
      <c r="C3" s="144"/>
      <c r="D3" s="144"/>
      <c r="E3" s="144"/>
    </row>
    <row r="4" spans="2:11" x14ac:dyDescent="0.2">
      <c r="B4" s="145"/>
      <c r="C4" s="145"/>
      <c r="D4" s="145"/>
    </row>
    <row r="5" spans="2:11" x14ac:dyDescent="0.2">
      <c r="B5" s="2"/>
      <c r="C5" s="2"/>
      <c r="D5" s="2"/>
    </row>
    <row r="6" spans="2:11" x14ac:dyDescent="0.2">
      <c r="B6" s="2"/>
      <c r="C6" s="2"/>
      <c r="D6" s="2"/>
    </row>
    <row r="7" spans="2:11" ht="12.75" customHeight="1" x14ac:dyDescent="0.2">
      <c r="B7" s="146" t="s">
        <v>142</v>
      </c>
      <c r="C7" s="146"/>
      <c r="D7" s="146"/>
      <c r="F7" s="24"/>
    </row>
    <row r="8" spans="2:11" ht="12.75" customHeight="1" x14ac:dyDescent="0.2">
      <c r="B8" s="146" t="s">
        <v>8</v>
      </c>
      <c r="C8" s="146"/>
      <c r="D8" s="146"/>
      <c r="F8" s="24"/>
    </row>
    <row r="9" spans="2:11" ht="12.75" customHeight="1" x14ac:dyDescent="0.2">
      <c r="B9" s="3"/>
      <c r="C9" s="3"/>
      <c r="D9" s="3"/>
      <c r="F9" s="24"/>
    </row>
    <row r="10" spans="2:11" x14ac:dyDescent="0.2">
      <c r="B10" s="1" t="s">
        <v>33</v>
      </c>
      <c r="F10" s="25"/>
    </row>
    <row r="11" spans="2:11" ht="13.5" thickBot="1" x14ac:dyDescent="0.25">
      <c r="C11" s="23"/>
    </row>
    <row r="12" spans="2:11" ht="13.5" customHeight="1" thickBot="1" x14ac:dyDescent="0.25">
      <c r="B12" s="139" t="s">
        <v>5</v>
      </c>
      <c r="C12" s="140" t="s">
        <v>6</v>
      </c>
      <c r="D12" s="141" t="s">
        <v>143</v>
      </c>
      <c r="E12" s="139" t="s">
        <v>11</v>
      </c>
      <c r="G12" s="8"/>
    </row>
    <row r="13" spans="2:11" ht="39" customHeight="1" thickBot="1" x14ac:dyDescent="0.25">
      <c r="B13" s="139"/>
      <c r="C13" s="140"/>
      <c r="D13" s="142"/>
      <c r="E13" s="139"/>
      <c r="G13" s="8"/>
    </row>
    <row r="14" spans="2:11" s="13" customFormat="1" ht="34.5" customHeight="1" thickBot="1" x14ac:dyDescent="0.25">
      <c r="B14" s="6" t="s">
        <v>4</v>
      </c>
      <c r="C14" s="12">
        <f>C15+C30+C31</f>
        <v>528307561</v>
      </c>
      <c r="D14" s="12">
        <f>D15+D30+D31</f>
        <v>20595863</v>
      </c>
      <c r="E14" s="81">
        <f t="shared" ref="E14:E31" si="0">D14/C14%</f>
        <v>3.898460768007066</v>
      </c>
      <c r="F14" s="22"/>
      <c r="G14" s="14"/>
      <c r="H14" s="37"/>
      <c r="K14" s="14"/>
    </row>
    <row r="15" spans="2:11" ht="26.25" customHeight="1" x14ac:dyDescent="0.2">
      <c r="B15" s="15" t="s">
        <v>7</v>
      </c>
      <c r="C15" s="16">
        <f>SUM(C16:C29)</f>
        <v>413135686</v>
      </c>
      <c r="D15" s="16">
        <f>SUM(D16:D29)</f>
        <v>20595863</v>
      </c>
      <c r="E15" s="85">
        <f t="shared" si="0"/>
        <v>4.9852539245423602</v>
      </c>
      <c r="F15" s="20"/>
      <c r="G15" s="8"/>
      <c r="I15" s="21"/>
    </row>
    <row r="16" spans="2:11" ht="18.75" customHeight="1" x14ac:dyDescent="0.25">
      <c r="B16" s="17" t="s">
        <v>204</v>
      </c>
      <c r="C16" s="18">
        <f>'PLIEGO MINSA'!E7</f>
        <v>251567946</v>
      </c>
      <c r="D16" s="18">
        <f>'PLIEGO MINSA'!H7</f>
        <v>17663623</v>
      </c>
      <c r="E16" s="19">
        <f t="shared" si="0"/>
        <v>7.0214124179397643</v>
      </c>
      <c r="F16" s="20"/>
      <c r="G16" s="8"/>
    </row>
    <row r="17" spans="2:9" ht="18.75" customHeight="1" x14ac:dyDescent="0.25">
      <c r="B17" s="17" t="s">
        <v>203</v>
      </c>
      <c r="C17" s="18">
        <f>'PLIEGO MINSA'!E79</f>
        <v>41406</v>
      </c>
      <c r="D17" s="18">
        <f>'PLIEGO MINSA'!H79</f>
        <v>0</v>
      </c>
      <c r="E17" s="19">
        <f t="shared" si="0"/>
        <v>0</v>
      </c>
      <c r="F17" s="20"/>
      <c r="G17" s="8"/>
    </row>
    <row r="18" spans="2:9" ht="18.75" customHeight="1" x14ac:dyDescent="0.25">
      <c r="B18" s="17" t="s">
        <v>205</v>
      </c>
      <c r="C18" s="18">
        <f>'PLIEGO MINSA'!E81</f>
        <v>19976145</v>
      </c>
      <c r="D18" s="18">
        <f>'PLIEGO MINSA'!H81</f>
        <v>58547</v>
      </c>
      <c r="E18" s="19">
        <f t="shared" si="0"/>
        <v>0.29308457662877396</v>
      </c>
      <c r="F18" s="20"/>
      <c r="G18" s="8"/>
    </row>
    <row r="19" spans="2:9" ht="18.75" customHeight="1" x14ac:dyDescent="0.25">
      <c r="B19" s="17" t="s">
        <v>206</v>
      </c>
      <c r="C19" s="18">
        <f>'PLIEGO MINSA'!E83</f>
        <v>400144</v>
      </c>
      <c r="D19" s="18">
        <f>'PLIEGO MINSA'!H83</f>
        <v>0</v>
      </c>
      <c r="E19" s="19">
        <f t="shared" si="0"/>
        <v>0</v>
      </c>
      <c r="F19" s="20"/>
      <c r="G19" s="8"/>
    </row>
    <row r="20" spans="2:9" ht="18.75" customHeight="1" x14ac:dyDescent="0.25">
      <c r="B20" s="17" t="s">
        <v>207</v>
      </c>
      <c r="C20" s="18">
        <f>'PLIEGO MINSA'!E86</f>
        <v>5129402</v>
      </c>
      <c r="D20" s="18">
        <f>'PLIEGO MINSA'!H86</f>
        <v>0</v>
      </c>
      <c r="E20" s="19">
        <f t="shared" si="0"/>
        <v>0</v>
      </c>
      <c r="F20" s="20"/>
      <c r="G20" s="8"/>
    </row>
    <row r="21" spans="2:9" ht="18.75" customHeight="1" x14ac:dyDescent="0.25">
      <c r="B21" s="17" t="s">
        <v>208</v>
      </c>
      <c r="C21" s="18">
        <f>'PLIEGO MINSA'!E88</f>
        <v>13066477</v>
      </c>
      <c r="D21" s="18">
        <f>'PLIEGO MINSA'!H88</f>
        <v>1233614</v>
      </c>
      <c r="E21" s="19">
        <f t="shared" si="0"/>
        <v>9.4410605092711677</v>
      </c>
      <c r="F21" s="20"/>
      <c r="G21" s="8"/>
    </row>
    <row r="22" spans="2:9" ht="19.149999999999999" customHeight="1" x14ac:dyDescent="0.25">
      <c r="B22" s="17" t="s">
        <v>209</v>
      </c>
      <c r="C22" s="18">
        <f>'PLIEGO MINSA'!E109</f>
        <v>9503385</v>
      </c>
      <c r="D22" s="18">
        <f>'PLIEGO MINSA'!H109</f>
        <v>0</v>
      </c>
      <c r="E22" s="19">
        <f t="shared" si="0"/>
        <v>0</v>
      </c>
      <c r="F22" s="20"/>
      <c r="G22" s="8"/>
    </row>
    <row r="23" spans="2:9" ht="18.75" customHeight="1" x14ac:dyDescent="0.25">
      <c r="B23" s="17" t="s">
        <v>210</v>
      </c>
      <c r="C23" s="18">
        <f>'PLIEGO MINSA'!E119</f>
        <v>634647</v>
      </c>
      <c r="D23" s="18">
        <f>'PLIEGO MINSA'!H119</f>
        <v>0</v>
      </c>
      <c r="E23" s="19">
        <f t="shared" si="0"/>
        <v>0</v>
      </c>
      <c r="F23" s="20"/>
      <c r="G23" s="8"/>
    </row>
    <row r="24" spans="2:9" ht="18.75" customHeight="1" x14ac:dyDescent="0.25">
      <c r="B24" s="17" t="s">
        <v>211</v>
      </c>
      <c r="C24" s="18">
        <f>'PLIEGO MINSA'!E122</f>
        <v>13168036</v>
      </c>
      <c r="D24" s="18">
        <f>'PLIEGO MINSA'!H122</f>
        <v>0</v>
      </c>
      <c r="E24" s="19">
        <f t="shared" si="0"/>
        <v>0</v>
      </c>
      <c r="F24" s="20"/>
      <c r="G24" s="8"/>
    </row>
    <row r="25" spans="2:9" ht="18.75" customHeight="1" x14ac:dyDescent="0.25">
      <c r="B25" s="17" t="s">
        <v>212</v>
      </c>
      <c r="C25" s="18">
        <f>'PLIEGO MINSA'!E126</f>
        <v>3631594</v>
      </c>
      <c r="D25" s="18">
        <f>'PLIEGO MINSA'!H126</f>
        <v>241712</v>
      </c>
      <c r="E25" s="19">
        <f t="shared" si="0"/>
        <v>6.6558100933088884</v>
      </c>
      <c r="F25" s="20"/>
      <c r="G25" s="8"/>
    </row>
    <row r="26" spans="2:9" ht="22.9" customHeight="1" x14ac:dyDescent="0.25">
      <c r="B26" s="17" t="s">
        <v>213</v>
      </c>
      <c r="C26" s="18">
        <f>'PLIEGO MINSA'!E134</f>
        <v>14045997</v>
      </c>
      <c r="D26" s="18">
        <f>'PLIEGO MINSA'!H134</f>
        <v>0</v>
      </c>
      <c r="E26" s="19">
        <f t="shared" si="0"/>
        <v>0</v>
      </c>
      <c r="F26" s="20"/>
      <c r="G26" s="8"/>
    </row>
    <row r="27" spans="2:9" ht="22.9" customHeight="1" x14ac:dyDescent="0.25">
      <c r="B27" s="17" t="s">
        <v>214</v>
      </c>
      <c r="C27" s="18">
        <f>'PLIEGO MINSA'!E142</f>
        <v>1607391</v>
      </c>
      <c r="D27" s="18">
        <f>'PLIEGO MINSA'!H142</f>
        <v>0</v>
      </c>
      <c r="E27" s="19">
        <f t="shared" si="0"/>
        <v>0</v>
      </c>
      <c r="F27" s="20"/>
      <c r="G27" s="8"/>
    </row>
    <row r="28" spans="2:9" ht="22.9" customHeight="1" x14ac:dyDescent="0.25">
      <c r="B28" s="17" t="s">
        <v>215</v>
      </c>
      <c r="C28" s="18">
        <f>'PLIEGO MINSA'!E151</f>
        <v>78984439</v>
      </c>
      <c r="D28" s="18">
        <f>'PLIEGO MINSA'!H151</f>
        <v>1398367</v>
      </c>
      <c r="E28" s="19">
        <f t="shared" si="0"/>
        <v>1.7704335407130005</v>
      </c>
      <c r="F28" s="20"/>
      <c r="G28" s="8"/>
    </row>
    <row r="29" spans="2:9" ht="18.75" customHeight="1" thickBot="1" x14ac:dyDescent="0.3">
      <c r="B29" s="17" t="s">
        <v>216</v>
      </c>
      <c r="C29" s="18">
        <f>'PLIEGO MINSA'!E169</f>
        <v>1378677</v>
      </c>
      <c r="D29" s="18">
        <f>'PLIEGO MINSA'!H169</f>
        <v>0</v>
      </c>
      <c r="E29" s="19">
        <f t="shared" si="0"/>
        <v>0</v>
      </c>
      <c r="F29" s="20"/>
      <c r="G29" s="8"/>
    </row>
    <row r="30" spans="2:9" ht="30.75" customHeight="1" thickBot="1" x14ac:dyDescent="0.3">
      <c r="B30" s="124" t="s">
        <v>75</v>
      </c>
      <c r="C30" s="125">
        <f>'UE ADSCRITAS AL PLIEGO MINSA'!E7</f>
        <v>5691175</v>
      </c>
      <c r="D30" s="125">
        <f>'UE ADSCRITAS AL PLIEGO MINSA'!H7</f>
        <v>0</v>
      </c>
      <c r="E30" s="126">
        <f t="shared" si="0"/>
        <v>0</v>
      </c>
      <c r="F30" s="20"/>
      <c r="G30" s="8"/>
    </row>
    <row r="31" spans="2:9" ht="30.75" customHeight="1" thickBot="1" x14ac:dyDescent="0.25">
      <c r="B31" s="124" t="s">
        <v>17</v>
      </c>
      <c r="C31" s="125">
        <f>'UE ADSCRITAS AL PLIEGO MINSA'!E11</f>
        <v>109480700</v>
      </c>
      <c r="D31" s="125">
        <f>'UE ADSCRITAS AL PLIEGO MINSA'!H11</f>
        <v>0</v>
      </c>
      <c r="E31" s="126">
        <f t="shared" si="0"/>
        <v>0</v>
      </c>
      <c r="F31" s="20"/>
      <c r="G31" s="8"/>
    </row>
    <row r="32" spans="2:9" ht="25.5" x14ac:dyDescent="0.35">
      <c r="C32" s="7"/>
      <c r="D32" s="82"/>
      <c r="I32" s="103"/>
    </row>
    <row r="33" spans="4:9" ht="24.6" x14ac:dyDescent="0.4">
      <c r="D33" s="7"/>
      <c r="I33" s="103"/>
    </row>
    <row r="34" spans="4:9" ht="33" customHeight="1" x14ac:dyDescent="0.25">
      <c r="D34" s="7"/>
      <c r="E34" s="7"/>
    </row>
    <row r="35" spans="4:9" ht="13.15" x14ac:dyDescent="0.25">
      <c r="D35" s="7"/>
      <c r="E35" s="11"/>
    </row>
    <row r="36" spans="4:9" ht="17.45" x14ac:dyDescent="0.3">
      <c r="D36" s="7"/>
      <c r="G36" s="10"/>
    </row>
    <row r="38" spans="4:9" ht="13.15" x14ac:dyDescent="0.25">
      <c r="D38" s="7"/>
      <c r="E38" s="11"/>
    </row>
    <row r="39" spans="4:9" ht="13.15" x14ac:dyDescent="0.25">
      <c r="D39" s="7"/>
    </row>
    <row r="40" spans="4:9" ht="13.15" x14ac:dyDescent="0.25">
      <c r="E4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95"/>
  <sheetViews>
    <sheetView zoomScaleNormal="100" workbookViewId="0">
      <pane xSplit="2" ySplit="7" topLeftCell="C125" activePane="bottomRight" state="frozen"/>
      <selection pane="topRight" activeCell="C1" sqref="C1"/>
      <selection pane="bottomLeft" activeCell="A8" sqref="A8"/>
      <selection pane="bottomRight" sqref="A1:K178"/>
    </sheetView>
  </sheetViews>
  <sheetFormatPr baseColWidth="10" defaultColWidth="11.42578125" defaultRowHeight="5.65" customHeight="1" x14ac:dyDescent="0.2"/>
  <cols>
    <col min="1" max="1" width="8.5703125" style="60" customWidth="1"/>
    <col min="2" max="2" width="41.42578125" style="80" customWidth="1"/>
    <col min="3" max="3" width="10.5703125" style="61" customWidth="1" collapsed="1"/>
    <col min="4" max="4" width="12.28515625" style="61" customWidth="1"/>
    <col min="5" max="5" width="13" style="62" customWidth="1"/>
    <col min="6" max="6" width="11.7109375" style="62" customWidth="1"/>
    <col min="7" max="7" width="11.7109375" style="35" customWidth="1"/>
    <col min="8" max="8" width="11.28515625" style="35" customWidth="1"/>
    <col min="9" max="9" width="8.7109375" style="63" customWidth="1"/>
    <col min="10" max="10" width="12.28515625" style="59" customWidth="1"/>
    <col min="11" max="11" width="10.5703125" style="64" customWidth="1"/>
    <col min="12" max="12" width="4.28515625" style="35" customWidth="1"/>
    <col min="13" max="14" width="11.42578125" style="35"/>
    <col min="15" max="15" width="11.85546875" style="35" bestFit="1" customWidth="1"/>
    <col min="16" max="16384" width="11.42578125" style="35"/>
  </cols>
  <sheetData>
    <row r="1" spans="1:15" s="31" customFormat="1" ht="18.75" customHeight="1" x14ac:dyDescent="0.2">
      <c r="A1" s="152" t="s">
        <v>218</v>
      </c>
      <c r="B1" s="152"/>
      <c r="C1" s="152"/>
      <c r="D1" s="152"/>
      <c r="E1" s="152"/>
      <c r="F1" s="152"/>
      <c r="G1" s="152"/>
      <c r="H1" s="152"/>
      <c r="I1" s="152"/>
      <c r="J1" s="152"/>
      <c r="K1" s="152"/>
    </row>
    <row r="2" spans="1:15" s="31" customFormat="1" ht="18.75" customHeight="1" x14ac:dyDescent="0.2">
      <c r="A2" s="153" t="s">
        <v>219</v>
      </c>
      <c r="B2" s="153"/>
      <c r="C2" s="153"/>
      <c r="D2" s="153"/>
      <c r="E2" s="153"/>
      <c r="F2" s="153"/>
      <c r="G2" s="153"/>
      <c r="H2" s="153"/>
      <c r="I2" s="153"/>
      <c r="J2" s="153"/>
      <c r="K2" s="153"/>
    </row>
    <row r="3" spans="1:15" s="31" customFormat="1" ht="18.75" customHeight="1" x14ac:dyDescent="0.2">
      <c r="A3" s="70"/>
      <c r="B3" s="84"/>
      <c r="C3" s="70"/>
      <c r="D3" s="70"/>
      <c r="E3" s="130"/>
      <c r="F3" s="70"/>
      <c r="G3" s="57"/>
      <c r="H3" s="88"/>
      <c r="I3" s="70"/>
      <c r="J3" s="71"/>
      <c r="K3" s="72"/>
    </row>
    <row r="4" spans="1:15" s="31" customFormat="1" ht="13.5" customHeight="1" x14ac:dyDescent="0.2">
      <c r="A4" s="150" t="s">
        <v>0</v>
      </c>
      <c r="B4" s="150" t="s">
        <v>1</v>
      </c>
      <c r="C4" s="158" t="s">
        <v>3</v>
      </c>
      <c r="D4" s="158" t="s">
        <v>90</v>
      </c>
      <c r="E4" s="149" t="s">
        <v>88</v>
      </c>
      <c r="F4" s="149"/>
      <c r="G4" s="149"/>
      <c r="H4" s="149"/>
      <c r="I4" s="149"/>
      <c r="J4" s="154" t="s">
        <v>19</v>
      </c>
      <c r="K4" s="156" t="s">
        <v>21</v>
      </c>
    </row>
    <row r="5" spans="1:15" s="32" customFormat="1" ht="75.75" customHeight="1" thickBot="1" x14ac:dyDescent="0.3">
      <c r="A5" s="151"/>
      <c r="B5" s="150"/>
      <c r="C5" s="159"/>
      <c r="D5" s="159"/>
      <c r="E5" s="86" t="s">
        <v>89</v>
      </c>
      <c r="F5" s="28" t="s">
        <v>217</v>
      </c>
      <c r="G5" s="27" t="s">
        <v>20</v>
      </c>
      <c r="H5" s="39" t="s">
        <v>91</v>
      </c>
      <c r="I5" s="30" t="s">
        <v>11</v>
      </c>
      <c r="J5" s="155"/>
      <c r="K5" s="157"/>
    </row>
    <row r="6" spans="1:15" s="98" customFormat="1" ht="21.75" customHeight="1" x14ac:dyDescent="0.2">
      <c r="A6" s="96"/>
      <c r="B6" s="97" t="s">
        <v>26</v>
      </c>
      <c r="C6" s="97"/>
      <c r="D6" s="94">
        <f>D7+D79+D81+D83+D86+D88+D109+D119+D122+D126+D134+D142+D151+D169</f>
        <v>2764228240.0900002</v>
      </c>
      <c r="E6" s="94">
        <f>E7+E79+E81+E83+E86+E88+E109+E119+E122+E126+E134+E142+E151+E169</f>
        <v>413135686</v>
      </c>
      <c r="F6" s="94">
        <v>3208080</v>
      </c>
      <c r="G6" s="94">
        <f>G7+G79+G81+G83+G86+G88+G109+G119+G122+G126+G134+G142+G151+G169</f>
        <v>17387783</v>
      </c>
      <c r="H6" s="94">
        <f>SUM(F6:G6)</f>
        <v>20595863</v>
      </c>
      <c r="I6" s="95">
        <f>H6/E6%</f>
        <v>4.9852539245423602</v>
      </c>
      <c r="J6" s="94">
        <f>D6+H6</f>
        <v>2784824103.0900002</v>
      </c>
      <c r="K6" s="97"/>
      <c r="L6" s="135"/>
    </row>
    <row r="7" spans="1:15" ht="26.25" customHeight="1" x14ac:dyDescent="0.2">
      <c r="A7" s="33"/>
      <c r="B7" s="92" t="s">
        <v>189</v>
      </c>
      <c r="C7" s="50"/>
      <c r="D7" s="50">
        <f>SUM(D8:D78)</f>
        <v>2147146853.9400001</v>
      </c>
      <c r="E7" s="50">
        <f>SUM(E8:E78)</f>
        <v>251567946</v>
      </c>
      <c r="F7" s="50">
        <v>2927330</v>
      </c>
      <c r="G7" s="50">
        <f t="shared" ref="G7" si="0">SUM(G8:G78)</f>
        <v>14736293</v>
      </c>
      <c r="H7" s="50">
        <f t="shared" ref="H7:H70" si="1">SUM(F7:G7)</f>
        <v>17663623</v>
      </c>
      <c r="I7" s="93">
        <f>H7/E7%</f>
        <v>7.0214124179397643</v>
      </c>
      <c r="J7" s="50">
        <f>D7+H7</f>
        <v>2164810476.9400001</v>
      </c>
      <c r="K7" s="50"/>
      <c r="L7" s="34"/>
    </row>
    <row r="8" spans="1:15" ht="22.5" customHeight="1" x14ac:dyDescent="0.2">
      <c r="A8" s="36"/>
      <c r="B8" s="45" t="s">
        <v>18</v>
      </c>
      <c r="C8" s="46"/>
      <c r="D8" s="46"/>
      <c r="E8" s="46">
        <v>16596993</v>
      </c>
      <c r="F8" s="46">
        <v>0</v>
      </c>
      <c r="G8" s="46"/>
      <c r="H8" s="46">
        <f t="shared" si="1"/>
        <v>0</v>
      </c>
      <c r="I8" s="68">
        <f>H8/E8%</f>
        <v>0</v>
      </c>
      <c r="J8" s="46">
        <f>D8+H8</f>
        <v>0</v>
      </c>
      <c r="K8" s="68"/>
    </row>
    <row r="9" spans="1:15" ht="24" x14ac:dyDescent="0.2">
      <c r="A9" s="36">
        <v>50148</v>
      </c>
      <c r="B9" s="45" t="s">
        <v>92</v>
      </c>
      <c r="C9" s="46">
        <v>158953421.72999999</v>
      </c>
      <c r="D9" s="46">
        <v>116371207.65000001</v>
      </c>
      <c r="E9" s="46">
        <v>0</v>
      </c>
      <c r="F9" s="46">
        <v>0</v>
      </c>
      <c r="G9" s="46"/>
      <c r="H9" s="46">
        <f t="shared" si="1"/>
        <v>0</v>
      </c>
      <c r="I9" s="68"/>
      <c r="J9" s="46">
        <f>D9+H9</f>
        <v>116371207.65000001</v>
      </c>
      <c r="K9" s="68">
        <f>J9/C9%</f>
        <v>73.210885543357094</v>
      </c>
    </row>
    <row r="10" spans="1:15" ht="24" x14ac:dyDescent="0.2">
      <c r="A10" s="36">
        <v>71957</v>
      </c>
      <c r="B10" s="45" t="s">
        <v>93</v>
      </c>
      <c r="C10" s="46">
        <v>250601305.36000001</v>
      </c>
      <c r="D10" s="46">
        <v>175422271.13999999</v>
      </c>
      <c r="E10" s="46">
        <v>0</v>
      </c>
      <c r="F10" s="46">
        <v>0</v>
      </c>
      <c r="G10" s="46"/>
      <c r="H10" s="46">
        <f t="shared" si="1"/>
        <v>0</v>
      </c>
      <c r="I10" s="68"/>
      <c r="J10" s="46">
        <f>D10+H10</f>
        <v>175422271.13999999</v>
      </c>
      <c r="K10" s="68">
        <f>J10/C10%</f>
        <v>70.000541652406014</v>
      </c>
    </row>
    <row r="11" spans="1:15" ht="60" x14ac:dyDescent="0.2">
      <c r="A11" s="36">
        <v>74531</v>
      </c>
      <c r="B11" s="45" t="s">
        <v>186</v>
      </c>
      <c r="C11" s="46">
        <v>4245500.71</v>
      </c>
      <c r="D11" s="46">
        <v>3616808.7</v>
      </c>
      <c r="E11" s="46">
        <v>491760</v>
      </c>
      <c r="F11" s="46">
        <v>0</v>
      </c>
      <c r="G11" s="46"/>
      <c r="H11" s="46">
        <f t="shared" si="1"/>
        <v>0</v>
      </c>
      <c r="I11" s="68">
        <f>H11/E11%</f>
        <v>0</v>
      </c>
      <c r="J11" s="46">
        <f>D11+H11</f>
        <v>3616808.7</v>
      </c>
      <c r="K11" s="68">
        <f>J11/C11%</f>
        <v>85.191569783060999</v>
      </c>
    </row>
    <row r="12" spans="1:15" ht="48" x14ac:dyDescent="0.2">
      <c r="A12" s="36">
        <v>66253</v>
      </c>
      <c r="B12" s="45" t="s">
        <v>47</v>
      </c>
      <c r="C12" s="46">
        <v>309614383.63</v>
      </c>
      <c r="D12" s="46">
        <v>301749182.72000003</v>
      </c>
      <c r="E12" s="46">
        <v>6392506</v>
      </c>
      <c r="F12" s="46">
        <v>0</v>
      </c>
      <c r="G12" s="46"/>
      <c r="H12" s="46">
        <f t="shared" si="1"/>
        <v>0</v>
      </c>
      <c r="I12" s="68">
        <f>H12/E12%</f>
        <v>0</v>
      </c>
      <c r="J12" s="46">
        <f>D12+H12</f>
        <v>301749182.72000003</v>
      </c>
      <c r="K12" s="68">
        <f>J12/C12%</f>
        <v>97.459678449758599</v>
      </c>
    </row>
    <row r="13" spans="1:15" ht="48" x14ac:dyDescent="0.2">
      <c r="A13" s="36">
        <v>76065</v>
      </c>
      <c r="B13" s="45" t="s">
        <v>81</v>
      </c>
      <c r="C13" s="46">
        <v>56221186</v>
      </c>
      <c r="D13" s="46">
        <v>96378327.609999999</v>
      </c>
      <c r="E13" s="46">
        <v>5811</v>
      </c>
      <c r="F13" s="46">
        <v>0</v>
      </c>
      <c r="G13" s="46"/>
      <c r="H13" s="46">
        <f t="shared" si="1"/>
        <v>0</v>
      </c>
      <c r="I13" s="68">
        <f>H13/E13%</f>
        <v>0</v>
      </c>
      <c r="J13" s="46">
        <f>D13+H13</f>
        <v>96378327.609999999</v>
      </c>
      <c r="K13" s="68">
        <f>J13/C13%</f>
        <v>171.42706240668775</v>
      </c>
    </row>
    <row r="14" spans="1:15" ht="60" x14ac:dyDescent="0.2">
      <c r="A14" s="36">
        <v>72278</v>
      </c>
      <c r="B14" s="45" t="s">
        <v>34</v>
      </c>
      <c r="C14" s="46">
        <v>126275744.48999999</v>
      </c>
      <c r="D14" s="46">
        <v>87023226.189999998</v>
      </c>
      <c r="E14" s="46">
        <v>0</v>
      </c>
      <c r="F14" s="46">
        <v>0</v>
      </c>
      <c r="G14" s="46"/>
      <c r="H14" s="46">
        <f t="shared" si="1"/>
        <v>0</v>
      </c>
      <c r="I14" s="68"/>
      <c r="J14" s="46">
        <f>D14+H14</f>
        <v>87023226.189999998</v>
      </c>
      <c r="K14" s="68">
        <f>J14/C14%</f>
        <v>68.915235100349392</v>
      </c>
    </row>
    <row r="15" spans="1:15" ht="36" x14ac:dyDescent="0.2">
      <c r="A15" s="36">
        <v>72056</v>
      </c>
      <c r="B15" s="45" t="s">
        <v>48</v>
      </c>
      <c r="C15" s="46">
        <v>161711702.53</v>
      </c>
      <c r="D15" s="46">
        <v>158163610.71000001</v>
      </c>
      <c r="E15" s="46">
        <v>3548091</v>
      </c>
      <c r="F15" s="46">
        <v>0</v>
      </c>
      <c r="G15" s="46"/>
      <c r="H15" s="46">
        <f t="shared" si="1"/>
        <v>0</v>
      </c>
      <c r="I15" s="68">
        <f>H15/E15%</f>
        <v>0</v>
      </c>
      <c r="J15" s="46">
        <f>D15+H15</f>
        <v>158163610.71000001</v>
      </c>
      <c r="K15" s="68">
        <f>J15/C15%</f>
        <v>97.805915240214745</v>
      </c>
    </row>
    <row r="16" spans="1:15" ht="60" x14ac:dyDescent="0.2">
      <c r="A16" s="36">
        <v>74505</v>
      </c>
      <c r="B16" s="45" t="s">
        <v>49</v>
      </c>
      <c r="C16" s="46">
        <v>78610205.049999997</v>
      </c>
      <c r="D16" s="46">
        <v>76493767.019999996</v>
      </c>
      <c r="E16" s="46">
        <v>1427908</v>
      </c>
      <c r="F16" s="46">
        <v>0</v>
      </c>
      <c r="G16" s="46"/>
      <c r="H16" s="46">
        <f t="shared" si="1"/>
        <v>0</v>
      </c>
      <c r="I16" s="68">
        <f>H16/E16%</f>
        <v>0</v>
      </c>
      <c r="J16" s="46">
        <f>D16+H16</f>
        <v>76493767.019999996</v>
      </c>
      <c r="K16" s="68">
        <f>J16/C16%</f>
        <v>97.307680308614067</v>
      </c>
      <c r="O16" s="131"/>
    </row>
    <row r="17" spans="1:11" ht="48" x14ac:dyDescent="0.2">
      <c r="A17" s="36">
        <v>58330</v>
      </c>
      <c r="B17" s="45" t="s">
        <v>15</v>
      </c>
      <c r="C17" s="46">
        <v>255270770.75</v>
      </c>
      <c r="D17" s="46">
        <v>241460257.40000001</v>
      </c>
      <c r="E17" s="46">
        <v>9276567</v>
      </c>
      <c r="F17" s="46">
        <v>0</v>
      </c>
      <c r="G17" s="46">
        <v>0</v>
      </c>
      <c r="H17" s="46">
        <f t="shared" si="1"/>
        <v>0</v>
      </c>
      <c r="I17" s="68">
        <f>H17/E17%</f>
        <v>0</v>
      </c>
      <c r="J17" s="46">
        <f>D17+H17</f>
        <v>241460257.40000001</v>
      </c>
      <c r="K17" s="68">
        <f>J17/C17%</f>
        <v>94.589857150732954</v>
      </c>
    </row>
    <row r="18" spans="1:11" ht="48" x14ac:dyDescent="0.2">
      <c r="A18" s="36">
        <v>57894</v>
      </c>
      <c r="B18" s="45" t="s">
        <v>12</v>
      </c>
      <c r="C18" s="46">
        <v>224048015.52000001</v>
      </c>
      <c r="D18" s="46">
        <v>167614901.21000001</v>
      </c>
      <c r="E18" s="46">
        <v>56433115</v>
      </c>
      <c r="F18" s="46">
        <v>2927330</v>
      </c>
      <c r="G18" s="46">
        <v>14736293</v>
      </c>
      <c r="H18" s="46">
        <f t="shared" si="1"/>
        <v>17663623</v>
      </c>
      <c r="I18" s="68">
        <f>H18/E18%</f>
        <v>31.30010278539471</v>
      </c>
      <c r="J18" s="46">
        <f>D18+H18</f>
        <v>185278524.21000001</v>
      </c>
      <c r="K18" s="68">
        <f>J18/C18%</f>
        <v>82.695900599691242</v>
      </c>
    </row>
    <row r="19" spans="1:11" ht="36" x14ac:dyDescent="0.2">
      <c r="A19" s="36">
        <v>113089</v>
      </c>
      <c r="B19" s="45" t="s">
        <v>35</v>
      </c>
      <c r="C19" s="46">
        <v>87186941.549999997</v>
      </c>
      <c r="D19" s="46">
        <v>17666667.789999999</v>
      </c>
      <c r="E19" s="46">
        <v>13319260</v>
      </c>
      <c r="F19" s="46">
        <v>0</v>
      </c>
      <c r="G19" s="46"/>
      <c r="H19" s="46">
        <f t="shared" si="1"/>
        <v>0</v>
      </c>
      <c r="I19" s="68">
        <f>H19/E19%</f>
        <v>0</v>
      </c>
      <c r="J19" s="46">
        <f>D19+H19</f>
        <v>17666667.789999999</v>
      </c>
      <c r="K19" s="68">
        <f>J19/C19%</f>
        <v>20.26297456468124</v>
      </c>
    </row>
    <row r="20" spans="1:11" ht="60" x14ac:dyDescent="0.2">
      <c r="A20" s="36">
        <v>105187</v>
      </c>
      <c r="B20" s="45" t="s">
        <v>94</v>
      </c>
      <c r="C20" s="46">
        <v>4274454.9000000004</v>
      </c>
      <c r="D20" s="46">
        <v>1090036.33</v>
      </c>
      <c r="E20" s="46">
        <v>0</v>
      </c>
      <c r="F20" s="46">
        <v>0</v>
      </c>
      <c r="G20" s="46"/>
      <c r="H20" s="46">
        <f t="shared" si="1"/>
        <v>0</v>
      </c>
      <c r="I20" s="68"/>
      <c r="J20" s="46">
        <f>D20+H20</f>
        <v>1090036.33</v>
      </c>
      <c r="K20" s="68">
        <f>J20/C20%</f>
        <v>25.501177471775407</v>
      </c>
    </row>
    <row r="21" spans="1:11" ht="48" x14ac:dyDescent="0.2">
      <c r="A21" s="36">
        <v>133630</v>
      </c>
      <c r="B21" s="45" t="s">
        <v>95</v>
      </c>
      <c r="C21" s="46">
        <v>182856760.06999999</v>
      </c>
      <c r="D21" s="46">
        <v>53137666.229999997</v>
      </c>
      <c r="E21" s="46">
        <v>0</v>
      </c>
      <c r="F21" s="46">
        <v>0</v>
      </c>
      <c r="G21" s="46"/>
      <c r="H21" s="46">
        <f t="shared" si="1"/>
        <v>0</v>
      </c>
      <c r="I21" s="68"/>
      <c r="J21" s="46">
        <f>D21+H21</f>
        <v>53137666.229999997</v>
      </c>
      <c r="K21" s="68">
        <f>J21/C21%</f>
        <v>29.059722052199874</v>
      </c>
    </row>
    <row r="22" spans="1:11" ht="36" x14ac:dyDescent="0.2">
      <c r="A22" s="36">
        <v>179554</v>
      </c>
      <c r="B22" s="45" t="s">
        <v>96</v>
      </c>
      <c r="C22" s="46">
        <v>7990894</v>
      </c>
      <c r="D22" s="46">
        <v>9810</v>
      </c>
      <c r="E22" s="46">
        <v>0</v>
      </c>
      <c r="F22" s="46">
        <v>0</v>
      </c>
      <c r="G22" s="46"/>
      <c r="H22" s="46">
        <f t="shared" si="1"/>
        <v>0</v>
      </c>
      <c r="I22" s="68"/>
      <c r="J22" s="46">
        <f>D22+H22</f>
        <v>9810</v>
      </c>
      <c r="K22" s="68">
        <f>J22/C22%</f>
        <v>0.12276473696184682</v>
      </c>
    </row>
    <row r="23" spans="1:11" ht="48" x14ac:dyDescent="0.2">
      <c r="A23" s="36">
        <v>95555</v>
      </c>
      <c r="B23" s="45" t="s">
        <v>22</v>
      </c>
      <c r="C23" s="46">
        <v>108462069.01000001</v>
      </c>
      <c r="D23" s="46">
        <v>411107.81</v>
      </c>
      <c r="E23" s="46">
        <v>11177581</v>
      </c>
      <c r="F23" s="46">
        <v>0</v>
      </c>
      <c r="G23" s="46"/>
      <c r="H23" s="46">
        <f t="shared" si="1"/>
        <v>0</v>
      </c>
      <c r="I23" s="68">
        <f>H23/E23%</f>
        <v>0</v>
      </c>
      <c r="J23" s="46">
        <f>D23+H23</f>
        <v>411107.81</v>
      </c>
      <c r="K23" s="68">
        <f>J23/C23%</f>
        <v>0.37903371542921299</v>
      </c>
    </row>
    <row r="24" spans="1:11" ht="60" x14ac:dyDescent="0.2">
      <c r="A24" s="36">
        <v>173538</v>
      </c>
      <c r="B24" s="45" t="s">
        <v>36</v>
      </c>
      <c r="C24" s="46">
        <v>210456333.84</v>
      </c>
      <c r="D24" s="46">
        <v>134976955.81</v>
      </c>
      <c r="E24" s="46">
        <v>0</v>
      </c>
      <c r="F24" s="46">
        <v>0</v>
      </c>
      <c r="G24" s="46"/>
      <c r="H24" s="46">
        <f t="shared" si="1"/>
        <v>0</v>
      </c>
      <c r="I24" s="68"/>
      <c r="J24" s="46">
        <f>D24+H24</f>
        <v>134976955.81</v>
      </c>
      <c r="K24" s="68">
        <f>J24/C24%</f>
        <v>64.135373522479298</v>
      </c>
    </row>
    <row r="25" spans="1:11" ht="36" x14ac:dyDescent="0.2">
      <c r="A25" s="36">
        <v>102124</v>
      </c>
      <c r="B25" s="45" t="s">
        <v>97</v>
      </c>
      <c r="C25" s="46">
        <v>246412073.00999999</v>
      </c>
      <c r="D25" s="46">
        <v>148361181.65000001</v>
      </c>
      <c r="E25" s="46">
        <v>0</v>
      </c>
      <c r="F25" s="46">
        <v>0</v>
      </c>
      <c r="G25" s="46"/>
      <c r="H25" s="46">
        <f t="shared" si="1"/>
        <v>0</v>
      </c>
      <c r="I25" s="68"/>
      <c r="J25" s="46">
        <f>D25+H25</f>
        <v>148361181.65000001</v>
      </c>
      <c r="K25" s="68">
        <f>J25/C25%</f>
        <v>60.208568451099865</v>
      </c>
    </row>
    <row r="26" spans="1:11" ht="48" x14ac:dyDescent="0.2">
      <c r="A26" s="36">
        <v>241029</v>
      </c>
      <c r="B26" s="45" t="s">
        <v>98</v>
      </c>
      <c r="C26" s="46">
        <v>447756</v>
      </c>
      <c r="D26" s="46">
        <v>112500</v>
      </c>
      <c r="E26" s="46">
        <v>0</v>
      </c>
      <c r="F26" s="46">
        <v>0</v>
      </c>
      <c r="G26" s="46"/>
      <c r="H26" s="46">
        <f t="shared" si="1"/>
        <v>0</v>
      </c>
      <c r="I26" s="68"/>
      <c r="J26" s="46">
        <f>D26+H26</f>
        <v>112500</v>
      </c>
      <c r="K26" s="68">
        <f>J26/C26%</f>
        <v>25.125291453380857</v>
      </c>
    </row>
    <row r="27" spans="1:11" ht="48" x14ac:dyDescent="0.2">
      <c r="A27" s="36">
        <v>286244</v>
      </c>
      <c r="B27" s="45" t="s">
        <v>99</v>
      </c>
      <c r="C27" s="46">
        <v>2241740</v>
      </c>
      <c r="D27" s="46">
        <v>0</v>
      </c>
      <c r="E27" s="46">
        <v>0</v>
      </c>
      <c r="F27" s="46">
        <v>0</v>
      </c>
      <c r="G27" s="46"/>
      <c r="H27" s="46">
        <f t="shared" si="1"/>
        <v>0</v>
      </c>
      <c r="I27" s="68"/>
      <c r="J27" s="46">
        <f>D27+H27</f>
        <v>0</v>
      </c>
      <c r="K27" s="68">
        <f>J27/C27%</f>
        <v>0</v>
      </c>
    </row>
    <row r="28" spans="1:11" ht="48" x14ac:dyDescent="0.2">
      <c r="A28" s="36">
        <v>267249</v>
      </c>
      <c r="B28" s="45" t="s">
        <v>100</v>
      </c>
      <c r="C28" s="46">
        <v>326953293.50999999</v>
      </c>
      <c r="D28" s="46">
        <v>5329399.4400000004</v>
      </c>
      <c r="E28" s="46">
        <v>25142858</v>
      </c>
      <c r="F28" s="46">
        <v>0</v>
      </c>
      <c r="G28" s="46"/>
      <c r="H28" s="46">
        <f t="shared" si="1"/>
        <v>0</v>
      </c>
      <c r="I28" s="68">
        <f>H28/E28%</f>
        <v>0</v>
      </c>
      <c r="J28" s="46">
        <f>D28+H28</f>
        <v>5329399.4400000004</v>
      </c>
      <c r="K28" s="68">
        <f>J28/C28%</f>
        <v>1.6300185824055626</v>
      </c>
    </row>
    <row r="29" spans="1:11" ht="60" x14ac:dyDescent="0.2">
      <c r="A29" s="36">
        <v>267990</v>
      </c>
      <c r="B29" s="45" t="s">
        <v>101</v>
      </c>
      <c r="C29" s="46">
        <v>48059240</v>
      </c>
      <c r="D29" s="46">
        <v>1101324</v>
      </c>
      <c r="E29" s="46">
        <v>0</v>
      </c>
      <c r="F29" s="46">
        <v>0</v>
      </c>
      <c r="G29" s="46"/>
      <c r="H29" s="46">
        <f t="shared" si="1"/>
        <v>0</v>
      </c>
      <c r="I29" s="68"/>
      <c r="J29" s="46">
        <f>D29+H29</f>
        <v>1101324</v>
      </c>
      <c r="K29" s="68">
        <f>J29/C29%</f>
        <v>2.2915967876312648</v>
      </c>
    </row>
    <row r="30" spans="1:11" ht="72" x14ac:dyDescent="0.2">
      <c r="A30" s="36">
        <v>268482</v>
      </c>
      <c r="B30" s="45" t="s">
        <v>102</v>
      </c>
      <c r="C30" s="46">
        <v>2550812</v>
      </c>
      <c r="D30" s="46">
        <v>937466</v>
      </c>
      <c r="E30" s="46">
        <v>19874514</v>
      </c>
      <c r="F30" s="46">
        <v>0</v>
      </c>
      <c r="G30" s="46"/>
      <c r="H30" s="46">
        <f t="shared" si="1"/>
        <v>0</v>
      </c>
      <c r="I30" s="68">
        <f>H30/E30%</f>
        <v>0</v>
      </c>
      <c r="J30" s="46">
        <f>D30+H30</f>
        <v>937466</v>
      </c>
      <c r="K30" s="68">
        <f>J30/C30%</f>
        <v>36.751669664404908</v>
      </c>
    </row>
    <row r="31" spans="1:11" ht="48" x14ac:dyDescent="0.2">
      <c r="A31" s="36">
        <v>260477</v>
      </c>
      <c r="B31" s="45" t="s">
        <v>103</v>
      </c>
      <c r="C31" s="46">
        <v>76473283</v>
      </c>
      <c r="D31" s="46">
        <v>1743847.85</v>
      </c>
      <c r="E31" s="46">
        <v>18353588</v>
      </c>
      <c r="F31" s="46">
        <v>0</v>
      </c>
      <c r="G31" s="46"/>
      <c r="H31" s="46">
        <f t="shared" si="1"/>
        <v>0</v>
      </c>
      <c r="I31" s="68">
        <f>H31/E31%</f>
        <v>0</v>
      </c>
      <c r="J31" s="46">
        <f>D31+H31</f>
        <v>1743847.85</v>
      </c>
      <c r="K31" s="68">
        <f>J31/C31%</f>
        <v>2.2803360619420512</v>
      </c>
    </row>
    <row r="32" spans="1:11" ht="48" x14ac:dyDescent="0.2">
      <c r="A32" s="36">
        <v>260531</v>
      </c>
      <c r="B32" s="45" t="s">
        <v>104</v>
      </c>
      <c r="C32" s="46">
        <v>66687428</v>
      </c>
      <c r="D32" s="46">
        <v>1614305</v>
      </c>
      <c r="E32" s="46">
        <v>16004982</v>
      </c>
      <c r="F32" s="46">
        <v>0</v>
      </c>
      <c r="G32" s="46"/>
      <c r="H32" s="46">
        <f t="shared" si="1"/>
        <v>0</v>
      </c>
      <c r="I32" s="68">
        <f>H32/E32%</f>
        <v>0</v>
      </c>
      <c r="J32" s="46">
        <f>D32+H32</f>
        <v>1614305</v>
      </c>
      <c r="K32" s="68">
        <f>J32/C32%</f>
        <v>2.4207036444710388</v>
      </c>
    </row>
    <row r="33" spans="1:11" ht="60" x14ac:dyDescent="0.2">
      <c r="A33" s="36">
        <v>268544</v>
      </c>
      <c r="B33" s="45" t="s">
        <v>105</v>
      </c>
      <c r="C33" s="46">
        <v>59196891</v>
      </c>
      <c r="D33" s="46">
        <v>13172647.58</v>
      </c>
      <c r="E33" s="46">
        <v>0</v>
      </c>
      <c r="F33" s="46">
        <v>0</v>
      </c>
      <c r="G33" s="46"/>
      <c r="H33" s="46">
        <f t="shared" si="1"/>
        <v>0</v>
      </c>
      <c r="I33" s="68"/>
      <c r="J33" s="46">
        <f>D33+H33</f>
        <v>13172647.58</v>
      </c>
      <c r="K33" s="68">
        <f>J33/C33%</f>
        <v>22.25226250479945</v>
      </c>
    </row>
    <row r="34" spans="1:11" ht="60" x14ac:dyDescent="0.2">
      <c r="A34" s="36">
        <v>268596</v>
      </c>
      <c r="B34" s="45" t="s">
        <v>38</v>
      </c>
      <c r="C34" s="46">
        <v>58037089.399999999</v>
      </c>
      <c r="D34" s="46">
        <v>917284.27</v>
      </c>
      <c r="E34" s="46">
        <v>11539454</v>
      </c>
      <c r="F34" s="46">
        <v>0</v>
      </c>
      <c r="G34" s="46"/>
      <c r="H34" s="46">
        <f t="shared" si="1"/>
        <v>0</v>
      </c>
      <c r="I34" s="68">
        <f>H34/E34%</f>
        <v>0</v>
      </c>
      <c r="J34" s="46">
        <f>D34+H34</f>
        <v>917284.27</v>
      </c>
      <c r="K34" s="68">
        <f>J34/C34%</f>
        <v>1.5805139084042352</v>
      </c>
    </row>
    <row r="35" spans="1:11" ht="60" x14ac:dyDescent="0.2">
      <c r="A35" s="36">
        <v>268625</v>
      </c>
      <c r="B35" s="45" t="s">
        <v>39</v>
      </c>
      <c r="C35" s="46">
        <v>65711922</v>
      </c>
      <c r="D35" s="46">
        <v>1200</v>
      </c>
      <c r="E35" s="46">
        <v>0</v>
      </c>
      <c r="F35" s="46">
        <v>0</v>
      </c>
      <c r="G35" s="46"/>
      <c r="H35" s="46">
        <f t="shared" si="1"/>
        <v>0</v>
      </c>
      <c r="I35" s="68"/>
      <c r="J35" s="46">
        <f>D35+H35</f>
        <v>1200</v>
      </c>
      <c r="K35" s="68">
        <f>J35/C35%</f>
        <v>1.8261526424383082E-3</v>
      </c>
    </row>
    <row r="36" spans="1:11" ht="60" x14ac:dyDescent="0.2">
      <c r="A36" s="36">
        <v>203540</v>
      </c>
      <c r="B36" s="45" t="s">
        <v>106</v>
      </c>
      <c r="C36" s="46">
        <v>1164674</v>
      </c>
      <c r="D36" s="46">
        <v>0</v>
      </c>
      <c r="E36" s="46">
        <v>0</v>
      </c>
      <c r="F36" s="46">
        <v>0</v>
      </c>
      <c r="G36" s="46"/>
      <c r="H36" s="46">
        <f t="shared" si="1"/>
        <v>0</v>
      </c>
      <c r="I36" s="68"/>
      <c r="J36" s="46">
        <f>D36+H36</f>
        <v>0</v>
      </c>
      <c r="K36" s="68">
        <f>J36/C36%</f>
        <v>0</v>
      </c>
    </row>
    <row r="37" spans="1:11" ht="48" x14ac:dyDescent="0.2">
      <c r="A37" s="36">
        <v>230629</v>
      </c>
      <c r="B37" s="45" t="s">
        <v>107</v>
      </c>
      <c r="C37" s="46">
        <v>928012.9</v>
      </c>
      <c r="D37" s="46">
        <v>0</v>
      </c>
      <c r="E37" s="46">
        <v>928013</v>
      </c>
      <c r="F37" s="46">
        <v>0</v>
      </c>
      <c r="G37" s="46"/>
      <c r="H37" s="46">
        <f t="shared" si="1"/>
        <v>0</v>
      </c>
      <c r="I37" s="68">
        <f>H37/E37%</f>
        <v>0</v>
      </c>
      <c r="J37" s="46">
        <f>D37+H37</f>
        <v>0</v>
      </c>
      <c r="K37" s="68">
        <f>J37/C37%</f>
        <v>0</v>
      </c>
    </row>
    <row r="38" spans="1:11" ht="36" x14ac:dyDescent="0.2">
      <c r="A38" s="36">
        <v>227197</v>
      </c>
      <c r="B38" s="45" t="s">
        <v>24</v>
      </c>
      <c r="C38" s="46">
        <v>101257716.93000001</v>
      </c>
      <c r="D38" s="46">
        <v>70200941.219999999</v>
      </c>
      <c r="E38" s="46">
        <v>0</v>
      </c>
      <c r="F38" s="46">
        <v>0</v>
      </c>
      <c r="G38" s="46"/>
      <c r="H38" s="46">
        <f t="shared" si="1"/>
        <v>0</v>
      </c>
      <c r="I38" s="68"/>
      <c r="J38" s="46">
        <f>D38+H38</f>
        <v>70200941.219999999</v>
      </c>
      <c r="K38" s="68">
        <f>J38/C38%</f>
        <v>69.328978914792515</v>
      </c>
    </row>
    <row r="39" spans="1:11" ht="36" x14ac:dyDescent="0.2">
      <c r="A39" s="36">
        <v>227060</v>
      </c>
      <c r="B39" s="45" t="s">
        <v>25</v>
      </c>
      <c r="C39" s="46">
        <v>112527318.26000001</v>
      </c>
      <c r="D39" s="46">
        <v>78426952.450000003</v>
      </c>
      <c r="E39" s="46">
        <v>0</v>
      </c>
      <c r="F39" s="46">
        <v>0</v>
      </c>
      <c r="G39" s="46"/>
      <c r="H39" s="46">
        <f t="shared" si="1"/>
        <v>0</v>
      </c>
      <c r="I39" s="68"/>
      <c r="J39" s="46">
        <f>D39+H39</f>
        <v>78426952.450000003</v>
      </c>
      <c r="K39" s="68">
        <f>J39/C39%</f>
        <v>69.695922432622638</v>
      </c>
    </row>
    <row r="40" spans="1:11" ht="48" x14ac:dyDescent="0.2">
      <c r="A40" s="36">
        <v>305343</v>
      </c>
      <c r="B40" s="45" t="s">
        <v>108</v>
      </c>
      <c r="C40" s="46">
        <v>1000113.04</v>
      </c>
      <c r="D40" s="46">
        <v>48890</v>
      </c>
      <c r="E40" s="46">
        <v>729103</v>
      </c>
      <c r="F40" s="46">
        <v>0</v>
      </c>
      <c r="G40" s="46"/>
      <c r="H40" s="46">
        <f t="shared" si="1"/>
        <v>0</v>
      </c>
      <c r="I40" s="68">
        <f>H40/E40%</f>
        <v>0</v>
      </c>
      <c r="J40" s="46">
        <f>D40+H40</f>
        <v>48890</v>
      </c>
      <c r="K40" s="68">
        <f>J40/C40%</f>
        <v>4.8884474099047841</v>
      </c>
    </row>
    <row r="41" spans="1:11" ht="48" x14ac:dyDescent="0.2">
      <c r="A41" s="36">
        <v>303966</v>
      </c>
      <c r="B41" s="45" t="s">
        <v>29</v>
      </c>
      <c r="C41" s="46">
        <v>92290500</v>
      </c>
      <c r="D41" s="46">
        <v>0</v>
      </c>
      <c r="E41" s="46">
        <v>728422</v>
      </c>
      <c r="F41" s="46">
        <v>0</v>
      </c>
      <c r="G41" s="46"/>
      <c r="H41" s="46">
        <f t="shared" si="1"/>
        <v>0</v>
      </c>
      <c r="I41" s="68">
        <f>H41/E41%</f>
        <v>0</v>
      </c>
      <c r="J41" s="46">
        <f>D41+H41</f>
        <v>0</v>
      </c>
      <c r="K41" s="68">
        <f>J41/C41%</f>
        <v>0</v>
      </c>
    </row>
    <row r="42" spans="1:11" ht="48" x14ac:dyDescent="0.2">
      <c r="A42" s="36">
        <v>265533</v>
      </c>
      <c r="B42" s="45" t="s">
        <v>109</v>
      </c>
      <c r="C42" s="46">
        <v>3258601.43</v>
      </c>
      <c r="D42" s="46">
        <v>204532.35</v>
      </c>
      <c r="E42" s="46">
        <v>0</v>
      </c>
      <c r="F42" s="46">
        <v>0</v>
      </c>
      <c r="G42" s="46"/>
      <c r="H42" s="46">
        <f t="shared" si="1"/>
        <v>0</v>
      </c>
      <c r="I42" s="68"/>
      <c r="J42" s="46">
        <f>D42+H42</f>
        <v>204532.35</v>
      </c>
      <c r="K42" s="68">
        <f>J42/C42%</f>
        <v>6.2766912245539643</v>
      </c>
    </row>
    <row r="43" spans="1:11" ht="72" x14ac:dyDescent="0.2">
      <c r="A43" s="36">
        <v>286016</v>
      </c>
      <c r="B43" s="45" t="s">
        <v>110</v>
      </c>
      <c r="C43" s="46">
        <v>5079422.3099999996</v>
      </c>
      <c r="D43" s="46">
        <v>5035478.92</v>
      </c>
      <c r="E43" s="46">
        <v>0</v>
      </c>
      <c r="F43" s="46">
        <v>0</v>
      </c>
      <c r="G43" s="46"/>
      <c r="H43" s="46">
        <f t="shared" si="1"/>
        <v>0</v>
      </c>
      <c r="I43" s="68"/>
      <c r="J43" s="46">
        <f>D43+H43</f>
        <v>5035478.92</v>
      </c>
      <c r="K43" s="68">
        <f>J43/C43%</f>
        <v>99.134874256990074</v>
      </c>
    </row>
    <row r="44" spans="1:11" ht="36" x14ac:dyDescent="0.2">
      <c r="A44" s="36">
        <v>291336</v>
      </c>
      <c r="B44" s="45" t="s">
        <v>111</v>
      </c>
      <c r="C44" s="46">
        <v>6285501.8099999996</v>
      </c>
      <c r="D44" s="46">
        <v>0</v>
      </c>
      <c r="E44" s="46">
        <v>0</v>
      </c>
      <c r="F44" s="46">
        <v>0</v>
      </c>
      <c r="G44" s="46"/>
      <c r="H44" s="46">
        <f t="shared" si="1"/>
        <v>0</v>
      </c>
      <c r="I44" s="68"/>
      <c r="J44" s="46">
        <f>D44+H44</f>
        <v>0</v>
      </c>
      <c r="K44" s="68">
        <f>J44/C44%</f>
        <v>0</v>
      </c>
    </row>
    <row r="45" spans="1:11" ht="36" x14ac:dyDescent="0.2">
      <c r="A45" s="36">
        <v>291475</v>
      </c>
      <c r="B45" s="45" t="s">
        <v>112</v>
      </c>
      <c r="C45" s="46">
        <v>5557063.9000000004</v>
      </c>
      <c r="D45" s="46">
        <v>1618562.3</v>
      </c>
      <c r="E45" s="46">
        <v>0</v>
      </c>
      <c r="F45" s="46">
        <v>0</v>
      </c>
      <c r="G45" s="46"/>
      <c r="H45" s="46">
        <f t="shared" si="1"/>
        <v>0</v>
      </c>
      <c r="I45" s="68"/>
      <c r="J45" s="46">
        <f>D45+H45</f>
        <v>1618562.3</v>
      </c>
      <c r="K45" s="68">
        <f>J45/C45%</f>
        <v>29.126213574762023</v>
      </c>
    </row>
    <row r="46" spans="1:11" ht="36" x14ac:dyDescent="0.2">
      <c r="A46" s="36">
        <v>32634</v>
      </c>
      <c r="B46" s="45" t="s">
        <v>42</v>
      </c>
      <c r="C46" s="46">
        <v>207219538</v>
      </c>
      <c r="D46" s="46">
        <v>7224039.8600000003</v>
      </c>
      <c r="E46" s="46">
        <v>12923342</v>
      </c>
      <c r="F46" s="46">
        <v>0</v>
      </c>
      <c r="G46" s="46"/>
      <c r="H46" s="46">
        <f t="shared" si="1"/>
        <v>0</v>
      </c>
      <c r="I46" s="68">
        <f>H46/E46%</f>
        <v>0</v>
      </c>
      <c r="J46" s="46">
        <f>D46+H46</f>
        <v>7224039.8600000003</v>
      </c>
      <c r="K46" s="68">
        <f>J46/C46%</f>
        <v>3.4861769935998992</v>
      </c>
    </row>
    <row r="47" spans="1:11" ht="36" x14ac:dyDescent="0.2">
      <c r="A47" s="36">
        <v>155616</v>
      </c>
      <c r="B47" s="45" t="s">
        <v>43</v>
      </c>
      <c r="C47" s="46">
        <v>370863395.13999999</v>
      </c>
      <c r="D47" s="46">
        <v>112697924.39</v>
      </c>
      <c r="E47" s="46">
        <v>0</v>
      </c>
      <c r="F47" s="46">
        <v>0</v>
      </c>
      <c r="G47" s="46"/>
      <c r="H47" s="46">
        <f t="shared" si="1"/>
        <v>0</v>
      </c>
      <c r="I47" s="68"/>
      <c r="J47" s="46">
        <f>D47+H47</f>
        <v>112697924.39</v>
      </c>
      <c r="K47" s="68">
        <f>J47/C47%</f>
        <v>30.387988102049498</v>
      </c>
    </row>
    <row r="48" spans="1:11" ht="84" x14ac:dyDescent="0.2">
      <c r="A48" s="36">
        <v>316441</v>
      </c>
      <c r="B48" s="45" t="s">
        <v>32</v>
      </c>
      <c r="C48" s="46">
        <v>287785</v>
      </c>
      <c r="D48" s="46">
        <v>0</v>
      </c>
      <c r="E48" s="46">
        <v>224000</v>
      </c>
      <c r="F48" s="46">
        <v>0</v>
      </c>
      <c r="G48" s="46"/>
      <c r="H48" s="46">
        <f t="shared" si="1"/>
        <v>0</v>
      </c>
      <c r="I48" s="68">
        <f>H48/E48%</f>
        <v>0</v>
      </c>
      <c r="J48" s="46">
        <f>D48+H48</f>
        <v>0</v>
      </c>
      <c r="K48" s="68">
        <f>J48/C48%</f>
        <v>0</v>
      </c>
    </row>
    <row r="49" spans="1:11" ht="60" x14ac:dyDescent="0.2">
      <c r="A49" s="36">
        <v>312287</v>
      </c>
      <c r="B49" s="45" t="s">
        <v>113</v>
      </c>
      <c r="C49" s="46">
        <v>72666477.099999994</v>
      </c>
      <c r="D49" s="46">
        <v>990699.5</v>
      </c>
      <c r="E49" s="46">
        <v>0</v>
      </c>
      <c r="F49" s="46">
        <v>0</v>
      </c>
      <c r="G49" s="46"/>
      <c r="H49" s="46">
        <f t="shared" si="1"/>
        <v>0</v>
      </c>
      <c r="I49" s="68"/>
      <c r="J49" s="46">
        <f>D49+H49</f>
        <v>990699.5</v>
      </c>
      <c r="K49" s="68">
        <f>J49/C49%</f>
        <v>1.3633514923761181</v>
      </c>
    </row>
    <row r="50" spans="1:11" ht="48" x14ac:dyDescent="0.2">
      <c r="A50" s="36">
        <v>312258</v>
      </c>
      <c r="B50" s="45" t="s">
        <v>114</v>
      </c>
      <c r="C50" s="46">
        <v>66619856.689999998</v>
      </c>
      <c r="D50" s="46">
        <v>942260.41</v>
      </c>
      <c r="E50" s="46">
        <v>2469043</v>
      </c>
      <c r="F50" s="46">
        <v>0</v>
      </c>
      <c r="G50" s="46"/>
      <c r="H50" s="46">
        <f t="shared" si="1"/>
        <v>0</v>
      </c>
      <c r="I50" s="68">
        <f>H50/E50%</f>
        <v>0</v>
      </c>
      <c r="J50" s="46">
        <f>D50+H50</f>
        <v>942260.41</v>
      </c>
      <c r="K50" s="68">
        <f>J50/C50%</f>
        <v>1.4143837240367982</v>
      </c>
    </row>
    <row r="51" spans="1:11" ht="60" x14ac:dyDescent="0.2">
      <c r="A51" s="36">
        <v>312374</v>
      </c>
      <c r="B51" s="45" t="s">
        <v>115</v>
      </c>
      <c r="C51" s="46">
        <v>58127586.43</v>
      </c>
      <c r="D51" s="46">
        <v>634410.93000000005</v>
      </c>
      <c r="E51" s="46">
        <v>0</v>
      </c>
      <c r="F51" s="46">
        <v>0</v>
      </c>
      <c r="G51" s="46"/>
      <c r="H51" s="46">
        <f t="shared" si="1"/>
        <v>0</v>
      </c>
      <c r="I51" s="68"/>
      <c r="J51" s="46">
        <f>D51+H51</f>
        <v>634410.93000000005</v>
      </c>
      <c r="K51" s="68">
        <f>J51/C51%</f>
        <v>1.0914110992101622</v>
      </c>
    </row>
    <row r="52" spans="1:11" ht="48" x14ac:dyDescent="0.2">
      <c r="A52" s="36">
        <v>318325</v>
      </c>
      <c r="B52" s="45" t="s">
        <v>116</v>
      </c>
      <c r="C52" s="46">
        <v>35390699.32</v>
      </c>
      <c r="D52" s="46">
        <v>606296.18999999994</v>
      </c>
      <c r="E52" s="46">
        <v>0</v>
      </c>
      <c r="F52" s="46">
        <v>0</v>
      </c>
      <c r="G52" s="46"/>
      <c r="H52" s="46">
        <f t="shared" si="1"/>
        <v>0</v>
      </c>
      <c r="I52" s="68"/>
      <c r="J52" s="46">
        <f>D52+H52</f>
        <v>606296.18999999994</v>
      </c>
      <c r="K52" s="68">
        <f>J52/C52%</f>
        <v>1.7131511997486009</v>
      </c>
    </row>
    <row r="53" spans="1:11" ht="36" x14ac:dyDescent="0.2">
      <c r="A53" s="36">
        <v>318946</v>
      </c>
      <c r="B53" s="45" t="s">
        <v>117</v>
      </c>
      <c r="C53" s="46">
        <v>7296308</v>
      </c>
      <c r="D53" s="46">
        <v>3928829.44</v>
      </c>
      <c r="E53" s="46">
        <v>0</v>
      </c>
      <c r="F53" s="46">
        <v>0</v>
      </c>
      <c r="G53" s="46"/>
      <c r="H53" s="46">
        <f t="shared" si="1"/>
        <v>0</v>
      </c>
      <c r="I53" s="68"/>
      <c r="J53" s="46">
        <f>D53+H53</f>
        <v>3928829.44</v>
      </c>
      <c r="K53" s="68">
        <f>J53/C53%</f>
        <v>53.846814580744123</v>
      </c>
    </row>
    <row r="54" spans="1:11" ht="48" x14ac:dyDescent="0.2">
      <c r="A54" s="36">
        <v>322973</v>
      </c>
      <c r="B54" s="45" t="s">
        <v>118</v>
      </c>
      <c r="C54" s="46">
        <v>8836597.9499999993</v>
      </c>
      <c r="D54" s="46">
        <v>2970115</v>
      </c>
      <c r="E54" s="46">
        <v>0</v>
      </c>
      <c r="F54" s="46">
        <v>0</v>
      </c>
      <c r="G54" s="46"/>
      <c r="H54" s="46">
        <f t="shared" si="1"/>
        <v>0</v>
      </c>
      <c r="I54" s="68"/>
      <c r="J54" s="46">
        <f>D54+H54</f>
        <v>2970115</v>
      </c>
      <c r="K54" s="68">
        <f>J54/C54%</f>
        <v>33.611521275560584</v>
      </c>
    </row>
    <row r="55" spans="1:11" ht="48" x14ac:dyDescent="0.2">
      <c r="A55" s="36">
        <v>224486</v>
      </c>
      <c r="B55" s="45" t="s">
        <v>119</v>
      </c>
      <c r="C55" s="46">
        <v>2305668.02</v>
      </c>
      <c r="D55" s="46">
        <v>35500</v>
      </c>
      <c r="E55" s="46">
        <v>0</v>
      </c>
      <c r="F55" s="46">
        <v>0</v>
      </c>
      <c r="G55" s="46"/>
      <c r="H55" s="46">
        <f t="shared" si="1"/>
        <v>0</v>
      </c>
      <c r="I55" s="68"/>
      <c r="J55" s="46">
        <f>D55+H55</f>
        <v>35500</v>
      </c>
      <c r="K55" s="68">
        <f>J55/C55%</f>
        <v>1.5396839307334453</v>
      </c>
    </row>
    <row r="56" spans="1:11" ht="48" x14ac:dyDescent="0.2">
      <c r="A56" s="36">
        <v>313366</v>
      </c>
      <c r="B56" s="45" t="s">
        <v>120</v>
      </c>
      <c r="C56" s="46">
        <v>78638439</v>
      </c>
      <c r="D56" s="46">
        <v>1114061.97</v>
      </c>
      <c r="E56" s="46">
        <v>0</v>
      </c>
      <c r="F56" s="46">
        <v>0</v>
      </c>
      <c r="G56" s="46"/>
      <c r="H56" s="46">
        <f t="shared" si="1"/>
        <v>0</v>
      </c>
      <c r="I56" s="68"/>
      <c r="J56" s="46">
        <f>D56+H56</f>
        <v>1114061.97</v>
      </c>
      <c r="K56" s="68">
        <f>J56/C56%</f>
        <v>1.4166888155040818</v>
      </c>
    </row>
    <row r="57" spans="1:11" ht="36" x14ac:dyDescent="0.2">
      <c r="A57" s="36">
        <v>313488</v>
      </c>
      <c r="B57" s="45" t="s">
        <v>121</v>
      </c>
      <c r="C57" s="46">
        <v>73401266</v>
      </c>
      <c r="D57" s="46">
        <v>1173934.3899999999</v>
      </c>
      <c r="E57" s="46">
        <v>0</v>
      </c>
      <c r="F57" s="46">
        <v>0</v>
      </c>
      <c r="G57" s="46"/>
      <c r="H57" s="46">
        <f t="shared" si="1"/>
        <v>0</v>
      </c>
      <c r="I57" s="68"/>
      <c r="J57" s="46">
        <f>D57+H57</f>
        <v>1173934.3899999999</v>
      </c>
      <c r="K57" s="68">
        <f>J57/C57%</f>
        <v>1.5993380686376715</v>
      </c>
    </row>
    <row r="58" spans="1:11" ht="48" x14ac:dyDescent="0.2">
      <c r="A58" s="36"/>
      <c r="B58" s="45" t="s">
        <v>122</v>
      </c>
      <c r="C58" s="46">
        <v>82999089</v>
      </c>
      <c r="D58" s="46">
        <v>318343</v>
      </c>
      <c r="E58" s="46">
        <v>0</v>
      </c>
      <c r="F58" s="46">
        <v>0</v>
      </c>
      <c r="G58" s="46"/>
      <c r="H58" s="46">
        <f t="shared" si="1"/>
        <v>0</v>
      </c>
      <c r="I58" s="68"/>
      <c r="J58" s="46">
        <f>D58+H58</f>
        <v>318343</v>
      </c>
      <c r="K58" s="68">
        <f>J58/C58%</f>
        <v>0.38354999294028397</v>
      </c>
    </row>
    <row r="59" spans="1:11" ht="48" x14ac:dyDescent="0.2">
      <c r="A59" s="36">
        <v>323143</v>
      </c>
      <c r="B59" s="45" t="s">
        <v>123</v>
      </c>
      <c r="C59" s="46">
        <v>47673562.350000001</v>
      </c>
      <c r="D59" s="46">
        <v>11231489.02</v>
      </c>
      <c r="E59" s="46">
        <v>0</v>
      </c>
      <c r="F59" s="46">
        <v>0</v>
      </c>
      <c r="G59" s="46"/>
      <c r="H59" s="46">
        <f t="shared" si="1"/>
        <v>0</v>
      </c>
      <c r="I59" s="68"/>
      <c r="J59" s="46">
        <f>D59+H59</f>
        <v>11231489.02</v>
      </c>
      <c r="K59" s="68">
        <f>J59/C59%</f>
        <v>23.559156199704468</v>
      </c>
    </row>
    <row r="60" spans="1:11" ht="48" x14ac:dyDescent="0.2">
      <c r="A60" s="36">
        <v>323144</v>
      </c>
      <c r="B60" s="45" t="s">
        <v>124</v>
      </c>
      <c r="C60" s="46">
        <v>46946141.5</v>
      </c>
      <c r="D60" s="46">
        <v>10743758.779999999</v>
      </c>
      <c r="E60" s="46">
        <v>0</v>
      </c>
      <c r="F60" s="46">
        <v>0</v>
      </c>
      <c r="G60" s="46"/>
      <c r="H60" s="46">
        <f t="shared" si="1"/>
        <v>0</v>
      </c>
      <c r="I60" s="68"/>
      <c r="J60" s="46">
        <f>D60+H60</f>
        <v>10743758.779999999</v>
      </c>
      <c r="K60" s="68">
        <f>J60/C60%</f>
        <v>22.88528606765265</v>
      </c>
    </row>
    <row r="61" spans="1:11" ht="36" x14ac:dyDescent="0.2">
      <c r="A61" s="36">
        <v>322806</v>
      </c>
      <c r="B61" s="45" t="s">
        <v>125</v>
      </c>
      <c r="C61" s="46">
        <v>81692467.769999996</v>
      </c>
      <c r="D61" s="46">
        <v>9094126.6999999993</v>
      </c>
      <c r="E61" s="46">
        <v>0</v>
      </c>
      <c r="F61" s="46">
        <v>0</v>
      </c>
      <c r="G61" s="46"/>
      <c r="H61" s="46">
        <f t="shared" si="1"/>
        <v>0</v>
      </c>
      <c r="I61" s="68"/>
      <c r="J61" s="46">
        <f>D61+H61</f>
        <v>9094126.6999999993</v>
      </c>
      <c r="K61" s="68">
        <f>J61/C61%</f>
        <v>11.132148346410517</v>
      </c>
    </row>
    <row r="62" spans="1:11" ht="48" x14ac:dyDescent="0.2">
      <c r="A62" s="36">
        <v>321841</v>
      </c>
      <c r="B62" s="45" t="s">
        <v>44</v>
      </c>
      <c r="C62" s="46">
        <v>2190601.11</v>
      </c>
      <c r="D62" s="46">
        <v>508092.99</v>
      </c>
      <c r="E62" s="46">
        <v>0</v>
      </c>
      <c r="F62" s="46">
        <v>0</v>
      </c>
      <c r="G62" s="46"/>
      <c r="H62" s="46">
        <f t="shared" si="1"/>
        <v>0</v>
      </c>
      <c r="I62" s="68"/>
      <c r="J62" s="46">
        <f>D62+H62</f>
        <v>508092.99</v>
      </c>
      <c r="K62" s="68">
        <f>J62/C62%</f>
        <v>23.194226812018734</v>
      </c>
    </row>
    <row r="63" spans="1:11" ht="48" x14ac:dyDescent="0.2">
      <c r="A63" s="36">
        <v>159298</v>
      </c>
      <c r="B63" s="45" t="s">
        <v>46</v>
      </c>
      <c r="C63" s="46">
        <v>71944623</v>
      </c>
      <c r="D63" s="46">
        <v>0</v>
      </c>
      <c r="E63" s="46">
        <v>22981035</v>
      </c>
      <c r="F63" s="46">
        <v>0</v>
      </c>
      <c r="G63" s="46"/>
      <c r="H63" s="46">
        <f t="shared" si="1"/>
        <v>0</v>
      </c>
      <c r="I63" s="68">
        <f>H63/E63%</f>
        <v>0</v>
      </c>
      <c r="J63" s="46">
        <f>D63+H63</f>
        <v>0</v>
      </c>
      <c r="K63" s="68">
        <f>J63/C63%</f>
        <v>0</v>
      </c>
    </row>
    <row r="64" spans="1:11" ht="72" x14ac:dyDescent="0.2">
      <c r="A64" s="36">
        <v>331272</v>
      </c>
      <c r="B64" s="45" t="s">
        <v>126</v>
      </c>
      <c r="C64" s="46">
        <v>3624402.17</v>
      </c>
      <c r="D64" s="46">
        <v>2486244.1</v>
      </c>
      <c r="E64" s="46">
        <v>0</v>
      </c>
      <c r="F64" s="46">
        <v>0</v>
      </c>
      <c r="G64" s="46"/>
      <c r="H64" s="46">
        <f t="shared" si="1"/>
        <v>0</v>
      </c>
      <c r="I64" s="68"/>
      <c r="J64" s="46">
        <f>D64+H64</f>
        <v>2486244.1</v>
      </c>
      <c r="K64" s="68">
        <f>J64/C64%</f>
        <v>68.597357119450137</v>
      </c>
    </row>
    <row r="65" spans="1:12" ht="60" x14ac:dyDescent="0.2">
      <c r="A65" s="36">
        <v>331714</v>
      </c>
      <c r="B65" s="45" t="s">
        <v>127</v>
      </c>
      <c r="C65" s="46">
        <v>11295329.08</v>
      </c>
      <c r="D65" s="46">
        <v>0</v>
      </c>
      <c r="E65" s="46">
        <v>0</v>
      </c>
      <c r="F65" s="46">
        <v>0</v>
      </c>
      <c r="G65" s="46"/>
      <c r="H65" s="46">
        <f t="shared" si="1"/>
        <v>0</v>
      </c>
      <c r="I65" s="68"/>
      <c r="J65" s="46">
        <f>D65+H65</f>
        <v>0</v>
      </c>
      <c r="K65" s="68">
        <f>J65/C65%</f>
        <v>0</v>
      </c>
    </row>
    <row r="66" spans="1:12" ht="72" x14ac:dyDescent="0.2">
      <c r="A66" s="36">
        <v>334296</v>
      </c>
      <c r="B66" s="45" t="s">
        <v>128</v>
      </c>
      <c r="C66" s="46">
        <v>11470447.9</v>
      </c>
      <c r="D66" s="46">
        <v>5447506.8700000001</v>
      </c>
      <c r="E66" s="46">
        <v>0</v>
      </c>
      <c r="F66" s="46">
        <v>0</v>
      </c>
      <c r="G66" s="46"/>
      <c r="H66" s="46">
        <f t="shared" si="1"/>
        <v>0</v>
      </c>
      <c r="I66" s="68"/>
      <c r="J66" s="46">
        <f>D66+H66</f>
        <v>5447506.8700000001</v>
      </c>
      <c r="K66" s="68">
        <f>J66/C66%</f>
        <v>47.491666563430357</v>
      </c>
    </row>
    <row r="67" spans="1:12" ht="48" x14ac:dyDescent="0.2">
      <c r="A67" s="36">
        <v>342732</v>
      </c>
      <c r="B67" s="45" t="s">
        <v>129</v>
      </c>
      <c r="C67" s="46">
        <v>5451368.2300000004</v>
      </c>
      <c r="D67" s="46">
        <v>2846451</v>
      </c>
      <c r="E67" s="46">
        <v>0</v>
      </c>
      <c r="F67" s="46">
        <v>0</v>
      </c>
      <c r="G67" s="46"/>
      <c r="H67" s="46">
        <f t="shared" si="1"/>
        <v>0</v>
      </c>
      <c r="I67" s="68"/>
      <c r="J67" s="46">
        <f>D67+H67</f>
        <v>2846451</v>
      </c>
      <c r="K67" s="68">
        <f>J67/C67%</f>
        <v>52.215349980127826</v>
      </c>
    </row>
    <row r="68" spans="1:12" ht="48" x14ac:dyDescent="0.2">
      <c r="A68" s="36">
        <v>345531</v>
      </c>
      <c r="B68" s="45" t="s">
        <v>130</v>
      </c>
      <c r="C68" s="46">
        <v>6843686.2300000004</v>
      </c>
      <c r="D68" s="46">
        <v>2597504.7599999998</v>
      </c>
      <c r="E68" s="46">
        <v>0</v>
      </c>
      <c r="F68" s="46">
        <v>0</v>
      </c>
      <c r="G68" s="46"/>
      <c r="H68" s="46">
        <f t="shared" si="1"/>
        <v>0</v>
      </c>
      <c r="I68" s="68"/>
      <c r="J68" s="46">
        <f>D68+H68</f>
        <v>2597504.7599999998</v>
      </c>
      <c r="K68" s="68">
        <f>J68/C68%</f>
        <v>37.954761114172229</v>
      </c>
    </row>
    <row r="69" spans="1:12" ht="60" x14ac:dyDescent="0.2">
      <c r="A69" s="36">
        <v>346633</v>
      </c>
      <c r="B69" s="45" t="s">
        <v>131</v>
      </c>
      <c r="C69" s="46">
        <v>1676436.76</v>
      </c>
      <c r="D69" s="46">
        <v>1189460.1599999999</v>
      </c>
      <c r="E69" s="46">
        <v>0</v>
      </c>
      <c r="F69" s="46">
        <v>0</v>
      </c>
      <c r="G69" s="46"/>
      <c r="H69" s="46">
        <f t="shared" si="1"/>
        <v>0</v>
      </c>
      <c r="I69" s="68"/>
      <c r="J69" s="46">
        <f>D69+H69</f>
        <v>1189460.1599999999</v>
      </c>
      <c r="K69" s="68">
        <f>J69/C69%</f>
        <v>70.951686838458485</v>
      </c>
    </row>
    <row r="70" spans="1:12" ht="60" x14ac:dyDescent="0.2">
      <c r="A70" s="36">
        <v>338389</v>
      </c>
      <c r="B70" s="45" t="s">
        <v>132</v>
      </c>
      <c r="C70" s="46">
        <v>2570374.81</v>
      </c>
      <c r="D70" s="46">
        <v>1003460.59</v>
      </c>
      <c r="E70" s="46">
        <v>0</v>
      </c>
      <c r="F70" s="46">
        <v>0</v>
      </c>
      <c r="G70" s="46"/>
      <c r="H70" s="46">
        <f t="shared" si="1"/>
        <v>0</v>
      </c>
      <c r="I70" s="68"/>
      <c r="J70" s="46">
        <f>D70+H70</f>
        <v>1003460.59</v>
      </c>
      <c r="K70" s="68">
        <f>J70/C70%</f>
        <v>39.039465610075752</v>
      </c>
    </row>
    <row r="71" spans="1:12" ht="48" x14ac:dyDescent="0.2">
      <c r="A71" s="36">
        <v>348735</v>
      </c>
      <c r="B71" s="45" t="s">
        <v>133</v>
      </c>
      <c r="C71" s="46">
        <v>2283595</v>
      </c>
      <c r="D71" s="46">
        <v>988110.3</v>
      </c>
      <c r="E71" s="46">
        <v>0</v>
      </c>
      <c r="F71" s="46">
        <v>0</v>
      </c>
      <c r="G71" s="46"/>
      <c r="H71" s="46">
        <f t="shared" ref="H71:H134" si="2">SUM(F71:G71)</f>
        <v>0</v>
      </c>
      <c r="I71" s="68"/>
      <c r="J71" s="46">
        <f>D71+H71</f>
        <v>988110.3</v>
      </c>
      <c r="K71" s="68">
        <f>J71/C71%</f>
        <v>43.269944977108466</v>
      </c>
    </row>
    <row r="72" spans="1:12" ht="60" x14ac:dyDescent="0.2">
      <c r="A72" s="36">
        <v>348743</v>
      </c>
      <c r="B72" s="45" t="s">
        <v>134</v>
      </c>
      <c r="C72" s="46">
        <v>7047555.8399999999</v>
      </c>
      <c r="D72" s="46">
        <v>0</v>
      </c>
      <c r="E72" s="46">
        <v>0</v>
      </c>
      <c r="F72" s="46">
        <v>0</v>
      </c>
      <c r="G72" s="46"/>
      <c r="H72" s="46">
        <f t="shared" si="2"/>
        <v>0</v>
      </c>
      <c r="I72" s="68"/>
      <c r="J72" s="46">
        <f>D72+H72</f>
        <v>0</v>
      </c>
      <c r="K72" s="68">
        <f>J72/C72%</f>
        <v>0</v>
      </c>
    </row>
    <row r="73" spans="1:12" ht="48" x14ac:dyDescent="0.2">
      <c r="A73" s="36">
        <v>351677</v>
      </c>
      <c r="B73" s="45" t="s">
        <v>135</v>
      </c>
      <c r="C73" s="46">
        <v>2312931.4700000002</v>
      </c>
      <c r="D73" s="46">
        <v>1518213.81</v>
      </c>
      <c r="E73" s="46">
        <v>0</v>
      </c>
      <c r="F73" s="46">
        <v>0</v>
      </c>
      <c r="G73" s="46"/>
      <c r="H73" s="46">
        <f t="shared" si="2"/>
        <v>0</v>
      </c>
      <c r="I73" s="68"/>
      <c r="J73" s="46">
        <f>D73+H73</f>
        <v>1518213.81</v>
      </c>
      <c r="K73" s="68">
        <f>J73/C73%</f>
        <v>65.640241818318984</v>
      </c>
    </row>
    <row r="74" spans="1:12" ht="48" x14ac:dyDescent="0.2">
      <c r="A74" s="36">
        <v>352120</v>
      </c>
      <c r="B74" s="45" t="s">
        <v>136</v>
      </c>
      <c r="C74" s="46">
        <v>2510449.9700000002</v>
      </c>
      <c r="D74" s="46">
        <v>1143861.98</v>
      </c>
      <c r="E74" s="46">
        <v>0</v>
      </c>
      <c r="F74" s="46">
        <v>0</v>
      </c>
      <c r="G74" s="46"/>
      <c r="H74" s="46">
        <f t="shared" si="2"/>
        <v>0</v>
      </c>
      <c r="I74" s="68"/>
      <c r="J74" s="46">
        <f>D74+H74</f>
        <v>1143861.98</v>
      </c>
      <c r="K74" s="68">
        <f>J74/C74%</f>
        <v>45.564022134247111</v>
      </c>
    </row>
    <row r="75" spans="1:12" ht="36" x14ac:dyDescent="0.2">
      <c r="A75" s="36">
        <v>352298</v>
      </c>
      <c r="B75" s="45" t="s">
        <v>137</v>
      </c>
      <c r="C75" s="46">
        <v>2253465.79</v>
      </c>
      <c r="D75" s="46">
        <v>561859.44999999995</v>
      </c>
      <c r="E75" s="46">
        <v>0</v>
      </c>
      <c r="F75" s="46">
        <v>0</v>
      </c>
      <c r="G75" s="46"/>
      <c r="H75" s="46">
        <f t="shared" si="2"/>
        <v>0</v>
      </c>
      <c r="I75" s="68"/>
      <c r="J75" s="46">
        <f>D75+H75</f>
        <v>561859.44999999995</v>
      </c>
      <c r="K75" s="68">
        <f>J75/C75%</f>
        <v>24.933125343784337</v>
      </c>
    </row>
    <row r="76" spans="1:12" ht="72" x14ac:dyDescent="0.2">
      <c r="A76" s="36">
        <v>355998</v>
      </c>
      <c r="B76" s="45" t="s">
        <v>138</v>
      </c>
      <c r="C76" s="46">
        <v>7112629.8200000003</v>
      </c>
      <c r="D76" s="46">
        <v>0</v>
      </c>
      <c r="E76" s="46">
        <v>1000000</v>
      </c>
      <c r="F76" s="46">
        <v>0</v>
      </c>
      <c r="G76" s="46"/>
      <c r="H76" s="46">
        <f t="shared" si="2"/>
        <v>0</v>
      </c>
      <c r="I76" s="68">
        <f>H76/E76%</f>
        <v>0</v>
      </c>
      <c r="J76" s="46">
        <f>D76+H76</f>
        <v>0</v>
      </c>
      <c r="K76" s="68">
        <f>J76/C76%</f>
        <v>0</v>
      </c>
    </row>
    <row r="77" spans="1:12" ht="48" x14ac:dyDescent="0.2">
      <c r="A77" s="36">
        <v>357457</v>
      </c>
      <c r="B77" s="45" t="s">
        <v>139</v>
      </c>
      <c r="C77" s="46">
        <v>3240691</v>
      </c>
      <c r="D77" s="46">
        <v>1999408</v>
      </c>
      <c r="E77" s="46">
        <v>0</v>
      </c>
      <c r="F77" s="46">
        <v>0</v>
      </c>
      <c r="G77" s="46"/>
      <c r="H77" s="46">
        <f t="shared" si="2"/>
        <v>0</v>
      </c>
      <c r="I77" s="68"/>
      <c r="J77" s="46">
        <f>D77+H77</f>
        <v>1999408</v>
      </c>
      <c r="K77" s="68">
        <f>J77/C77%</f>
        <v>61.696965245992288</v>
      </c>
    </row>
    <row r="78" spans="1:12" ht="48" x14ac:dyDescent="0.2">
      <c r="A78" s="36">
        <v>359838</v>
      </c>
      <c r="B78" s="45" t="s">
        <v>140</v>
      </c>
      <c r="C78" s="46">
        <v>14412403</v>
      </c>
      <c r="D78" s="46">
        <v>738573</v>
      </c>
      <c r="E78" s="46">
        <v>0</v>
      </c>
      <c r="F78" s="46">
        <v>0</v>
      </c>
      <c r="G78" s="46"/>
      <c r="H78" s="46">
        <f t="shared" si="2"/>
        <v>0</v>
      </c>
      <c r="I78" s="68"/>
      <c r="J78" s="46">
        <f>D78+H78</f>
        <v>738573</v>
      </c>
      <c r="K78" s="68">
        <f>J78/C78%</f>
        <v>5.1245652789475846</v>
      </c>
    </row>
    <row r="79" spans="1:12" ht="26.25" customHeight="1" x14ac:dyDescent="0.2">
      <c r="A79" s="107"/>
      <c r="B79" s="108" t="s">
        <v>188</v>
      </c>
      <c r="C79" s="108"/>
      <c r="D79" s="109">
        <f>D80</f>
        <v>1497079.07</v>
      </c>
      <c r="E79" s="109">
        <f>E80</f>
        <v>41406</v>
      </c>
      <c r="F79" s="109">
        <v>0</v>
      </c>
      <c r="G79" s="109">
        <f t="shared" ref="G79" si="3">G80</f>
        <v>0</v>
      </c>
      <c r="H79" s="109">
        <f t="shared" si="2"/>
        <v>0</v>
      </c>
      <c r="I79" s="122">
        <f>H79/E79%</f>
        <v>0</v>
      </c>
      <c r="J79" s="109">
        <f>D79+H79</f>
        <v>1497079.07</v>
      </c>
      <c r="K79" s="109"/>
      <c r="L79" s="34"/>
    </row>
    <row r="80" spans="1:12" ht="48" x14ac:dyDescent="0.2">
      <c r="A80" s="133">
        <v>117211</v>
      </c>
      <c r="B80" s="134" t="s">
        <v>180</v>
      </c>
      <c r="C80" s="106">
        <v>2308127.64</v>
      </c>
      <c r="D80" s="106">
        <v>1497079.07</v>
      </c>
      <c r="E80" s="106">
        <v>41406</v>
      </c>
      <c r="F80" s="106">
        <v>0</v>
      </c>
      <c r="G80" s="106"/>
      <c r="H80" s="106">
        <f t="shared" si="2"/>
        <v>0</v>
      </c>
      <c r="I80" s="106">
        <f>H80/E80%</f>
        <v>0</v>
      </c>
      <c r="J80" s="106">
        <f>D80+H80</f>
        <v>1497079.07</v>
      </c>
      <c r="K80" s="136">
        <f>J80/C80%</f>
        <v>64.861190692209718</v>
      </c>
    </row>
    <row r="81" spans="1:12" ht="26.25" customHeight="1" x14ac:dyDescent="0.2">
      <c r="A81" s="45"/>
      <c r="B81" s="92" t="s">
        <v>190</v>
      </c>
      <c r="C81" s="92"/>
      <c r="D81" s="50">
        <f>D82</f>
        <v>67045309.93</v>
      </c>
      <c r="E81" s="50">
        <f>E82</f>
        <v>19976145</v>
      </c>
      <c r="F81" s="50">
        <v>0</v>
      </c>
      <c r="G81" s="50">
        <f>G82</f>
        <v>58547</v>
      </c>
      <c r="H81" s="50">
        <f t="shared" si="2"/>
        <v>58547</v>
      </c>
      <c r="I81" s="93">
        <f>H81/E81%</f>
        <v>0.29308457662877396</v>
      </c>
      <c r="J81" s="50">
        <f>D81+H81</f>
        <v>67103856.93</v>
      </c>
      <c r="K81" s="50"/>
      <c r="L81" s="34"/>
    </row>
    <row r="82" spans="1:12" ht="48" x14ac:dyDescent="0.2">
      <c r="A82" s="133">
        <v>16823</v>
      </c>
      <c r="B82" s="134" t="s">
        <v>181</v>
      </c>
      <c r="C82" s="106">
        <v>131606305.98999999</v>
      </c>
      <c r="D82" s="106">
        <v>67045309.93</v>
      </c>
      <c r="E82" s="106">
        <v>19976145</v>
      </c>
      <c r="F82" s="106">
        <v>0</v>
      </c>
      <c r="G82" s="106">
        <v>58547</v>
      </c>
      <c r="H82" s="106">
        <f t="shared" si="2"/>
        <v>58547</v>
      </c>
      <c r="I82" s="106">
        <f>H82/E82%</f>
        <v>0.29308457662877396</v>
      </c>
      <c r="J82" s="106">
        <f>D82+H82</f>
        <v>67103856.93</v>
      </c>
      <c r="K82" s="136">
        <f>J82/C82%</f>
        <v>50.988329491672559</v>
      </c>
    </row>
    <row r="83" spans="1:12" ht="26.25" customHeight="1" x14ac:dyDescent="0.2">
      <c r="A83" s="45"/>
      <c r="B83" s="92" t="s">
        <v>191</v>
      </c>
      <c r="C83" s="92"/>
      <c r="D83" s="50">
        <f>SUM(D84:D85)</f>
        <v>23673602.68</v>
      </c>
      <c r="E83" s="50">
        <f>SUM(E84:E85)</f>
        <v>400144</v>
      </c>
      <c r="F83" s="50">
        <v>0</v>
      </c>
      <c r="G83" s="50">
        <f t="shared" ref="G83" si="4">SUM(G84:G85)</f>
        <v>0</v>
      </c>
      <c r="H83" s="50">
        <f t="shared" si="2"/>
        <v>0</v>
      </c>
      <c r="I83" s="93">
        <f>H83/E83%</f>
        <v>0</v>
      </c>
      <c r="J83" s="50">
        <f>D83+H83</f>
        <v>23673602.68</v>
      </c>
      <c r="K83" s="50"/>
      <c r="L83" s="34"/>
    </row>
    <row r="84" spans="1:12" ht="60" x14ac:dyDescent="0.2">
      <c r="A84" s="47">
        <v>191262</v>
      </c>
      <c r="B84" s="45" t="s">
        <v>182</v>
      </c>
      <c r="C84" s="128">
        <v>12762215</v>
      </c>
      <c r="D84" s="128">
        <v>12651378.949999999</v>
      </c>
      <c r="E84" s="46">
        <v>5437</v>
      </c>
      <c r="F84" s="46">
        <v>0</v>
      </c>
      <c r="G84" s="106"/>
      <c r="H84" s="106">
        <f t="shared" si="2"/>
        <v>0</v>
      </c>
      <c r="I84" s="106">
        <f>H84/E84%</f>
        <v>0</v>
      </c>
      <c r="J84" s="106">
        <f>D84+H84</f>
        <v>12651378.949999999</v>
      </c>
      <c r="K84" s="129">
        <f>J84/C84%</f>
        <v>99.131529675687176</v>
      </c>
    </row>
    <row r="85" spans="1:12" ht="48" x14ac:dyDescent="0.2">
      <c r="A85" s="133">
        <v>187772</v>
      </c>
      <c r="B85" s="134" t="s">
        <v>76</v>
      </c>
      <c r="C85" s="106">
        <v>11416931</v>
      </c>
      <c r="D85" s="106">
        <v>11022223.73</v>
      </c>
      <c r="E85" s="106">
        <v>394707</v>
      </c>
      <c r="F85" s="106">
        <v>0</v>
      </c>
      <c r="G85" s="106"/>
      <c r="H85" s="106">
        <f t="shared" si="2"/>
        <v>0</v>
      </c>
      <c r="I85" s="106">
        <f>H85/E85%</f>
        <v>0</v>
      </c>
      <c r="J85" s="106">
        <f>D85+H85</f>
        <v>11022223.73</v>
      </c>
      <c r="K85" s="136">
        <f>J85/C85%</f>
        <v>96.542790089560853</v>
      </c>
    </row>
    <row r="86" spans="1:12" ht="26.25" customHeight="1" x14ac:dyDescent="0.2">
      <c r="A86" s="45"/>
      <c r="B86" s="92" t="s">
        <v>192</v>
      </c>
      <c r="C86" s="92"/>
      <c r="D86" s="50">
        <f>D87</f>
        <v>247885</v>
      </c>
      <c r="E86" s="50">
        <f>E87</f>
        <v>5129402</v>
      </c>
      <c r="F86" s="50">
        <v>0</v>
      </c>
      <c r="G86" s="50">
        <f t="shared" ref="G86" si="5">G87</f>
        <v>0</v>
      </c>
      <c r="H86" s="50">
        <f t="shared" si="2"/>
        <v>0</v>
      </c>
      <c r="I86" s="93">
        <f>H86/E86%</f>
        <v>0</v>
      </c>
      <c r="J86" s="50">
        <f>D86+H86</f>
        <v>247885</v>
      </c>
      <c r="K86" s="50"/>
      <c r="L86" s="34"/>
    </row>
    <row r="87" spans="1:12" ht="72" x14ac:dyDescent="0.2">
      <c r="A87" s="133">
        <v>227664</v>
      </c>
      <c r="B87" s="134" t="s">
        <v>145</v>
      </c>
      <c r="C87" s="106">
        <v>5377287</v>
      </c>
      <c r="D87" s="128">
        <v>247885</v>
      </c>
      <c r="E87" s="106">
        <v>5129402</v>
      </c>
      <c r="F87" s="106">
        <v>0</v>
      </c>
      <c r="G87" s="106"/>
      <c r="H87" s="106">
        <f t="shared" si="2"/>
        <v>0</v>
      </c>
      <c r="I87" s="106">
        <f>H87/E87%</f>
        <v>0</v>
      </c>
      <c r="J87" s="106">
        <f>D87+H87</f>
        <v>247885</v>
      </c>
      <c r="K87" s="136">
        <f>J87/C87%</f>
        <v>4.6098525148462413</v>
      </c>
    </row>
    <row r="88" spans="1:12" ht="26.25" customHeight="1" x14ac:dyDescent="0.2">
      <c r="A88" s="45"/>
      <c r="B88" s="92" t="s">
        <v>193</v>
      </c>
      <c r="C88" s="92"/>
      <c r="D88" s="50">
        <f>SUM(D89:D108)</f>
        <v>24894514.310000002</v>
      </c>
      <c r="E88" s="50">
        <f>SUM(E89:E108)</f>
        <v>13066477</v>
      </c>
      <c r="F88" s="50">
        <v>0</v>
      </c>
      <c r="G88" s="50">
        <f t="shared" ref="G88" si="6">SUM(G89:G108)</f>
        <v>1233614</v>
      </c>
      <c r="H88" s="50">
        <f t="shared" si="2"/>
        <v>1233614</v>
      </c>
      <c r="I88" s="93">
        <f>H88/E88%</f>
        <v>9.4410605092711677</v>
      </c>
      <c r="J88" s="50">
        <f>D88+H88</f>
        <v>26128128.310000002</v>
      </c>
      <c r="K88" s="50"/>
      <c r="L88" s="34"/>
    </row>
    <row r="89" spans="1:12" ht="19.899999999999999" customHeight="1" x14ac:dyDescent="0.2">
      <c r="A89" s="36"/>
      <c r="B89" s="45" t="s">
        <v>18</v>
      </c>
      <c r="C89" s="46"/>
      <c r="D89" s="46"/>
      <c r="E89" s="46">
        <v>180000</v>
      </c>
      <c r="F89" s="46">
        <v>0</v>
      </c>
      <c r="G89" s="46"/>
      <c r="H89" s="46">
        <f t="shared" si="2"/>
        <v>0</v>
      </c>
      <c r="I89" s="68">
        <f>H89/E89%</f>
        <v>0</v>
      </c>
      <c r="J89" s="46">
        <f>D89+H89</f>
        <v>0</v>
      </c>
      <c r="K89" s="68"/>
    </row>
    <row r="90" spans="1:12" ht="60" x14ac:dyDescent="0.2">
      <c r="A90" s="36">
        <v>66385</v>
      </c>
      <c r="B90" s="45" t="s">
        <v>30</v>
      </c>
      <c r="C90" s="46">
        <v>12923265.710000001</v>
      </c>
      <c r="D90" s="46">
        <v>9983047.3200000003</v>
      </c>
      <c r="E90" s="46">
        <v>2834454</v>
      </c>
      <c r="F90" s="46">
        <v>0</v>
      </c>
      <c r="G90" s="46">
        <v>160240</v>
      </c>
      <c r="H90" s="46">
        <f t="shared" si="2"/>
        <v>160240</v>
      </c>
      <c r="I90" s="68">
        <f>H90/E90%</f>
        <v>5.6532933679643413</v>
      </c>
      <c r="J90" s="46">
        <f>D90+H90</f>
        <v>10143287.32</v>
      </c>
      <c r="K90" s="68">
        <f>J90/C90%</f>
        <v>78.48857670821657</v>
      </c>
    </row>
    <row r="91" spans="1:12" ht="72" x14ac:dyDescent="0.2">
      <c r="A91" s="36">
        <v>108527</v>
      </c>
      <c r="B91" s="45" t="s">
        <v>23</v>
      </c>
      <c r="C91" s="46">
        <v>2725244.36</v>
      </c>
      <c r="D91" s="46">
        <v>2412374.2999999998</v>
      </c>
      <c r="E91" s="46">
        <v>2007</v>
      </c>
      <c r="F91" s="46">
        <v>0</v>
      </c>
      <c r="G91" s="46"/>
      <c r="H91" s="46">
        <f t="shared" si="2"/>
        <v>0</v>
      </c>
      <c r="I91" s="68">
        <f>H91/E91%</f>
        <v>0</v>
      </c>
      <c r="J91" s="46">
        <f>D91+H91</f>
        <v>2412374.2999999998</v>
      </c>
      <c r="K91" s="68">
        <f>J91/C91%</f>
        <v>88.519559398335929</v>
      </c>
    </row>
    <row r="92" spans="1:12" ht="60" x14ac:dyDescent="0.2">
      <c r="A92" s="36">
        <v>142233</v>
      </c>
      <c r="B92" s="45" t="s">
        <v>50</v>
      </c>
      <c r="C92" s="46">
        <v>347525.81</v>
      </c>
      <c r="D92" s="46">
        <v>281104.27</v>
      </c>
      <c r="E92" s="46">
        <v>39406</v>
      </c>
      <c r="F92" s="46">
        <v>0</v>
      </c>
      <c r="G92" s="46">
        <v>0</v>
      </c>
      <c r="H92" s="46">
        <f t="shared" si="2"/>
        <v>0</v>
      </c>
      <c r="I92" s="68">
        <f>H92/E92%</f>
        <v>0</v>
      </c>
      <c r="J92" s="46">
        <f>D92+H92</f>
        <v>281104.27</v>
      </c>
      <c r="K92" s="68">
        <f>J92/C92%</f>
        <v>80.887307334094132</v>
      </c>
    </row>
    <row r="93" spans="1:12" ht="36" x14ac:dyDescent="0.2">
      <c r="A93" s="36">
        <v>111221</v>
      </c>
      <c r="B93" s="45" t="s">
        <v>80</v>
      </c>
      <c r="C93" s="46">
        <v>3865203</v>
      </c>
      <c r="D93" s="46">
        <v>89540.59</v>
      </c>
      <c r="E93" s="46">
        <v>460753</v>
      </c>
      <c r="F93" s="46">
        <v>0</v>
      </c>
      <c r="G93" s="46"/>
      <c r="H93" s="46">
        <f t="shared" si="2"/>
        <v>0</v>
      </c>
      <c r="I93" s="68">
        <f>H93/E93%</f>
        <v>0</v>
      </c>
      <c r="J93" s="46">
        <f>D93+H93</f>
        <v>89540.59</v>
      </c>
      <c r="K93" s="68">
        <f>J93/C93%</f>
        <v>2.3165818198940649</v>
      </c>
    </row>
    <row r="94" spans="1:12" ht="36" x14ac:dyDescent="0.2">
      <c r="A94" s="36">
        <v>111234</v>
      </c>
      <c r="B94" s="45" t="s">
        <v>13</v>
      </c>
      <c r="C94" s="46">
        <v>14669819.58</v>
      </c>
      <c r="D94" s="46">
        <v>3978634.55</v>
      </c>
      <c r="E94" s="46">
        <v>3666593</v>
      </c>
      <c r="F94" s="46">
        <v>0</v>
      </c>
      <c r="G94" s="46">
        <v>134696</v>
      </c>
      <c r="H94" s="46">
        <f t="shared" si="2"/>
        <v>134696</v>
      </c>
      <c r="I94" s="68">
        <f>H94/E94%</f>
        <v>3.6736010787125815</v>
      </c>
      <c r="J94" s="46">
        <f>D94+H94</f>
        <v>4113330.55</v>
      </c>
      <c r="K94" s="68">
        <f>J94/C94%</f>
        <v>28.039407898430337</v>
      </c>
    </row>
    <row r="95" spans="1:12" ht="48" x14ac:dyDescent="0.2">
      <c r="A95" s="36">
        <v>141991</v>
      </c>
      <c r="B95" s="45" t="s">
        <v>51</v>
      </c>
      <c r="C95" s="46">
        <v>376317.74</v>
      </c>
      <c r="D95" s="46">
        <v>306143.46000000002</v>
      </c>
      <c r="E95" s="46">
        <v>51740</v>
      </c>
      <c r="F95" s="46">
        <v>0</v>
      </c>
      <c r="G95" s="46">
        <v>0</v>
      </c>
      <c r="H95" s="46">
        <f t="shared" si="2"/>
        <v>0</v>
      </c>
      <c r="I95" s="68">
        <f>H95/E95%</f>
        <v>0</v>
      </c>
      <c r="J95" s="46">
        <f>D95+H95</f>
        <v>306143.46000000002</v>
      </c>
      <c r="K95" s="68">
        <f>J95/C95%</f>
        <v>81.352385885395677</v>
      </c>
    </row>
    <row r="96" spans="1:12" ht="60" x14ac:dyDescent="0.2">
      <c r="A96" s="36">
        <v>142222</v>
      </c>
      <c r="B96" s="45" t="s">
        <v>52</v>
      </c>
      <c r="C96" s="46">
        <v>412200.81</v>
      </c>
      <c r="D96" s="46">
        <v>324780.38</v>
      </c>
      <c r="E96" s="46">
        <v>43811</v>
      </c>
      <c r="F96" s="46">
        <v>0</v>
      </c>
      <c r="G96" s="46"/>
      <c r="H96" s="46">
        <f t="shared" si="2"/>
        <v>0</v>
      </c>
      <c r="I96" s="68">
        <f>H96/E96%</f>
        <v>0</v>
      </c>
      <c r="J96" s="46">
        <f>D96+H96</f>
        <v>324780.38</v>
      </c>
      <c r="K96" s="68">
        <f>J96/C96%</f>
        <v>78.791785974413784</v>
      </c>
    </row>
    <row r="97" spans="1:12" ht="60" x14ac:dyDescent="0.2">
      <c r="A97" s="36">
        <v>106725</v>
      </c>
      <c r="B97" s="45" t="s">
        <v>175</v>
      </c>
      <c r="C97" s="46">
        <v>2025773</v>
      </c>
      <c r="D97" s="46">
        <v>59417.79</v>
      </c>
      <c r="E97" s="46">
        <v>250000</v>
      </c>
      <c r="F97" s="46">
        <v>0</v>
      </c>
      <c r="G97" s="46"/>
      <c r="H97" s="46">
        <f t="shared" si="2"/>
        <v>0</v>
      </c>
      <c r="I97" s="68">
        <f>H97/E97%</f>
        <v>0</v>
      </c>
      <c r="J97" s="46">
        <f>D97+H97</f>
        <v>59417.79</v>
      </c>
      <c r="K97" s="68">
        <f>J97/C97%</f>
        <v>2.9330922072710024</v>
      </c>
    </row>
    <row r="98" spans="1:12" ht="60" x14ac:dyDescent="0.2">
      <c r="A98" s="36">
        <v>141811</v>
      </c>
      <c r="B98" s="45" t="s">
        <v>53</v>
      </c>
      <c r="C98" s="46">
        <v>383114.81</v>
      </c>
      <c r="D98" s="46">
        <v>313378.19</v>
      </c>
      <c r="E98" s="46">
        <v>38050</v>
      </c>
      <c r="F98" s="46">
        <v>0</v>
      </c>
      <c r="G98" s="46">
        <v>0</v>
      </c>
      <c r="H98" s="46">
        <f t="shared" si="2"/>
        <v>0</v>
      </c>
      <c r="I98" s="68">
        <f>H98/E98%</f>
        <v>0</v>
      </c>
      <c r="J98" s="46">
        <f>D98+H98</f>
        <v>313378.19</v>
      </c>
      <c r="K98" s="68">
        <f>J98/C98%</f>
        <v>81.797461706061426</v>
      </c>
    </row>
    <row r="99" spans="1:12" ht="46.5" customHeight="1" x14ac:dyDescent="0.2">
      <c r="A99" s="36">
        <v>142361</v>
      </c>
      <c r="B99" s="45" t="s">
        <v>54</v>
      </c>
      <c r="C99" s="46">
        <v>337182.6</v>
      </c>
      <c r="D99" s="46">
        <v>273095.39</v>
      </c>
      <c r="E99" s="46">
        <v>31960</v>
      </c>
      <c r="F99" s="46">
        <v>0</v>
      </c>
      <c r="G99" s="46">
        <v>0</v>
      </c>
      <c r="H99" s="46">
        <f t="shared" si="2"/>
        <v>0</v>
      </c>
      <c r="I99" s="68">
        <f>H99/E99%</f>
        <v>0</v>
      </c>
      <c r="J99" s="46">
        <f>D99+H99</f>
        <v>273095.39</v>
      </c>
      <c r="K99" s="68">
        <f>J99/C99%</f>
        <v>80.993322312598593</v>
      </c>
    </row>
    <row r="100" spans="1:12" ht="72" x14ac:dyDescent="0.2">
      <c r="A100" s="36">
        <v>143125</v>
      </c>
      <c r="B100" s="45" t="s">
        <v>55</v>
      </c>
      <c r="C100" s="46">
        <v>11777443.99</v>
      </c>
      <c r="D100" s="46">
        <v>5782564.8600000003</v>
      </c>
      <c r="E100" s="46">
        <v>2277708</v>
      </c>
      <c r="F100" s="46">
        <v>0</v>
      </c>
      <c r="G100" s="46">
        <v>938678</v>
      </c>
      <c r="H100" s="46">
        <f t="shared" si="2"/>
        <v>938678</v>
      </c>
      <c r="I100" s="68">
        <f>H100/E100%</f>
        <v>41.211516138152909</v>
      </c>
      <c r="J100" s="46">
        <f>D100+H100</f>
        <v>6721242.8600000003</v>
      </c>
      <c r="K100" s="68">
        <f>J100/C100%</f>
        <v>57.068773714456867</v>
      </c>
    </row>
    <row r="101" spans="1:12" ht="48" x14ac:dyDescent="0.2">
      <c r="A101" s="36">
        <v>142024</v>
      </c>
      <c r="B101" s="45" t="s">
        <v>56</v>
      </c>
      <c r="C101" s="46">
        <v>248885.52</v>
      </c>
      <c r="D101" s="46">
        <v>207635.51</v>
      </c>
      <c r="E101" s="46">
        <v>25870</v>
      </c>
      <c r="F101" s="46">
        <v>0</v>
      </c>
      <c r="G101" s="46"/>
      <c r="H101" s="46">
        <f t="shared" si="2"/>
        <v>0</v>
      </c>
      <c r="I101" s="68">
        <f>H101/E101%</f>
        <v>0</v>
      </c>
      <c r="J101" s="46">
        <f>D101+H101</f>
        <v>207635.51</v>
      </c>
      <c r="K101" s="68">
        <f>J101/C101%</f>
        <v>83.426110928430077</v>
      </c>
    </row>
    <row r="102" spans="1:12" ht="60" x14ac:dyDescent="0.2">
      <c r="A102" s="36">
        <v>142316</v>
      </c>
      <c r="B102" s="45" t="s">
        <v>57</v>
      </c>
      <c r="C102" s="46">
        <v>296021.2</v>
      </c>
      <c r="D102" s="46">
        <v>225191.47</v>
      </c>
      <c r="E102" s="46">
        <v>31960</v>
      </c>
      <c r="F102" s="46">
        <v>0</v>
      </c>
      <c r="G102" s="46"/>
      <c r="H102" s="46">
        <f t="shared" si="2"/>
        <v>0</v>
      </c>
      <c r="I102" s="68">
        <f>H102/E102%</f>
        <v>0</v>
      </c>
      <c r="J102" s="46">
        <f>D102+H102</f>
        <v>225191.47</v>
      </c>
      <c r="K102" s="68">
        <f>J102/C102%</f>
        <v>76.072750870545761</v>
      </c>
    </row>
    <row r="103" spans="1:12" ht="60" x14ac:dyDescent="0.2">
      <c r="A103" s="36">
        <v>142355</v>
      </c>
      <c r="B103" s="45" t="s">
        <v>58</v>
      </c>
      <c r="C103" s="46">
        <v>312350.82</v>
      </c>
      <c r="D103" s="46">
        <v>245879.66</v>
      </c>
      <c r="E103" s="46">
        <v>38728</v>
      </c>
      <c r="F103" s="46">
        <v>0</v>
      </c>
      <c r="G103" s="46"/>
      <c r="H103" s="46">
        <f t="shared" si="2"/>
        <v>0</v>
      </c>
      <c r="I103" s="68">
        <f>H103/E103%</f>
        <v>0</v>
      </c>
      <c r="J103" s="46">
        <f>D103+H103</f>
        <v>245879.66</v>
      </c>
      <c r="K103" s="68">
        <f>J103/C103%</f>
        <v>78.719069794662289</v>
      </c>
    </row>
    <row r="104" spans="1:12" ht="60" x14ac:dyDescent="0.2">
      <c r="A104" s="36">
        <v>148105</v>
      </c>
      <c r="B104" s="45" t="s">
        <v>141</v>
      </c>
      <c r="C104" s="46">
        <v>2516113</v>
      </c>
      <c r="D104" s="46">
        <v>69230.570000000007</v>
      </c>
      <c r="E104" s="46">
        <v>250000</v>
      </c>
      <c r="F104" s="46">
        <v>0</v>
      </c>
      <c r="G104" s="46"/>
      <c r="H104" s="46">
        <f t="shared" si="2"/>
        <v>0</v>
      </c>
      <c r="I104" s="68">
        <f>H104/E104%</f>
        <v>0</v>
      </c>
      <c r="J104" s="46">
        <f>D104+H104</f>
        <v>69230.570000000007</v>
      </c>
      <c r="K104" s="68">
        <f>J104/C104%</f>
        <v>2.7514889037177586</v>
      </c>
    </row>
    <row r="105" spans="1:12" ht="48" x14ac:dyDescent="0.2">
      <c r="A105" s="36">
        <v>145477</v>
      </c>
      <c r="B105" s="45" t="s">
        <v>87</v>
      </c>
      <c r="C105" s="46">
        <v>5473854</v>
      </c>
      <c r="D105" s="46">
        <v>206339</v>
      </c>
      <c r="E105" s="46">
        <v>2624922</v>
      </c>
      <c r="F105" s="46">
        <v>0</v>
      </c>
      <c r="G105" s="46"/>
      <c r="H105" s="46">
        <f t="shared" si="2"/>
        <v>0</v>
      </c>
      <c r="I105" s="68">
        <f>H105/E105%</f>
        <v>0</v>
      </c>
      <c r="J105" s="46">
        <f>D105+H105</f>
        <v>206339</v>
      </c>
      <c r="K105" s="68">
        <f>J105/C105%</f>
        <v>3.7695378795269292</v>
      </c>
    </row>
    <row r="106" spans="1:12" ht="60" x14ac:dyDescent="0.2">
      <c r="A106" s="36">
        <v>142289</v>
      </c>
      <c r="B106" s="45" t="s">
        <v>59</v>
      </c>
      <c r="C106" s="46">
        <v>354496</v>
      </c>
      <c r="D106" s="46">
        <v>136157</v>
      </c>
      <c r="E106" s="46">
        <v>138515</v>
      </c>
      <c r="F106" s="46">
        <v>0</v>
      </c>
      <c r="G106" s="46"/>
      <c r="H106" s="46">
        <f t="shared" si="2"/>
        <v>0</v>
      </c>
      <c r="I106" s="68">
        <f>H106/E106%</f>
        <v>0</v>
      </c>
      <c r="J106" s="46">
        <f>D106+H106</f>
        <v>136157</v>
      </c>
      <c r="K106" s="68">
        <f>J106/C106%</f>
        <v>38.408613919480047</v>
      </c>
    </row>
    <row r="107" spans="1:12" ht="48" x14ac:dyDescent="0.2">
      <c r="A107" s="36">
        <v>71544</v>
      </c>
      <c r="B107" s="45" t="s">
        <v>45</v>
      </c>
      <c r="C107" s="46">
        <v>6770877</v>
      </c>
      <c r="D107" s="46">
        <v>0</v>
      </c>
      <c r="E107" s="46">
        <v>0</v>
      </c>
      <c r="F107" s="46">
        <v>0</v>
      </c>
      <c r="G107" s="46"/>
      <c r="H107" s="46">
        <f t="shared" si="2"/>
        <v>0</v>
      </c>
      <c r="I107" s="68"/>
      <c r="J107" s="46">
        <f>D107+H107</f>
        <v>0</v>
      </c>
      <c r="K107" s="68">
        <f>J107/C107%</f>
        <v>0</v>
      </c>
    </row>
    <row r="108" spans="1:12" ht="48" x14ac:dyDescent="0.2">
      <c r="A108" s="36">
        <v>153123</v>
      </c>
      <c r="B108" s="45" t="s">
        <v>176</v>
      </c>
      <c r="C108" s="46">
        <v>1069594.81</v>
      </c>
      <c r="D108" s="46">
        <v>0</v>
      </c>
      <c r="E108" s="46">
        <v>80000</v>
      </c>
      <c r="F108" s="46">
        <v>0</v>
      </c>
      <c r="G108" s="46"/>
      <c r="H108" s="46">
        <f t="shared" si="2"/>
        <v>0</v>
      </c>
      <c r="I108" s="68">
        <f>H108/E108%</f>
        <v>0</v>
      </c>
      <c r="J108" s="46">
        <f>D108+H108</f>
        <v>0</v>
      </c>
      <c r="K108" s="68">
        <f>J108/C108%</f>
        <v>0</v>
      </c>
    </row>
    <row r="109" spans="1:12" ht="26.25" customHeight="1" x14ac:dyDescent="0.2">
      <c r="A109" s="107"/>
      <c r="B109" s="108" t="s">
        <v>194</v>
      </c>
      <c r="C109" s="108"/>
      <c r="D109" s="109">
        <f>SUM(D110:D118)</f>
        <v>1273222.6299999999</v>
      </c>
      <c r="E109" s="109">
        <f>SUM(E110:E118)</f>
        <v>9503385</v>
      </c>
      <c r="F109" s="109">
        <v>0</v>
      </c>
      <c r="G109" s="109">
        <f t="shared" ref="G109" si="7">SUM(G110:G118)</f>
        <v>0</v>
      </c>
      <c r="H109" s="109">
        <f t="shared" si="2"/>
        <v>0</v>
      </c>
      <c r="I109" s="122">
        <f>H109/E109%</f>
        <v>0</v>
      </c>
      <c r="J109" s="109">
        <f>D109+H109</f>
        <v>1273222.6299999999</v>
      </c>
      <c r="K109" s="109"/>
      <c r="L109" s="34"/>
    </row>
    <row r="110" spans="1:12" ht="36" x14ac:dyDescent="0.2">
      <c r="A110" s="47">
        <v>158310</v>
      </c>
      <c r="B110" s="45" t="s">
        <v>79</v>
      </c>
      <c r="C110" s="106">
        <v>6789638.5499999998</v>
      </c>
      <c r="D110" s="128">
        <v>183954</v>
      </c>
      <c r="E110" s="46">
        <v>3579426</v>
      </c>
      <c r="F110" s="46">
        <v>0</v>
      </c>
      <c r="G110" s="106"/>
      <c r="H110" s="106">
        <f t="shared" si="2"/>
        <v>0</v>
      </c>
      <c r="I110" s="106">
        <f>H110/E110%</f>
        <v>0</v>
      </c>
      <c r="J110" s="106">
        <f>D110+H110</f>
        <v>183954</v>
      </c>
      <c r="K110" s="129">
        <f>J110/C110%</f>
        <v>2.7093342104345157</v>
      </c>
    </row>
    <row r="111" spans="1:12" ht="84" x14ac:dyDescent="0.2">
      <c r="A111" s="47">
        <v>268071</v>
      </c>
      <c r="B111" s="45" t="s">
        <v>147</v>
      </c>
      <c r="C111" s="106">
        <v>477750</v>
      </c>
      <c r="D111" s="128">
        <v>0</v>
      </c>
      <c r="E111" s="46">
        <v>365549</v>
      </c>
      <c r="F111" s="46">
        <v>0</v>
      </c>
      <c r="G111" s="106"/>
      <c r="H111" s="106">
        <f t="shared" si="2"/>
        <v>0</v>
      </c>
      <c r="I111" s="106">
        <f>H111/E111%</f>
        <v>0</v>
      </c>
      <c r="J111" s="106">
        <f>D111+H111</f>
        <v>0</v>
      </c>
      <c r="K111" s="129">
        <f>J111/C111%</f>
        <v>0</v>
      </c>
    </row>
    <row r="112" spans="1:12" ht="72" x14ac:dyDescent="0.2">
      <c r="A112" s="47">
        <v>263915</v>
      </c>
      <c r="B112" s="45" t="s">
        <v>183</v>
      </c>
      <c r="C112" s="106">
        <v>1151713.3</v>
      </c>
      <c r="D112" s="106">
        <v>1004568.63</v>
      </c>
      <c r="E112" s="46">
        <v>66192</v>
      </c>
      <c r="F112" s="46">
        <v>0</v>
      </c>
      <c r="G112" s="106"/>
      <c r="H112" s="106">
        <f t="shared" si="2"/>
        <v>0</v>
      </c>
      <c r="I112" s="106">
        <f>H112/E112%</f>
        <v>0</v>
      </c>
      <c r="J112" s="106">
        <f>D112+H112</f>
        <v>1004568.63</v>
      </c>
      <c r="K112" s="129">
        <f>J112/C112%</f>
        <v>87.223845552534641</v>
      </c>
    </row>
    <row r="113" spans="1:12" ht="60" x14ac:dyDescent="0.2">
      <c r="A113" s="47">
        <v>233213</v>
      </c>
      <c r="B113" s="45" t="s">
        <v>82</v>
      </c>
      <c r="C113" s="106">
        <v>973858.22</v>
      </c>
      <c r="D113" s="128">
        <v>24100</v>
      </c>
      <c r="E113" s="46">
        <v>973858</v>
      </c>
      <c r="F113" s="46">
        <v>0</v>
      </c>
      <c r="G113" s="106"/>
      <c r="H113" s="106">
        <f t="shared" si="2"/>
        <v>0</v>
      </c>
      <c r="I113" s="106">
        <f>H113/E113%</f>
        <v>0</v>
      </c>
      <c r="J113" s="106">
        <f>D113+H113</f>
        <v>24100</v>
      </c>
      <c r="K113" s="129">
        <f>J113/C113%</f>
        <v>2.4746928767516079</v>
      </c>
    </row>
    <row r="114" spans="1:12" ht="48" x14ac:dyDescent="0.2">
      <c r="A114" s="47">
        <v>286531</v>
      </c>
      <c r="B114" s="45" t="s">
        <v>83</v>
      </c>
      <c r="C114" s="106">
        <v>1198961.83</v>
      </c>
      <c r="D114" s="128">
        <v>26300</v>
      </c>
      <c r="E114" s="46">
        <v>1198961</v>
      </c>
      <c r="F114" s="46">
        <v>0</v>
      </c>
      <c r="G114" s="106"/>
      <c r="H114" s="106">
        <f t="shared" si="2"/>
        <v>0</v>
      </c>
      <c r="I114" s="106">
        <f>H114/E114%</f>
        <v>0</v>
      </c>
      <c r="J114" s="106">
        <f>D114+H114</f>
        <v>26300</v>
      </c>
      <c r="K114" s="129">
        <f>J114/C114%</f>
        <v>2.1935644106368257</v>
      </c>
    </row>
    <row r="115" spans="1:12" ht="84" x14ac:dyDescent="0.2">
      <c r="A115" s="47">
        <v>308562</v>
      </c>
      <c r="B115" s="45" t="s">
        <v>84</v>
      </c>
      <c r="C115" s="106">
        <v>975252</v>
      </c>
      <c r="D115" s="128">
        <v>13500</v>
      </c>
      <c r="E115" s="46">
        <v>975252</v>
      </c>
      <c r="F115" s="46">
        <v>0</v>
      </c>
      <c r="G115" s="106"/>
      <c r="H115" s="106">
        <f t="shared" si="2"/>
        <v>0</v>
      </c>
      <c r="I115" s="106">
        <f>H115/E115%</f>
        <v>0</v>
      </c>
      <c r="J115" s="106">
        <f>D115+H115</f>
        <v>13500</v>
      </c>
      <c r="K115" s="129">
        <f>J115/C115%</f>
        <v>1.3842576072645838</v>
      </c>
    </row>
    <row r="116" spans="1:12" ht="60" x14ac:dyDescent="0.2">
      <c r="A116" s="47">
        <v>310146</v>
      </c>
      <c r="B116" s="45" t="s">
        <v>85</v>
      </c>
      <c r="C116" s="106">
        <v>688392</v>
      </c>
      <c r="D116" s="128">
        <v>10000</v>
      </c>
      <c r="E116" s="46">
        <v>688392</v>
      </c>
      <c r="F116" s="46">
        <v>0</v>
      </c>
      <c r="G116" s="106"/>
      <c r="H116" s="106">
        <f t="shared" si="2"/>
        <v>0</v>
      </c>
      <c r="I116" s="106">
        <f>H116/E116%</f>
        <v>0</v>
      </c>
      <c r="J116" s="106">
        <f>D116+H116</f>
        <v>10000</v>
      </c>
      <c r="K116" s="129">
        <f>J116/C116%</f>
        <v>1.4526606933258956</v>
      </c>
    </row>
    <row r="117" spans="1:12" ht="72" x14ac:dyDescent="0.2">
      <c r="A117" s="47">
        <v>333135</v>
      </c>
      <c r="B117" s="45" t="s">
        <v>86</v>
      </c>
      <c r="C117" s="106">
        <v>1195265</v>
      </c>
      <c r="D117" s="128">
        <v>10800</v>
      </c>
      <c r="E117" s="46">
        <v>1195265</v>
      </c>
      <c r="F117" s="46">
        <v>0</v>
      </c>
      <c r="G117" s="106"/>
      <c r="H117" s="106">
        <f t="shared" si="2"/>
        <v>0</v>
      </c>
      <c r="I117" s="106">
        <f>H117/E117%</f>
        <v>0</v>
      </c>
      <c r="J117" s="106">
        <f>D117+H117</f>
        <v>10800</v>
      </c>
      <c r="K117" s="129">
        <f>J117/C117%</f>
        <v>0.903565318151205</v>
      </c>
    </row>
    <row r="118" spans="1:12" ht="48" x14ac:dyDescent="0.2">
      <c r="A118" s="133">
        <v>335595</v>
      </c>
      <c r="B118" s="134" t="s">
        <v>148</v>
      </c>
      <c r="C118" s="106">
        <v>460490.75</v>
      </c>
      <c r="D118" s="128">
        <v>0</v>
      </c>
      <c r="E118" s="106">
        <v>460490</v>
      </c>
      <c r="F118" s="106">
        <v>0</v>
      </c>
      <c r="G118" s="106"/>
      <c r="H118" s="106">
        <f t="shared" si="2"/>
        <v>0</v>
      </c>
      <c r="I118" s="106">
        <f>H118/E118%</f>
        <v>0</v>
      </c>
      <c r="J118" s="106">
        <f>D118+H118</f>
        <v>0</v>
      </c>
      <c r="K118" s="136">
        <f>J118/C118%</f>
        <v>0</v>
      </c>
    </row>
    <row r="119" spans="1:12" ht="26.25" customHeight="1" x14ac:dyDescent="0.2">
      <c r="A119" s="45"/>
      <c r="B119" s="92" t="s">
        <v>195</v>
      </c>
      <c r="C119" s="92"/>
      <c r="D119" s="50">
        <f>SUM(D120:D121)</f>
        <v>1598048</v>
      </c>
      <c r="E119" s="50">
        <f>SUM(E120:E121)</f>
        <v>634647</v>
      </c>
      <c r="F119" s="50">
        <v>0</v>
      </c>
      <c r="G119" s="50">
        <f t="shared" ref="G119" si="8">SUM(G120:G121)</f>
        <v>0</v>
      </c>
      <c r="H119" s="50">
        <f t="shared" si="2"/>
        <v>0</v>
      </c>
      <c r="I119" s="93">
        <f>H119/E119%</f>
        <v>0</v>
      </c>
      <c r="J119" s="50">
        <f>D119+H119</f>
        <v>1598048</v>
      </c>
      <c r="K119" s="50"/>
      <c r="L119" s="34"/>
    </row>
    <row r="120" spans="1:12" ht="36" x14ac:dyDescent="0.2">
      <c r="A120" s="47">
        <v>182070</v>
      </c>
      <c r="B120" s="45" t="s">
        <v>178</v>
      </c>
      <c r="C120" s="106">
        <v>1197216.1399999999</v>
      </c>
      <c r="D120" s="106">
        <v>879608</v>
      </c>
      <c r="E120" s="46">
        <v>278603</v>
      </c>
      <c r="F120" s="46">
        <v>0</v>
      </c>
      <c r="G120" s="106"/>
      <c r="H120" s="106">
        <f t="shared" si="2"/>
        <v>0</v>
      </c>
      <c r="I120" s="106">
        <f>H120/E120%</f>
        <v>0</v>
      </c>
      <c r="J120" s="106">
        <f>D120+H120</f>
        <v>879608</v>
      </c>
      <c r="K120" s="129">
        <f>J120/C120%</f>
        <v>73.471111072725776</v>
      </c>
    </row>
    <row r="121" spans="1:12" ht="36" x14ac:dyDescent="0.2">
      <c r="A121" s="133">
        <v>206839</v>
      </c>
      <c r="B121" s="134" t="s">
        <v>179</v>
      </c>
      <c r="C121" s="106">
        <v>1531774.66</v>
      </c>
      <c r="D121" s="106">
        <v>718440</v>
      </c>
      <c r="E121" s="106">
        <v>356044</v>
      </c>
      <c r="F121" s="106">
        <v>0</v>
      </c>
      <c r="G121" s="106"/>
      <c r="H121" s="106">
        <f t="shared" si="2"/>
        <v>0</v>
      </c>
      <c r="I121" s="106">
        <f>H121/E121%</f>
        <v>0</v>
      </c>
      <c r="J121" s="106">
        <f>D121+H121</f>
        <v>718440</v>
      </c>
      <c r="K121" s="136">
        <f>J121/C121%</f>
        <v>46.902460183014128</v>
      </c>
    </row>
    <row r="122" spans="1:12" ht="26.25" customHeight="1" x14ac:dyDescent="0.2">
      <c r="A122" s="45"/>
      <c r="B122" s="92" t="s">
        <v>196</v>
      </c>
      <c r="C122" s="92"/>
      <c r="D122" s="50">
        <f>SUM(D123:D125)</f>
        <v>112327.17</v>
      </c>
      <c r="E122" s="50">
        <f>SUM(E123:E125)</f>
        <v>13168036</v>
      </c>
      <c r="F122" s="50">
        <v>0</v>
      </c>
      <c r="G122" s="50">
        <f t="shared" ref="G122" si="9">SUM(G123:G125)</f>
        <v>0</v>
      </c>
      <c r="H122" s="50">
        <f t="shared" si="2"/>
        <v>0</v>
      </c>
      <c r="I122" s="93">
        <f>H122/E122%</f>
        <v>0</v>
      </c>
      <c r="J122" s="50">
        <f>D122+H122</f>
        <v>112327.17</v>
      </c>
      <c r="K122" s="50"/>
      <c r="L122" s="34"/>
    </row>
    <row r="123" spans="1:12" ht="48" x14ac:dyDescent="0.2">
      <c r="A123" s="47">
        <v>220053</v>
      </c>
      <c r="B123" s="45" t="s">
        <v>77</v>
      </c>
      <c r="C123" s="106">
        <v>9951775</v>
      </c>
      <c r="D123" s="128">
        <v>33000</v>
      </c>
      <c r="E123" s="46">
        <v>1977246</v>
      </c>
      <c r="F123" s="46">
        <v>0</v>
      </c>
      <c r="G123" s="106"/>
      <c r="H123" s="106">
        <f t="shared" si="2"/>
        <v>0</v>
      </c>
      <c r="I123" s="106">
        <f>H123/E123%</f>
        <v>0</v>
      </c>
      <c r="J123" s="106">
        <f>D123+H123</f>
        <v>33000</v>
      </c>
      <c r="K123" s="129">
        <f>J123/C123%</f>
        <v>0.33159913683739833</v>
      </c>
    </row>
    <row r="124" spans="1:12" ht="36" x14ac:dyDescent="0.2">
      <c r="A124" s="47">
        <v>285368</v>
      </c>
      <c r="B124" s="45" t="s">
        <v>144</v>
      </c>
      <c r="C124" s="106">
        <v>7620542</v>
      </c>
      <c r="D124" s="128">
        <v>57066.28</v>
      </c>
      <c r="E124" s="46">
        <v>7563448</v>
      </c>
      <c r="F124" s="46">
        <v>0</v>
      </c>
      <c r="G124" s="106"/>
      <c r="H124" s="106">
        <f t="shared" si="2"/>
        <v>0</v>
      </c>
      <c r="I124" s="106">
        <f>H124/E124%</f>
        <v>0</v>
      </c>
      <c r="J124" s="106">
        <f>D124+H124</f>
        <v>57066.28</v>
      </c>
      <c r="K124" s="129">
        <f>J124/C124%</f>
        <v>0.74884804781602143</v>
      </c>
    </row>
    <row r="125" spans="1:12" ht="36" x14ac:dyDescent="0.2">
      <c r="A125" s="133">
        <v>271878</v>
      </c>
      <c r="B125" s="134" t="s">
        <v>78</v>
      </c>
      <c r="C125" s="106">
        <v>3649603</v>
      </c>
      <c r="D125" s="128">
        <v>22260.89</v>
      </c>
      <c r="E125" s="106">
        <v>3627342</v>
      </c>
      <c r="F125" s="106">
        <v>0</v>
      </c>
      <c r="G125" s="106"/>
      <c r="H125" s="106">
        <f t="shared" si="2"/>
        <v>0</v>
      </c>
      <c r="I125" s="106">
        <f>H125/E125%</f>
        <v>0</v>
      </c>
      <c r="J125" s="106">
        <f>D125+H125</f>
        <v>22260.89</v>
      </c>
      <c r="K125" s="136">
        <f>J125/C125%</f>
        <v>0.60995374017393122</v>
      </c>
    </row>
    <row r="126" spans="1:12" ht="26.25" customHeight="1" x14ac:dyDescent="0.2">
      <c r="A126" s="45"/>
      <c r="B126" s="92" t="s">
        <v>197</v>
      </c>
      <c r="C126" s="92"/>
      <c r="D126" s="50">
        <f>SUM(D127:D133)</f>
        <v>6915324.54</v>
      </c>
      <c r="E126" s="50">
        <f>SUM(E127:E133)</f>
        <v>3631594</v>
      </c>
      <c r="F126" s="50">
        <v>0</v>
      </c>
      <c r="G126" s="50">
        <f>SUM(G127:G133)</f>
        <v>241712</v>
      </c>
      <c r="H126" s="50">
        <f t="shared" si="2"/>
        <v>241712</v>
      </c>
      <c r="I126" s="93">
        <f>H126/E126%</f>
        <v>6.6558100933088884</v>
      </c>
      <c r="J126" s="50">
        <f>D126+H126</f>
        <v>7157036.54</v>
      </c>
      <c r="K126" s="50"/>
      <c r="L126" s="34"/>
    </row>
    <row r="127" spans="1:12" ht="84" x14ac:dyDescent="0.2">
      <c r="A127" s="47">
        <v>120501</v>
      </c>
      <c r="B127" s="45" t="s">
        <v>184</v>
      </c>
      <c r="C127" s="106">
        <v>10247798.23</v>
      </c>
      <c r="D127" s="106">
        <v>6915324.54</v>
      </c>
      <c r="E127" s="46">
        <v>2081172</v>
      </c>
      <c r="F127" s="46">
        <v>0</v>
      </c>
      <c r="G127" s="106">
        <v>241712</v>
      </c>
      <c r="H127" s="106">
        <f t="shared" si="2"/>
        <v>241712</v>
      </c>
      <c r="I127" s="106">
        <f>H127/E127%</f>
        <v>11.614225061647955</v>
      </c>
      <c r="J127" s="106">
        <f>D127+H127</f>
        <v>7157036.54</v>
      </c>
      <c r="K127" s="129">
        <f>J127/C127%</f>
        <v>69.83974878670108</v>
      </c>
    </row>
    <row r="128" spans="1:12" ht="84" x14ac:dyDescent="0.2">
      <c r="A128" s="47">
        <v>350377</v>
      </c>
      <c r="B128" s="45" t="s">
        <v>149</v>
      </c>
      <c r="C128" s="106">
        <v>279469.39</v>
      </c>
      <c r="D128" s="128">
        <v>0</v>
      </c>
      <c r="E128" s="46">
        <v>250110</v>
      </c>
      <c r="F128" s="46">
        <v>0</v>
      </c>
      <c r="G128" s="106"/>
      <c r="H128" s="106">
        <f t="shared" si="2"/>
        <v>0</v>
      </c>
      <c r="I128" s="106">
        <f>H128/E128%</f>
        <v>0</v>
      </c>
      <c r="J128" s="106">
        <f>D128+H128</f>
        <v>0</v>
      </c>
      <c r="K128" s="129">
        <f>J128/C128%</f>
        <v>0</v>
      </c>
    </row>
    <row r="129" spans="1:12" ht="72" x14ac:dyDescent="0.2">
      <c r="A129" s="47">
        <v>350354</v>
      </c>
      <c r="B129" s="45" t="s">
        <v>150</v>
      </c>
      <c r="C129" s="106">
        <v>347853.15</v>
      </c>
      <c r="D129" s="128">
        <v>0</v>
      </c>
      <c r="E129" s="46">
        <v>299334</v>
      </c>
      <c r="F129" s="46">
        <v>0</v>
      </c>
      <c r="G129" s="106"/>
      <c r="H129" s="106">
        <f t="shared" si="2"/>
        <v>0</v>
      </c>
      <c r="I129" s="106">
        <f>H129/E129%</f>
        <v>0</v>
      </c>
      <c r="J129" s="106">
        <f>D129+H129</f>
        <v>0</v>
      </c>
      <c r="K129" s="129">
        <f>J129/C129%</f>
        <v>0</v>
      </c>
    </row>
    <row r="130" spans="1:12" ht="72" x14ac:dyDescent="0.2">
      <c r="A130" s="47">
        <v>351628</v>
      </c>
      <c r="B130" s="45" t="s">
        <v>151</v>
      </c>
      <c r="C130" s="106">
        <v>279469.39</v>
      </c>
      <c r="D130" s="128">
        <v>0</v>
      </c>
      <c r="E130" s="46">
        <v>250110</v>
      </c>
      <c r="F130" s="46">
        <v>0</v>
      </c>
      <c r="G130" s="106"/>
      <c r="H130" s="106">
        <f t="shared" si="2"/>
        <v>0</v>
      </c>
      <c r="I130" s="106">
        <f>H130/E130%</f>
        <v>0</v>
      </c>
      <c r="J130" s="106">
        <f>D130+H130</f>
        <v>0</v>
      </c>
      <c r="K130" s="129">
        <f>J130/C130%</f>
        <v>0</v>
      </c>
    </row>
    <row r="131" spans="1:12" ht="72" x14ac:dyDescent="0.2">
      <c r="A131" s="47">
        <v>351644</v>
      </c>
      <c r="B131" s="45" t="s">
        <v>152</v>
      </c>
      <c r="C131" s="106">
        <v>279469.39</v>
      </c>
      <c r="D131" s="128">
        <v>0</v>
      </c>
      <c r="E131" s="46">
        <v>250110</v>
      </c>
      <c r="F131" s="46">
        <v>0</v>
      </c>
      <c r="G131" s="106"/>
      <c r="H131" s="106">
        <f t="shared" si="2"/>
        <v>0</v>
      </c>
      <c r="I131" s="106">
        <f>H131/E131%</f>
        <v>0</v>
      </c>
      <c r="J131" s="106">
        <f>D131+H131</f>
        <v>0</v>
      </c>
      <c r="K131" s="129">
        <f>J131/C131%</f>
        <v>0</v>
      </c>
    </row>
    <row r="132" spans="1:12" ht="72" x14ac:dyDescent="0.2">
      <c r="A132" s="47">
        <v>351659</v>
      </c>
      <c r="B132" s="45" t="s">
        <v>153</v>
      </c>
      <c r="C132" s="106">
        <v>279469.39</v>
      </c>
      <c r="D132" s="128">
        <v>0</v>
      </c>
      <c r="E132" s="46">
        <v>250648</v>
      </c>
      <c r="F132" s="46">
        <v>0</v>
      </c>
      <c r="G132" s="106"/>
      <c r="H132" s="106">
        <f t="shared" si="2"/>
        <v>0</v>
      </c>
      <c r="I132" s="106">
        <f>H132/E132%</f>
        <v>0</v>
      </c>
      <c r="J132" s="106">
        <f>D132+H132</f>
        <v>0</v>
      </c>
      <c r="K132" s="129">
        <f>J132/C132%</f>
        <v>0</v>
      </c>
    </row>
    <row r="133" spans="1:12" ht="72" x14ac:dyDescent="0.2">
      <c r="A133" s="133">
        <v>352491</v>
      </c>
      <c r="B133" s="134" t="s">
        <v>154</v>
      </c>
      <c r="C133" s="106">
        <v>279469.39</v>
      </c>
      <c r="D133" s="128">
        <v>0</v>
      </c>
      <c r="E133" s="106">
        <v>250110</v>
      </c>
      <c r="F133" s="106">
        <v>0</v>
      </c>
      <c r="G133" s="106"/>
      <c r="H133" s="106">
        <f t="shared" si="2"/>
        <v>0</v>
      </c>
      <c r="I133" s="106">
        <f>H133/E133%</f>
        <v>0</v>
      </c>
      <c r="J133" s="106">
        <f>D133+H133</f>
        <v>0</v>
      </c>
      <c r="K133" s="136">
        <f>J133/C133%</f>
        <v>0</v>
      </c>
    </row>
    <row r="134" spans="1:12" ht="26.25" customHeight="1" x14ac:dyDescent="0.2">
      <c r="A134" s="45"/>
      <c r="B134" s="92" t="s">
        <v>198</v>
      </c>
      <c r="C134" s="92"/>
      <c r="D134" s="50">
        <f>SUM(D135:D141)</f>
        <v>682100.67</v>
      </c>
      <c r="E134" s="50">
        <f>SUM(E135:E141)</f>
        <v>14045997</v>
      </c>
      <c r="F134" s="50">
        <v>0</v>
      </c>
      <c r="G134" s="50">
        <f t="shared" ref="G134" si="10">SUM(G135:G141)</f>
        <v>0</v>
      </c>
      <c r="H134" s="50">
        <f t="shared" si="2"/>
        <v>0</v>
      </c>
      <c r="I134" s="93">
        <f>H134/E134%</f>
        <v>0</v>
      </c>
      <c r="J134" s="50">
        <f>D134+H134</f>
        <v>682100.67</v>
      </c>
      <c r="K134" s="50"/>
      <c r="L134" s="34"/>
    </row>
    <row r="135" spans="1:12" ht="48" x14ac:dyDescent="0.2">
      <c r="A135" s="47">
        <v>25549</v>
      </c>
      <c r="B135" s="45" t="s">
        <v>155</v>
      </c>
      <c r="C135" s="106">
        <v>717995</v>
      </c>
      <c r="D135" s="128">
        <v>183050.64</v>
      </c>
      <c r="E135" s="46">
        <v>534944</v>
      </c>
      <c r="F135" s="46">
        <v>0</v>
      </c>
      <c r="G135" s="106"/>
      <c r="H135" s="106">
        <f t="shared" ref="H135:H174" si="11">SUM(F135:G135)</f>
        <v>0</v>
      </c>
      <c r="I135" s="106">
        <f>H135/E135%</f>
        <v>0</v>
      </c>
      <c r="J135" s="106">
        <f>D135+H135</f>
        <v>183050.64</v>
      </c>
      <c r="K135" s="129">
        <f>J135/C135%</f>
        <v>25.494695645512856</v>
      </c>
    </row>
    <row r="136" spans="1:12" ht="36" x14ac:dyDescent="0.2">
      <c r="A136" s="47">
        <v>22641</v>
      </c>
      <c r="B136" s="45" t="s">
        <v>156</v>
      </c>
      <c r="C136" s="106">
        <v>635365</v>
      </c>
      <c r="D136" s="128">
        <v>113664.69</v>
      </c>
      <c r="E136" s="46">
        <v>521700</v>
      </c>
      <c r="F136" s="46">
        <v>0</v>
      </c>
      <c r="G136" s="106"/>
      <c r="H136" s="106">
        <f t="shared" si="11"/>
        <v>0</v>
      </c>
      <c r="I136" s="106">
        <f>H136/E136%</f>
        <v>0</v>
      </c>
      <c r="J136" s="106">
        <f>D136+H136</f>
        <v>113664.69</v>
      </c>
      <c r="K136" s="129">
        <f>J136/C136%</f>
        <v>17.889668143508064</v>
      </c>
    </row>
    <row r="137" spans="1:12" ht="48" x14ac:dyDescent="0.2">
      <c r="A137" s="47">
        <v>25249</v>
      </c>
      <c r="B137" s="45" t="s">
        <v>157</v>
      </c>
      <c r="C137" s="106">
        <v>9815264</v>
      </c>
      <c r="D137" s="128">
        <v>225042.33</v>
      </c>
      <c r="E137" s="46">
        <v>9493723</v>
      </c>
      <c r="F137" s="46">
        <v>0</v>
      </c>
      <c r="G137" s="106"/>
      <c r="H137" s="106">
        <f t="shared" si="11"/>
        <v>0</v>
      </c>
      <c r="I137" s="106">
        <f>H137/E137%</f>
        <v>0</v>
      </c>
      <c r="J137" s="106">
        <f>D137+H137</f>
        <v>225042.33</v>
      </c>
      <c r="K137" s="129">
        <f>J137/C137%</f>
        <v>2.2927791855624053</v>
      </c>
    </row>
    <row r="138" spans="1:12" ht="60" x14ac:dyDescent="0.2">
      <c r="A138" s="47">
        <v>180262</v>
      </c>
      <c r="B138" s="45" t="s">
        <v>158</v>
      </c>
      <c r="C138" s="106">
        <v>5718076</v>
      </c>
      <c r="D138" s="128">
        <v>160343.01</v>
      </c>
      <c r="E138" s="46">
        <v>2747290</v>
      </c>
      <c r="F138" s="46">
        <v>0</v>
      </c>
      <c r="G138" s="106"/>
      <c r="H138" s="106">
        <f t="shared" si="11"/>
        <v>0</v>
      </c>
      <c r="I138" s="106">
        <f>H138/E138%</f>
        <v>0</v>
      </c>
      <c r="J138" s="106">
        <f>D138+H138</f>
        <v>160343.01</v>
      </c>
      <c r="K138" s="129">
        <f>J138/C138%</f>
        <v>2.8041426871556099</v>
      </c>
    </row>
    <row r="139" spans="1:12" ht="84" x14ac:dyDescent="0.2">
      <c r="A139" s="47">
        <v>352751</v>
      </c>
      <c r="B139" s="45" t="s">
        <v>159</v>
      </c>
      <c r="C139" s="106">
        <v>166272.22</v>
      </c>
      <c r="D139" s="46">
        <v>0</v>
      </c>
      <c r="E139" s="46">
        <v>166272</v>
      </c>
      <c r="F139" s="46">
        <v>0</v>
      </c>
      <c r="G139" s="106"/>
      <c r="H139" s="106">
        <f t="shared" si="11"/>
        <v>0</v>
      </c>
      <c r="I139" s="106">
        <f>H139/E139%</f>
        <v>0</v>
      </c>
      <c r="J139" s="106">
        <f>D139+H139</f>
        <v>0</v>
      </c>
      <c r="K139" s="129">
        <f>J139/C139%</f>
        <v>0</v>
      </c>
    </row>
    <row r="140" spans="1:12" ht="84" x14ac:dyDescent="0.2">
      <c r="A140" s="47">
        <v>352780</v>
      </c>
      <c r="B140" s="45" t="s">
        <v>160</v>
      </c>
      <c r="C140" s="106">
        <v>291034.93</v>
      </c>
      <c r="D140" s="46">
        <v>0</v>
      </c>
      <c r="E140" s="46">
        <v>291034</v>
      </c>
      <c r="F140" s="46">
        <v>0</v>
      </c>
      <c r="G140" s="106"/>
      <c r="H140" s="106">
        <f t="shared" si="11"/>
        <v>0</v>
      </c>
      <c r="I140" s="106">
        <f>H140/E140%</f>
        <v>0</v>
      </c>
      <c r="J140" s="106">
        <f>D140+H140</f>
        <v>0</v>
      </c>
      <c r="K140" s="129">
        <f>J140/C140%</f>
        <v>0</v>
      </c>
    </row>
    <row r="141" spans="1:12" ht="84" x14ac:dyDescent="0.2">
      <c r="A141" s="133">
        <v>352790</v>
      </c>
      <c r="B141" s="134" t="s">
        <v>161</v>
      </c>
      <c r="C141" s="106">
        <v>291034.93</v>
      </c>
      <c r="D141" s="106">
        <v>0</v>
      </c>
      <c r="E141" s="106">
        <v>291034</v>
      </c>
      <c r="F141" s="106">
        <v>0</v>
      </c>
      <c r="G141" s="106"/>
      <c r="H141" s="106">
        <f t="shared" si="11"/>
        <v>0</v>
      </c>
      <c r="I141" s="106">
        <f>H141/E141%</f>
        <v>0</v>
      </c>
      <c r="J141" s="106">
        <f>D141+H141</f>
        <v>0</v>
      </c>
      <c r="K141" s="136">
        <f>J141/C141%</f>
        <v>0</v>
      </c>
    </row>
    <row r="142" spans="1:12" ht="26.25" customHeight="1" x14ac:dyDescent="0.2">
      <c r="A142" s="45"/>
      <c r="B142" s="92" t="s">
        <v>199</v>
      </c>
      <c r="C142" s="92"/>
      <c r="D142" s="50">
        <f>SUM(D143:D150)</f>
        <v>4775202.3</v>
      </c>
      <c r="E142" s="50">
        <f>SUM(E143:E150)</f>
        <v>1607391</v>
      </c>
      <c r="F142" s="50">
        <v>0</v>
      </c>
      <c r="G142" s="50">
        <f t="shared" ref="G142" si="12">SUM(G143:G150)</f>
        <v>0</v>
      </c>
      <c r="H142" s="50">
        <f t="shared" si="11"/>
        <v>0</v>
      </c>
      <c r="I142" s="93">
        <f>H142/E142%</f>
        <v>0</v>
      </c>
      <c r="J142" s="50">
        <f>D142+H142</f>
        <v>4775202.3</v>
      </c>
      <c r="K142" s="50"/>
      <c r="L142" s="34"/>
    </row>
    <row r="143" spans="1:12" ht="48" x14ac:dyDescent="0.2">
      <c r="A143" s="47">
        <v>111982</v>
      </c>
      <c r="B143" s="45" t="s">
        <v>185</v>
      </c>
      <c r="C143" s="106">
        <v>11542757.890000001</v>
      </c>
      <c r="D143" s="106">
        <v>4775202.3</v>
      </c>
      <c r="E143" s="46">
        <v>5489</v>
      </c>
      <c r="F143" s="46">
        <v>0</v>
      </c>
      <c r="G143" s="106"/>
      <c r="H143" s="106">
        <f t="shared" si="11"/>
        <v>0</v>
      </c>
      <c r="I143" s="106">
        <f>H143/E143%</f>
        <v>0</v>
      </c>
      <c r="J143" s="106">
        <f>D143+H143</f>
        <v>4775202.3</v>
      </c>
      <c r="K143" s="129">
        <f>J143/C143%</f>
        <v>41.36968257938571</v>
      </c>
    </row>
    <row r="144" spans="1:12" ht="84" x14ac:dyDescent="0.2">
      <c r="A144" s="47">
        <v>352080</v>
      </c>
      <c r="B144" s="45" t="s">
        <v>162</v>
      </c>
      <c r="C144" s="106">
        <v>274536.18</v>
      </c>
      <c r="D144" s="46">
        <v>0</v>
      </c>
      <c r="E144" s="46">
        <v>247938</v>
      </c>
      <c r="F144" s="46">
        <v>0</v>
      </c>
      <c r="G144" s="106"/>
      <c r="H144" s="106">
        <f t="shared" si="11"/>
        <v>0</v>
      </c>
      <c r="I144" s="106">
        <f>H144/E144%</f>
        <v>0</v>
      </c>
      <c r="J144" s="106">
        <f>D144+H144</f>
        <v>0</v>
      </c>
      <c r="K144" s="129">
        <f>J144/C144%</f>
        <v>0</v>
      </c>
    </row>
    <row r="145" spans="1:13" ht="84" x14ac:dyDescent="0.2">
      <c r="A145" s="47">
        <v>352089</v>
      </c>
      <c r="B145" s="45" t="s">
        <v>163</v>
      </c>
      <c r="C145" s="106">
        <v>274536.18</v>
      </c>
      <c r="D145" s="128">
        <v>0</v>
      </c>
      <c r="E145" s="46">
        <v>247938</v>
      </c>
      <c r="F145" s="46">
        <v>0</v>
      </c>
      <c r="G145" s="106"/>
      <c r="H145" s="106">
        <f t="shared" si="11"/>
        <v>0</v>
      </c>
      <c r="I145" s="106">
        <f>H145/E145%</f>
        <v>0</v>
      </c>
      <c r="J145" s="106">
        <f>D145+H145</f>
        <v>0</v>
      </c>
      <c r="K145" s="129">
        <f>J145/C145%</f>
        <v>0</v>
      </c>
    </row>
    <row r="146" spans="1:13" ht="84" x14ac:dyDescent="0.2">
      <c r="A146" s="47">
        <v>352256</v>
      </c>
      <c r="B146" s="45" t="s">
        <v>164</v>
      </c>
      <c r="C146" s="106">
        <v>274536.18</v>
      </c>
      <c r="D146" s="128">
        <v>0</v>
      </c>
      <c r="E146" s="46">
        <v>247938</v>
      </c>
      <c r="F146" s="46">
        <v>0</v>
      </c>
      <c r="G146" s="106"/>
      <c r="H146" s="106">
        <f t="shared" si="11"/>
        <v>0</v>
      </c>
      <c r="I146" s="106">
        <f>H146/E146%</f>
        <v>0</v>
      </c>
      <c r="J146" s="106">
        <f>D146+H146</f>
        <v>0</v>
      </c>
      <c r="K146" s="129">
        <f>J146/C146%</f>
        <v>0</v>
      </c>
    </row>
    <row r="147" spans="1:13" ht="84" x14ac:dyDescent="0.2">
      <c r="A147" s="47">
        <v>352262</v>
      </c>
      <c r="B147" s="45" t="s">
        <v>165</v>
      </c>
      <c r="C147" s="106">
        <v>274536.18</v>
      </c>
      <c r="D147" s="128">
        <v>0</v>
      </c>
      <c r="E147" s="46">
        <v>247938</v>
      </c>
      <c r="F147" s="46">
        <v>0</v>
      </c>
      <c r="G147" s="106"/>
      <c r="H147" s="106">
        <f t="shared" si="11"/>
        <v>0</v>
      </c>
      <c r="I147" s="106">
        <f>H147/E147%</f>
        <v>0</v>
      </c>
      <c r="J147" s="106">
        <f>D147+H147</f>
        <v>0</v>
      </c>
      <c r="K147" s="129">
        <f>J147/C147%</f>
        <v>0</v>
      </c>
    </row>
    <row r="148" spans="1:13" ht="84" x14ac:dyDescent="0.2">
      <c r="A148" s="47">
        <v>352266</v>
      </c>
      <c r="B148" s="45" t="s">
        <v>166</v>
      </c>
      <c r="C148" s="106">
        <v>274536.18</v>
      </c>
      <c r="D148" s="128">
        <v>0</v>
      </c>
      <c r="E148" s="46">
        <v>247938</v>
      </c>
      <c r="F148" s="46">
        <v>0</v>
      </c>
      <c r="G148" s="106"/>
      <c r="H148" s="106">
        <f t="shared" si="11"/>
        <v>0</v>
      </c>
      <c r="I148" s="106">
        <f>H148/E148%</f>
        <v>0</v>
      </c>
      <c r="J148" s="106">
        <f>D148+H148</f>
        <v>0</v>
      </c>
      <c r="K148" s="129">
        <f>J148/C148%</f>
        <v>0</v>
      </c>
    </row>
    <row r="149" spans="1:13" ht="84" x14ac:dyDescent="0.2">
      <c r="A149" s="47">
        <v>352317</v>
      </c>
      <c r="B149" s="45" t="s">
        <v>167</v>
      </c>
      <c r="C149" s="106">
        <v>270424.90000000002</v>
      </c>
      <c r="D149" s="128">
        <v>0</v>
      </c>
      <c r="E149" s="46">
        <v>243424</v>
      </c>
      <c r="F149" s="46">
        <v>0</v>
      </c>
      <c r="G149" s="106"/>
      <c r="H149" s="106">
        <f t="shared" si="11"/>
        <v>0</v>
      </c>
      <c r="I149" s="106">
        <f>H149/E149%</f>
        <v>0</v>
      </c>
      <c r="J149" s="106">
        <f>D149+H149</f>
        <v>0</v>
      </c>
      <c r="K149" s="129">
        <f>J149/C149%</f>
        <v>0</v>
      </c>
    </row>
    <row r="150" spans="1:13" ht="84" x14ac:dyDescent="0.2">
      <c r="A150" s="133">
        <v>352335</v>
      </c>
      <c r="B150" s="134" t="s">
        <v>168</v>
      </c>
      <c r="C150" s="106">
        <v>144571.4</v>
      </c>
      <c r="D150" s="128">
        <v>0</v>
      </c>
      <c r="E150" s="106">
        <v>118788</v>
      </c>
      <c r="F150" s="106">
        <v>0</v>
      </c>
      <c r="G150" s="106"/>
      <c r="H150" s="106">
        <f t="shared" si="11"/>
        <v>0</v>
      </c>
      <c r="I150" s="106">
        <f>H150/E150%</f>
        <v>0</v>
      </c>
      <c r="J150" s="106">
        <f>D150+H150</f>
        <v>0</v>
      </c>
      <c r="K150" s="136">
        <f>J150/C150%</f>
        <v>0</v>
      </c>
    </row>
    <row r="151" spans="1:13" ht="29.25" customHeight="1" x14ac:dyDescent="0.2">
      <c r="A151" s="53"/>
      <c r="B151" s="48" t="s">
        <v>200</v>
      </c>
      <c r="C151" s="49"/>
      <c r="D151" s="50">
        <f>SUM(D152:D168)</f>
        <v>484366769.85000002</v>
      </c>
      <c r="E151" s="50">
        <f>SUM(E152:E168)</f>
        <v>78984439</v>
      </c>
      <c r="F151" s="50">
        <v>280750</v>
      </c>
      <c r="G151" s="50">
        <f t="shared" ref="G151" si="13">SUM(G152:G168)</f>
        <v>1117617</v>
      </c>
      <c r="H151" s="50">
        <f t="shared" si="11"/>
        <v>1398367</v>
      </c>
      <c r="I151" s="123">
        <f>H151/E151%</f>
        <v>1.7704335407130005</v>
      </c>
      <c r="J151" s="50">
        <f>D151+H151</f>
        <v>485765136.85000002</v>
      </c>
      <c r="K151" s="123"/>
    </row>
    <row r="152" spans="1:13" ht="20.25" customHeight="1" x14ac:dyDescent="0.2">
      <c r="A152" s="51"/>
      <c r="B152" s="45" t="s">
        <v>18</v>
      </c>
      <c r="C152" s="46"/>
      <c r="D152" s="46">
        <v>21003225</v>
      </c>
      <c r="E152" s="46">
        <v>37458301</v>
      </c>
      <c r="F152" s="46">
        <v>240750</v>
      </c>
      <c r="G152" s="46">
        <v>1101840</v>
      </c>
      <c r="H152" s="46">
        <f t="shared" si="11"/>
        <v>1342590</v>
      </c>
      <c r="I152" s="91">
        <f>H152/E152%</f>
        <v>3.5842255632469824</v>
      </c>
      <c r="J152" s="46">
        <f>D152+H152</f>
        <v>22345815</v>
      </c>
      <c r="K152" s="91"/>
      <c r="L152" s="102"/>
    </row>
    <row r="153" spans="1:13" ht="42" customHeight="1" x14ac:dyDescent="0.2">
      <c r="A153" s="36">
        <v>27954</v>
      </c>
      <c r="B153" s="45" t="s">
        <v>60</v>
      </c>
      <c r="C153" s="46">
        <v>97047900</v>
      </c>
      <c r="D153" s="46">
        <v>96112594</v>
      </c>
      <c r="E153" s="46">
        <v>71943</v>
      </c>
      <c r="F153" s="46">
        <v>40000</v>
      </c>
      <c r="G153" s="46"/>
      <c r="H153" s="46">
        <f t="shared" si="11"/>
        <v>40000</v>
      </c>
      <c r="I153" s="68">
        <f>H153/E153%</f>
        <v>55.599571883296505</v>
      </c>
      <c r="J153" s="46">
        <f>D153+H153</f>
        <v>96152594</v>
      </c>
      <c r="K153" s="68">
        <f>J153/C153%</f>
        <v>99.077459687432707</v>
      </c>
    </row>
    <row r="154" spans="1:13" ht="77.25" customHeight="1" x14ac:dyDescent="0.2">
      <c r="A154" s="36">
        <v>68162</v>
      </c>
      <c r="B154" s="45" t="s">
        <v>61</v>
      </c>
      <c r="C154" s="46">
        <v>48696233</v>
      </c>
      <c r="D154" s="46">
        <v>47971945.640000001</v>
      </c>
      <c r="E154" s="46">
        <v>267985</v>
      </c>
      <c r="F154" s="46">
        <v>0</v>
      </c>
      <c r="G154" s="46"/>
      <c r="H154" s="46">
        <f t="shared" si="11"/>
        <v>0</v>
      </c>
      <c r="I154" s="68">
        <f>H154/E154%</f>
        <v>0</v>
      </c>
      <c r="J154" s="46">
        <f>D154+H154</f>
        <v>47971945.640000001</v>
      </c>
      <c r="K154" s="68">
        <f>J154/C154%</f>
        <v>98.512641912157761</v>
      </c>
      <c r="M154" s="102"/>
    </row>
    <row r="155" spans="1:13" ht="72" x14ac:dyDescent="0.2">
      <c r="A155" s="36">
        <v>67776</v>
      </c>
      <c r="B155" s="45" t="s">
        <v>62</v>
      </c>
      <c r="C155" s="46">
        <v>67541014</v>
      </c>
      <c r="D155" s="46">
        <v>66590983.560000002</v>
      </c>
      <c r="E155" s="46">
        <v>364866</v>
      </c>
      <c r="F155" s="46">
        <v>0</v>
      </c>
      <c r="G155" s="46"/>
      <c r="H155" s="46">
        <f t="shared" si="11"/>
        <v>0</v>
      </c>
      <c r="I155" s="68">
        <f>H155/E155%</f>
        <v>0</v>
      </c>
      <c r="J155" s="46">
        <f>D155+H155</f>
        <v>66590983.560000002</v>
      </c>
      <c r="K155" s="68">
        <f>J155/C155%</f>
        <v>98.593402165978731</v>
      </c>
    </row>
    <row r="156" spans="1:13" ht="80.25" customHeight="1" x14ac:dyDescent="0.2">
      <c r="A156" s="36">
        <v>67514</v>
      </c>
      <c r="B156" s="45" t="s">
        <v>63</v>
      </c>
      <c r="C156" s="46">
        <v>28004259</v>
      </c>
      <c r="D156" s="46">
        <v>26968128.920000002</v>
      </c>
      <c r="E156" s="46">
        <v>662925</v>
      </c>
      <c r="F156" s="46">
        <v>0</v>
      </c>
      <c r="G156" s="46"/>
      <c r="H156" s="46">
        <f t="shared" si="11"/>
        <v>0</v>
      </c>
      <c r="I156" s="68">
        <f>H156/E156%</f>
        <v>0</v>
      </c>
      <c r="J156" s="46">
        <f>D156+H156</f>
        <v>26968128.920000002</v>
      </c>
      <c r="K156" s="68">
        <f>J156/C156%</f>
        <v>96.300098210061549</v>
      </c>
    </row>
    <row r="157" spans="1:13" ht="72" x14ac:dyDescent="0.2">
      <c r="A157" s="36">
        <v>67623</v>
      </c>
      <c r="B157" s="45" t="s">
        <v>64</v>
      </c>
      <c r="C157" s="46">
        <v>57466574</v>
      </c>
      <c r="D157" s="46">
        <v>56453152.509999998</v>
      </c>
      <c r="E157" s="46">
        <v>997433</v>
      </c>
      <c r="F157" s="46">
        <v>0</v>
      </c>
      <c r="G157" s="46"/>
      <c r="H157" s="46">
        <f t="shared" si="11"/>
        <v>0</v>
      </c>
      <c r="I157" s="68">
        <f>H157/E157%</f>
        <v>0</v>
      </c>
      <c r="J157" s="46">
        <f>D157+H157</f>
        <v>56453152.509999998</v>
      </c>
      <c r="K157" s="68">
        <f>J157/C157%</f>
        <v>98.23650268415166</v>
      </c>
    </row>
    <row r="158" spans="1:13" ht="72" x14ac:dyDescent="0.2">
      <c r="A158" s="36">
        <v>68101</v>
      </c>
      <c r="B158" s="45" t="s">
        <v>65</v>
      </c>
      <c r="C158" s="46">
        <v>35922461</v>
      </c>
      <c r="D158" s="46">
        <v>36916942.789999999</v>
      </c>
      <c r="E158" s="46">
        <v>100330</v>
      </c>
      <c r="F158" s="46">
        <v>0</v>
      </c>
      <c r="G158" s="46"/>
      <c r="H158" s="46">
        <f t="shared" si="11"/>
        <v>0</v>
      </c>
      <c r="I158" s="68">
        <f>H158/E158%</f>
        <v>0</v>
      </c>
      <c r="J158" s="46">
        <f>D158+H158</f>
        <v>36916942.789999999</v>
      </c>
      <c r="K158" s="68">
        <f>J158/C158%</f>
        <v>102.7684121920266</v>
      </c>
    </row>
    <row r="159" spans="1:13" ht="81" customHeight="1" x14ac:dyDescent="0.2">
      <c r="A159" s="36">
        <v>68060</v>
      </c>
      <c r="B159" s="45" t="s">
        <v>66</v>
      </c>
      <c r="C159" s="46">
        <v>28583991</v>
      </c>
      <c r="D159" s="46">
        <v>29028477.149999999</v>
      </c>
      <c r="E159" s="46">
        <v>424257</v>
      </c>
      <c r="F159" s="46">
        <v>0</v>
      </c>
      <c r="G159" s="46"/>
      <c r="H159" s="46">
        <f t="shared" si="11"/>
        <v>0</v>
      </c>
      <c r="I159" s="68">
        <f>H159/E159%</f>
        <v>0</v>
      </c>
      <c r="J159" s="46">
        <f>D159+H159</f>
        <v>29028477.149999999</v>
      </c>
      <c r="K159" s="68">
        <f>J159/C159%</f>
        <v>101.55501780699554</v>
      </c>
    </row>
    <row r="160" spans="1:13" ht="72" x14ac:dyDescent="0.2">
      <c r="A160" s="36">
        <v>68102</v>
      </c>
      <c r="B160" s="45" t="s">
        <v>67</v>
      </c>
      <c r="C160" s="46">
        <v>48464248</v>
      </c>
      <c r="D160" s="46">
        <v>47509269.479999997</v>
      </c>
      <c r="E160" s="46">
        <v>359031</v>
      </c>
      <c r="F160" s="46">
        <v>0</v>
      </c>
      <c r="G160" s="46"/>
      <c r="H160" s="46">
        <f t="shared" si="11"/>
        <v>0</v>
      </c>
      <c r="I160" s="68">
        <f>H160/E160%</f>
        <v>0</v>
      </c>
      <c r="J160" s="46">
        <f>D160+H160</f>
        <v>47509269.479999997</v>
      </c>
      <c r="K160" s="68">
        <f>J160/C160%</f>
        <v>98.029519574924592</v>
      </c>
    </row>
    <row r="161" spans="1:12" ht="72" x14ac:dyDescent="0.2">
      <c r="A161" s="36">
        <v>67932</v>
      </c>
      <c r="B161" s="45" t="s">
        <v>68</v>
      </c>
      <c r="C161" s="46">
        <v>32472052</v>
      </c>
      <c r="D161" s="46">
        <v>29239842.670000002</v>
      </c>
      <c r="E161" s="46">
        <v>3390107</v>
      </c>
      <c r="F161" s="46">
        <v>0</v>
      </c>
      <c r="G161" s="46"/>
      <c r="H161" s="46">
        <f t="shared" si="11"/>
        <v>0</v>
      </c>
      <c r="I161" s="68">
        <f>H161/E161%</f>
        <v>0</v>
      </c>
      <c r="J161" s="46">
        <f>D161+H161</f>
        <v>29239842.670000002</v>
      </c>
      <c r="K161" s="68">
        <f>J161/C161%</f>
        <v>90.046180851151632</v>
      </c>
    </row>
    <row r="162" spans="1:12" ht="72" x14ac:dyDescent="0.2">
      <c r="A162" s="36">
        <v>68114</v>
      </c>
      <c r="B162" s="45" t="s">
        <v>69</v>
      </c>
      <c r="C162" s="46">
        <v>24000757</v>
      </c>
      <c r="D162" s="46">
        <v>23704773.530000001</v>
      </c>
      <c r="E162" s="46">
        <v>26172</v>
      </c>
      <c r="F162" s="46">
        <v>0</v>
      </c>
      <c r="G162" s="46"/>
      <c r="H162" s="46">
        <f t="shared" si="11"/>
        <v>0</v>
      </c>
      <c r="I162" s="68">
        <f>H162/E162%</f>
        <v>0</v>
      </c>
      <c r="J162" s="46">
        <f>D162+H162</f>
        <v>23704773.530000001</v>
      </c>
      <c r="K162" s="68">
        <f>J162/C162%</f>
        <v>98.766774439656217</v>
      </c>
    </row>
    <row r="163" spans="1:12" ht="60" x14ac:dyDescent="0.2">
      <c r="A163" s="36">
        <v>268462</v>
      </c>
      <c r="B163" s="45" t="s">
        <v>37</v>
      </c>
      <c r="C163" s="46">
        <v>129685285.19</v>
      </c>
      <c r="D163" s="46">
        <v>2011952</v>
      </c>
      <c r="E163" s="46">
        <v>13787385</v>
      </c>
      <c r="F163" s="46">
        <v>0</v>
      </c>
      <c r="G163" s="46"/>
      <c r="H163" s="46">
        <f t="shared" si="11"/>
        <v>0</v>
      </c>
      <c r="I163" s="68">
        <f>H163/E163%</f>
        <v>0</v>
      </c>
      <c r="J163" s="46">
        <f>D163+H163</f>
        <v>2011952</v>
      </c>
      <c r="K163" s="68">
        <f>J163/C163%</f>
        <v>1.5514111697809962</v>
      </c>
    </row>
    <row r="164" spans="1:12" ht="48" x14ac:dyDescent="0.2">
      <c r="A164" s="36">
        <v>256869</v>
      </c>
      <c r="B164" s="45" t="s">
        <v>40</v>
      </c>
      <c r="C164" s="46">
        <v>40010388.399999999</v>
      </c>
      <c r="D164" s="46">
        <v>64955</v>
      </c>
      <c r="E164" s="46">
        <v>18364032</v>
      </c>
      <c r="F164" s="46">
        <v>0</v>
      </c>
      <c r="G164" s="46"/>
      <c r="H164" s="46">
        <f t="shared" si="11"/>
        <v>0</v>
      </c>
      <c r="I164" s="68">
        <f>H164/E164%</f>
        <v>0</v>
      </c>
      <c r="J164" s="46">
        <f>D164+H164</f>
        <v>64955</v>
      </c>
      <c r="K164" s="68">
        <f>J164/C164%</f>
        <v>0.16234533729245179</v>
      </c>
    </row>
    <row r="165" spans="1:12" ht="48" x14ac:dyDescent="0.2">
      <c r="A165" s="36">
        <v>294424</v>
      </c>
      <c r="B165" s="45" t="s">
        <v>41</v>
      </c>
      <c r="C165" s="46">
        <v>62071451</v>
      </c>
      <c r="D165" s="46">
        <v>0</v>
      </c>
      <c r="E165" s="46">
        <v>0</v>
      </c>
      <c r="F165" s="46">
        <v>0</v>
      </c>
      <c r="G165" s="46"/>
      <c r="H165" s="46">
        <f t="shared" si="11"/>
        <v>0</v>
      </c>
      <c r="I165" s="68"/>
      <c r="J165" s="46">
        <f>D165+H165</f>
        <v>0</v>
      </c>
      <c r="K165" s="68">
        <f>J165/C165%</f>
        <v>0</v>
      </c>
    </row>
    <row r="166" spans="1:12" ht="65.45" customHeight="1" x14ac:dyDescent="0.2">
      <c r="A166" s="36">
        <v>319790</v>
      </c>
      <c r="B166" s="45" t="s">
        <v>70</v>
      </c>
      <c r="C166" s="46">
        <v>879374</v>
      </c>
      <c r="D166" s="46">
        <v>790527.6</v>
      </c>
      <c r="E166" s="46">
        <v>88846</v>
      </c>
      <c r="F166" s="46">
        <v>0</v>
      </c>
      <c r="G166" s="46">
        <v>15777</v>
      </c>
      <c r="H166" s="46">
        <f t="shared" si="11"/>
        <v>15777</v>
      </c>
      <c r="I166" s="68">
        <f>H166/E166%</f>
        <v>17.757693086914436</v>
      </c>
      <c r="J166" s="46">
        <f>D166+H166</f>
        <v>806304.6</v>
      </c>
      <c r="K166" s="68">
        <f>J166/C166%</f>
        <v>91.690748191327017</v>
      </c>
    </row>
    <row r="167" spans="1:12" ht="65.45" customHeight="1" x14ac:dyDescent="0.2">
      <c r="A167" s="36">
        <v>326206</v>
      </c>
      <c r="B167" s="45" t="s">
        <v>202</v>
      </c>
      <c r="C167" s="46">
        <v>54708913</v>
      </c>
      <c r="D167" s="46">
        <v>0</v>
      </c>
      <c r="E167" s="46">
        <v>725000</v>
      </c>
      <c r="F167" s="46">
        <v>0</v>
      </c>
      <c r="G167" s="46"/>
      <c r="H167" s="46">
        <f t="shared" si="11"/>
        <v>0</v>
      </c>
      <c r="I167" s="68">
        <f>H167/E167%</f>
        <v>0</v>
      </c>
      <c r="J167" s="46">
        <f>D167+H167</f>
        <v>0</v>
      </c>
      <c r="K167" s="68">
        <f>J167/C167%</f>
        <v>0</v>
      </c>
    </row>
    <row r="168" spans="1:12" ht="68.45" customHeight="1" x14ac:dyDescent="0.2">
      <c r="A168" s="36">
        <v>327681</v>
      </c>
      <c r="B168" s="45" t="s">
        <v>177</v>
      </c>
      <c r="C168" s="46">
        <v>43188164</v>
      </c>
      <c r="D168" s="46">
        <v>0</v>
      </c>
      <c r="E168" s="46">
        <v>1895826</v>
      </c>
      <c r="F168" s="46">
        <v>0</v>
      </c>
      <c r="G168" s="46"/>
      <c r="H168" s="46">
        <f t="shared" si="11"/>
        <v>0</v>
      </c>
      <c r="I168" s="68">
        <f>H168/E168%</f>
        <v>0</v>
      </c>
      <c r="J168" s="46">
        <f>D168+H168</f>
        <v>0</v>
      </c>
      <c r="K168" s="68">
        <f>J168/C168%</f>
        <v>0</v>
      </c>
    </row>
    <row r="169" spans="1:12" ht="24" x14ac:dyDescent="0.2">
      <c r="A169" s="45"/>
      <c r="B169" s="92" t="s">
        <v>201</v>
      </c>
      <c r="C169" s="92"/>
      <c r="D169" s="50">
        <f>SUM(D170:D174)</f>
        <v>0</v>
      </c>
      <c r="E169" s="50">
        <f>SUM(E170:E174)</f>
        <v>1378677</v>
      </c>
      <c r="F169" s="50">
        <v>0</v>
      </c>
      <c r="G169" s="50">
        <f t="shared" ref="G169" si="14">SUM(G170:G174)</f>
        <v>0</v>
      </c>
      <c r="H169" s="50">
        <f t="shared" si="11"/>
        <v>0</v>
      </c>
      <c r="I169" s="93">
        <f>H169/E169%</f>
        <v>0</v>
      </c>
      <c r="J169" s="50">
        <f>D169+H169</f>
        <v>0</v>
      </c>
      <c r="K169" s="50"/>
    </row>
    <row r="170" spans="1:12" ht="72" x14ac:dyDescent="0.2">
      <c r="A170" s="47">
        <v>351861</v>
      </c>
      <c r="B170" s="45" t="s">
        <v>169</v>
      </c>
      <c r="C170" s="106">
        <v>302534.2</v>
      </c>
      <c r="D170" s="128">
        <v>0</v>
      </c>
      <c r="E170" s="46">
        <v>302534</v>
      </c>
      <c r="F170" s="46">
        <v>0</v>
      </c>
      <c r="G170" s="106"/>
      <c r="H170" s="106">
        <f t="shared" si="11"/>
        <v>0</v>
      </c>
      <c r="I170" s="106">
        <f>H170/E170%</f>
        <v>0</v>
      </c>
      <c r="J170" s="106">
        <f>D170+H170</f>
        <v>0</v>
      </c>
      <c r="K170" s="129">
        <f>J170/C170%</f>
        <v>0</v>
      </c>
    </row>
    <row r="171" spans="1:12" ht="84" x14ac:dyDescent="0.2">
      <c r="A171" s="47">
        <v>351872</v>
      </c>
      <c r="B171" s="45" t="s">
        <v>170</v>
      </c>
      <c r="C171" s="106">
        <v>302534.2</v>
      </c>
      <c r="D171" s="128">
        <v>0</v>
      </c>
      <c r="E171" s="46">
        <v>302534</v>
      </c>
      <c r="F171" s="46">
        <v>0</v>
      </c>
      <c r="G171" s="106"/>
      <c r="H171" s="106">
        <f t="shared" si="11"/>
        <v>0</v>
      </c>
      <c r="I171" s="106">
        <f>H171/E171%</f>
        <v>0</v>
      </c>
      <c r="J171" s="106">
        <f>D171+H171</f>
        <v>0</v>
      </c>
      <c r="K171" s="129">
        <f>J171/C171%</f>
        <v>0</v>
      </c>
    </row>
    <row r="172" spans="1:12" ht="72" x14ac:dyDescent="0.2">
      <c r="A172" s="47">
        <v>351883</v>
      </c>
      <c r="B172" s="45" t="s">
        <v>171</v>
      </c>
      <c r="C172" s="106">
        <v>302534.2</v>
      </c>
      <c r="D172" s="128">
        <v>0</v>
      </c>
      <c r="E172" s="46">
        <v>302534</v>
      </c>
      <c r="F172" s="46">
        <v>0</v>
      </c>
      <c r="G172" s="106"/>
      <c r="H172" s="106">
        <f t="shared" si="11"/>
        <v>0</v>
      </c>
      <c r="I172" s="106">
        <f>H172/E172%</f>
        <v>0</v>
      </c>
      <c r="J172" s="106">
        <f>D172+H172</f>
        <v>0</v>
      </c>
      <c r="K172" s="129">
        <f>J172/C172%</f>
        <v>0</v>
      </c>
    </row>
    <row r="173" spans="1:12" ht="84" x14ac:dyDescent="0.2">
      <c r="A173" s="47">
        <v>351893</v>
      </c>
      <c r="B173" s="45" t="s">
        <v>172</v>
      </c>
      <c r="C173" s="46">
        <v>302534.2</v>
      </c>
      <c r="D173" s="46">
        <v>0</v>
      </c>
      <c r="E173" s="46">
        <v>302534</v>
      </c>
      <c r="F173" s="46">
        <v>0</v>
      </c>
      <c r="G173" s="46"/>
      <c r="H173" s="46">
        <f t="shared" si="11"/>
        <v>0</v>
      </c>
      <c r="I173" s="46">
        <f>H173/E173%</f>
        <v>0</v>
      </c>
      <c r="J173" s="46">
        <f>D173+H173</f>
        <v>0</v>
      </c>
      <c r="K173" s="129">
        <f>J173/C173%</f>
        <v>0</v>
      </c>
    </row>
    <row r="174" spans="1:12" ht="72" x14ac:dyDescent="0.2">
      <c r="A174" s="47">
        <v>351905</v>
      </c>
      <c r="B174" s="45" t="s">
        <v>173</v>
      </c>
      <c r="C174" s="46">
        <v>168541</v>
      </c>
      <c r="D174" s="46">
        <v>0</v>
      </c>
      <c r="E174" s="46">
        <v>168541</v>
      </c>
      <c r="F174" s="46">
        <v>0</v>
      </c>
      <c r="G174" s="46"/>
      <c r="H174" s="46">
        <f t="shared" si="11"/>
        <v>0</v>
      </c>
      <c r="I174" s="46">
        <f>H174/E174%</f>
        <v>0</v>
      </c>
      <c r="J174" s="46">
        <f>D174+H174</f>
        <v>0</v>
      </c>
      <c r="K174" s="129">
        <f>J174/C174%</f>
        <v>0</v>
      </c>
    </row>
    <row r="175" spans="1:12" ht="12" x14ac:dyDescent="0.2">
      <c r="A175" s="89"/>
      <c r="B175" s="137"/>
      <c r="C175" s="78"/>
      <c r="D175" s="78"/>
      <c r="E175" s="78"/>
      <c r="F175" s="78"/>
      <c r="G175" s="78"/>
      <c r="H175" s="78"/>
      <c r="I175" s="138"/>
      <c r="J175" s="78"/>
      <c r="K175" s="138"/>
    </row>
    <row r="176" spans="1:12" s="58" customFormat="1" ht="12" x14ac:dyDescent="0.2">
      <c r="A176" s="116" t="s">
        <v>14</v>
      </c>
      <c r="B176" s="117"/>
      <c r="C176" s="118"/>
      <c r="D176" s="118"/>
      <c r="E176" s="90"/>
      <c r="F176" s="76"/>
      <c r="G176" s="73"/>
      <c r="H176" s="73"/>
      <c r="I176" s="74"/>
      <c r="J176" s="75"/>
      <c r="K176" s="74"/>
      <c r="L176" s="35"/>
    </row>
    <row r="177" spans="1:12" s="58" customFormat="1" ht="12" x14ac:dyDescent="0.2">
      <c r="A177" s="119" t="s">
        <v>10</v>
      </c>
      <c r="B177" s="120"/>
      <c r="C177" s="118"/>
      <c r="D177" s="118"/>
      <c r="E177" s="90"/>
      <c r="F177" s="76"/>
      <c r="G177" s="73"/>
      <c r="H177" s="73"/>
      <c r="I177" s="74"/>
      <c r="J177" s="75"/>
      <c r="K177" s="74"/>
      <c r="L177" s="35"/>
    </row>
    <row r="178" spans="1:12" ht="20.25" customHeight="1" x14ac:dyDescent="0.2">
      <c r="A178" s="121"/>
      <c r="B178" s="147" t="s">
        <v>74</v>
      </c>
      <c r="C178" s="148"/>
      <c r="D178" s="148"/>
    </row>
    <row r="179" spans="1:12" ht="20.25" customHeight="1" x14ac:dyDescent="0.2"/>
    <row r="180" spans="1:12" ht="20.25" customHeight="1" x14ac:dyDescent="0.2"/>
    <row r="181" spans="1:12" ht="20.25" customHeight="1" x14ac:dyDescent="0.2"/>
    <row r="182" spans="1:12" ht="20.25" customHeight="1" x14ac:dyDescent="0.2"/>
    <row r="183" spans="1:12" ht="20.25" customHeight="1" x14ac:dyDescent="0.2"/>
    <row r="184" spans="1:12" ht="20.25" customHeight="1" x14ac:dyDescent="0.2"/>
    <row r="185" spans="1:12" ht="20.25" customHeight="1" x14ac:dyDescent="0.2"/>
    <row r="186" spans="1:12" ht="20.25" customHeight="1" x14ac:dyDescent="0.2"/>
    <row r="187" spans="1:12" ht="20.25" customHeight="1" x14ac:dyDescent="0.2"/>
    <row r="188" spans="1:12" ht="20.25" customHeight="1" x14ac:dyDescent="0.2"/>
    <row r="189" spans="1:12" ht="20.25" customHeight="1" x14ac:dyDescent="0.2"/>
    <row r="190" spans="1:12" ht="20.25" customHeight="1" x14ac:dyDescent="0.2"/>
    <row r="191" spans="1:12" ht="20.25" customHeight="1" x14ac:dyDescent="0.2"/>
    <row r="192" spans="1:1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sheetData>
  <mergeCells count="10">
    <mergeCell ref="B178:D178"/>
    <mergeCell ref="E4:I4"/>
    <mergeCell ref="A4:A5"/>
    <mergeCell ref="B4:B5"/>
    <mergeCell ref="A1:K1"/>
    <mergeCell ref="A2:K2"/>
    <mergeCell ref="J4:J5"/>
    <mergeCell ref="K4:K5"/>
    <mergeCell ref="C4:C5"/>
    <mergeCell ref="D4:D5"/>
  </mergeCells>
  <phoneticPr fontId="6" type="noConversion"/>
  <hyperlinks>
    <hyperlink ref="B178"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452"/>
  <sheetViews>
    <sheetView zoomScaleNormal="100" workbookViewId="0">
      <pane xSplit="2" ySplit="7" topLeftCell="C8" activePane="bottomRight" state="frozen"/>
      <selection pane="topRight" activeCell="C1" sqref="C1"/>
      <selection pane="bottomLeft" activeCell="A8" sqref="A8"/>
      <selection pane="bottomRight" sqref="A1:K17"/>
    </sheetView>
  </sheetViews>
  <sheetFormatPr baseColWidth="10" defaultColWidth="11.42578125" defaultRowHeight="12" x14ac:dyDescent="0.2"/>
  <cols>
    <col min="1" max="1" width="8.5703125" style="40" customWidth="1"/>
    <col min="2" max="2" width="41.42578125" style="42" customWidth="1"/>
    <col min="3" max="3" width="10.5703125" style="42" customWidth="1"/>
    <col min="4" max="4" width="11.42578125" style="42" customWidth="1"/>
    <col min="5" max="5" width="11.140625" style="42" customWidth="1"/>
    <col min="6" max="6" width="11.7109375" style="42" customWidth="1"/>
    <col min="7" max="7" width="11.7109375" style="41" customWidth="1"/>
    <col min="8" max="8" width="11.28515625" style="41" customWidth="1"/>
    <col min="9" max="9" width="8.7109375" style="54" customWidth="1"/>
    <col min="10" max="10" width="12.28515625" style="55" customWidth="1"/>
    <col min="11" max="11" width="10.5703125" style="54" customWidth="1"/>
    <col min="12" max="12" width="54.7109375" style="41" customWidth="1"/>
    <col min="13" max="18" width="11.42578125" style="41" customWidth="1"/>
    <col min="19" max="16384" width="11.42578125" style="41"/>
  </cols>
  <sheetData>
    <row r="1" spans="1:185" ht="18" customHeight="1" x14ac:dyDescent="0.2">
      <c r="A1" s="163" t="s">
        <v>220</v>
      </c>
      <c r="B1" s="163"/>
      <c r="C1" s="163"/>
      <c r="D1" s="163"/>
      <c r="E1" s="163"/>
      <c r="F1" s="163"/>
      <c r="G1" s="163"/>
      <c r="H1" s="163"/>
      <c r="I1" s="163"/>
      <c r="J1" s="163"/>
      <c r="K1" s="163"/>
    </row>
    <row r="2" spans="1:185" ht="18" customHeight="1" x14ac:dyDescent="0.2">
      <c r="A2" s="153" t="s">
        <v>221</v>
      </c>
      <c r="B2" s="153"/>
      <c r="C2" s="153"/>
      <c r="D2" s="153"/>
      <c r="E2" s="153"/>
      <c r="F2" s="153"/>
      <c r="G2" s="153"/>
      <c r="H2" s="153"/>
      <c r="I2" s="153"/>
      <c r="J2" s="153"/>
      <c r="K2" s="153"/>
    </row>
    <row r="3" spans="1:185" ht="25.5" customHeight="1" x14ac:dyDescent="0.2">
      <c r="B3" s="40"/>
      <c r="C3" s="40"/>
      <c r="D3" s="40"/>
      <c r="E3" s="57"/>
      <c r="F3" s="40"/>
      <c r="G3" s="40"/>
      <c r="H3" s="83"/>
      <c r="I3" s="79"/>
      <c r="J3" s="87"/>
      <c r="K3" s="40"/>
    </row>
    <row r="4" spans="1:185" ht="20.25" customHeight="1" x14ac:dyDescent="0.2">
      <c r="A4" s="173" t="s">
        <v>2</v>
      </c>
      <c r="B4" s="166" t="s">
        <v>9</v>
      </c>
      <c r="C4" s="166" t="s">
        <v>3</v>
      </c>
      <c r="D4" s="171" t="s">
        <v>90</v>
      </c>
      <c r="E4" s="168" t="s">
        <v>88</v>
      </c>
      <c r="F4" s="169"/>
      <c r="G4" s="169"/>
      <c r="H4" s="169"/>
      <c r="I4" s="170"/>
      <c r="J4" s="161" t="s">
        <v>19</v>
      </c>
      <c r="K4" s="164" t="s">
        <v>21</v>
      </c>
    </row>
    <row r="5" spans="1:185" s="43" customFormat="1" ht="65.25" customHeight="1" thickBot="1" x14ac:dyDescent="0.25">
      <c r="A5" s="174"/>
      <c r="B5" s="167"/>
      <c r="C5" s="167"/>
      <c r="D5" s="172"/>
      <c r="E5" s="26" t="s">
        <v>146</v>
      </c>
      <c r="F5" s="28" t="s">
        <v>217</v>
      </c>
      <c r="G5" s="27" t="s">
        <v>20</v>
      </c>
      <c r="H5" s="27" t="s">
        <v>91</v>
      </c>
      <c r="I5" s="29" t="s">
        <v>11</v>
      </c>
      <c r="J5" s="162"/>
      <c r="K5" s="165"/>
    </row>
    <row r="6" spans="1:185" s="105" customFormat="1" ht="18.75" customHeight="1" x14ac:dyDescent="0.25">
      <c r="A6" s="101"/>
      <c r="B6" s="99" t="s">
        <v>31</v>
      </c>
      <c r="C6" s="104"/>
      <c r="D6" s="115">
        <f>D7+D11</f>
        <v>65998825.100000001</v>
      </c>
      <c r="E6" s="115">
        <f>E7+E11</f>
        <v>115171875</v>
      </c>
      <c r="F6" s="115">
        <v>0</v>
      </c>
      <c r="G6" s="115">
        <f>G7+G11</f>
        <v>0</v>
      </c>
      <c r="H6" s="115">
        <v>0</v>
      </c>
      <c r="I6" s="115">
        <f>H6/E6%</f>
        <v>0</v>
      </c>
      <c r="J6" s="115">
        <f>D6+H6</f>
        <v>65998825.100000001</v>
      </c>
      <c r="K6" s="127"/>
    </row>
    <row r="7" spans="1:185" ht="21.75" customHeight="1" x14ac:dyDescent="0.2">
      <c r="A7" s="110"/>
      <c r="B7" s="52" t="s">
        <v>71</v>
      </c>
      <c r="C7" s="111"/>
      <c r="D7" s="112">
        <f>SUM(D8:D10)</f>
        <v>8218731.5999999996</v>
      </c>
      <c r="E7" s="112">
        <f>SUM(E8:E10)</f>
        <v>5691175</v>
      </c>
      <c r="F7" s="112">
        <v>0</v>
      </c>
      <c r="G7" s="112">
        <f t="shared" ref="G7" si="0">SUM(G8:G10)</f>
        <v>0</v>
      </c>
      <c r="H7" s="112">
        <v>0</v>
      </c>
      <c r="I7" s="112">
        <f>H7/E7%</f>
        <v>0</v>
      </c>
      <c r="J7" s="112">
        <f>D7+H7</f>
        <v>8218731.5999999996</v>
      </c>
      <c r="K7" s="113"/>
    </row>
    <row r="8" spans="1:185" ht="24" customHeight="1" x14ac:dyDescent="0.2">
      <c r="A8" s="47"/>
      <c r="B8" s="114" t="s">
        <v>18</v>
      </c>
      <c r="C8" s="106"/>
      <c r="D8" s="106"/>
      <c r="E8" s="106">
        <v>842589</v>
      </c>
      <c r="F8" s="106">
        <v>0</v>
      </c>
      <c r="G8" s="106"/>
      <c r="H8" s="106">
        <v>0</v>
      </c>
      <c r="I8" s="106">
        <f>H8/E8%</f>
        <v>0</v>
      </c>
      <c r="J8" s="106">
        <f>D8+H8</f>
        <v>0</v>
      </c>
      <c r="K8" s="68"/>
    </row>
    <row r="9" spans="1:185" ht="48" x14ac:dyDescent="0.2">
      <c r="A9" s="47">
        <v>238150</v>
      </c>
      <c r="B9" s="114" t="s">
        <v>72</v>
      </c>
      <c r="C9" s="106">
        <v>7604228.3600000003</v>
      </c>
      <c r="D9" s="106">
        <v>3575041.15</v>
      </c>
      <c r="E9" s="106">
        <v>4113215</v>
      </c>
      <c r="F9" s="106">
        <v>0</v>
      </c>
      <c r="G9" s="106"/>
      <c r="H9" s="106">
        <v>0</v>
      </c>
      <c r="I9" s="106">
        <f>H9/E9%</f>
        <v>0</v>
      </c>
      <c r="J9" s="106">
        <f>D9+H9</f>
        <v>3575041.15</v>
      </c>
      <c r="K9" s="68">
        <f>J9/C9%</f>
        <v>47.013858352880916</v>
      </c>
    </row>
    <row r="10" spans="1:185" ht="60" x14ac:dyDescent="0.2">
      <c r="A10" s="47">
        <v>227100</v>
      </c>
      <c r="B10" s="114" t="s">
        <v>73</v>
      </c>
      <c r="C10" s="106">
        <v>13590587</v>
      </c>
      <c r="D10" s="106">
        <v>4643690.45</v>
      </c>
      <c r="E10" s="106">
        <v>735371</v>
      </c>
      <c r="F10" s="106">
        <v>0</v>
      </c>
      <c r="G10" s="106"/>
      <c r="H10" s="106">
        <v>0</v>
      </c>
      <c r="I10" s="106">
        <f>H10/E10%</f>
        <v>0</v>
      </c>
      <c r="J10" s="106">
        <f>D10+H10</f>
        <v>4643690.45</v>
      </c>
      <c r="K10" s="68">
        <f>J10/C10%</f>
        <v>34.168431797684683</v>
      </c>
    </row>
    <row r="11" spans="1:185" ht="24" x14ac:dyDescent="0.2">
      <c r="A11" s="47"/>
      <c r="B11" s="52" t="s">
        <v>16</v>
      </c>
      <c r="C11" s="65"/>
      <c r="D11" s="69">
        <f>D12</f>
        <v>57780093.5</v>
      </c>
      <c r="E11" s="66">
        <f>E12</f>
        <v>109480700</v>
      </c>
      <c r="F11" s="66">
        <v>0</v>
      </c>
      <c r="G11" s="132">
        <f t="shared" ref="G11" si="1">G12</f>
        <v>0</v>
      </c>
      <c r="H11" s="132">
        <v>0</v>
      </c>
      <c r="I11" s="132">
        <f>H11/E11%</f>
        <v>0</v>
      </c>
      <c r="J11" s="132">
        <f>D11+H11</f>
        <v>57780093.5</v>
      </c>
      <c r="K11" s="67"/>
    </row>
    <row r="12" spans="1:185" ht="63" customHeight="1" x14ac:dyDescent="0.2">
      <c r="A12" s="47">
        <v>143957</v>
      </c>
      <c r="B12" s="45" t="s">
        <v>28</v>
      </c>
      <c r="C12" s="46">
        <v>263695117.03999999</v>
      </c>
      <c r="D12" s="46">
        <v>57780093.5</v>
      </c>
      <c r="E12" s="46">
        <v>109480700</v>
      </c>
      <c r="F12" s="46">
        <v>0</v>
      </c>
      <c r="G12" s="46"/>
      <c r="H12" s="46">
        <v>0</v>
      </c>
      <c r="I12" s="46">
        <f>H12/E12%</f>
        <v>0</v>
      </c>
      <c r="J12" s="46">
        <f>D12+H12</f>
        <v>57780093.5</v>
      </c>
      <c r="K12" s="68">
        <f>J12/C12%</f>
        <v>21.911703996868219</v>
      </c>
      <c r="L12" s="44"/>
      <c r="M12" s="44"/>
      <c r="N12" s="44"/>
      <c r="O12" s="44"/>
      <c r="P12" s="44"/>
    </row>
    <row r="14" spans="1:185" s="54" customFormat="1" x14ac:dyDescent="0.2">
      <c r="A14" s="116" t="s">
        <v>14</v>
      </c>
      <c r="B14" s="117"/>
      <c r="C14" s="118"/>
      <c r="D14" s="118"/>
      <c r="E14" s="42"/>
      <c r="F14" s="41"/>
      <c r="H14" s="41"/>
      <c r="I14" s="41"/>
      <c r="J14" s="41"/>
      <c r="K14" s="41"/>
      <c r="L14" s="44"/>
      <c r="M14" s="44"/>
      <c r="N14" s="44"/>
      <c r="O14" s="44"/>
      <c r="P14" s="44"/>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row>
    <row r="15" spans="1:185" s="54" customFormat="1" x14ac:dyDescent="0.2">
      <c r="A15" s="119" t="s">
        <v>10</v>
      </c>
      <c r="B15" s="120"/>
      <c r="C15" s="118"/>
      <c r="D15" s="118"/>
      <c r="E15" s="42"/>
      <c r="F15" s="41"/>
      <c r="H15" s="41"/>
      <c r="I15" s="41"/>
      <c r="J15" s="41"/>
      <c r="K15" s="41"/>
      <c r="L15" s="44"/>
      <c r="M15" s="44"/>
      <c r="N15" s="44"/>
      <c r="O15" s="44"/>
      <c r="P15" s="44"/>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row>
    <row r="16" spans="1:185" s="54" customFormat="1" x14ac:dyDescent="0.2">
      <c r="A16" s="121"/>
      <c r="B16" s="160" t="s">
        <v>74</v>
      </c>
      <c r="C16" s="148"/>
      <c r="D16" s="148"/>
      <c r="E16" s="56"/>
      <c r="F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row>
    <row r="17" spans="6:6" x14ac:dyDescent="0.2">
      <c r="F17" s="41"/>
    </row>
    <row r="18" spans="6:6" x14ac:dyDescent="0.2">
      <c r="F18" s="41"/>
    </row>
    <row r="19" spans="6:6" x14ac:dyDescent="0.2">
      <c r="F19" s="41"/>
    </row>
    <row r="20" spans="6:6" x14ac:dyDescent="0.2">
      <c r="F20" s="41"/>
    </row>
    <row r="21" spans="6:6" x14ac:dyDescent="0.2">
      <c r="F21" s="41"/>
    </row>
    <row r="22" spans="6:6" x14ac:dyDescent="0.2">
      <c r="F22" s="41"/>
    </row>
    <row r="23" spans="6:6" x14ac:dyDescent="0.2">
      <c r="F23" s="41"/>
    </row>
    <row r="24" spans="6:6" x14ac:dyDescent="0.2">
      <c r="F24" s="41"/>
    </row>
    <row r="25" spans="6:6" x14ac:dyDescent="0.2">
      <c r="F25" s="41"/>
    </row>
    <row r="26" spans="6:6" x14ac:dyDescent="0.2">
      <c r="F26" s="41"/>
    </row>
    <row r="27" spans="6:6" x14ac:dyDescent="0.2">
      <c r="F27" s="41"/>
    </row>
    <row r="28" spans="6:6" x14ac:dyDescent="0.2">
      <c r="F28" s="41"/>
    </row>
    <row r="29" spans="6:6" x14ac:dyDescent="0.2">
      <c r="F29" s="41"/>
    </row>
    <row r="30" spans="6:6" x14ac:dyDescent="0.2">
      <c r="F30" s="41"/>
    </row>
    <row r="31" spans="6:6" x14ac:dyDescent="0.2">
      <c r="F31" s="41"/>
    </row>
    <row r="32" spans="6:6" x14ac:dyDescent="0.2">
      <c r="F32" s="41"/>
    </row>
    <row r="33" spans="6:6" x14ac:dyDescent="0.2">
      <c r="F33" s="41"/>
    </row>
    <row r="34" spans="6:6" x14ac:dyDescent="0.2">
      <c r="F34" s="41"/>
    </row>
    <row r="35" spans="6:6" x14ac:dyDescent="0.2">
      <c r="F35" s="41"/>
    </row>
    <row r="36" spans="6:6" x14ac:dyDescent="0.2">
      <c r="F36" s="41"/>
    </row>
    <row r="37" spans="6:6" x14ac:dyDescent="0.2">
      <c r="F37" s="41"/>
    </row>
    <row r="38" spans="6:6" x14ac:dyDescent="0.2">
      <c r="F38" s="41"/>
    </row>
    <row r="39" spans="6:6" x14ac:dyDescent="0.2">
      <c r="F39" s="41"/>
    </row>
    <row r="40" spans="6:6" x14ac:dyDescent="0.2">
      <c r="F40" s="41"/>
    </row>
    <row r="41" spans="6:6" x14ac:dyDescent="0.2">
      <c r="F41" s="41"/>
    </row>
    <row r="42" spans="6:6" x14ac:dyDescent="0.2">
      <c r="F42" s="41"/>
    </row>
    <row r="43" spans="6:6" x14ac:dyDescent="0.2">
      <c r="F43" s="41"/>
    </row>
    <row r="44" spans="6:6" x14ac:dyDescent="0.2">
      <c r="F44" s="41"/>
    </row>
    <row r="45" spans="6:6" x14ac:dyDescent="0.2">
      <c r="F45" s="41"/>
    </row>
    <row r="46" spans="6:6" x14ac:dyDescent="0.2">
      <c r="F46" s="41"/>
    </row>
    <row r="47" spans="6:6" x14ac:dyDescent="0.2">
      <c r="F47" s="41"/>
    </row>
    <row r="48" spans="6:6" x14ac:dyDescent="0.2">
      <c r="F48" s="41"/>
    </row>
    <row r="49" spans="6:6" x14ac:dyDescent="0.2">
      <c r="F49" s="41"/>
    </row>
    <row r="50" spans="6:6" x14ac:dyDescent="0.2">
      <c r="F50" s="41"/>
    </row>
    <row r="51" spans="6:6" x14ac:dyDescent="0.2">
      <c r="F51" s="41"/>
    </row>
    <row r="52" spans="6:6" x14ac:dyDescent="0.2">
      <c r="F52" s="41"/>
    </row>
    <row r="53" spans="6:6" x14ac:dyDescent="0.2">
      <c r="F53" s="41"/>
    </row>
    <row r="54" spans="6:6" x14ac:dyDescent="0.2">
      <c r="F54" s="41"/>
    </row>
    <row r="55" spans="6:6" x14ac:dyDescent="0.2">
      <c r="F55" s="41"/>
    </row>
    <row r="56" spans="6:6" x14ac:dyDescent="0.2">
      <c r="F56" s="41"/>
    </row>
    <row r="57" spans="6:6" x14ac:dyDescent="0.2">
      <c r="F57" s="41"/>
    </row>
    <row r="58" spans="6:6" x14ac:dyDescent="0.2">
      <c r="F58" s="41"/>
    </row>
    <row r="59" spans="6:6" x14ac:dyDescent="0.2">
      <c r="F59" s="41"/>
    </row>
    <row r="60" spans="6:6" x14ac:dyDescent="0.2">
      <c r="F60" s="41"/>
    </row>
    <row r="61" spans="6:6" x14ac:dyDescent="0.2">
      <c r="F61" s="41"/>
    </row>
    <row r="62" spans="6:6" x14ac:dyDescent="0.2">
      <c r="F62" s="41"/>
    </row>
    <row r="63" spans="6:6" x14ac:dyDescent="0.2">
      <c r="F63" s="41"/>
    </row>
    <row r="64" spans="6:6" x14ac:dyDescent="0.2">
      <c r="F64" s="41"/>
    </row>
    <row r="65" spans="3:6" x14ac:dyDescent="0.2">
      <c r="F65" s="41"/>
    </row>
    <row r="66" spans="3:6" x14ac:dyDescent="0.2">
      <c r="F66" s="41"/>
    </row>
    <row r="67" spans="3:6" x14ac:dyDescent="0.2">
      <c r="F67" s="41"/>
    </row>
    <row r="68" spans="3:6" x14ac:dyDescent="0.2">
      <c r="F68" s="41"/>
    </row>
    <row r="69" spans="3:6" x14ac:dyDescent="0.2">
      <c r="C69" s="77"/>
      <c r="D69" s="77"/>
      <c r="F69" s="41"/>
    </row>
    <row r="70" spans="3:6" x14ac:dyDescent="0.2">
      <c r="F70" s="41"/>
    </row>
    <row r="71" spans="3:6" x14ac:dyDescent="0.2">
      <c r="F71" s="41"/>
    </row>
    <row r="72" spans="3:6" x14ac:dyDescent="0.2">
      <c r="F72" s="41"/>
    </row>
    <row r="73" spans="3:6" x14ac:dyDescent="0.2">
      <c r="F73" s="41"/>
    </row>
    <row r="74" spans="3:6" x14ac:dyDescent="0.2">
      <c r="F74" s="41"/>
    </row>
    <row r="75" spans="3:6" x14ac:dyDescent="0.2">
      <c r="F75" s="41"/>
    </row>
    <row r="76" spans="3:6" x14ac:dyDescent="0.2">
      <c r="F76" s="41"/>
    </row>
    <row r="77" spans="3:6" x14ac:dyDescent="0.2">
      <c r="F77" s="41"/>
    </row>
    <row r="78" spans="3:6" x14ac:dyDescent="0.2">
      <c r="F78" s="41"/>
    </row>
    <row r="79" spans="3:6" x14ac:dyDescent="0.2">
      <c r="F79" s="41"/>
    </row>
    <row r="80" spans="3:6" x14ac:dyDescent="0.2">
      <c r="F80" s="41"/>
    </row>
    <row r="81" spans="6:6" x14ac:dyDescent="0.2">
      <c r="F81" s="41"/>
    </row>
    <row r="82" spans="6:6" x14ac:dyDescent="0.2">
      <c r="F82" s="41"/>
    </row>
    <row r="83" spans="6:6" x14ac:dyDescent="0.2">
      <c r="F83" s="41"/>
    </row>
    <row r="84" spans="6:6" x14ac:dyDescent="0.2">
      <c r="F84" s="41"/>
    </row>
    <row r="85" spans="6:6" x14ac:dyDescent="0.2">
      <c r="F85" s="41"/>
    </row>
    <row r="86" spans="6:6" x14ac:dyDescent="0.2">
      <c r="F86" s="41"/>
    </row>
    <row r="87" spans="6:6" x14ac:dyDescent="0.2">
      <c r="F87" s="41"/>
    </row>
    <row r="88" spans="6:6" x14ac:dyDescent="0.2">
      <c r="F88" s="41"/>
    </row>
    <row r="89" spans="6:6" x14ac:dyDescent="0.2">
      <c r="F89" s="41"/>
    </row>
    <row r="90" spans="6:6" x14ac:dyDescent="0.2">
      <c r="F90" s="41"/>
    </row>
    <row r="91" spans="6:6" x14ac:dyDescent="0.2">
      <c r="F91" s="41"/>
    </row>
    <row r="92" spans="6:6" x14ac:dyDescent="0.2">
      <c r="F92" s="41"/>
    </row>
    <row r="93" spans="6:6" x14ac:dyDescent="0.2">
      <c r="F93" s="41"/>
    </row>
    <row r="94" spans="6:6" x14ac:dyDescent="0.2">
      <c r="F94" s="41"/>
    </row>
    <row r="95" spans="6:6" x14ac:dyDescent="0.2">
      <c r="F95" s="41"/>
    </row>
    <row r="96" spans="6:6" x14ac:dyDescent="0.2">
      <c r="F96" s="41"/>
    </row>
    <row r="97" spans="6:6" x14ac:dyDescent="0.2">
      <c r="F97" s="41"/>
    </row>
    <row r="98" spans="6:6" x14ac:dyDescent="0.2">
      <c r="F98" s="41"/>
    </row>
    <row r="99" spans="6:6" x14ac:dyDescent="0.2">
      <c r="F99" s="41"/>
    </row>
    <row r="100" spans="6:6" x14ac:dyDescent="0.2">
      <c r="F100" s="41"/>
    </row>
    <row r="101" spans="6:6" x14ac:dyDescent="0.2">
      <c r="F101" s="41"/>
    </row>
    <row r="102" spans="6:6" x14ac:dyDescent="0.2">
      <c r="F102" s="41"/>
    </row>
    <row r="103" spans="6:6" x14ac:dyDescent="0.2">
      <c r="F103" s="41"/>
    </row>
    <row r="104" spans="6:6" x14ac:dyDescent="0.2">
      <c r="F104" s="41"/>
    </row>
    <row r="105" spans="6:6" x14ac:dyDescent="0.2">
      <c r="F105" s="41"/>
    </row>
    <row r="106" spans="6:6" x14ac:dyDescent="0.2">
      <c r="F106" s="41"/>
    </row>
    <row r="107" spans="6:6" x14ac:dyDescent="0.2">
      <c r="F107" s="41"/>
    </row>
    <row r="108" spans="6:6" x14ac:dyDescent="0.2">
      <c r="F108" s="41"/>
    </row>
    <row r="109" spans="6:6" x14ac:dyDescent="0.2">
      <c r="F109" s="41"/>
    </row>
    <row r="110" spans="6:6" x14ac:dyDescent="0.2">
      <c r="F110" s="41"/>
    </row>
    <row r="111" spans="6:6" x14ac:dyDescent="0.2">
      <c r="F111" s="41"/>
    </row>
    <row r="112" spans="6:6" x14ac:dyDescent="0.2">
      <c r="F112" s="41"/>
    </row>
    <row r="113" spans="6:6" x14ac:dyDescent="0.2">
      <c r="F113" s="41"/>
    </row>
    <row r="114" spans="6:6" x14ac:dyDescent="0.2">
      <c r="F114" s="41"/>
    </row>
    <row r="115" spans="6:6" x14ac:dyDescent="0.2">
      <c r="F115" s="41"/>
    </row>
    <row r="116" spans="6:6" x14ac:dyDescent="0.2">
      <c r="F116" s="41"/>
    </row>
    <row r="117" spans="6:6" x14ac:dyDescent="0.2">
      <c r="F117" s="41"/>
    </row>
    <row r="118" spans="6:6" x14ac:dyDescent="0.2">
      <c r="F118" s="41"/>
    </row>
    <row r="119" spans="6:6" x14ac:dyDescent="0.2">
      <c r="F119" s="41"/>
    </row>
    <row r="120" spans="6:6" x14ac:dyDescent="0.2">
      <c r="F120" s="41"/>
    </row>
    <row r="121" spans="6:6" x14ac:dyDescent="0.2">
      <c r="F121" s="41"/>
    </row>
    <row r="122" spans="6:6" x14ac:dyDescent="0.2">
      <c r="F122" s="41"/>
    </row>
    <row r="123" spans="6:6" x14ac:dyDescent="0.2">
      <c r="F123" s="41"/>
    </row>
    <row r="124" spans="6:6" x14ac:dyDescent="0.2">
      <c r="F124" s="41"/>
    </row>
    <row r="125" spans="6:6" x14ac:dyDescent="0.2">
      <c r="F125" s="41"/>
    </row>
    <row r="126" spans="6:6" x14ac:dyDescent="0.2">
      <c r="F126" s="41"/>
    </row>
    <row r="127" spans="6:6" x14ac:dyDescent="0.2">
      <c r="F127" s="41"/>
    </row>
    <row r="128" spans="6:6" x14ac:dyDescent="0.2">
      <c r="F128" s="41"/>
    </row>
    <row r="129" spans="4:6" x14ac:dyDescent="0.2">
      <c r="F129" s="41"/>
    </row>
    <row r="130" spans="4:6" x14ac:dyDescent="0.2">
      <c r="F130" s="41"/>
    </row>
    <row r="131" spans="4:6" x14ac:dyDescent="0.2">
      <c r="F131" s="41"/>
    </row>
    <row r="132" spans="4:6" x14ac:dyDescent="0.2">
      <c r="F132" s="41"/>
    </row>
    <row r="133" spans="4:6" x14ac:dyDescent="0.2">
      <c r="F133" s="41"/>
    </row>
    <row r="134" spans="4:6" x14ac:dyDescent="0.2">
      <c r="F134" s="41"/>
    </row>
    <row r="135" spans="4:6" x14ac:dyDescent="0.2">
      <c r="F135" s="41"/>
    </row>
    <row r="136" spans="4:6" x14ac:dyDescent="0.2">
      <c r="F136" s="41"/>
    </row>
    <row r="137" spans="4:6" x14ac:dyDescent="0.2">
      <c r="F137" s="41"/>
    </row>
    <row r="138" spans="4:6" x14ac:dyDescent="0.2">
      <c r="F138" s="41"/>
    </row>
    <row r="139" spans="4:6" x14ac:dyDescent="0.2">
      <c r="F139" s="41"/>
    </row>
    <row r="140" spans="4:6" x14ac:dyDescent="0.2">
      <c r="F140" s="41"/>
    </row>
    <row r="141" spans="4:6" x14ac:dyDescent="0.2">
      <c r="F141" s="41"/>
    </row>
    <row r="142" spans="4:6" x14ac:dyDescent="0.2">
      <c r="F142" s="41"/>
    </row>
    <row r="143" spans="4:6" x14ac:dyDescent="0.2">
      <c r="F143" s="41"/>
    </row>
    <row r="144" spans="4:6" x14ac:dyDescent="0.2">
      <c r="D144" s="100"/>
      <c r="F144" s="41"/>
    </row>
    <row r="145" spans="6:6" x14ac:dyDescent="0.2">
      <c r="F145" s="41"/>
    </row>
    <row r="146" spans="6:6" x14ac:dyDescent="0.2">
      <c r="F146" s="41"/>
    </row>
    <row r="147" spans="6:6" x14ac:dyDescent="0.2">
      <c r="F147" s="41"/>
    </row>
    <row r="148" spans="6:6" x14ac:dyDescent="0.2">
      <c r="F148" s="41"/>
    </row>
    <row r="149" spans="6:6" x14ac:dyDescent="0.2">
      <c r="F149" s="41"/>
    </row>
    <row r="150" spans="6:6" x14ac:dyDescent="0.2">
      <c r="F150" s="41"/>
    </row>
    <row r="151" spans="6:6" x14ac:dyDescent="0.2">
      <c r="F151" s="41"/>
    </row>
    <row r="152" spans="6:6" x14ac:dyDescent="0.2">
      <c r="F152" s="41"/>
    </row>
    <row r="153" spans="6:6" x14ac:dyDescent="0.2">
      <c r="F153" s="41"/>
    </row>
    <row r="154" spans="6:6" x14ac:dyDescent="0.2">
      <c r="F154" s="41"/>
    </row>
    <row r="155" spans="6:6" x14ac:dyDescent="0.2">
      <c r="F155" s="41"/>
    </row>
    <row r="156" spans="6:6" x14ac:dyDescent="0.2">
      <c r="F156" s="41"/>
    </row>
    <row r="157" spans="6:6" x14ac:dyDescent="0.2">
      <c r="F157" s="41"/>
    </row>
    <row r="158" spans="6:6" x14ac:dyDescent="0.2">
      <c r="F158" s="41"/>
    </row>
    <row r="159" spans="6:6" x14ac:dyDescent="0.2">
      <c r="F159" s="41"/>
    </row>
    <row r="160" spans="6:6" x14ac:dyDescent="0.2">
      <c r="F160" s="41"/>
    </row>
    <row r="161" spans="6:6" x14ac:dyDescent="0.2">
      <c r="F161" s="41"/>
    </row>
    <row r="162" spans="6:6" x14ac:dyDescent="0.2">
      <c r="F162" s="41"/>
    </row>
    <row r="283" spans="4:4" x14ac:dyDescent="0.2">
      <c r="D283" s="100"/>
    </row>
    <row r="452" spans="4:4" ht="288" x14ac:dyDescent="0.2">
      <c r="D452" s="42" t="s">
        <v>27</v>
      </c>
    </row>
  </sheetData>
  <mergeCells count="10">
    <mergeCell ref="B16:D16"/>
    <mergeCell ref="J4:J5"/>
    <mergeCell ref="A1:K1"/>
    <mergeCell ref="K4:K5"/>
    <mergeCell ref="A2:K2"/>
    <mergeCell ref="C4:C5"/>
    <mergeCell ref="E4:I4"/>
    <mergeCell ref="D4:D5"/>
    <mergeCell ref="A4:A5"/>
    <mergeCell ref="B4:B5"/>
  </mergeCells>
  <hyperlinks>
    <hyperlink ref="B16"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2017-04-10T19:54:50Z</cp:lastPrinted>
  <dcterms:created xsi:type="dcterms:W3CDTF">2009-03-02T15:11:29Z</dcterms:created>
  <dcterms:modified xsi:type="dcterms:W3CDTF">2017-04-10T19:58:32Z</dcterms:modified>
</cp:coreProperties>
</file>