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Transparencia\Transparancia Deveng 2017\Transparencia Julio 2017\"/>
    </mc:Choice>
  </mc:AlternateContent>
  <bookViews>
    <workbookView xWindow="3675" yWindow="60" windowWidth="10965" windowHeight="12570"/>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CONSOLIDADO!$B$1:$E$32</definedName>
    <definedName name="_xlnm.Print_Area" localSheetId="1">'PLIEGO MINSA'!$A$1:$K$123</definedName>
    <definedName name="_xlnm.Print_Area" localSheetId="2">'UE ADSCRITAS AL PLIEGO MINSA'!$A$1:$K$16</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7" i="9" l="1"/>
  <c r="F6" i="9"/>
  <c r="H12" i="9"/>
  <c r="H10" i="9"/>
  <c r="H9" i="9"/>
  <c r="H8" i="9"/>
  <c r="F114" i="5"/>
  <c r="F92" i="5"/>
  <c r="F83" i="5"/>
  <c r="F75" i="5"/>
  <c r="F67" i="5"/>
  <c r="F65" i="5"/>
  <c r="H65" i="5" s="1"/>
  <c r="F60" i="5"/>
  <c r="F56" i="5"/>
  <c r="F46" i="5"/>
  <c r="F29" i="5"/>
  <c r="F7" i="5"/>
  <c r="H119" i="5"/>
  <c r="H118" i="5"/>
  <c r="H117" i="5"/>
  <c r="H116" i="5"/>
  <c r="H115" i="5"/>
  <c r="H113" i="5"/>
  <c r="H112" i="5"/>
  <c r="H111" i="5"/>
  <c r="H110" i="5"/>
  <c r="H109" i="5"/>
  <c r="J109" i="5" s="1"/>
  <c r="K109" i="5" s="1"/>
  <c r="H108" i="5"/>
  <c r="H107" i="5"/>
  <c r="H106" i="5"/>
  <c r="H105" i="5"/>
  <c r="H104" i="5"/>
  <c r="H103" i="5"/>
  <c r="H102" i="5"/>
  <c r="H101" i="5"/>
  <c r="H100" i="5"/>
  <c r="H99" i="5"/>
  <c r="H98" i="5"/>
  <c r="H97" i="5"/>
  <c r="H96" i="5"/>
  <c r="H95" i="5"/>
  <c r="H94" i="5"/>
  <c r="H93" i="5"/>
  <c r="H91" i="5"/>
  <c r="H90" i="5"/>
  <c r="H89" i="5"/>
  <c r="H88" i="5"/>
  <c r="H87" i="5"/>
  <c r="H86" i="5"/>
  <c r="H85" i="5"/>
  <c r="H84" i="5"/>
  <c r="H82" i="5"/>
  <c r="H81" i="5"/>
  <c r="H80" i="5"/>
  <c r="H79" i="5"/>
  <c r="H78" i="5"/>
  <c r="H77" i="5"/>
  <c r="H76" i="5"/>
  <c r="H74" i="5"/>
  <c r="H73" i="5"/>
  <c r="H72" i="5"/>
  <c r="H71" i="5"/>
  <c r="H70" i="5"/>
  <c r="H69" i="5"/>
  <c r="H68" i="5"/>
  <c r="H66" i="5"/>
  <c r="H64" i="5"/>
  <c r="H63" i="5"/>
  <c r="H62" i="5"/>
  <c r="H61" i="5"/>
  <c r="H59" i="5"/>
  <c r="H58" i="5"/>
  <c r="H57" i="5"/>
  <c r="H55" i="5"/>
  <c r="H54" i="5"/>
  <c r="H53" i="5"/>
  <c r="H52" i="5"/>
  <c r="H51" i="5"/>
  <c r="H50" i="5"/>
  <c r="H49" i="5"/>
  <c r="H48" i="5"/>
  <c r="H47" i="5"/>
  <c r="H45" i="5"/>
  <c r="H44" i="5"/>
  <c r="H43" i="5"/>
  <c r="H42" i="5"/>
  <c r="H41" i="5"/>
  <c r="H40" i="5"/>
  <c r="H39" i="5"/>
  <c r="H38" i="5"/>
  <c r="H37" i="5"/>
  <c r="H36" i="5"/>
  <c r="H35" i="5"/>
  <c r="H34" i="5"/>
  <c r="H33" i="5"/>
  <c r="H32" i="5"/>
  <c r="H31" i="5"/>
  <c r="H30" i="5"/>
  <c r="H28" i="5"/>
  <c r="H26" i="5"/>
  <c r="H25" i="5"/>
  <c r="H23" i="5"/>
  <c r="H21" i="5"/>
  <c r="H19" i="5"/>
  <c r="H18" i="5"/>
  <c r="H17" i="5"/>
  <c r="H16" i="5"/>
  <c r="H15" i="5"/>
  <c r="H14" i="5"/>
  <c r="H13" i="5"/>
  <c r="H12" i="5"/>
  <c r="H11" i="5"/>
  <c r="H10" i="5"/>
  <c r="H9" i="5"/>
  <c r="H8" i="5"/>
  <c r="I109" i="5" l="1"/>
  <c r="F6" i="5"/>
  <c r="J59" i="5" l="1"/>
  <c r="K59" i="5" s="1"/>
  <c r="G56" i="5"/>
  <c r="H56" i="5" s="1"/>
  <c r="E56" i="5"/>
  <c r="I59" i="5" l="1"/>
  <c r="J80" i="5"/>
  <c r="K80" i="5" s="1"/>
  <c r="I64" i="5"/>
  <c r="G60" i="5"/>
  <c r="H60" i="5" s="1"/>
  <c r="E60" i="5"/>
  <c r="J64" i="5" l="1"/>
  <c r="K64" i="5" s="1"/>
  <c r="I80" i="5"/>
  <c r="G92" i="5"/>
  <c r="H92" i="5" s="1"/>
  <c r="I113" i="5"/>
  <c r="I112" i="5"/>
  <c r="J111" i="5"/>
  <c r="K111" i="5" s="1"/>
  <c r="J110" i="5"/>
  <c r="K110" i="5" s="1"/>
  <c r="E92" i="5"/>
  <c r="I110" i="5" l="1"/>
  <c r="J113" i="5"/>
  <c r="K113" i="5" s="1"/>
  <c r="J112" i="5"/>
  <c r="K112" i="5" s="1"/>
  <c r="I111" i="5"/>
  <c r="J18" i="5" l="1"/>
  <c r="K18" i="5" s="1"/>
  <c r="I18" i="5"/>
  <c r="J66" i="5"/>
  <c r="K66" i="5" s="1"/>
  <c r="I66" i="5"/>
  <c r="D65" i="5"/>
  <c r="E65" i="5"/>
  <c r="C25" i="11" s="1"/>
  <c r="D25" i="11" l="1"/>
  <c r="E25" i="11" s="1"/>
  <c r="I107" i="5"/>
  <c r="I65" i="5" l="1"/>
  <c r="J65" i="5"/>
  <c r="J107" i="5"/>
  <c r="K107" i="5" s="1"/>
  <c r="G83" i="5"/>
  <c r="H83" i="5" s="1"/>
  <c r="J9" i="5"/>
  <c r="K9" i="5" s="1"/>
  <c r="D92" i="5"/>
  <c r="D83" i="5"/>
  <c r="D56" i="5"/>
  <c r="I9" i="5" l="1"/>
  <c r="G20" i="5"/>
  <c r="H20" i="5" s="1"/>
  <c r="D20" i="5"/>
  <c r="G22" i="5"/>
  <c r="H22" i="5" s="1"/>
  <c r="D22" i="5"/>
  <c r="G24" i="5"/>
  <c r="H24" i="5" s="1"/>
  <c r="D24" i="5"/>
  <c r="G46" i="5"/>
  <c r="H46" i="5" s="1"/>
  <c r="D46" i="5"/>
  <c r="G67" i="5"/>
  <c r="H67" i="5" s="1"/>
  <c r="D67" i="5"/>
  <c r="D29" i="5"/>
  <c r="E83" i="5" l="1"/>
  <c r="C28" i="11" s="1"/>
  <c r="J84" i="5"/>
  <c r="K84" i="5" s="1"/>
  <c r="J85" i="5"/>
  <c r="K85" i="5" s="1"/>
  <c r="I86" i="5"/>
  <c r="I87" i="5"/>
  <c r="J88" i="5"/>
  <c r="K88" i="5" s="1"/>
  <c r="J89" i="5"/>
  <c r="K89" i="5" s="1"/>
  <c r="I90" i="5"/>
  <c r="I91" i="5"/>
  <c r="D114" i="5"/>
  <c r="E114" i="5"/>
  <c r="C30" i="11" s="1"/>
  <c r="G114" i="5"/>
  <c r="H114" i="5" s="1"/>
  <c r="I115" i="5"/>
  <c r="I116" i="5"/>
  <c r="I117" i="5"/>
  <c r="J118" i="5"/>
  <c r="K118" i="5" s="1"/>
  <c r="I119" i="5"/>
  <c r="E67" i="5"/>
  <c r="C26" i="11" s="1"/>
  <c r="J68" i="5"/>
  <c r="K68" i="5" s="1"/>
  <c r="I69" i="5"/>
  <c r="I70" i="5"/>
  <c r="I71" i="5"/>
  <c r="J72" i="5"/>
  <c r="K72" i="5" s="1"/>
  <c r="I73" i="5"/>
  <c r="I74" i="5"/>
  <c r="D75" i="5"/>
  <c r="E75" i="5"/>
  <c r="C27" i="11" s="1"/>
  <c r="G75" i="5"/>
  <c r="H75" i="5" s="1"/>
  <c r="I76" i="5"/>
  <c r="J77" i="5"/>
  <c r="K77" i="5" s="1"/>
  <c r="J78" i="5"/>
  <c r="K78" i="5" s="1"/>
  <c r="I79" i="5"/>
  <c r="I81" i="5"/>
  <c r="I82" i="5"/>
  <c r="C23" i="11"/>
  <c r="J57" i="5"/>
  <c r="K57" i="5" s="1"/>
  <c r="I58" i="5"/>
  <c r="D60" i="5"/>
  <c r="C24" i="11"/>
  <c r="I61" i="5"/>
  <c r="I62" i="5"/>
  <c r="I63" i="5"/>
  <c r="E46" i="5"/>
  <c r="C22" i="11" s="1"/>
  <c r="I47" i="5"/>
  <c r="J48" i="5"/>
  <c r="K48" i="5" s="1"/>
  <c r="J49" i="5"/>
  <c r="K49" i="5" s="1"/>
  <c r="I50" i="5"/>
  <c r="I51" i="5"/>
  <c r="I52" i="5"/>
  <c r="J53" i="5"/>
  <c r="K53" i="5" s="1"/>
  <c r="I54" i="5"/>
  <c r="J55" i="5"/>
  <c r="K55" i="5" s="1"/>
  <c r="D27" i="5"/>
  <c r="E27" i="5"/>
  <c r="C20" i="11" s="1"/>
  <c r="G27" i="5"/>
  <c r="H27" i="5" s="1"/>
  <c r="I28" i="5"/>
  <c r="E20" i="5"/>
  <c r="C17" i="11" s="1"/>
  <c r="D17" i="11"/>
  <c r="J21" i="5"/>
  <c r="K21" i="5" s="1"/>
  <c r="E22" i="5"/>
  <c r="J23" i="5"/>
  <c r="K23" i="5" s="1"/>
  <c r="E24" i="5"/>
  <c r="C19" i="11" s="1"/>
  <c r="D19" i="11"/>
  <c r="J25" i="5"/>
  <c r="K25" i="5" s="1"/>
  <c r="J26" i="5"/>
  <c r="K26" i="5" s="1"/>
  <c r="D18" i="11" l="1"/>
  <c r="C18" i="11"/>
  <c r="J76" i="5"/>
  <c r="K76" i="5" s="1"/>
  <c r="E19" i="11"/>
  <c r="I46" i="5"/>
  <c r="D22" i="11"/>
  <c r="E22" i="11" s="1"/>
  <c r="D23" i="11"/>
  <c r="E23" i="11" s="1"/>
  <c r="J56" i="5"/>
  <c r="E17" i="11"/>
  <c r="I55" i="5"/>
  <c r="J47" i="5"/>
  <c r="K47" i="5" s="1"/>
  <c r="J46" i="5"/>
  <c r="J114" i="5"/>
  <c r="I20" i="5"/>
  <c r="J58" i="5"/>
  <c r="K58" i="5" s="1"/>
  <c r="I56" i="5"/>
  <c r="I78" i="5"/>
  <c r="I77" i="5"/>
  <c r="I89" i="5"/>
  <c r="I57" i="5"/>
  <c r="J91" i="5"/>
  <c r="K91" i="5" s="1"/>
  <c r="I88" i="5"/>
  <c r="J52" i="5"/>
  <c r="K52" i="5" s="1"/>
  <c r="J63" i="5"/>
  <c r="K63" i="5" s="1"/>
  <c r="D26" i="11"/>
  <c r="I85" i="5"/>
  <c r="I84" i="5"/>
  <c r="D28" i="11"/>
  <c r="E28" i="11" s="1"/>
  <c r="I22" i="5"/>
  <c r="I53" i="5"/>
  <c r="J51" i="5"/>
  <c r="K51" i="5" s="1"/>
  <c r="I48" i="5"/>
  <c r="J62" i="5"/>
  <c r="K62" i="5" s="1"/>
  <c r="J74" i="5"/>
  <c r="K74" i="5" s="1"/>
  <c r="J71" i="5"/>
  <c r="K71" i="5" s="1"/>
  <c r="J117" i="5"/>
  <c r="K117" i="5" s="1"/>
  <c r="J82" i="5"/>
  <c r="K82" i="5" s="1"/>
  <c r="I72" i="5"/>
  <c r="J70" i="5"/>
  <c r="K70" i="5" s="1"/>
  <c r="I118" i="5"/>
  <c r="J116" i="5"/>
  <c r="K116" i="5" s="1"/>
  <c r="J87" i="5"/>
  <c r="K87" i="5" s="1"/>
  <c r="I26" i="5"/>
  <c r="I49" i="5"/>
  <c r="J81" i="5"/>
  <c r="K81" i="5" s="1"/>
  <c r="I68" i="5"/>
  <c r="J119" i="5"/>
  <c r="K119" i="5" s="1"/>
  <c r="J115" i="5"/>
  <c r="K115" i="5" s="1"/>
  <c r="J90" i="5"/>
  <c r="K90" i="5" s="1"/>
  <c r="J86" i="5"/>
  <c r="K86" i="5" s="1"/>
  <c r="J79" i="5"/>
  <c r="K79" i="5" s="1"/>
  <c r="J73" i="5"/>
  <c r="K73" i="5" s="1"/>
  <c r="J69" i="5"/>
  <c r="K69" i="5" s="1"/>
  <c r="J61" i="5"/>
  <c r="K61" i="5" s="1"/>
  <c r="J54" i="5"/>
  <c r="K54" i="5" s="1"/>
  <c r="J50" i="5"/>
  <c r="K50" i="5" s="1"/>
  <c r="I24" i="5"/>
  <c r="I25" i="5"/>
  <c r="I23" i="5"/>
  <c r="I21" i="5"/>
  <c r="J24" i="5"/>
  <c r="J22" i="5"/>
  <c r="J20" i="5"/>
  <c r="J28" i="5"/>
  <c r="K28" i="5" s="1"/>
  <c r="J108" i="5"/>
  <c r="K108" i="5" s="1"/>
  <c r="E18" i="11" l="1"/>
  <c r="I27" i="5"/>
  <c r="D20" i="11"/>
  <c r="E20" i="11" s="1"/>
  <c r="I60" i="5"/>
  <c r="D24" i="11"/>
  <c r="E24" i="11" s="1"/>
  <c r="I114" i="5"/>
  <c r="D30" i="11"/>
  <c r="E30" i="11" s="1"/>
  <c r="I75" i="5"/>
  <c r="D27" i="11"/>
  <c r="E27" i="11" s="1"/>
  <c r="I67" i="5"/>
  <c r="E26" i="11"/>
  <c r="I83" i="5"/>
  <c r="J83" i="5"/>
  <c r="J75" i="5"/>
  <c r="J27" i="5"/>
  <c r="J60" i="5"/>
  <c r="J67" i="5"/>
  <c r="I108" i="5"/>
  <c r="G29" i="5"/>
  <c r="H29" i="5" s="1"/>
  <c r="C29" i="11"/>
  <c r="E29" i="5"/>
  <c r="C21" i="11" l="1"/>
  <c r="J8" i="9"/>
  <c r="G7" i="9"/>
  <c r="H7" i="9" s="1"/>
  <c r="G11" i="9"/>
  <c r="H11" i="9" s="1"/>
  <c r="D7" i="9"/>
  <c r="G6" i="9" l="1"/>
  <c r="H6" i="9" s="1"/>
  <c r="I8" i="9"/>
  <c r="E7" i="9" l="1"/>
  <c r="J19" i="5"/>
  <c r="K19" i="5" s="1"/>
  <c r="I19" i="5" l="1"/>
  <c r="I34" i="5" l="1"/>
  <c r="J34" i="5" l="1"/>
  <c r="K34" i="5" s="1"/>
  <c r="I12" i="5" l="1"/>
  <c r="I16" i="5"/>
  <c r="I17" i="5"/>
  <c r="I43" i="5"/>
  <c r="I106" i="5" l="1"/>
  <c r="J38" i="5"/>
  <c r="K38" i="5" s="1"/>
  <c r="J106" i="5" l="1"/>
  <c r="K106" i="5" s="1"/>
  <c r="I38" i="5"/>
  <c r="J105" i="5" l="1"/>
  <c r="K105" i="5" s="1"/>
  <c r="J104" i="5"/>
  <c r="K104" i="5" s="1"/>
  <c r="J103" i="5"/>
  <c r="K103" i="5" s="1"/>
  <c r="J102" i="5"/>
  <c r="K102" i="5" s="1"/>
  <c r="J101" i="5"/>
  <c r="K101" i="5" s="1"/>
  <c r="J100" i="5"/>
  <c r="K100" i="5" s="1"/>
  <c r="J99" i="5"/>
  <c r="K99" i="5" s="1"/>
  <c r="J98" i="5"/>
  <c r="K98" i="5" s="1"/>
  <c r="J97" i="5"/>
  <c r="K97" i="5" s="1"/>
  <c r="J96" i="5"/>
  <c r="K96" i="5" s="1"/>
  <c r="J95" i="5"/>
  <c r="K95" i="5" s="1"/>
  <c r="J94" i="5"/>
  <c r="K94" i="5" s="1"/>
  <c r="J37" i="5"/>
  <c r="K37" i="5" s="1"/>
  <c r="I45" i="5"/>
  <c r="J44" i="5"/>
  <c r="K44" i="5" s="1"/>
  <c r="J43" i="5"/>
  <c r="K43" i="5" s="1"/>
  <c r="J42" i="5"/>
  <c r="K42" i="5" s="1"/>
  <c r="I41" i="5"/>
  <c r="J35" i="5"/>
  <c r="K35" i="5" s="1"/>
  <c r="J33" i="5"/>
  <c r="K33" i="5" s="1"/>
  <c r="J32" i="5"/>
  <c r="K32" i="5" s="1"/>
  <c r="J31" i="5"/>
  <c r="K31" i="5" s="1"/>
  <c r="J17" i="5"/>
  <c r="K17" i="5" s="1"/>
  <c r="J16" i="5"/>
  <c r="K16" i="5" s="1"/>
  <c r="J8" i="5"/>
  <c r="J11" i="5"/>
  <c r="K11" i="5" s="1"/>
  <c r="I10" i="5"/>
  <c r="J14" i="5"/>
  <c r="K14" i="5" s="1"/>
  <c r="J13" i="5"/>
  <c r="K13" i="5" s="1"/>
  <c r="G7" i="5"/>
  <c r="G6" i="5" l="1"/>
  <c r="H6" i="5" s="1"/>
  <c r="H7" i="5"/>
  <c r="D21" i="11"/>
  <c r="E21" i="11" s="1"/>
  <c r="D29" i="11"/>
  <c r="E29" i="11" s="1"/>
  <c r="I8" i="5"/>
  <c r="J45" i="5"/>
  <c r="K45" i="5" s="1"/>
  <c r="J41" i="5"/>
  <c r="K41" i="5" s="1"/>
  <c r="I44" i="5"/>
  <c r="I94" i="5"/>
  <c r="I95" i="5"/>
  <c r="I96" i="5"/>
  <c r="I97" i="5"/>
  <c r="I98" i="5"/>
  <c r="I99" i="5"/>
  <c r="I100" i="5"/>
  <c r="I101" i="5"/>
  <c r="I102" i="5"/>
  <c r="I103" i="5"/>
  <c r="I104" i="5"/>
  <c r="I105" i="5"/>
  <c r="I42" i="5"/>
  <c r="I37" i="5"/>
  <c r="J10" i="5"/>
  <c r="K10" i="5" s="1"/>
  <c r="I11" i="5"/>
  <c r="I31" i="5"/>
  <c r="I32" i="5"/>
  <c r="I33" i="5"/>
  <c r="I35" i="5"/>
  <c r="I13" i="5"/>
  <c r="I14" i="5"/>
  <c r="D7" i="5" l="1"/>
  <c r="D6" i="5" s="1"/>
  <c r="E11" i="9" l="1"/>
  <c r="C32" i="11" l="1"/>
  <c r="E6" i="9"/>
  <c r="J10" i="9"/>
  <c r="K10" i="9" s="1"/>
  <c r="I9" i="9"/>
  <c r="C31" i="11" l="1"/>
  <c r="J9" i="9"/>
  <c r="K9" i="9" s="1"/>
  <c r="I10" i="9"/>
  <c r="D31" i="11"/>
  <c r="E31" i="11" l="1"/>
  <c r="I7" i="9"/>
  <c r="J7" i="9"/>
  <c r="E7" i="5" l="1"/>
  <c r="E6" i="5" s="1"/>
  <c r="D11" i="9" l="1"/>
  <c r="D6" i="9" s="1"/>
  <c r="I15" i="5" l="1"/>
  <c r="J15" i="5" l="1"/>
  <c r="I40" i="5" l="1"/>
  <c r="J39" i="5"/>
  <c r="K39" i="5" s="1"/>
  <c r="J40" i="5" l="1"/>
  <c r="K40" i="5" s="1"/>
  <c r="I39" i="5"/>
  <c r="J36" i="5" l="1"/>
  <c r="K36" i="5" s="1"/>
  <c r="J30" i="5"/>
  <c r="K30" i="5" s="1"/>
  <c r="J12" i="5"/>
  <c r="K12" i="5" s="1"/>
  <c r="J29" i="5" l="1"/>
  <c r="I36" i="5"/>
  <c r="I30" i="5"/>
  <c r="I29" i="5" l="1"/>
  <c r="J12" i="9" l="1"/>
  <c r="K12" i="9" s="1"/>
  <c r="J93" i="5"/>
  <c r="I93" i="5" l="1"/>
  <c r="K15" i="5"/>
  <c r="C16" i="11"/>
  <c r="I12" i="9"/>
  <c r="C15" i="11" l="1"/>
  <c r="C14" i="11" s="1"/>
  <c r="I92" i="5"/>
  <c r="J92" i="5"/>
  <c r="I7" i="5" l="1"/>
  <c r="J7" i="5" l="1"/>
  <c r="D16" i="11"/>
  <c r="D15" i="11" s="1"/>
  <c r="E16" i="11" l="1"/>
  <c r="E15" i="11"/>
  <c r="J6" i="5"/>
  <c r="I6" i="5"/>
  <c r="I11" i="9"/>
  <c r="J11" i="9" l="1"/>
  <c r="D32" i="11"/>
  <c r="E32" i="11" l="1"/>
  <c r="D14" i="11"/>
  <c r="J6" i="9"/>
  <c r="I6" i="9"/>
  <c r="E14" i="11" l="1"/>
</calcChain>
</file>

<file path=xl/sharedStrings.xml><?xml version="1.0" encoding="utf-8"?>
<sst xmlns="http://schemas.openxmlformats.org/spreadsheetml/2006/main" count="184" uniqueCount="170">
  <si>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</si>
  <si>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</si>
  <si>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</si>
  <si>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</si>
  <si>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</si>
  <si>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</si>
  <si>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</si>
  <si>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</si>
  <si>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</si>
  <si>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</si>
  <si>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</si>
  <si>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</si>
  <si>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</si>
  <si>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</si>
  <si>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</si>
  <si>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</si>
  <si>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Pliego 136: INSTITUTO NACIONAL DE ENFERMEDADES NEOPLASICAS - INEN</t>
  </si>
  <si>
    <t>136: INSTITUTO NACIONAL DE ENFERMEDADES NEOPLASICAS - INEN</t>
  </si>
  <si>
    <t>2001621: ESTUDIOS DE PRE-INVERSION</t>
  </si>
  <si>
    <t>Ejecución Total Acumulada del PIP</t>
  </si>
  <si>
    <t>%
Avance  Ejecución respecto al Ppto. Total del Proyecto</t>
  </si>
  <si>
    <t>Nivel de Ejecución     Mes Julio (Devengado)</t>
  </si>
  <si>
    <t>2092092: MEJORAMIENTO DE LA PRESTACION DE SERVICIOS DE SALUD DEL PUESTO DE SALUD JESUS PODEROSO, MICRORED LEONOR SAAVEDRA - VILLA SAN LUIS, DRS SAN JUAN DE MIRAFLORES - VILLA MARIA DEL TRIUNFO - DISA II LIMA SUR</t>
  </si>
  <si>
    <t>TOTAL PLIEGO 011: MINISTERIO DE SALUD</t>
  </si>
  <si>
    <t>3……………………………………………………………………………………………………………………………………………………………………………………………………………………………………………………………………………………………………………………………………………………………………………………..</t>
  </si>
  <si>
    <t>2193990: AMPLIACION DE LA CAPACIDAD DE RESPUESTA EN EL TRATAMIENTO AMBULATORIO DEL CANCER DEL INSTITUTO NACIONAL DE ENFERMEDADES NEOPLASICAS, LIMA - PERU</t>
  </si>
  <si>
    <t>2235623: AMPLIACION DE LA CAPACIDAD DE ATENCION HOSPITALARIA FLEXIBLE ANTE EMERGENCIAS Y DESASTRES EN LIMA METROPOLITANA</t>
  </si>
  <si>
    <t>2057397: MEJORAMIENTO DE LA CAPACIDAD RESOLUTIVA DEL CENTRO DE SALUD SAN GENARO DE VILLA - MICRORED SAN GENARO DE VILLA - RED BARRANCO CHORRILLOS SURCO - DISA II LIMA SUR</t>
  </si>
  <si>
    <t>TOTAL UE ADSCRITAS AL PLIEGO MINSA</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</si>
  <si>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</si>
  <si>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</si>
  <si>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2183907: MEJORAMIENTO Y AMPLIACION DE LOS SERVICIOS DE SALUD DEL HOSPITAL QUILLABAMBA DISTRITO DE SANTA ANA, PROVINCIA DE LA CONVENCION Y DEPARTAMENTO DE CUSCO</t>
  </si>
  <si>
    <t>2250037: MEJORAMIENTO DE LA CAPACIDAD RESOLUTIVA DEL ESTABLECIMIENTO DE SALUD ESTRATEGICO DE PUTINA, PROVINCIA SAN ANTONIO DE PUTINA - REGION PUNO</t>
  </si>
  <si>
    <t>2286124: MEJORAMIENTO DE LOS SERVICIOS DE SALUD DEL ESTABLECIMIENTO DE SALUD HUARI, DISTRITO Y PROVINCIA DE HUARI DEPARTAMENTO DE ANCASH</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</si>
  <si>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</si>
  <si>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</si>
  <si>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</si>
  <si>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</si>
  <si>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</si>
  <si>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</si>
  <si>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</si>
  <si>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</si>
  <si>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</si>
  <si>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</si>
  <si>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</si>
  <si>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</si>
  <si>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</si>
  <si>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</si>
  <si>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</si>
  <si>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</si>
  <si>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</si>
  <si>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</si>
  <si>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</si>
  <si>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</si>
  <si>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</si>
  <si>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</si>
  <si>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</si>
  <si>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</si>
  <si>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</si>
  <si>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</si>
  <si>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</si>
  <si>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http://apps5.mineco.gob.pe/transparencia/Navegador/default.aspx</t>
  </si>
  <si>
    <t>131: INSTITUTO NACIONAL DE SALUD</t>
  </si>
  <si>
    <t>2160769: EQUIPAMIENTO ESTRATEGICO DE LOS DEPARTAMENTOS DE CIRUGIA Y GINECO - OBSTETRICIA DEL HOSPITAL NACIONAL HIPOLITO UNANUE, EL AGUSTINO, LIMA, LIMA</t>
  </si>
  <si>
    <t>2178583: MEJORAMIENTO DE LA CAPACIDAD RESOLUTIVA DEL SERVICIO DE NEUROCIRUGIA Y DE LA SALA DE OPERACIONES DEL HOSPITAL DOS DE MAYO</t>
  </si>
  <si>
    <t>2197491: MEJORAMIENTO DE LA CAPACIDAD RESOLUTIVA DEL SERVICIO DE OFTALMOLOGIA DEL HOSPITAL NACIONAL DOS DE MAYO.</t>
  </si>
  <si>
    <t>2144046: MODERNIZACION DEL SISTEMA INFORMATICO DEL HOSPITAL MARIA AUXILIADORA</t>
  </si>
  <si>
    <t>2112720: FORTALECIMIENTO DE LA CAPACIDAD RESOLUTIVA DEL CENTRO DE SALUD I-4 CESAR LOPEZ SILVA DE LA DISA II LIMA SUR</t>
  </si>
  <si>
    <t>2063552: FORTALECIMIENTO DE LA CAPACIDAD RESOLUTIVA DE LOS SERVICIOS DE SALUD DEL HOSPITAL SAN JUAN DE DIOS DE PISCO - DIRESA ICA</t>
  </si>
  <si>
    <t>2249814: MEJORAMIENTO DE LA CAPACIDAD DE DIAGNOSTICO DEL SERVICIO DE CONSULTORIOS EXTERNOS DE CIRUGIA DE CABEZA, CUELLO Y MAXILOFACIAL DEL HOSPITAL MARIA AUXILIADORA SAN JUAN DE MIRAFLORES, LIMA</t>
  </si>
  <si>
    <t>2250895: MEJORAMIENTO DE LA CAPACIDAD RESOLUTIVA DEL DEPARTAMENTO DE ONCOLOGIA DEL HOSPITAL MARIA AUXILIADORA SAN JUAN DE MIRAFLORES - LIMA</t>
  </si>
  <si>
    <t>2289595: MEJORAMIENTO DEL EQUIPAMIENTO ENDOSCOPICO GINECOLOGCO EN EL DEPARTAMENTO DE OBSTETRICIA Y GINECOLOGIA DEL HOSPITAL MARIA AUXILIADORA DEL DISTRITO DE SAN JUAN DE MIRAFLORES, PROVINCIA Y DEPARTAMENTO LIMA</t>
  </si>
  <si>
    <t>2289725: MEJORAMIENTO DEL SERVICIO DE CIRUGIA PEDIATRICA DEL HOSPITAL MARIA AUXILIADORA DEL DISTRITO DE SAN JUAN DE MIRAFLORES, PROVINCIA Y DEPARTAMENTO LIMA</t>
  </si>
  <si>
    <t>2291694: MEJORAMIENTO DEL MONITOREO Y SUPERVISION DE LAS CIRUGIAS EN LA FASE INTRAOPERATORIA EN EL CENTRO QUIRURGICO DEL HOSPITAL MARIA AUXILIADORA, DISTRITO DE SAN JUAN DE MIRAFLORES, PROVINCIA DE LIMA, DEPARTAMENTO DE LIMA</t>
  </si>
  <si>
    <t>2143568: FORTALECIMIENTO DE LA CAPACIDAD RESOLUTIVA DEL CENTRO DE SALUD I-4 SAN FERNANDO, MICRORED ATE III DE LA DISA IV LIMA ESTE</t>
  </si>
  <si>
    <t>AÑO 2017</t>
  </si>
  <si>
    <t>Ppto. 2017                     (PIM)</t>
  </si>
  <si>
    <t>Ppto. Ejecución Acumulada al 2016</t>
  </si>
  <si>
    <t>Ppto. Ejecución acumulada 2017</t>
  </si>
  <si>
    <t>2135285: MEJORAMIENTO DE LOS SERVICIOS DE SALUD DEL CENTRO DE SALUD DE PUCUSANA DE LA MICRORED SAN BARTOLO, DIRECCION DE RED DE SALUD VILLA EL SALVADOR LURIN PACHACAMAC PUCUSANA, DISA II LIMA SUR</t>
  </si>
  <si>
    <r>
      <t xml:space="preserve">Año de Ejecución: </t>
    </r>
    <r>
      <rPr>
        <b/>
        <sz val="10"/>
        <rFont val="Arial"/>
        <family val="2"/>
      </rPr>
      <t>2017</t>
    </r>
  </si>
  <si>
    <t>Ejecución acumulada al 2017  (Devengado)</t>
  </si>
  <si>
    <t>2196449: MEJORAMIENTO DE LA CAPACIDAD RESOLUTIVA DEL SERVICIO DE UROLOGIA DEL HOSPITAL NACIONAL DOS DE MAYO</t>
  </si>
  <si>
    <t>2199207: MEJORAMIENTO DE LA PROVISION DE LOS SERVICIOS DE LA ESN DE PREVENCION Y CONTROL DE INFECCIONES DE TRANSMISION SEXUAL Y VIH-SIDA Y DE LOS SERVICIOS DE DERMATOLOGIA DEL HOSPITAL NACIONAL CAYETANO HEREDIA - SMP - LIMA - LIMA</t>
  </si>
  <si>
    <t>Ppto 2017 (PIM)</t>
  </si>
  <si>
    <t>2186096: MEJORAMIENTO DEL SERVICIO DE DIAGNOSTICO MEDIANTE EL PROGRAMA PRESUPUESTAL DE PREVENCION Y CONTROL DEL CANCER EN EL HOSPITAL MARIA AUXILIADORA DISTRITO DE SAN JUAN DE MIRAFLORES, PROVINCIA DE LIMA, DEPARTAMENTO DE LIMA</t>
  </si>
  <si>
    <t>2293887: MEJORAMIENTO DE LA UNIDAD DE DIALISIS EN EL DEPARTAMENTO DE MEDICINA DEL HOSPITAL MARIA AUXILIADORA DE SAN JUAN DE MIRAFLORES, LIMA.</t>
  </si>
  <si>
    <t>2313224: MEJORAMIENTO DE LA CAPACIDAD DE ATENCION NEONATAL DEL C.S. BAYOVAR EN EL MARCO DEL PLAN NACIONAL BIENVENIDOS A LA VIDA MR JAIME ZUBIETA, RED DE SALUD SAN JUAN DE LURIGANCHO DISTRITO DE SAN JUAN DE LURIGANCHO, PROVINCIA DE LIMA, DEPARTAMENTO DE LIMA</t>
  </si>
  <si>
    <t>2313241: MEJORAMIENTO DE LA CAPACIDAD DE ATENCION NEONATAL DEL C.S. PIEDRA LIZA DE LA MR PIEDRA LIZA EN EL MARCO DEL PLAN NACIONAL BIENVENIDOS A LA VIDA DISTRITO DE SAN JUAN DE LURIGANCHO, PROVINCIA DE LIMA, DEPARTAMENTO DE LIMA</t>
  </si>
  <si>
    <t>2314018: MEJORAMIENTO DE LA CAPACIDAD DE ATENCION NEONATAL DEL C.S. 10 DE OCTUBRE MR JOSE CARLOS MARIATEGUI EN EL MARCO DEL PLAN NACIONAL BIENVENIDOS A LA VIDA DISTRITO DE SAN JUAN DE LURIGANCHO, PROVINCIA DE LIMA, DEPARTAMENTO DE LIMA</t>
  </si>
  <si>
    <t>2314034: MEJORAMIENTO DE LA CAPACIDAD DE ATENCION NEONATAL DEL C.S. CAJA DE AGUA DE LA MICRO RED PIEDRA LIZA EN EL MARCO DEL PLAN NACIONAL BIENVENIDOS A LA VIDA DISTRITO DE SAN JUAN DE LURIGANCHO, PROVINCIA DE LIMA DEPARTAMENTO DE LIMA</t>
  </si>
  <si>
    <t>2314062: MEJORAMIENTO DE LA CAPACIDAD DE ATENCION NEONATAL DEL C.S. LA HUAYRONA DE LA MICRO RED SAN FERNANDO EN EL MARCO DEL PLAN NACIONAL BIENVENIDOS A LA VIDA DISTRITO DE SAN JUAN DE LURIGANCHO, PROVINCIA DE LIMA, DEPARTAMENTO DE LIMA</t>
  </si>
  <si>
    <t>2314935: MEJORAMIENTO DE LA CAPACIDAD DE ATENCION NEONATAL DEL P.S. MEDALLA MILAGROSA DE LA MICRO RED GANIMEDES EN EL MARCO DEL PLAN NACIONAL BIENVENIDOS A LA VIDA DISTRITO DE SAN JUAN DE LURIGANCHO, PROVINCIA DE LIMA, DEPARTAMENTO DE LIMA</t>
  </si>
  <si>
    <t>2046225: MEJORAMIENTO DE LOS SERVICIOS DE SALUD DEL CENTRO DE SALUD CAQUETA RED V RIMAC SMP</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</si>
  <si>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</si>
  <si>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</si>
  <si>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2315192: MEJORAMIENTO DE LA CAPACIDAD DE ATENCION NEONATAL DEL CENTRO DE SALUD MEXICO DE LA DIRECCION DE RED DE SALUD LIMA NORTE V RIMAC - SAN MARTIN DE PORRES - LOS OLIVOS, DISTRTITO DE SAN MARTIN DE PORRES, PROVINCIA LIMA, DEPARTAMENTO LIMA, EN EL MARCO DEL</t>
  </si>
  <si>
    <t>2315259: MEJORAMIENTO DE LA CAPACIDAD DE ATENCION NEONATAL DEL CENTRO DE SALUD MATERNO INFANTIL RIMAC DE LA DIRECCION DE LA RED DE SALUD LIMA NORTE V - RIMAC - SAN MARTIN DE PORRES - LOS OLIVOS, DISTRITO DEL RIMAC, PROVINCIA DE LIMA, DEPARTAMENTO DE LIMA, EN</t>
  </si>
  <si>
    <t>2315331: MEJORAMIENTO DE LA CAPACIDAD DE ATENCION NEONATAL DEL CENTRO DE SALUD MATERNO INFANTIL JUAN PABLO II DE LA DIRECCION DE RED DE SALUD LIMA NORTE V RIMAC-SAN MARTIN DE PORRES-LOS OLIVOS, DISTRITO DE LO OLIVOS, PROVINCIA DE LIMA, DEPARTAMENTO DE LIMA, E</t>
  </si>
  <si>
    <t>2314509: MEJORAMIENTO DE LA CAPACIDAD DE ATENCION NEONATAL DEL CENTRO DE SALUD AÑO NUEVO DE LA MICRO RED COLLIQUE DE LA RED DE SALUD TUPAC AMARU EN EL MARCO DEL PLAN NACIONAL BIENVENIDOS A LA VIDA DEL DISTRITO DE COMAS DE LA PROVINCIA DE LIMA DEL DEPARTAMENTO</t>
  </si>
  <si>
    <t>2314518: MEJORAMIENTO DE LA CAPACIDAD DE ATENCION NEONATAL DEL CENTRO DE SALUD COLLIQUE IIIDE LA MICRO RED COLLIQUE DE LA RED DE SALUD TUPAC AMARU EN EL MARCO DEL PLAN NACIONAL BIENVENIDOS A LA VIDA DEL DISTRITO DE COMAS DE LA PROVINCIA DE LIMA DEPARTAMENTO D</t>
  </si>
  <si>
    <t>2314690: MEJORAMIENTO DE LA CAPACIDAD DE ATENCION NEONATAL DEL PUESTO DE SALUD PUNCHAUCA DE LA MICRO RED CARABAYLLO DE LA RED DE SALUD TUPAC AMARU EN EL MARCO DEL PLAN NACIONAL BIENVENIDOS A LA VIDA DEL DISTRITO DE CARABAYLLO DE LA PROVINCIA DE LIMA DEPARTAME</t>
  </si>
  <si>
    <t>2314696: MEJORAMIENTO DE LA CAPACIDAD DE ATENCION NEONATAL DEL CENTRO DE SALUD TUPAC AMARU DE LA MICRO RED TAHUANTINSUYO DE LA RED DE SALUD TUPAC AMARU EN EL MARCO DEL PLAN NACIONAL BIENVENIDOS A LA VIDA DEL DISTRITO DE INDEPENDENCIA DE LA PROVINCIA DE LIMA D</t>
  </si>
  <si>
    <t>2314700: MEJORAMIENTO DE LA CAPACIDAD DE ATENCION NEONATAL DEL CENTRO DE SALUD VILLA ESPERANZA DE LA MICRO RED CARABAYLLO DE LA RED DE SALUD TUPAC AMARU EN EL MARCO DEL PLAN NACIONAL BIENVENIDOS A LA VIDA DEL DISTRITO DE CARABAYLLO DE LA PROVINCIA DE LIMA DEP</t>
  </si>
  <si>
    <t>2314759: MEJORAMIENTO DE LA CAPACIDAD DE ATENCION NEONATAL DEL CENTRO DE SALUD RAUL PORRAS BARRENECHEA DE LA MICRO RED CARABAYLLO DE LA RED DE SALUD TUPAC AMARU EN EL MARCO DEL PLAN NACIONAL BIENVENIDOS A LA VIDA DEL DISTRITO DE CARABAYLLO DE LA PROVINCIA DE</t>
  </si>
  <si>
    <t>2314778: MEJORAMIENTO DE LA CAPACIDAD DE ATENCION NEONATAL DEL CENTRO DE SALUD TAHUANTINSUYO BAJO DE LA MICRO RED TAHUANTINSUYO DE LA RED DE SALUD TUPAC AMARU EN EL MARCO DEL PLAN NACIONAL BIENVENIDOS A LA VIDA DEL DISTRITO DE INDEPENDENCIA DE LA PROVINCIA DE</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</si>
  <si>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</si>
  <si>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</si>
  <si>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</si>
  <si>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</si>
  <si>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</si>
  <si>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CONSOLIDADO GENERAL DE LAS EJECUCIONES DEL SECTOR SALUD</t>
  </si>
  <si>
    <t>2285573: MEJORAMIENTO DE LOS SERVICIOS DE SALUD DEL ESTABLECIMIENTO DE SALUD PROGRESO, DEL DISTRITO DE CHIMBOTE, PROVINCIA DE SANTA, DEPARTAMENTO DE ANCASH</t>
  </si>
  <si>
    <t>2170440: EQUIPAMIENTO DEL DEPARTAMENTO DE ANESTESIOLOGIA Y CENTRO QUIRURGICO DEL HOSPITAL NACIONAL ARZOBISPO LOAYZA</t>
  </si>
  <si>
    <t>2172430: MEJORAMIENTO DEL SERVICIO DE NEFROLOGIA DEL HOSPITAL NACIONAL ARZOBISPO LOAYZA - LIMA - LIMA</t>
  </si>
  <si>
    <t>2108103: MEJORAMIENTO DE LA CAPACIDAD RESOLUTIVA DE LA UNIDAD DE CUIDADOS INTENSIVOS DEL INSTITUTO NACIONAL DE CIENCIAS NEUROLOGICAS</t>
  </si>
  <si>
    <t>2056337: MEJORAMIENTO DE LA ATENCION DE LAS PERSONAS CON DISCAPACIDAD DE ALTA COMPLEJIDAD EN EL INSTITUTO NACIONAL DE REHABILITACION</t>
  </si>
  <si>
    <t>2160763: MEJORAMIENTO DEL MONITOREO Y TRATAMIENTO EN LOS PACIENTES DE LOS DEPARTAMENTOS DE MEDICINA Y PEDIATRIA DEL HOSPITAL NACIONAL HIPOLITO UNANUE AGUSTINO, LIMA, LIMA</t>
  </si>
  <si>
    <t>2197543: MEJORAMIENTO DEL EQUIPAMIENTO QUIRURGICO ESPECIALIZADO EN EL SERVICIO DE TORAX Y CARDIOVASCULAR DEL HOSPITAL MARIA AUXILIADORA UBICADO EN EL DISTRITO DE SAN JUAN DE MIRAFLORES, PROVINCIA Y DEPARTAMENTO DE LIMA</t>
  </si>
  <si>
    <t>2133722: CONSTRUCCION DE NUEVA INFRAESTRUCTURA E IMPLEMENTACION DEL ESTABLECIMIENTO DE SALUD CHACARILLA DE OTERO DE LA MICRORED DE SALUD PIEDRA LIZA, DIRECCION DE RED DE SALUD SAN JUAN DE LURIGANCHO, DIRECCION DE SALUD IV LIMA ESTE</t>
  </si>
  <si>
    <t>2171360: MEJORAMIENTO DE LA CAPACIDAD RESOLUTIVA DEL CENTRO DE SALUD SANTA LUZMILA II DE LA RED TUPAC AMARU DE LA DISA V LIMA CIUDAD</t>
  </si>
  <si>
    <t>2062622: MEJORAMIENTO DE LA CAPACIDAD RESOLUTIVA DE LOS SERVICIOS DE SALUD DEL CENTRO DE SALUD SAN CLEMENTE DE LA MICRORED SAN CLEMENTE, RED Nº 2 CHINCHA-PISCO, DIRESA ICA</t>
  </si>
  <si>
    <t>Unidad Ejecutora 007-123: INSTITUTO NACIONAL DE CIENCIAS NEUROLOGICAS</t>
  </si>
  <si>
    <t>Unidad Ejecutora 001-117: ADMINISTRACION CENTRAL - MINSA</t>
  </si>
  <si>
    <t xml:space="preserve">Unidad Ejecutora 009-125: INSTITUTO NACIONAL DE REHABILITACION </t>
  </si>
  <si>
    <t xml:space="preserve">Unidad Ejecutora 016-132: HOSPITAL NACIONAL HIPOLITO UNANUE </t>
  </si>
  <si>
    <t>Unidad Ejecutora 021-137: HOSPITAL CAYETANO HEREDIA</t>
  </si>
  <si>
    <t>Unidad Ejecutora 022-138: DIRECCION DE SALUD DE LIMA METROPOLITANA</t>
  </si>
  <si>
    <t>Unidad Ejecutora 025-141: HOSPITAL DE APOYO DEPARTAMENTAL MARIA AUXILIADORA</t>
  </si>
  <si>
    <t>Unidad Ejecutora 027-143: HOSPITAL NACIONAL ARZOBISPO LOAYZA</t>
  </si>
  <si>
    <t>Unidad Ejecutora 028-144: HOSPITAL NACIONAL DOS DE MAYO</t>
  </si>
  <si>
    <t xml:space="preserve">Unidad Ejecutora 043-1151: RED. DE SALUD SAN JUAN DE LURIGANCHO </t>
  </si>
  <si>
    <t xml:space="preserve">Unidad Ejecutora 044-1152: RED DE SALUD RIMAC - SAN MARTIN DE PORRES - LOS OLIVOS </t>
  </si>
  <si>
    <t xml:space="preserve">Unidad Ejecutora 045-1153: RED DE SALUD TUPAC AMARU </t>
  </si>
  <si>
    <t>Unidad Ejecutora 125-1655: PROGRAMA NACIONAL DE INVERSIONES EN SALUD</t>
  </si>
  <si>
    <t xml:space="preserve">Unidad Ejecutora 141-1531: RED DE SALUD LIMA NORTE IV </t>
  </si>
  <si>
    <t>2284722: MEJORAMIENTO DE LOS SERVICIOS DE SALUD DEL HOSPITAL DISTRITAL DE PACASMAYO, DISTRITO DE PACASMAYO, PROVINCIA DE PACASMAYO - LA LIBERTAD</t>
  </si>
  <si>
    <t xml:space="preserve">       007-123: INSTITUTO NACIONAL DE CIENCIAS NEUROLOGICAS</t>
  </si>
  <si>
    <t xml:space="preserve">       001-117: ADMINISTRACION CENTRAL - MINSA</t>
  </si>
  <si>
    <t xml:space="preserve">       009-125: INSTITUTO NACIONAL DE REHABILITACION</t>
  </si>
  <si>
    <t xml:space="preserve">       016-132: HOSPITAL NACIONAL HIPOLITO UNANUE</t>
  </si>
  <si>
    <t xml:space="preserve">       021-137: HOSPITAL CAYETANO HEREDIA</t>
  </si>
  <si>
    <t xml:space="preserve">       022-138: DIRECCION DE SALUD DE LIMA METROPOLITANA</t>
  </si>
  <si>
    <t xml:space="preserve">       025-141: HOSPITAL DE APOYO DEPARTAMENTAL MARIA AUXILIADORA</t>
  </si>
  <si>
    <t xml:space="preserve">       027-143: HOSPITAL NACIONAL ARZOBISPO LOAYZA</t>
  </si>
  <si>
    <t xml:space="preserve">       028-144: HOSPITAL NACIONAL DOS DE MAYO</t>
  </si>
  <si>
    <t xml:space="preserve">       043-1151: RED. DE SALUD SAN JUAN DE LURIGANCHO</t>
  </si>
  <si>
    <t xml:space="preserve">       044-1152: RED DE SALUD RIMAC - SAN MARTIN DE PORRES - LOS OLIVOS</t>
  </si>
  <si>
    <t xml:space="preserve">       045-1153: RED DE SALUD TUPAC AMARU </t>
  </si>
  <si>
    <t xml:space="preserve">       125-1655: PROGRAMA NACIONAL DE INVERSIONES EN SALUD</t>
  </si>
  <si>
    <t xml:space="preserve">       141-1531: RED DE SALUD LIMA NORTE IV </t>
  </si>
  <si>
    <t>EJECUCION DE LOS PROYECTOS DE INVERSION DE LAS UNIDADES EJECUTORAS DEL PLIEGO 011</t>
  </si>
  <si>
    <t>EJECUCION DE LOS PROYECTOS DE INVERSION DE LAS UNIDADES EJECUTORAS DE LOS PLIEGOS ADSCRITOS</t>
  </si>
  <si>
    <t>2285839: MEJORAMIENTO Y AMPLIACION DE LOS SERVICIOS DE SALUD DEL ESTABLECIMIENTO DE SALUD LLATA, DISTRITO DE LLATA, PROVINCIA DE HUAMALIES - REGION HUANUCO</t>
  </si>
  <si>
    <t>Unidad Ejecutora 030-146: HOSPITAL DE EMERGENCIAS CASIMIRO ULLOA</t>
  </si>
  <si>
    <t>2148228: AMPLIACION, REMODELACION Y EQUIPAMIENTO DE LOS SERVICIOS DEL DEPARTAMENTO DE PATOLOGIA CLINICA DEL HOSPITAL DE EMERGENCIAS JOSE CASIMIRO ULLOA</t>
  </si>
  <si>
    <t xml:space="preserve">       030-146: HOSPITAL DE EMERGENCIAS CASIMIRO ULLOA</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</si>
  <si>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</si>
  <si>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</si>
  <si>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</si>
  <si>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</si>
  <si>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2315208: MEJORAMIENTO DE LA CAPACIDAD DE ATENCION NEONATAL DEL CENTRO DE SALUD LAURA CALLER DE LA DIRECCION DE LA RED DE SALUD LIMA NORTE V RIMAC - SAN MARTIN DE PORRES - LOS OLIVOS - DEL DISTRITO DE LOS OLIVOS, PROVINCIA DE LIMA, DEPARTAMENTO DE LIMA, EN EL</t>
  </si>
  <si>
    <t>2327370: MEJORAMIENTO DE LA CAPACIDAD RESOLUTIVA DE LOS ESTABLECIMIENTOS DE SALUD DE LA PROVINCIA DE CHUMBIVILCAS, MEDIANTE LA INSTALACION DE SERVICIOS DE ATENCION PRE-HOSPITALARIA Y TELESALUD, EN EL MARCO DE LAS RIAPS. DEPARTAMENTO DE CUSCO</t>
  </si>
  <si>
    <t>2297121: MEJORAMIENTO DEL SERVICIO DE CIRUGIA DE CABEZA Y CUELLO DEL HOSPITAL NACIONAL DOS DE MAYO</t>
  </si>
  <si>
    <t>DEL MINISTERIO DE SALUD AL MES DE JULIO 2017</t>
  </si>
  <si>
    <t>AL MES DE JULIO 2017</t>
  </si>
  <si>
    <t>AL PLIEGO DEL MINISTERIO DE SALUD AL MES DE JULIO 2017</t>
  </si>
  <si>
    <t>2378488: ADQUISICION IMPLEMENTACION DEL TOMOGRAFO</t>
  </si>
  <si>
    <t>Ejecución acumulada al mes de
Junio (Devengado)</t>
  </si>
  <si>
    <t>Ejecución acumulada al mes de
 Junio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</si>
</sst>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4"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sz val="20"/>
      <name val="Arial"/>
      <family val="2"/>
    </font>
    <font>
      <u/>
      <sz val="11"/>
      <color theme="10"/>
      <name val="Calibri"/>
      <family val="2"/>
      <scheme val="minor"/>
    </font>
    <font>
      <sz val="8"/>
      <name val="Calibri"/>
      <family val="2"/>
      <scheme val="minor"/>
    </font>
    <font>
      <u/>
      <sz val="8"/>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1" fillId="0" borderId="0" applyNumberFormat="0" applyFill="0" applyBorder="0" applyAlignment="0" applyProtection="0"/>
  </cellStyleXfs>
  <cellXfs count="186">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1"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1"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2"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3" fontId="26" fillId="0" borderId="0" xfId="0" applyNumberFormat="1" applyFont="1"/>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2" xfId="1" applyNumberFormat="1" applyFont="1" applyFill="1" applyBorder="1" applyAlignment="1">
      <alignment horizontal="right" vertical="center" wrapText="1"/>
    </xf>
    <xf numFmtId="3" fontId="19" fillId="6" borderId="12" xfId="1" applyNumberFormat="1" applyFont="1" applyFill="1" applyBorder="1" applyAlignment="1">
      <alignment horizontal="right" vertical="center" wrapText="1"/>
    </xf>
    <xf numFmtId="167" fontId="19" fillId="6" borderId="12"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3"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3" fontId="22" fillId="0" borderId="0" xfId="0" applyNumberFormat="1" applyFont="1" applyBorder="1" applyAlignment="1">
      <alignment horizontal="righ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5" xfId="9" applyNumberFormat="1" applyFont="1" applyFill="1" applyBorder="1" applyAlignment="1">
      <alignment horizontal="right"/>
    </xf>
    <xf numFmtId="3" fontId="10" fillId="5" borderId="0" xfId="9" applyNumberFormat="1" applyFont="1" applyFill="1" applyBorder="1" applyAlignment="1">
      <alignment horizontal="right"/>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21"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2" xfId="0" applyFont="1" applyFill="1" applyBorder="1" applyAlignment="1">
      <alignment horizontal="left" vertical="center"/>
    </xf>
    <xf numFmtId="0" fontId="21" fillId="0" borderId="0" xfId="0" quotePrefix="1" applyFont="1" applyAlignment="1">
      <alignment vertical="center" wrapText="1"/>
    </xf>
    <xf numFmtId="0" fontId="19" fillId="4" borderId="17" xfId="0" applyFont="1" applyFill="1" applyBorder="1" applyAlignment="1">
      <alignment horizontal="center" vertical="center" wrapText="1"/>
    </xf>
    <xf numFmtId="3" fontId="14" fillId="0" borderId="0" xfId="10" applyNumberFormat="1" applyFont="1"/>
    <xf numFmtId="43" fontId="30" fillId="2" borderId="0" xfId="1" applyFont="1" applyFill="1"/>
    <xf numFmtId="3" fontId="19" fillId="4" borderId="14" xfId="0" applyNumberFormat="1" applyFont="1" applyFill="1" applyBorder="1" applyAlignment="1">
      <alignment horizontal="right" vertical="center"/>
    </xf>
    <xf numFmtId="0" fontId="29" fillId="0" borderId="0" xfId="0" applyFont="1" applyBorder="1" applyAlignment="1">
      <alignment vertical="center"/>
    </xf>
    <xf numFmtId="3" fontId="22" fillId="0" borderId="12"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2" xfId="0" applyFont="1" applyBorder="1" applyAlignment="1"/>
    <xf numFmtId="165" fontId="19" fillId="6" borderId="12" xfId="2" applyNumberFormat="1" applyFont="1" applyFill="1" applyBorder="1" applyAlignment="1">
      <alignment horizontal="right" vertical="center" wrapText="1"/>
    </xf>
    <xf numFmtId="3" fontId="19" fillId="6" borderId="12" xfId="2" applyNumberFormat="1" applyFont="1" applyFill="1" applyBorder="1" applyAlignment="1">
      <alignment horizontal="right" vertical="center" wrapText="1"/>
    </xf>
    <xf numFmtId="167" fontId="19" fillId="6" borderId="12" xfId="2" applyNumberFormat="1" applyFont="1" applyFill="1" applyBorder="1" applyAlignment="1">
      <alignment horizontal="right" vertical="center" wrapText="1"/>
    </xf>
    <xf numFmtId="0" fontId="22" fillId="0" borderId="36" xfId="0" applyFont="1" applyBorder="1" applyAlignment="1">
      <alignment horizontal="justify" vertical="center" wrapText="1"/>
    </xf>
    <xf numFmtId="3" fontId="4" fillId="4" borderId="16"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0" fillId="5" borderId="37"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5" xfId="9" applyNumberFormat="1" applyFont="1" applyFill="1" applyBorder="1" applyAlignment="1">
      <alignment horizontal="right"/>
    </xf>
    <xf numFmtId="0" fontId="19" fillId="4" borderId="38" xfId="0" applyFont="1" applyFill="1" applyBorder="1" applyAlignment="1">
      <alignment vertical="center" wrapText="1"/>
    </xf>
    <xf numFmtId="3" fontId="22" fillId="0" borderId="39" xfId="0" applyNumberFormat="1" applyFont="1" applyBorder="1" applyAlignment="1">
      <alignment horizontal="right" vertical="center" wrapText="1"/>
    </xf>
    <xf numFmtId="3" fontId="22" fillId="0" borderId="40" xfId="0" applyNumberFormat="1" applyFont="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3" fontId="28" fillId="0" borderId="0" xfId="0" applyNumberFormat="1" applyFont="1" applyAlignment="1">
      <alignment horizontal="right" vertical="center" wrapText="1"/>
    </xf>
    <xf numFmtId="0" fontId="26" fillId="0" borderId="0" xfId="0" applyFont="1" applyAlignment="1">
      <alignment horizontal="right"/>
    </xf>
    <xf numFmtId="3" fontId="22" fillId="0" borderId="4" xfId="0" applyNumberFormat="1" applyFont="1" applyBorder="1" applyAlignment="1">
      <alignment horizontal="right" vertical="center" wrapText="1"/>
    </xf>
    <xf numFmtId="43" fontId="14" fillId="0" borderId="0" xfId="1" applyFont="1"/>
    <xf numFmtId="3" fontId="19" fillId="6" borderId="13" xfId="2" applyNumberFormat="1" applyFont="1" applyFill="1" applyBorder="1" applyAlignment="1">
      <alignment horizontal="right" vertical="center" wrapText="1"/>
    </xf>
    <xf numFmtId="0" fontId="20" fillId="0" borderId="12" xfId="0" applyFont="1" applyFill="1" applyBorder="1" applyAlignment="1">
      <alignment horizontal="center" vertical="center" wrapText="1"/>
    </xf>
    <xf numFmtId="0" fontId="22" fillId="0" borderId="12" xfId="0" applyFont="1" applyBorder="1" applyAlignment="1">
      <alignment horizontal="justify" vertical="center" wrapText="1"/>
    </xf>
    <xf numFmtId="164" fontId="14" fillId="0" borderId="0" xfId="1" applyNumberFormat="1" applyFont="1" applyAlignment="1">
      <alignment horizontal="right"/>
    </xf>
    <xf numFmtId="166" fontId="22" fillId="0" borderId="12" xfId="0" applyNumberFormat="1" applyFont="1" applyBorder="1" applyAlignment="1">
      <alignment horizontal="right" vertical="center" wrapText="1"/>
    </xf>
    <xf numFmtId="0" fontId="22" fillId="0" borderId="0" xfId="0" applyFont="1" applyBorder="1" applyAlignment="1">
      <alignment horizontal="justify" vertical="center" wrapText="1"/>
    </xf>
    <xf numFmtId="167" fontId="22" fillId="0" borderId="0" xfId="0" applyNumberFormat="1" applyFont="1" applyBorder="1" applyAlignment="1">
      <alignment horizontal="right" vertical="center" wrapText="1"/>
    </xf>
    <xf numFmtId="0" fontId="20" fillId="5" borderId="12" xfId="0" applyFont="1" applyFill="1" applyBorder="1" applyAlignment="1">
      <alignment horizontal="center" vertical="center" wrapText="1"/>
    </xf>
    <xf numFmtId="166" fontId="19" fillId="6" borderId="12" xfId="2" applyNumberFormat="1" applyFont="1" applyFill="1" applyBorder="1" applyAlignment="1">
      <alignment horizontal="right" vertical="center" wrapText="1"/>
    </xf>
    <xf numFmtId="166" fontId="19" fillId="6" borderId="13" xfId="2" applyNumberFormat="1" applyFont="1" applyFill="1" applyBorder="1" applyAlignment="1">
      <alignment horizontal="right" vertical="center" wrapText="1"/>
    </xf>
    <xf numFmtId="166" fontId="4" fillId="4" borderId="16" xfId="0" applyNumberFormat="1" applyFont="1" applyFill="1" applyBorder="1" applyAlignment="1">
      <alignment horizontal="right" vertical="center"/>
    </xf>
    <xf numFmtId="3" fontId="14" fillId="0" borderId="0" xfId="10" applyNumberFormat="1" applyFont="1" applyFill="1" applyBorder="1"/>
    <xf numFmtId="0" fontId="10" fillId="6" borderId="18" xfId="9" applyFont="1" applyFill="1" applyBorder="1" applyAlignment="1">
      <alignment horizontal="center" vertical="center" wrapText="1"/>
    </xf>
    <xf numFmtId="0" fontId="10" fillId="6" borderId="18" xfId="9" applyFont="1" applyFill="1" applyBorder="1" applyAlignment="1">
      <alignment horizontal="center" vertical="center"/>
    </xf>
    <xf numFmtId="0" fontId="10" fillId="6" borderId="19" xfId="9" applyFont="1" applyFill="1" applyBorder="1" applyAlignment="1">
      <alignment horizontal="center" vertical="center" wrapText="1"/>
    </xf>
    <xf numFmtId="0" fontId="10" fillId="6" borderId="20"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2"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1" xfId="10" applyFont="1" applyFill="1" applyBorder="1" applyAlignment="1">
      <alignment horizontal="center" vertical="center" wrapText="1"/>
    </xf>
    <xf numFmtId="0" fontId="16" fillId="3" borderId="22" xfId="10" applyFont="1" applyFill="1" applyBorder="1" applyAlignment="1">
      <alignment horizontal="center" vertical="center" wrapText="1"/>
    </xf>
    <xf numFmtId="0" fontId="16" fillId="3" borderId="35"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1" fillId="3" borderId="28" xfId="10" applyFont="1" applyFill="1" applyBorder="1" applyAlignment="1">
      <alignment horizontal="center" vertical="center" wrapText="1"/>
    </xf>
    <xf numFmtId="3" fontId="33" fillId="0" borderId="0" xfId="11" applyNumberFormat="1" applyFont="1" applyBorder="1" applyAlignment="1">
      <alignment horizontal="left" vertical="center" wrapText="1"/>
    </xf>
    <xf numFmtId="4" fontId="11" fillId="3" borderId="23" xfId="10" applyNumberFormat="1" applyFont="1" applyFill="1" applyBorder="1" applyAlignment="1">
      <alignment horizontal="center" vertical="center" wrapText="1"/>
    </xf>
    <xf numFmtId="4" fontId="11" fillId="3" borderId="24"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9" xfId="10" applyNumberFormat="1"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4" fontId="11" fillId="3" borderId="29" xfId="2" applyNumberFormat="1" applyFont="1" applyFill="1" applyBorder="1" applyAlignment="1">
      <alignment horizontal="center" vertical="center" wrapText="1"/>
    </xf>
    <xf numFmtId="164" fontId="11" fillId="3" borderId="23" xfId="2" applyNumberFormat="1"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2"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41"/>
  <sheetViews>
    <sheetView tabSelected="1" topLeftCell="B1" workbookViewId="0">
      <selection activeCell="B3" sqref="B3:E3"/>
    </sheetView>
  </sheetViews>
  <sheetFormatPr baseColWidth="10" defaultColWidth="11.42578125"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8" customWidth="1"/>
    <col min="9" max="9" width="29.140625" style="1" bestFit="1" customWidth="1"/>
    <col min="10" max="16384" width="11.42578125" style="1"/>
  </cols>
  <sheetData>
    <row r="1" spans="2:11" ht="15" x14ac:dyDescent="0.2">
      <c r="B1" s="154"/>
      <c r="C1" s="154"/>
      <c r="D1" s="154"/>
    </row>
    <row r="2" spans="2:11" ht="15.75" customHeight="1" x14ac:dyDescent="0.15">
      <c r="B2" s="155" t="s">
        <v>111</v>
      </c>
      <c r="C2" s="155"/>
      <c r="D2" s="155"/>
      <c r="E2" s="155"/>
      <c r="F2" s="5"/>
      <c r="G2" s="9"/>
      <c r="H2" s="39"/>
    </row>
    <row r="3" spans="2:11" ht="15" customHeight="1" x14ac:dyDescent="0.25">
      <c r="B3" s="155" t="s">
        <v>165</v>
      </c>
      <c r="C3" s="155"/>
      <c r="D3" s="155"/>
      <c r="E3" s="155"/>
    </row>
    <row r="4" spans="2:11" x14ac:dyDescent="0.2">
      <c r="B4" s="156"/>
      <c r="C4" s="156"/>
      <c r="D4" s="156"/>
    </row>
    <row r="5" spans="2:11" x14ac:dyDescent="0.2">
      <c r="B5" s="2"/>
      <c r="C5" s="2"/>
      <c r="D5" s="2"/>
    </row>
    <row r="6" spans="2:11" x14ac:dyDescent="0.2">
      <c r="B6" s="2"/>
      <c r="C6" s="2"/>
      <c r="D6" s="2"/>
    </row>
    <row r="7" spans="2:11" ht="12.75" customHeight="1" x14ac:dyDescent="0.2">
      <c r="B7" s="157" t="s">
        <v>80</v>
      </c>
      <c r="C7" s="157"/>
      <c r="D7" s="157"/>
      <c r="F7" s="24"/>
    </row>
    <row r="8" spans="2:11" ht="12.75" customHeight="1" x14ac:dyDescent="0.2">
      <c r="B8" s="157" t="s">
        <v>8</v>
      </c>
      <c r="C8" s="157"/>
      <c r="D8" s="157"/>
      <c r="F8" s="24"/>
    </row>
    <row r="9" spans="2:11" ht="12.75" customHeight="1" x14ac:dyDescent="0.2">
      <c r="B9" s="3"/>
      <c r="C9" s="3"/>
      <c r="D9" s="3"/>
      <c r="F9" s="24"/>
    </row>
    <row r="10" spans="2:11" x14ac:dyDescent="0.2">
      <c r="B10" s="1" t="s">
        <v>30</v>
      </c>
      <c r="F10" s="25"/>
    </row>
    <row r="11" spans="2:11" ht="13.5" thickBot="1" x14ac:dyDescent="0.25">
      <c r="C11" s="23"/>
    </row>
    <row r="12" spans="2:11" ht="13.5" customHeight="1" thickBot="1" x14ac:dyDescent="0.25">
      <c r="B12" s="150" t="s">
        <v>5</v>
      </c>
      <c r="C12" s="151" t="s">
        <v>6</v>
      </c>
      <c r="D12" s="152" t="s">
        <v>81</v>
      </c>
      <c r="E12" s="150" t="s">
        <v>11</v>
      </c>
      <c r="G12" s="8"/>
    </row>
    <row r="13" spans="2:11" ht="39" customHeight="1" thickBot="1" x14ac:dyDescent="0.25">
      <c r="B13" s="150"/>
      <c r="C13" s="151"/>
      <c r="D13" s="153"/>
      <c r="E13" s="150"/>
      <c r="G13" s="8"/>
    </row>
    <row r="14" spans="2:11" s="13" customFormat="1" ht="34.5" customHeight="1" thickBot="1" x14ac:dyDescent="0.25">
      <c r="B14" s="6" t="s">
        <v>4</v>
      </c>
      <c r="C14" s="12">
        <f>C15+C31+C32</f>
        <v>397751204</v>
      </c>
      <c r="D14" s="12">
        <f>D15+D31+D32</f>
        <v>54500052</v>
      </c>
      <c r="E14" s="83">
        <f t="shared" ref="E14:E32" si="0">D14/C14%</f>
        <v>13.702045764266247</v>
      </c>
      <c r="F14" s="22"/>
      <c r="G14" s="14"/>
      <c r="H14" s="38"/>
      <c r="K14" s="14"/>
    </row>
    <row r="15" spans="2:11" ht="26.25" customHeight="1" x14ac:dyDescent="0.2">
      <c r="B15" s="15" t="s">
        <v>7</v>
      </c>
      <c r="C15" s="16">
        <f>SUM(C16:C30)</f>
        <v>280503948</v>
      </c>
      <c r="D15" s="16">
        <f>SUM(D16:D30)</f>
        <v>51818436</v>
      </c>
      <c r="E15" s="87">
        <f t="shared" si="0"/>
        <v>18.473335712194682</v>
      </c>
      <c r="F15" s="20"/>
      <c r="G15" s="8"/>
      <c r="I15" s="21"/>
    </row>
    <row r="16" spans="2:11" ht="18.75" customHeight="1" x14ac:dyDescent="0.2">
      <c r="B16" s="17" t="s">
        <v>138</v>
      </c>
      <c r="C16" s="18">
        <f>'PLIEGO MINSA'!E7</f>
        <v>94921358</v>
      </c>
      <c r="D16" s="18">
        <f>'PLIEGO MINSA'!H7</f>
        <v>32208322</v>
      </c>
      <c r="E16" s="19">
        <f t="shared" si="0"/>
        <v>33.931585765976926</v>
      </c>
      <c r="F16" s="20"/>
      <c r="G16" s="8"/>
    </row>
    <row r="17" spans="2:9" ht="18.75" customHeight="1" x14ac:dyDescent="0.2">
      <c r="B17" s="17" t="s">
        <v>137</v>
      </c>
      <c r="C17" s="18">
        <f>'PLIEGO MINSA'!E20</f>
        <v>811048</v>
      </c>
      <c r="D17" s="18">
        <f>'PLIEGO MINSA'!H20</f>
        <v>0</v>
      </c>
      <c r="E17" s="19">
        <f t="shared" si="0"/>
        <v>0</v>
      </c>
      <c r="F17" s="20"/>
      <c r="G17" s="8"/>
      <c r="I17" s="7"/>
    </row>
    <row r="18" spans="2:9" ht="18.75" customHeight="1" x14ac:dyDescent="0.2">
      <c r="B18" s="17" t="s">
        <v>139</v>
      </c>
      <c r="C18" s="18">
        <f>'PLIEGO MINSA'!E22</f>
        <v>19979265</v>
      </c>
      <c r="D18" s="18">
        <f>'PLIEGO MINSA'!H22</f>
        <v>278950</v>
      </c>
      <c r="E18" s="19">
        <f t="shared" si="0"/>
        <v>1.3961975077661766</v>
      </c>
      <c r="F18" s="20"/>
      <c r="G18" s="8"/>
    </row>
    <row r="19" spans="2:9" ht="18.75" customHeight="1" x14ac:dyDescent="0.2">
      <c r="B19" s="17" t="s">
        <v>140</v>
      </c>
      <c r="C19" s="18">
        <f>'PLIEGO MINSA'!E24</f>
        <v>400144</v>
      </c>
      <c r="D19" s="18">
        <f>'PLIEGO MINSA'!H24</f>
        <v>0</v>
      </c>
      <c r="E19" s="19">
        <f t="shared" si="0"/>
        <v>0</v>
      </c>
      <c r="F19" s="20"/>
      <c r="G19" s="8"/>
    </row>
    <row r="20" spans="2:9" ht="18.75" customHeight="1" x14ac:dyDescent="0.2">
      <c r="B20" s="17" t="s">
        <v>141</v>
      </c>
      <c r="C20" s="18">
        <f>'PLIEGO MINSA'!E27</f>
        <v>5129402</v>
      </c>
      <c r="D20" s="18">
        <f>'PLIEGO MINSA'!H27</f>
        <v>0</v>
      </c>
      <c r="E20" s="19">
        <f t="shared" si="0"/>
        <v>0</v>
      </c>
      <c r="F20" s="20"/>
      <c r="G20" s="8"/>
    </row>
    <row r="21" spans="2:9" ht="18.75" customHeight="1" x14ac:dyDescent="0.2">
      <c r="B21" s="17" t="s">
        <v>142</v>
      </c>
      <c r="C21" s="18">
        <f>'PLIEGO MINSA'!E29</f>
        <v>13066477</v>
      </c>
      <c r="D21" s="18">
        <f>'PLIEGO MINSA'!H29</f>
        <v>4140077</v>
      </c>
      <c r="E21" s="19">
        <f t="shared" si="0"/>
        <v>31.684722668550979</v>
      </c>
      <c r="F21" s="20"/>
      <c r="G21" s="8"/>
    </row>
    <row r="22" spans="2:9" ht="19.149999999999999" customHeight="1" x14ac:dyDescent="0.2">
      <c r="B22" s="17" t="s">
        <v>143</v>
      </c>
      <c r="C22" s="18">
        <f>'PLIEGO MINSA'!E46</f>
        <v>9503385</v>
      </c>
      <c r="D22" s="18">
        <f>'PLIEGO MINSA'!H46</f>
        <v>0</v>
      </c>
      <c r="E22" s="19">
        <f t="shared" si="0"/>
        <v>0</v>
      </c>
      <c r="F22" s="20"/>
      <c r="G22" s="8"/>
    </row>
    <row r="23" spans="2:9" ht="18.75" customHeight="1" x14ac:dyDescent="0.2">
      <c r="B23" s="17" t="s">
        <v>144</v>
      </c>
      <c r="C23" s="18">
        <f>'PLIEGO MINSA'!E56</f>
        <v>5257508</v>
      </c>
      <c r="D23" s="18">
        <f>'PLIEGO MINSA'!H56</f>
        <v>135300</v>
      </c>
      <c r="E23" s="19">
        <f t="shared" si="0"/>
        <v>2.5734625605895416</v>
      </c>
      <c r="F23" s="20"/>
      <c r="G23" s="8"/>
    </row>
    <row r="24" spans="2:9" ht="18.75" customHeight="1" x14ac:dyDescent="0.2">
      <c r="B24" s="17" t="s">
        <v>145</v>
      </c>
      <c r="C24" s="18">
        <f>'PLIEGO MINSA'!E60</f>
        <v>13168036</v>
      </c>
      <c r="D24" s="18">
        <f>'PLIEGO MINSA'!H60</f>
        <v>0</v>
      </c>
      <c r="E24" s="19">
        <f t="shared" si="0"/>
        <v>0</v>
      </c>
      <c r="F24" s="20"/>
      <c r="G24" s="8"/>
    </row>
    <row r="25" spans="2:9" ht="18.75" customHeight="1" x14ac:dyDescent="0.2">
      <c r="B25" s="17" t="s">
        <v>156</v>
      </c>
      <c r="C25" s="18">
        <f>'PLIEGO MINSA'!E65</f>
        <v>811789</v>
      </c>
      <c r="D25" s="18">
        <f>'PLIEGO MINSA'!H65</f>
        <v>322650</v>
      </c>
      <c r="E25" s="19">
        <f t="shared" si="0"/>
        <v>39.745549644057753</v>
      </c>
      <c r="F25" s="20"/>
      <c r="G25" s="8"/>
    </row>
    <row r="26" spans="2:9" ht="18.75" customHeight="1" x14ac:dyDescent="0.2">
      <c r="B26" s="17" t="s">
        <v>146</v>
      </c>
      <c r="C26" s="18">
        <f>'PLIEGO MINSA'!E67</f>
        <v>4917430</v>
      </c>
      <c r="D26" s="18">
        <f>'PLIEGO MINSA'!H67</f>
        <v>3061857</v>
      </c>
      <c r="E26" s="19">
        <f t="shared" si="0"/>
        <v>62.265390661382057</v>
      </c>
      <c r="F26" s="20"/>
      <c r="G26" s="8"/>
    </row>
    <row r="27" spans="2:9" ht="22.9" customHeight="1" x14ac:dyDescent="0.2">
      <c r="B27" s="17" t="s">
        <v>147</v>
      </c>
      <c r="C27" s="18">
        <f>'PLIEGO MINSA'!E75</f>
        <v>13781003</v>
      </c>
      <c r="D27" s="18">
        <f>'PLIEGO MINSA'!H75</f>
        <v>0</v>
      </c>
      <c r="E27" s="19">
        <f t="shared" si="0"/>
        <v>0</v>
      </c>
      <c r="F27" s="20"/>
      <c r="G27" s="8"/>
    </row>
    <row r="28" spans="2:9" ht="22.9" customHeight="1" x14ac:dyDescent="0.2">
      <c r="B28" s="17" t="s">
        <v>148</v>
      </c>
      <c r="C28" s="18">
        <f>'PLIEGO MINSA'!E83</f>
        <v>1607391</v>
      </c>
      <c r="D28" s="18">
        <f>'PLIEGO MINSA'!H83</f>
        <v>0</v>
      </c>
      <c r="E28" s="19">
        <f t="shared" si="0"/>
        <v>0</v>
      </c>
      <c r="F28" s="20"/>
      <c r="G28" s="8"/>
    </row>
    <row r="29" spans="2:9" ht="22.9" customHeight="1" x14ac:dyDescent="0.2">
      <c r="B29" s="17" t="s">
        <v>149</v>
      </c>
      <c r="C29" s="18">
        <f>'PLIEGO MINSA'!E92</f>
        <v>95771035</v>
      </c>
      <c r="D29" s="18">
        <f>'PLIEGO MINSA'!H92</f>
        <v>11671280</v>
      </c>
      <c r="E29" s="19">
        <f t="shared" si="0"/>
        <v>12.186649126220679</v>
      </c>
      <c r="F29" s="20"/>
      <c r="G29" s="8"/>
    </row>
    <row r="30" spans="2:9" ht="18.75" customHeight="1" thickBot="1" x14ac:dyDescent="0.25">
      <c r="B30" s="17" t="s">
        <v>150</v>
      </c>
      <c r="C30" s="18">
        <f>'PLIEGO MINSA'!E114</f>
        <v>1378677</v>
      </c>
      <c r="D30" s="18">
        <f>'PLIEGO MINSA'!H114</f>
        <v>0</v>
      </c>
      <c r="E30" s="19">
        <f t="shared" si="0"/>
        <v>0</v>
      </c>
      <c r="F30" s="20"/>
      <c r="G30" s="8"/>
    </row>
    <row r="31" spans="2:9" ht="30.75" customHeight="1" thickBot="1" x14ac:dyDescent="0.25">
      <c r="B31" s="126" t="s">
        <v>62</v>
      </c>
      <c r="C31" s="127">
        <f>'UE ADSCRITAS AL PLIEGO MINSA'!E7</f>
        <v>7766556</v>
      </c>
      <c r="D31" s="127">
        <f>'UE ADSCRITAS AL PLIEGO MINSA'!H7</f>
        <v>2681616</v>
      </c>
      <c r="E31" s="128">
        <f t="shared" si="0"/>
        <v>34.527736618393021</v>
      </c>
      <c r="F31" s="20"/>
      <c r="G31" s="8"/>
    </row>
    <row r="32" spans="2:9" ht="30.75" customHeight="1" thickBot="1" x14ac:dyDescent="0.25">
      <c r="B32" s="126" t="s">
        <v>17</v>
      </c>
      <c r="C32" s="127">
        <f>'UE ADSCRITAS AL PLIEGO MINSA'!E11</f>
        <v>109480700</v>
      </c>
      <c r="D32" s="127">
        <f>'UE ADSCRITAS AL PLIEGO MINSA'!H11</f>
        <v>0</v>
      </c>
      <c r="E32" s="128">
        <f t="shared" si="0"/>
        <v>0</v>
      </c>
      <c r="F32" s="20"/>
      <c r="G32" s="8"/>
    </row>
    <row r="33" spans="3:9" ht="25.5" x14ac:dyDescent="0.35">
      <c r="C33" s="7"/>
      <c r="D33" s="84"/>
      <c r="I33" s="105"/>
    </row>
    <row r="34" spans="3:9" ht="25.5" x14ac:dyDescent="0.35">
      <c r="D34" s="7"/>
      <c r="I34" s="105"/>
    </row>
    <row r="35" spans="3:9" ht="33" customHeight="1" x14ac:dyDescent="0.2">
      <c r="D35" s="7"/>
      <c r="E35" s="7"/>
    </row>
    <row r="36" spans="3:9" x14ac:dyDescent="0.2">
      <c r="D36" s="7"/>
      <c r="E36" s="11"/>
    </row>
    <row r="37" spans="3:9" ht="18" x14ac:dyDescent="0.25">
      <c r="D37" s="7"/>
      <c r="G37" s="10"/>
    </row>
    <row r="39" spans="3:9" x14ac:dyDescent="0.2">
      <c r="D39" s="7"/>
      <c r="E39" s="11"/>
    </row>
    <row r="40" spans="3:9" x14ac:dyDescent="0.2">
      <c r="D40" s="7"/>
    </row>
    <row r="41" spans="3:9" x14ac:dyDescent="0.2">
      <c r="E41"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1040"/>
  <sheetViews>
    <sheetView zoomScaleNormal="100" workbookViewId="0">
      <pane xSplit="2" ySplit="7" topLeftCell="C8" activePane="bottomRight" state="frozen"/>
      <selection pane="topRight" activeCell="C1" sqref="C1"/>
      <selection pane="bottomLeft" activeCell="A8" sqref="A8"/>
      <selection pane="bottomRight" sqref="A1:K123"/>
    </sheetView>
  </sheetViews>
  <sheetFormatPr baseColWidth="10" defaultColWidth="11.42578125" defaultRowHeight="5.65" customHeight="1" x14ac:dyDescent="0.2"/>
  <cols>
    <col min="1" max="1" width="8.5703125" style="62" customWidth="1"/>
    <col min="2" max="2" width="41.42578125" style="82" customWidth="1"/>
    <col min="3" max="3" width="10.5703125" style="63" customWidth="1" collapsed="1"/>
    <col min="4" max="4" width="12.28515625" style="63" customWidth="1"/>
    <col min="5" max="5" width="13" style="64" customWidth="1"/>
    <col min="6" max="6" width="11.7109375" style="64" customWidth="1"/>
    <col min="7" max="7" width="11.7109375" style="36" customWidth="1"/>
    <col min="8" max="8" width="11.28515625" style="36" customWidth="1"/>
    <col min="9" max="9" width="8.7109375" style="65" customWidth="1"/>
    <col min="10" max="10" width="12.28515625" style="61" customWidth="1"/>
    <col min="11" max="11" width="10.5703125" style="66" customWidth="1"/>
    <col min="12" max="12" width="5.28515625" style="36" customWidth="1"/>
    <col min="13" max="13" width="11.42578125" style="36"/>
    <col min="14" max="14" width="11.85546875" style="36" bestFit="1" customWidth="1"/>
    <col min="15" max="16384" width="11.42578125" style="36"/>
  </cols>
  <sheetData>
    <row r="1" spans="1:14" s="32" customFormat="1" ht="18.75" customHeight="1" x14ac:dyDescent="0.2">
      <c r="A1" s="163" t="s">
        <v>151</v>
      </c>
      <c r="B1" s="163"/>
      <c r="C1" s="163"/>
      <c r="D1" s="163"/>
      <c r="E1" s="163"/>
      <c r="F1" s="163"/>
      <c r="G1" s="163"/>
      <c r="H1" s="163"/>
      <c r="I1" s="163"/>
      <c r="J1" s="163"/>
      <c r="K1" s="163"/>
    </row>
    <row r="2" spans="1:14" s="32" customFormat="1" ht="18.75" customHeight="1" x14ac:dyDescent="0.2">
      <c r="A2" s="164" t="s">
        <v>164</v>
      </c>
      <c r="B2" s="164"/>
      <c r="C2" s="164"/>
      <c r="D2" s="164"/>
      <c r="E2" s="164"/>
      <c r="F2" s="164"/>
      <c r="G2" s="164"/>
      <c r="H2" s="164"/>
      <c r="I2" s="164"/>
      <c r="J2" s="164"/>
      <c r="K2" s="164"/>
    </row>
    <row r="3" spans="1:14" s="32" customFormat="1" ht="18.75" customHeight="1" x14ac:dyDescent="0.2">
      <c r="A3" s="72"/>
      <c r="B3" s="86"/>
      <c r="C3" s="72"/>
      <c r="D3" s="72"/>
      <c r="E3" s="133"/>
      <c r="F3" s="72"/>
      <c r="G3" s="59"/>
      <c r="H3" s="90"/>
      <c r="I3" s="90"/>
      <c r="J3" s="73"/>
      <c r="K3" s="74"/>
      <c r="L3" s="149"/>
    </row>
    <row r="4" spans="1:14" s="32" customFormat="1" ht="13.5" customHeight="1" x14ac:dyDescent="0.2">
      <c r="A4" s="161" t="s">
        <v>0</v>
      </c>
      <c r="B4" s="161" t="s">
        <v>1</v>
      </c>
      <c r="C4" s="169" t="s">
        <v>3</v>
      </c>
      <c r="D4" s="169" t="s">
        <v>77</v>
      </c>
      <c r="E4" s="160" t="s">
        <v>75</v>
      </c>
      <c r="F4" s="160"/>
      <c r="G4" s="160"/>
      <c r="H4" s="160"/>
      <c r="I4" s="160"/>
      <c r="J4" s="165" t="s">
        <v>19</v>
      </c>
      <c r="K4" s="167" t="s">
        <v>20</v>
      </c>
    </row>
    <row r="5" spans="1:14" s="33" customFormat="1" ht="75.75" customHeight="1" thickBot="1" x14ac:dyDescent="0.3">
      <c r="A5" s="162"/>
      <c r="B5" s="161"/>
      <c r="C5" s="170"/>
      <c r="D5" s="170"/>
      <c r="E5" s="88" t="s">
        <v>76</v>
      </c>
      <c r="F5" s="28" t="s">
        <v>168</v>
      </c>
      <c r="G5" s="29" t="s">
        <v>21</v>
      </c>
      <c r="H5" s="40" t="s">
        <v>78</v>
      </c>
      <c r="I5" s="31" t="s">
        <v>11</v>
      </c>
      <c r="J5" s="166"/>
      <c r="K5" s="168"/>
    </row>
    <row r="6" spans="1:14" s="100" customFormat="1" ht="21.75" customHeight="1" x14ac:dyDescent="0.2">
      <c r="A6" s="98"/>
      <c r="B6" s="99" t="s">
        <v>23</v>
      </c>
      <c r="C6" s="99"/>
      <c r="D6" s="96">
        <f>D7+D20+D22+D24+D27+D29+D46+D56+D60+D65+D67+D75+D83+D92+D114</f>
        <v>1662770030.5800004</v>
      </c>
      <c r="E6" s="96">
        <f>E7+E20+E22+E24+E27+E29+E46+E56+E60+E65+E67+E75+E83+E92+E114</f>
        <v>280503948</v>
      </c>
      <c r="F6" s="96">
        <f>F7+F20+F22+F24+F27+F29+F46+F56+F60+F65+F67+F75+F83+F92+F114</f>
        <v>39445194</v>
      </c>
      <c r="G6" s="96">
        <f>G7+G20+G22+G24+G27+G29+G46+G56+G60+G67+G75+G83+G92+G114</f>
        <v>12373242</v>
      </c>
      <c r="H6" s="96">
        <f>SUM(F6:G6)</f>
        <v>51818436</v>
      </c>
      <c r="I6" s="97">
        <f t="shared" ref="I6:I37" si="0">H6/E6%</f>
        <v>18.473335712194682</v>
      </c>
      <c r="J6" s="96">
        <f t="shared" ref="J6:J37" si="1">D6+H6</f>
        <v>1714588466.5800004</v>
      </c>
      <c r="K6" s="99"/>
      <c r="L6" s="141"/>
    </row>
    <row r="7" spans="1:14" ht="26.25" customHeight="1" x14ac:dyDescent="0.2">
      <c r="A7" s="34"/>
      <c r="B7" s="94" t="s">
        <v>123</v>
      </c>
      <c r="C7" s="51"/>
      <c r="D7" s="51">
        <f>SUM(D8:D19)</f>
        <v>1045476855.37</v>
      </c>
      <c r="E7" s="51">
        <f>SUM(E8:E19)</f>
        <v>94921358</v>
      </c>
      <c r="F7" s="51">
        <f>SUM(F8:F19)</f>
        <v>26236770</v>
      </c>
      <c r="G7" s="51">
        <f>SUM(G8:G19)</f>
        <v>5971552</v>
      </c>
      <c r="H7" s="51">
        <f t="shared" ref="H7:H70" si="2">SUM(F7:G7)</f>
        <v>32208322</v>
      </c>
      <c r="I7" s="95">
        <f t="shared" si="0"/>
        <v>33.931585765976926</v>
      </c>
      <c r="J7" s="51">
        <f t="shared" si="1"/>
        <v>1077685177.3699999</v>
      </c>
      <c r="K7" s="51"/>
      <c r="L7" s="35"/>
    </row>
    <row r="8" spans="1:14" ht="16.5" customHeight="1" x14ac:dyDescent="0.2">
      <c r="A8" s="37"/>
      <c r="B8" s="46" t="s">
        <v>18</v>
      </c>
      <c r="C8" s="47"/>
      <c r="D8" s="47"/>
      <c r="E8" s="47">
        <v>170000</v>
      </c>
      <c r="F8" s="47">
        <v>0</v>
      </c>
      <c r="G8" s="47"/>
      <c r="H8" s="47">
        <f t="shared" si="2"/>
        <v>0</v>
      </c>
      <c r="I8" s="70">
        <f t="shared" si="0"/>
        <v>0</v>
      </c>
      <c r="J8" s="47">
        <f t="shared" si="1"/>
        <v>0</v>
      </c>
      <c r="K8" s="70"/>
    </row>
    <row r="9" spans="1:14" ht="60" x14ac:dyDescent="0.2">
      <c r="A9" s="37">
        <v>74531</v>
      </c>
      <c r="B9" s="46" t="s">
        <v>121</v>
      </c>
      <c r="C9" s="47">
        <v>4245500.71</v>
      </c>
      <c r="D9" s="47">
        <v>3616808.7</v>
      </c>
      <c r="E9" s="47">
        <v>491760</v>
      </c>
      <c r="F9" s="47">
        <v>0</v>
      </c>
      <c r="G9" s="47"/>
      <c r="H9" s="47">
        <f t="shared" si="2"/>
        <v>0</v>
      </c>
      <c r="I9" s="70">
        <f t="shared" si="0"/>
        <v>0</v>
      </c>
      <c r="J9" s="47">
        <f t="shared" si="1"/>
        <v>3616808.7</v>
      </c>
      <c r="K9" s="70">
        <f t="shared" ref="K9:K19" si="3">J9/C9%</f>
        <v>85.191569783060999</v>
      </c>
    </row>
    <row r="10" spans="1:14" ht="48" x14ac:dyDescent="0.2">
      <c r="A10" s="37">
        <v>66253</v>
      </c>
      <c r="B10" s="46" t="s">
        <v>34</v>
      </c>
      <c r="C10" s="47">
        <v>309614383.63</v>
      </c>
      <c r="D10" s="47">
        <v>301749182.72000003</v>
      </c>
      <c r="E10" s="47">
        <v>6392506</v>
      </c>
      <c r="F10" s="47">
        <v>0</v>
      </c>
      <c r="G10" s="47">
        <v>875</v>
      </c>
      <c r="H10" s="47">
        <f t="shared" si="2"/>
        <v>875</v>
      </c>
      <c r="I10" s="70">
        <f t="shared" si="0"/>
        <v>1.3687902678542656E-2</v>
      </c>
      <c r="J10" s="47">
        <f t="shared" si="1"/>
        <v>301750057.72000003</v>
      </c>
      <c r="K10" s="70">
        <f t="shared" si="3"/>
        <v>97.459961059367927</v>
      </c>
    </row>
    <row r="11" spans="1:14" ht="48" x14ac:dyDescent="0.2">
      <c r="A11" s="37">
        <v>76065</v>
      </c>
      <c r="B11" s="46" t="s">
        <v>68</v>
      </c>
      <c r="C11" s="47">
        <v>56221186</v>
      </c>
      <c r="D11" s="47">
        <v>96378327.609999999</v>
      </c>
      <c r="E11" s="47">
        <v>5811</v>
      </c>
      <c r="F11" s="47">
        <v>0</v>
      </c>
      <c r="G11" s="47"/>
      <c r="H11" s="47">
        <f t="shared" si="2"/>
        <v>0</v>
      </c>
      <c r="I11" s="70">
        <f t="shared" si="0"/>
        <v>0</v>
      </c>
      <c r="J11" s="47">
        <f t="shared" si="1"/>
        <v>96378327.609999999</v>
      </c>
      <c r="K11" s="70">
        <f t="shared" si="3"/>
        <v>171.42706240668775</v>
      </c>
    </row>
    <row r="12" spans="1:14" ht="36" x14ac:dyDescent="0.2">
      <c r="A12" s="37">
        <v>72056</v>
      </c>
      <c r="B12" s="46" t="s">
        <v>35</v>
      </c>
      <c r="C12" s="47">
        <v>161711702.53</v>
      </c>
      <c r="D12" s="47">
        <v>158163610.71000001</v>
      </c>
      <c r="E12" s="47">
        <v>3548091</v>
      </c>
      <c r="F12" s="47">
        <v>0</v>
      </c>
      <c r="G12" s="47"/>
      <c r="H12" s="47">
        <f t="shared" si="2"/>
        <v>0</v>
      </c>
      <c r="I12" s="70">
        <f t="shared" si="0"/>
        <v>0</v>
      </c>
      <c r="J12" s="47">
        <f t="shared" si="1"/>
        <v>158163610.71000001</v>
      </c>
      <c r="K12" s="70">
        <f t="shared" si="3"/>
        <v>97.805915240214745</v>
      </c>
    </row>
    <row r="13" spans="1:14" ht="60" x14ac:dyDescent="0.2">
      <c r="A13" s="37">
        <v>74505</v>
      </c>
      <c r="B13" s="46" t="s">
        <v>36</v>
      </c>
      <c r="C13" s="47">
        <v>78610205.049999997</v>
      </c>
      <c r="D13" s="47">
        <v>76493767.019999996</v>
      </c>
      <c r="E13" s="47">
        <v>1427908</v>
      </c>
      <c r="F13" s="47">
        <v>0</v>
      </c>
      <c r="G13" s="47"/>
      <c r="H13" s="47">
        <f t="shared" si="2"/>
        <v>0</v>
      </c>
      <c r="I13" s="70">
        <f t="shared" si="0"/>
        <v>0</v>
      </c>
      <c r="J13" s="47">
        <f t="shared" si="1"/>
        <v>76493767.019999996</v>
      </c>
      <c r="K13" s="70">
        <f t="shared" si="3"/>
        <v>97.307680308614067</v>
      </c>
      <c r="N13" s="137"/>
    </row>
    <row r="14" spans="1:14" ht="48" x14ac:dyDescent="0.2">
      <c r="A14" s="37">
        <v>58330</v>
      </c>
      <c r="B14" s="46" t="s">
        <v>15</v>
      </c>
      <c r="C14" s="47">
        <v>255270770.75</v>
      </c>
      <c r="D14" s="47">
        <v>241460257.40000001</v>
      </c>
      <c r="E14" s="47">
        <v>4776567</v>
      </c>
      <c r="F14" s="47">
        <v>109500</v>
      </c>
      <c r="G14" s="47"/>
      <c r="H14" s="47">
        <f t="shared" si="2"/>
        <v>109500</v>
      </c>
      <c r="I14" s="70">
        <f t="shared" si="0"/>
        <v>2.2924414124202595</v>
      </c>
      <c r="J14" s="47">
        <f t="shared" si="1"/>
        <v>241569757.40000001</v>
      </c>
      <c r="K14" s="70">
        <f t="shared" si="3"/>
        <v>94.632752778649262</v>
      </c>
    </row>
    <row r="15" spans="1:14" ht="48" x14ac:dyDescent="0.2">
      <c r="A15" s="37">
        <v>57894</v>
      </c>
      <c r="B15" s="46" t="s">
        <v>12</v>
      </c>
      <c r="C15" s="47">
        <v>224048015.52000001</v>
      </c>
      <c r="D15" s="47">
        <v>167614901.21000001</v>
      </c>
      <c r="E15" s="47">
        <v>56433115</v>
      </c>
      <c r="F15" s="47">
        <v>26127270</v>
      </c>
      <c r="G15" s="47">
        <v>5970677</v>
      </c>
      <c r="H15" s="47">
        <f t="shared" si="2"/>
        <v>32097947</v>
      </c>
      <c r="I15" s="70">
        <f t="shared" si="0"/>
        <v>56.877857973992747</v>
      </c>
      <c r="J15" s="47">
        <f t="shared" si="1"/>
        <v>199712848.21000001</v>
      </c>
      <c r="K15" s="70">
        <f t="shared" si="3"/>
        <v>89.138414257533256</v>
      </c>
    </row>
    <row r="16" spans="1:14" ht="48" x14ac:dyDescent="0.2">
      <c r="A16" s="37">
        <v>303966</v>
      </c>
      <c r="B16" s="46" t="s">
        <v>26</v>
      </c>
      <c r="C16" s="47">
        <v>92290500</v>
      </c>
      <c r="D16" s="47">
        <v>0</v>
      </c>
      <c r="E16" s="47">
        <v>728422</v>
      </c>
      <c r="F16" s="47">
        <v>0</v>
      </c>
      <c r="G16" s="47"/>
      <c r="H16" s="47">
        <f t="shared" si="2"/>
        <v>0</v>
      </c>
      <c r="I16" s="70">
        <f t="shared" si="0"/>
        <v>0</v>
      </c>
      <c r="J16" s="47">
        <f t="shared" si="1"/>
        <v>0</v>
      </c>
      <c r="K16" s="70">
        <f t="shared" si="3"/>
        <v>0</v>
      </c>
    </row>
    <row r="17" spans="1:12" ht="84" x14ac:dyDescent="0.2">
      <c r="A17" s="37">
        <v>316441</v>
      </c>
      <c r="B17" s="46" t="s">
        <v>29</v>
      </c>
      <c r="C17" s="47">
        <v>287785</v>
      </c>
      <c r="D17" s="47">
        <v>0</v>
      </c>
      <c r="E17" s="47">
        <v>224000</v>
      </c>
      <c r="F17" s="47">
        <v>0</v>
      </c>
      <c r="G17" s="47"/>
      <c r="H17" s="47">
        <f t="shared" si="2"/>
        <v>0</v>
      </c>
      <c r="I17" s="70">
        <f t="shared" si="0"/>
        <v>0</v>
      </c>
      <c r="J17" s="47">
        <f t="shared" si="1"/>
        <v>0</v>
      </c>
      <c r="K17" s="70">
        <f t="shared" si="3"/>
        <v>0</v>
      </c>
    </row>
    <row r="18" spans="1:12" ht="48" x14ac:dyDescent="0.2">
      <c r="A18" s="37">
        <v>327905</v>
      </c>
      <c r="B18" s="46" t="s">
        <v>153</v>
      </c>
      <c r="C18" s="47">
        <v>63299811</v>
      </c>
      <c r="D18" s="47">
        <v>0</v>
      </c>
      <c r="E18" s="47">
        <v>12989943</v>
      </c>
      <c r="F18" s="47">
        <v>0</v>
      </c>
      <c r="G18" s="47"/>
      <c r="H18" s="47">
        <f t="shared" si="2"/>
        <v>0</v>
      </c>
      <c r="I18" s="70">
        <f t="shared" si="0"/>
        <v>0</v>
      </c>
      <c r="J18" s="47">
        <f t="shared" si="1"/>
        <v>0</v>
      </c>
      <c r="K18" s="70">
        <f t="shared" si="3"/>
        <v>0</v>
      </c>
    </row>
    <row r="19" spans="1:12" ht="48" x14ac:dyDescent="0.2">
      <c r="A19" s="37">
        <v>159298</v>
      </c>
      <c r="B19" s="46" t="s">
        <v>33</v>
      </c>
      <c r="C19" s="47">
        <v>71944623</v>
      </c>
      <c r="D19" s="47">
        <v>0</v>
      </c>
      <c r="E19" s="47">
        <v>7733235</v>
      </c>
      <c r="F19" s="47">
        <v>0</v>
      </c>
      <c r="G19" s="47"/>
      <c r="H19" s="47">
        <f t="shared" si="2"/>
        <v>0</v>
      </c>
      <c r="I19" s="70">
        <f t="shared" si="0"/>
        <v>0</v>
      </c>
      <c r="J19" s="47">
        <f t="shared" si="1"/>
        <v>0</v>
      </c>
      <c r="K19" s="70">
        <f t="shared" si="3"/>
        <v>0</v>
      </c>
    </row>
    <row r="20" spans="1:12" ht="26.25" customHeight="1" x14ac:dyDescent="0.2">
      <c r="A20" s="109"/>
      <c r="B20" s="110" t="s">
        <v>122</v>
      </c>
      <c r="C20" s="110"/>
      <c r="D20" s="111">
        <f>D21</f>
        <v>1497079.07</v>
      </c>
      <c r="E20" s="111">
        <f>E21</f>
        <v>811048</v>
      </c>
      <c r="F20" s="111">
        <v>0</v>
      </c>
      <c r="G20" s="111">
        <f t="shared" ref="G20" si="4">G21</f>
        <v>0</v>
      </c>
      <c r="H20" s="111">
        <f t="shared" si="2"/>
        <v>0</v>
      </c>
      <c r="I20" s="124">
        <f t="shared" si="0"/>
        <v>0</v>
      </c>
      <c r="J20" s="111">
        <f t="shared" si="1"/>
        <v>1497079.07</v>
      </c>
      <c r="K20" s="111"/>
      <c r="L20" s="35"/>
    </row>
    <row r="21" spans="1:12" ht="48" x14ac:dyDescent="0.2">
      <c r="A21" s="139">
        <v>117211</v>
      </c>
      <c r="B21" s="140" t="s">
        <v>115</v>
      </c>
      <c r="C21" s="108">
        <v>2308127.64</v>
      </c>
      <c r="D21" s="108">
        <v>1497079.07</v>
      </c>
      <c r="E21" s="108">
        <v>811048</v>
      </c>
      <c r="F21" s="108">
        <v>0</v>
      </c>
      <c r="G21" s="108"/>
      <c r="H21" s="108">
        <f t="shared" si="2"/>
        <v>0</v>
      </c>
      <c r="I21" s="142">
        <f t="shared" si="0"/>
        <v>0</v>
      </c>
      <c r="J21" s="108">
        <f t="shared" si="1"/>
        <v>1497079.07</v>
      </c>
      <c r="K21" s="142">
        <f>J21/C21%</f>
        <v>64.861190692209718</v>
      </c>
    </row>
    <row r="22" spans="1:12" ht="26.25" customHeight="1" x14ac:dyDescent="0.2">
      <c r="A22" s="46"/>
      <c r="B22" s="94" t="s">
        <v>124</v>
      </c>
      <c r="C22" s="94"/>
      <c r="D22" s="51">
        <f>D23</f>
        <v>67045309.93</v>
      </c>
      <c r="E22" s="51">
        <f>E23</f>
        <v>19979265</v>
      </c>
      <c r="F22" s="51">
        <v>244951</v>
      </c>
      <c r="G22" s="51">
        <f t="shared" ref="G22" si="5">G23</f>
        <v>33999</v>
      </c>
      <c r="H22" s="51">
        <f t="shared" si="2"/>
        <v>278950</v>
      </c>
      <c r="I22" s="95">
        <f t="shared" si="0"/>
        <v>1.3961975077661766</v>
      </c>
      <c r="J22" s="51">
        <f t="shared" si="1"/>
        <v>67324259.930000007</v>
      </c>
      <c r="K22" s="51"/>
      <c r="L22" s="35"/>
    </row>
    <row r="23" spans="1:12" ht="48" x14ac:dyDescent="0.2">
      <c r="A23" s="139">
        <v>16823</v>
      </c>
      <c r="B23" s="140" t="s">
        <v>116</v>
      </c>
      <c r="C23" s="108">
        <v>131606305.98999999</v>
      </c>
      <c r="D23" s="108">
        <v>67045309.93</v>
      </c>
      <c r="E23" s="108">
        <v>19979265</v>
      </c>
      <c r="F23" s="108">
        <v>244951</v>
      </c>
      <c r="G23" s="108">
        <v>33999</v>
      </c>
      <c r="H23" s="108">
        <f t="shared" si="2"/>
        <v>278950</v>
      </c>
      <c r="I23" s="142">
        <f t="shared" si="0"/>
        <v>1.3961975077661766</v>
      </c>
      <c r="J23" s="108">
        <f t="shared" si="1"/>
        <v>67324259.930000007</v>
      </c>
      <c r="K23" s="142">
        <f>J23/C23%</f>
        <v>51.155800950081819</v>
      </c>
    </row>
    <row r="24" spans="1:12" ht="26.25" customHeight="1" x14ac:dyDescent="0.2">
      <c r="A24" s="46"/>
      <c r="B24" s="94" t="s">
        <v>125</v>
      </c>
      <c r="C24" s="94"/>
      <c r="D24" s="51">
        <f>SUM(D25:D26)</f>
        <v>23673602.68</v>
      </c>
      <c r="E24" s="51">
        <f>SUM(E25:E26)</f>
        <v>400144</v>
      </c>
      <c r="F24" s="51">
        <v>0</v>
      </c>
      <c r="G24" s="51">
        <f t="shared" ref="G24" si="6">SUM(G25:G26)</f>
        <v>0</v>
      </c>
      <c r="H24" s="51">
        <f t="shared" si="2"/>
        <v>0</v>
      </c>
      <c r="I24" s="95">
        <f t="shared" si="0"/>
        <v>0</v>
      </c>
      <c r="J24" s="51">
        <f t="shared" si="1"/>
        <v>23673602.68</v>
      </c>
      <c r="K24" s="51"/>
      <c r="L24" s="35"/>
    </row>
    <row r="25" spans="1:12" ht="60" x14ac:dyDescent="0.2">
      <c r="A25" s="48">
        <v>191262</v>
      </c>
      <c r="B25" s="46" t="s">
        <v>117</v>
      </c>
      <c r="C25" s="130">
        <v>12762215</v>
      </c>
      <c r="D25" s="130">
        <v>12651378.949999999</v>
      </c>
      <c r="E25" s="47">
        <v>5437</v>
      </c>
      <c r="F25" s="47">
        <v>0</v>
      </c>
      <c r="G25" s="108"/>
      <c r="H25" s="108">
        <f t="shared" si="2"/>
        <v>0</v>
      </c>
      <c r="I25" s="142">
        <f t="shared" si="0"/>
        <v>0</v>
      </c>
      <c r="J25" s="108">
        <f t="shared" si="1"/>
        <v>12651378.949999999</v>
      </c>
      <c r="K25" s="132">
        <f>J25/C25%</f>
        <v>99.131529675687176</v>
      </c>
    </row>
    <row r="26" spans="1:12" ht="48" x14ac:dyDescent="0.2">
      <c r="A26" s="139">
        <v>187772</v>
      </c>
      <c r="B26" s="140" t="s">
        <v>63</v>
      </c>
      <c r="C26" s="108">
        <v>11416931</v>
      </c>
      <c r="D26" s="108">
        <v>11022223.73</v>
      </c>
      <c r="E26" s="108">
        <v>394707</v>
      </c>
      <c r="F26" s="108">
        <v>0</v>
      </c>
      <c r="G26" s="108"/>
      <c r="H26" s="108">
        <f t="shared" si="2"/>
        <v>0</v>
      </c>
      <c r="I26" s="142">
        <f t="shared" si="0"/>
        <v>0</v>
      </c>
      <c r="J26" s="108">
        <f t="shared" si="1"/>
        <v>11022223.73</v>
      </c>
      <c r="K26" s="142">
        <f>J26/C26%</f>
        <v>96.542790089560853</v>
      </c>
    </row>
    <row r="27" spans="1:12" ht="26.25" customHeight="1" x14ac:dyDescent="0.2">
      <c r="A27" s="46"/>
      <c r="B27" s="94" t="s">
        <v>126</v>
      </c>
      <c r="C27" s="94"/>
      <c r="D27" s="51">
        <f>D28</f>
        <v>247885</v>
      </c>
      <c r="E27" s="51">
        <f>E28</f>
        <v>5129402</v>
      </c>
      <c r="F27" s="51">
        <v>0</v>
      </c>
      <c r="G27" s="51">
        <f t="shared" ref="G27" si="7">G28</f>
        <v>0</v>
      </c>
      <c r="H27" s="51">
        <f t="shared" si="2"/>
        <v>0</v>
      </c>
      <c r="I27" s="95">
        <f t="shared" si="0"/>
        <v>0</v>
      </c>
      <c r="J27" s="51">
        <f t="shared" si="1"/>
        <v>247885</v>
      </c>
      <c r="K27" s="51"/>
      <c r="L27" s="35"/>
    </row>
    <row r="28" spans="1:12" ht="72" x14ac:dyDescent="0.2">
      <c r="A28" s="139">
        <v>227664</v>
      </c>
      <c r="B28" s="140" t="s">
        <v>83</v>
      </c>
      <c r="C28" s="108">
        <v>5377287</v>
      </c>
      <c r="D28" s="130">
        <v>247885</v>
      </c>
      <c r="E28" s="108">
        <v>5129402</v>
      </c>
      <c r="F28" s="108">
        <v>0</v>
      </c>
      <c r="G28" s="108"/>
      <c r="H28" s="108">
        <f t="shared" si="2"/>
        <v>0</v>
      </c>
      <c r="I28" s="142">
        <f t="shared" si="0"/>
        <v>0</v>
      </c>
      <c r="J28" s="108">
        <f t="shared" si="1"/>
        <v>247885</v>
      </c>
      <c r="K28" s="142">
        <f>J28/C28%</f>
        <v>4.6098525148462413</v>
      </c>
    </row>
    <row r="29" spans="1:12" ht="26.25" customHeight="1" x14ac:dyDescent="0.2">
      <c r="A29" s="46"/>
      <c r="B29" s="94" t="s">
        <v>127</v>
      </c>
      <c r="C29" s="94"/>
      <c r="D29" s="51">
        <f>SUM(D30:D45)</f>
        <v>24835096.520000003</v>
      </c>
      <c r="E29" s="51">
        <f>SUM(E30:E45)</f>
        <v>13066477</v>
      </c>
      <c r="F29" s="51">
        <f>SUM(F30:F45)</f>
        <v>3373054</v>
      </c>
      <c r="G29" s="51">
        <f>SUM(G30:G45)</f>
        <v>767023</v>
      </c>
      <c r="H29" s="51">
        <f t="shared" si="2"/>
        <v>4140077</v>
      </c>
      <c r="I29" s="95">
        <f t="shared" si="0"/>
        <v>31.684722668550979</v>
      </c>
      <c r="J29" s="51">
        <f t="shared" si="1"/>
        <v>28975173.520000003</v>
      </c>
      <c r="K29" s="51"/>
      <c r="L29" s="35"/>
    </row>
    <row r="30" spans="1:12" ht="60" x14ac:dyDescent="0.2">
      <c r="A30" s="37">
        <v>66385</v>
      </c>
      <c r="B30" s="46" t="s">
        <v>27</v>
      </c>
      <c r="C30" s="47">
        <v>12923265.710000001</v>
      </c>
      <c r="D30" s="47">
        <v>9983047.3200000003</v>
      </c>
      <c r="E30" s="47">
        <v>2834454</v>
      </c>
      <c r="F30" s="47">
        <v>485320</v>
      </c>
      <c r="G30" s="47"/>
      <c r="H30" s="47">
        <f t="shared" si="2"/>
        <v>485320</v>
      </c>
      <c r="I30" s="70">
        <f t="shared" si="0"/>
        <v>17.122168855095197</v>
      </c>
      <c r="J30" s="47">
        <f t="shared" si="1"/>
        <v>10468367.32</v>
      </c>
      <c r="K30" s="70">
        <f t="shared" ref="K30:K45" si="8">J30/C30%</f>
        <v>81.004039961041698</v>
      </c>
    </row>
    <row r="31" spans="1:12" ht="72" x14ac:dyDescent="0.2">
      <c r="A31" s="37">
        <v>108527</v>
      </c>
      <c r="B31" s="46" t="s">
        <v>22</v>
      </c>
      <c r="C31" s="47">
        <v>2725244.36</v>
      </c>
      <c r="D31" s="47">
        <v>2412374.2999999998</v>
      </c>
      <c r="E31" s="47">
        <v>2007</v>
      </c>
      <c r="F31" s="47">
        <v>0</v>
      </c>
      <c r="G31" s="47"/>
      <c r="H31" s="47">
        <f t="shared" si="2"/>
        <v>0</v>
      </c>
      <c r="I31" s="70">
        <f t="shared" si="0"/>
        <v>0</v>
      </c>
      <c r="J31" s="47">
        <f t="shared" si="1"/>
        <v>2412374.2999999998</v>
      </c>
      <c r="K31" s="70">
        <f t="shared" si="8"/>
        <v>88.519559398335929</v>
      </c>
    </row>
    <row r="32" spans="1:12" ht="60" x14ac:dyDescent="0.2">
      <c r="A32" s="37">
        <v>142233</v>
      </c>
      <c r="B32" s="46" t="s">
        <v>37</v>
      </c>
      <c r="C32" s="47">
        <v>347525.81</v>
      </c>
      <c r="D32" s="47">
        <v>281104.27</v>
      </c>
      <c r="E32" s="47">
        <v>39406</v>
      </c>
      <c r="F32" s="47">
        <v>0</v>
      </c>
      <c r="G32" s="47"/>
      <c r="H32" s="47">
        <f t="shared" si="2"/>
        <v>0</v>
      </c>
      <c r="I32" s="70">
        <f t="shared" si="0"/>
        <v>0</v>
      </c>
      <c r="J32" s="47">
        <f t="shared" si="1"/>
        <v>281104.27</v>
      </c>
      <c r="K32" s="70">
        <f t="shared" si="8"/>
        <v>80.887307334094132</v>
      </c>
    </row>
    <row r="33" spans="1:12" ht="36" x14ac:dyDescent="0.2">
      <c r="A33" s="37">
        <v>111221</v>
      </c>
      <c r="B33" s="46" t="s">
        <v>67</v>
      </c>
      <c r="C33" s="47">
        <v>3865203</v>
      </c>
      <c r="D33" s="47">
        <v>89540.59</v>
      </c>
      <c r="E33" s="47">
        <v>460753</v>
      </c>
      <c r="F33" s="47">
        <v>0</v>
      </c>
      <c r="G33" s="47"/>
      <c r="H33" s="47">
        <f t="shared" si="2"/>
        <v>0</v>
      </c>
      <c r="I33" s="70">
        <f t="shared" si="0"/>
        <v>0</v>
      </c>
      <c r="J33" s="47">
        <f t="shared" si="1"/>
        <v>89540.59</v>
      </c>
      <c r="K33" s="70">
        <f t="shared" si="8"/>
        <v>2.3165818198940649</v>
      </c>
    </row>
    <row r="34" spans="1:12" ht="36" x14ac:dyDescent="0.2">
      <c r="A34" s="37">
        <v>111234</v>
      </c>
      <c r="B34" s="46" t="s">
        <v>13</v>
      </c>
      <c r="C34" s="47">
        <v>14669819.58</v>
      </c>
      <c r="D34" s="47">
        <v>3978634.55</v>
      </c>
      <c r="E34" s="47">
        <v>4365198</v>
      </c>
      <c r="F34" s="47">
        <v>1509907</v>
      </c>
      <c r="G34" s="47">
        <v>444384</v>
      </c>
      <c r="H34" s="47">
        <f t="shared" si="2"/>
        <v>1954291</v>
      </c>
      <c r="I34" s="70">
        <f t="shared" si="0"/>
        <v>44.769813419689093</v>
      </c>
      <c r="J34" s="47">
        <f t="shared" si="1"/>
        <v>5932925.5499999998</v>
      </c>
      <c r="K34" s="70">
        <f t="shared" si="8"/>
        <v>40.443071011511378</v>
      </c>
    </row>
    <row r="35" spans="1:12" ht="48" x14ac:dyDescent="0.2">
      <c r="A35" s="37">
        <v>141991</v>
      </c>
      <c r="B35" s="46" t="s">
        <v>38</v>
      </c>
      <c r="C35" s="47">
        <v>376317.74</v>
      </c>
      <c r="D35" s="47">
        <v>306143.46000000002</v>
      </c>
      <c r="E35" s="47">
        <v>51740</v>
      </c>
      <c r="F35" s="47">
        <v>0</v>
      </c>
      <c r="G35" s="47"/>
      <c r="H35" s="47">
        <f t="shared" si="2"/>
        <v>0</v>
      </c>
      <c r="I35" s="70">
        <f t="shared" si="0"/>
        <v>0</v>
      </c>
      <c r="J35" s="47">
        <f t="shared" si="1"/>
        <v>306143.46000000002</v>
      </c>
      <c r="K35" s="70">
        <f t="shared" si="8"/>
        <v>81.352385885395677</v>
      </c>
    </row>
    <row r="36" spans="1:12" ht="60" x14ac:dyDescent="0.2">
      <c r="A36" s="37">
        <v>142222</v>
      </c>
      <c r="B36" s="46" t="s">
        <v>39</v>
      </c>
      <c r="C36" s="47">
        <v>412200.81</v>
      </c>
      <c r="D36" s="47">
        <v>324780.38</v>
      </c>
      <c r="E36" s="47">
        <v>43811</v>
      </c>
      <c r="F36" s="47">
        <v>0</v>
      </c>
      <c r="G36" s="47"/>
      <c r="H36" s="47">
        <f t="shared" si="2"/>
        <v>0</v>
      </c>
      <c r="I36" s="70">
        <f t="shared" si="0"/>
        <v>0</v>
      </c>
      <c r="J36" s="47">
        <f t="shared" si="1"/>
        <v>324780.38</v>
      </c>
      <c r="K36" s="70">
        <f t="shared" si="8"/>
        <v>78.791785974413784</v>
      </c>
    </row>
    <row r="37" spans="1:12" ht="60" x14ac:dyDescent="0.2">
      <c r="A37" s="37">
        <v>141811</v>
      </c>
      <c r="B37" s="46" t="s">
        <v>40</v>
      </c>
      <c r="C37" s="47">
        <v>383114.81</v>
      </c>
      <c r="D37" s="47">
        <v>313378.19</v>
      </c>
      <c r="E37" s="47">
        <v>38050</v>
      </c>
      <c r="F37" s="47">
        <v>0</v>
      </c>
      <c r="G37" s="47"/>
      <c r="H37" s="47">
        <f t="shared" si="2"/>
        <v>0</v>
      </c>
      <c r="I37" s="70">
        <f t="shared" si="0"/>
        <v>0</v>
      </c>
      <c r="J37" s="47">
        <f t="shared" si="1"/>
        <v>313378.19</v>
      </c>
      <c r="K37" s="70">
        <f t="shared" si="8"/>
        <v>81.797461706061426</v>
      </c>
    </row>
    <row r="38" spans="1:12" ht="46.5" customHeight="1" x14ac:dyDescent="0.2">
      <c r="A38" s="37">
        <v>142361</v>
      </c>
      <c r="B38" s="46" t="s">
        <v>41</v>
      </c>
      <c r="C38" s="47">
        <v>337182.6</v>
      </c>
      <c r="D38" s="47">
        <v>273095.39</v>
      </c>
      <c r="E38" s="47">
        <v>31960</v>
      </c>
      <c r="F38" s="47">
        <v>0</v>
      </c>
      <c r="G38" s="47"/>
      <c r="H38" s="47">
        <f t="shared" si="2"/>
        <v>0</v>
      </c>
      <c r="I38" s="70">
        <f t="shared" ref="I38:I69" si="9">H38/E38%</f>
        <v>0</v>
      </c>
      <c r="J38" s="47">
        <f t="shared" ref="J38:J69" si="10">D38+H38</f>
        <v>273095.39</v>
      </c>
      <c r="K38" s="70">
        <f t="shared" si="8"/>
        <v>80.993322312598593</v>
      </c>
    </row>
    <row r="39" spans="1:12" ht="72" x14ac:dyDescent="0.2">
      <c r="A39" s="37">
        <v>143125</v>
      </c>
      <c r="B39" s="46" t="s">
        <v>42</v>
      </c>
      <c r="C39" s="47">
        <v>11777443.99</v>
      </c>
      <c r="D39" s="47">
        <v>5782564.8600000003</v>
      </c>
      <c r="E39" s="47">
        <v>2277708</v>
      </c>
      <c r="F39" s="47">
        <v>1377827</v>
      </c>
      <c r="G39" s="47">
        <v>322639</v>
      </c>
      <c r="H39" s="47">
        <f t="shared" si="2"/>
        <v>1700466</v>
      </c>
      <c r="I39" s="70">
        <f t="shared" si="9"/>
        <v>74.656891928201503</v>
      </c>
      <c r="J39" s="47">
        <f t="shared" si="10"/>
        <v>7483030.8600000003</v>
      </c>
      <c r="K39" s="70">
        <f t="shared" si="8"/>
        <v>63.536968346898504</v>
      </c>
    </row>
    <row r="40" spans="1:12" ht="48" x14ac:dyDescent="0.2">
      <c r="A40" s="37">
        <v>142024</v>
      </c>
      <c r="B40" s="46" t="s">
        <v>43</v>
      </c>
      <c r="C40" s="47">
        <v>248885.52</v>
      </c>
      <c r="D40" s="47">
        <v>207635.51</v>
      </c>
      <c r="E40" s="47">
        <v>25870</v>
      </c>
      <c r="F40" s="47">
        <v>0</v>
      </c>
      <c r="G40" s="47"/>
      <c r="H40" s="47">
        <f t="shared" si="2"/>
        <v>0</v>
      </c>
      <c r="I40" s="70">
        <f t="shared" si="9"/>
        <v>0</v>
      </c>
      <c r="J40" s="47">
        <f t="shared" si="10"/>
        <v>207635.51</v>
      </c>
      <c r="K40" s="70">
        <f t="shared" si="8"/>
        <v>83.426110928430077</v>
      </c>
    </row>
    <row r="41" spans="1:12" ht="60" x14ac:dyDescent="0.2">
      <c r="A41" s="37">
        <v>142316</v>
      </c>
      <c r="B41" s="46" t="s">
        <v>44</v>
      </c>
      <c r="C41" s="47">
        <v>296021.2</v>
      </c>
      <c r="D41" s="47">
        <v>225191.47</v>
      </c>
      <c r="E41" s="47">
        <v>31960</v>
      </c>
      <c r="F41" s="47">
        <v>0</v>
      </c>
      <c r="G41" s="47"/>
      <c r="H41" s="47">
        <f t="shared" si="2"/>
        <v>0</v>
      </c>
      <c r="I41" s="70">
        <f t="shared" si="9"/>
        <v>0</v>
      </c>
      <c r="J41" s="47">
        <f t="shared" si="10"/>
        <v>225191.47</v>
      </c>
      <c r="K41" s="70">
        <f t="shared" si="8"/>
        <v>76.072750870545761</v>
      </c>
    </row>
    <row r="42" spans="1:12" ht="60" x14ac:dyDescent="0.2">
      <c r="A42" s="37">
        <v>142355</v>
      </c>
      <c r="B42" s="46" t="s">
        <v>45</v>
      </c>
      <c r="C42" s="47">
        <v>312350.82</v>
      </c>
      <c r="D42" s="47">
        <v>245879.66</v>
      </c>
      <c r="E42" s="47">
        <v>38728</v>
      </c>
      <c r="F42" s="47">
        <v>0</v>
      </c>
      <c r="G42" s="47"/>
      <c r="H42" s="47">
        <f t="shared" si="2"/>
        <v>0</v>
      </c>
      <c r="I42" s="70">
        <f t="shared" si="9"/>
        <v>0</v>
      </c>
      <c r="J42" s="47">
        <f t="shared" si="10"/>
        <v>245879.66</v>
      </c>
      <c r="K42" s="70">
        <f t="shared" si="8"/>
        <v>78.719069794662289</v>
      </c>
    </row>
    <row r="43" spans="1:12" ht="60" x14ac:dyDescent="0.2">
      <c r="A43" s="37">
        <v>148105</v>
      </c>
      <c r="B43" s="46" t="s">
        <v>79</v>
      </c>
      <c r="C43" s="47">
        <v>2516113</v>
      </c>
      <c r="D43" s="47">
        <v>69230.570000000007</v>
      </c>
      <c r="E43" s="47">
        <v>61395</v>
      </c>
      <c r="F43" s="47">
        <v>0</v>
      </c>
      <c r="G43" s="47"/>
      <c r="H43" s="47">
        <f t="shared" si="2"/>
        <v>0</v>
      </c>
      <c r="I43" s="70">
        <f t="shared" si="9"/>
        <v>0</v>
      </c>
      <c r="J43" s="47">
        <f t="shared" si="10"/>
        <v>69230.570000000007</v>
      </c>
      <c r="K43" s="70">
        <f t="shared" si="8"/>
        <v>2.7514889037177586</v>
      </c>
    </row>
    <row r="44" spans="1:12" ht="48" x14ac:dyDescent="0.2">
      <c r="A44" s="37">
        <v>145477</v>
      </c>
      <c r="B44" s="46" t="s">
        <v>74</v>
      </c>
      <c r="C44" s="47">
        <v>5473854</v>
      </c>
      <c r="D44" s="47">
        <v>206339</v>
      </c>
      <c r="E44" s="47">
        <v>2624922</v>
      </c>
      <c r="F44" s="47">
        <v>0</v>
      </c>
      <c r="G44" s="47"/>
      <c r="H44" s="47">
        <f t="shared" si="2"/>
        <v>0</v>
      </c>
      <c r="I44" s="70">
        <f t="shared" si="9"/>
        <v>0</v>
      </c>
      <c r="J44" s="47">
        <f t="shared" si="10"/>
        <v>206339</v>
      </c>
      <c r="K44" s="70">
        <f t="shared" si="8"/>
        <v>3.7695378795269292</v>
      </c>
    </row>
    <row r="45" spans="1:12" ht="60" x14ac:dyDescent="0.2">
      <c r="A45" s="37">
        <v>142289</v>
      </c>
      <c r="B45" s="46" t="s">
        <v>46</v>
      </c>
      <c r="C45" s="47">
        <v>354496</v>
      </c>
      <c r="D45" s="47">
        <v>136157</v>
      </c>
      <c r="E45" s="47">
        <v>138515</v>
      </c>
      <c r="F45" s="47">
        <v>0</v>
      </c>
      <c r="G45" s="47"/>
      <c r="H45" s="47">
        <f t="shared" si="2"/>
        <v>0</v>
      </c>
      <c r="I45" s="70">
        <f t="shared" si="9"/>
        <v>0</v>
      </c>
      <c r="J45" s="47">
        <f t="shared" si="10"/>
        <v>136157</v>
      </c>
      <c r="K45" s="70">
        <f t="shared" si="8"/>
        <v>38.408613919480047</v>
      </c>
    </row>
    <row r="46" spans="1:12" ht="26.25" customHeight="1" x14ac:dyDescent="0.2">
      <c r="A46" s="109"/>
      <c r="B46" s="110" t="s">
        <v>128</v>
      </c>
      <c r="C46" s="110"/>
      <c r="D46" s="111">
        <f>SUM(D47:D55)</f>
        <v>1273222.6299999999</v>
      </c>
      <c r="E46" s="111">
        <f>SUM(E47:E55)</f>
        <v>9503385</v>
      </c>
      <c r="F46" s="111">
        <f>SUM(F47:F55)</f>
        <v>0</v>
      </c>
      <c r="G46" s="111">
        <f t="shared" ref="G46" si="11">SUM(G47:G55)</f>
        <v>0</v>
      </c>
      <c r="H46" s="111">
        <f t="shared" si="2"/>
        <v>0</v>
      </c>
      <c r="I46" s="124">
        <f t="shared" si="9"/>
        <v>0</v>
      </c>
      <c r="J46" s="111">
        <f t="shared" si="10"/>
        <v>1273222.6299999999</v>
      </c>
      <c r="K46" s="111"/>
      <c r="L46" s="35"/>
    </row>
    <row r="47" spans="1:12" ht="36" x14ac:dyDescent="0.2">
      <c r="A47" s="48">
        <v>158310</v>
      </c>
      <c r="B47" s="46" t="s">
        <v>66</v>
      </c>
      <c r="C47" s="108">
        <v>6789638.5499999998</v>
      </c>
      <c r="D47" s="130">
        <v>183954</v>
      </c>
      <c r="E47" s="47">
        <v>3579426</v>
      </c>
      <c r="F47" s="47">
        <v>0</v>
      </c>
      <c r="G47" s="108"/>
      <c r="H47" s="108">
        <f t="shared" si="2"/>
        <v>0</v>
      </c>
      <c r="I47" s="142">
        <f t="shared" si="9"/>
        <v>0</v>
      </c>
      <c r="J47" s="108">
        <f t="shared" si="10"/>
        <v>183954</v>
      </c>
      <c r="K47" s="132">
        <f t="shared" ref="K47:K55" si="12">J47/C47%</f>
        <v>2.7093342104345157</v>
      </c>
    </row>
    <row r="48" spans="1:12" ht="84" x14ac:dyDescent="0.2">
      <c r="A48" s="48">
        <v>268071</v>
      </c>
      <c r="B48" s="46" t="s">
        <v>85</v>
      </c>
      <c r="C48" s="108">
        <v>477750</v>
      </c>
      <c r="D48" s="130">
        <v>0</v>
      </c>
      <c r="E48" s="47">
        <v>365549</v>
      </c>
      <c r="F48" s="47">
        <v>0</v>
      </c>
      <c r="G48" s="108"/>
      <c r="H48" s="108">
        <f t="shared" si="2"/>
        <v>0</v>
      </c>
      <c r="I48" s="142">
        <f t="shared" si="9"/>
        <v>0</v>
      </c>
      <c r="J48" s="108">
        <f t="shared" si="10"/>
        <v>0</v>
      </c>
      <c r="K48" s="132">
        <f t="shared" si="12"/>
        <v>0</v>
      </c>
    </row>
    <row r="49" spans="1:12" ht="72" x14ac:dyDescent="0.2">
      <c r="A49" s="48">
        <v>263915</v>
      </c>
      <c r="B49" s="46" t="s">
        <v>118</v>
      </c>
      <c r="C49" s="108">
        <v>1151713.3</v>
      </c>
      <c r="D49" s="108">
        <v>1004568.63</v>
      </c>
      <c r="E49" s="47">
        <v>66192</v>
      </c>
      <c r="F49" s="47">
        <v>0</v>
      </c>
      <c r="G49" s="108"/>
      <c r="H49" s="108">
        <f t="shared" si="2"/>
        <v>0</v>
      </c>
      <c r="I49" s="142">
        <f t="shared" si="9"/>
        <v>0</v>
      </c>
      <c r="J49" s="108">
        <f t="shared" si="10"/>
        <v>1004568.63</v>
      </c>
      <c r="K49" s="132">
        <f t="shared" si="12"/>
        <v>87.223845552534641</v>
      </c>
    </row>
    <row r="50" spans="1:12" ht="60" x14ac:dyDescent="0.2">
      <c r="A50" s="48">
        <v>233213</v>
      </c>
      <c r="B50" s="46" t="s">
        <v>69</v>
      </c>
      <c r="C50" s="108">
        <v>862093.25</v>
      </c>
      <c r="D50" s="130">
        <v>24100</v>
      </c>
      <c r="E50" s="47">
        <v>973858</v>
      </c>
      <c r="F50" s="47">
        <v>0</v>
      </c>
      <c r="G50" s="108"/>
      <c r="H50" s="108">
        <f t="shared" si="2"/>
        <v>0</v>
      </c>
      <c r="I50" s="142">
        <f t="shared" si="9"/>
        <v>0</v>
      </c>
      <c r="J50" s="108">
        <f t="shared" si="10"/>
        <v>24100</v>
      </c>
      <c r="K50" s="132">
        <f t="shared" si="12"/>
        <v>2.7955212501663826</v>
      </c>
    </row>
    <row r="51" spans="1:12" ht="48" x14ac:dyDescent="0.2">
      <c r="A51" s="48">
        <v>286531</v>
      </c>
      <c r="B51" s="46" t="s">
        <v>70</v>
      </c>
      <c r="C51" s="108">
        <v>1195259.8600000001</v>
      </c>
      <c r="D51" s="130">
        <v>26300</v>
      </c>
      <c r="E51" s="47">
        <v>1198961</v>
      </c>
      <c r="F51" s="47">
        <v>0</v>
      </c>
      <c r="G51" s="108"/>
      <c r="H51" s="108">
        <f t="shared" si="2"/>
        <v>0</v>
      </c>
      <c r="I51" s="142">
        <f t="shared" si="9"/>
        <v>0</v>
      </c>
      <c r="J51" s="108">
        <f t="shared" si="10"/>
        <v>26300</v>
      </c>
      <c r="K51" s="132">
        <f t="shared" si="12"/>
        <v>2.2003583388134524</v>
      </c>
    </row>
    <row r="52" spans="1:12" ht="84" x14ac:dyDescent="0.2">
      <c r="A52" s="48">
        <v>308562</v>
      </c>
      <c r="B52" s="46" t="s">
        <v>71</v>
      </c>
      <c r="C52" s="108">
        <v>1218395</v>
      </c>
      <c r="D52" s="130">
        <v>13500</v>
      </c>
      <c r="E52" s="47">
        <v>975252</v>
      </c>
      <c r="F52" s="47">
        <v>0</v>
      </c>
      <c r="G52" s="108"/>
      <c r="H52" s="108">
        <f t="shared" si="2"/>
        <v>0</v>
      </c>
      <c r="I52" s="142">
        <f t="shared" si="9"/>
        <v>0</v>
      </c>
      <c r="J52" s="108">
        <f t="shared" si="10"/>
        <v>13500</v>
      </c>
      <c r="K52" s="132">
        <f t="shared" si="12"/>
        <v>1.1080150525896773</v>
      </c>
    </row>
    <row r="53" spans="1:12" ht="60" x14ac:dyDescent="0.2">
      <c r="A53" s="48">
        <v>310146</v>
      </c>
      <c r="B53" s="46" t="s">
        <v>72</v>
      </c>
      <c r="C53" s="108">
        <v>688392</v>
      </c>
      <c r="D53" s="130">
        <v>10000</v>
      </c>
      <c r="E53" s="47">
        <v>688392</v>
      </c>
      <c r="F53" s="47">
        <v>0</v>
      </c>
      <c r="G53" s="108"/>
      <c r="H53" s="108">
        <f t="shared" si="2"/>
        <v>0</v>
      </c>
      <c r="I53" s="142">
        <f t="shared" si="9"/>
        <v>0</v>
      </c>
      <c r="J53" s="108">
        <f t="shared" si="10"/>
        <v>10000</v>
      </c>
      <c r="K53" s="132">
        <f t="shared" si="12"/>
        <v>1.4526606933258956</v>
      </c>
    </row>
    <row r="54" spans="1:12" ht="72" x14ac:dyDescent="0.2">
      <c r="A54" s="48">
        <v>333135</v>
      </c>
      <c r="B54" s="46" t="s">
        <v>73</v>
      </c>
      <c r="C54" s="108">
        <v>1195800</v>
      </c>
      <c r="D54" s="130">
        <v>10800</v>
      </c>
      <c r="E54" s="47">
        <v>1195265</v>
      </c>
      <c r="F54" s="47">
        <v>0</v>
      </c>
      <c r="G54" s="108"/>
      <c r="H54" s="108">
        <f t="shared" si="2"/>
        <v>0</v>
      </c>
      <c r="I54" s="142">
        <f t="shared" si="9"/>
        <v>0</v>
      </c>
      <c r="J54" s="108">
        <f t="shared" si="10"/>
        <v>10800</v>
      </c>
      <c r="K54" s="132">
        <f t="shared" si="12"/>
        <v>0.90316106372303062</v>
      </c>
    </row>
    <row r="55" spans="1:12" ht="48" x14ac:dyDescent="0.2">
      <c r="A55" s="139">
        <v>335595</v>
      </c>
      <c r="B55" s="140" t="s">
        <v>86</v>
      </c>
      <c r="C55" s="108">
        <v>460490.75</v>
      </c>
      <c r="D55" s="130">
        <v>0</v>
      </c>
      <c r="E55" s="108">
        <v>460490</v>
      </c>
      <c r="F55" s="108">
        <v>0</v>
      </c>
      <c r="G55" s="108"/>
      <c r="H55" s="108">
        <f t="shared" si="2"/>
        <v>0</v>
      </c>
      <c r="I55" s="142">
        <f t="shared" si="9"/>
        <v>0</v>
      </c>
      <c r="J55" s="108">
        <f t="shared" si="10"/>
        <v>0</v>
      </c>
      <c r="K55" s="142">
        <f t="shared" si="12"/>
        <v>0</v>
      </c>
    </row>
    <row r="56" spans="1:12" ht="26.25" customHeight="1" x14ac:dyDescent="0.2">
      <c r="A56" s="46"/>
      <c r="B56" s="94" t="s">
        <v>129</v>
      </c>
      <c r="C56" s="94"/>
      <c r="D56" s="51">
        <f>SUM(D57:D58)</f>
        <v>1598048</v>
      </c>
      <c r="E56" s="51">
        <f>SUM(E57:E59)</f>
        <v>5257508</v>
      </c>
      <c r="F56" s="51">
        <f>SUM(F57:F59)</f>
        <v>135300</v>
      </c>
      <c r="G56" s="51">
        <f>SUM(G57:G59)</f>
        <v>0</v>
      </c>
      <c r="H56" s="51">
        <f t="shared" si="2"/>
        <v>135300</v>
      </c>
      <c r="I56" s="95">
        <f t="shared" si="9"/>
        <v>2.5734625605895416</v>
      </c>
      <c r="J56" s="51">
        <f t="shared" si="10"/>
        <v>1733348</v>
      </c>
      <c r="K56" s="51"/>
      <c r="L56" s="35"/>
    </row>
    <row r="57" spans="1:12" ht="36" x14ac:dyDescent="0.2">
      <c r="A57" s="48">
        <v>182070</v>
      </c>
      <c r="B57" s="46" t="s">
        <v>113</v>
      </c>
      <c r="C57" s="108">
        <v>1197216.1399999999</v>
      </c>
      <c r="D57" s="108">
        <v>879608</v>
      </c>
      <c r="E57" s="47">
        <v>278603</v>
      </c>
      <c r="F57" s="47">
        <v>135300</v>
      </c>
      <c r="G57" s="108"/>
      <c r="H57" s="108">
        <f t="shared" si="2"/>
        <v>135300</v>
      </c>
      <c r="I57" s="142">
        <f t="shared" si="9"/>
        <v>48.563726880184348</v>
      </c>
      <c r="J57" s="108">
        <f t="shared" si="10"/>
        <v>1014908</v>
      </c>
      <c r="K57" s="132">
        <f>J57/C57%</f>
        <v>84.772328578864645</v>
      </c>
    </row>
    <row r="58" spans="1:12" ht="36" x14ac:dyDescent="0.2">
      <c r="A58" s="139">
        <v>206839</v>
      </c>
      <c r="B58" s="140" t="s">
        <v>114</v>
      </c>
      <c r="C58" s="108">
        <v>1531774.66</v>
      </c>
      <c r="D58" s="108">
        <v>718440</v>
      </c>
      <c r="E58" s="108">
        <v>478905</v>
      </c>
      <c r="F58" s="108">
        <v>0</v>
      </c>
      <c r="G58" s="108"/>
      <c r="H58" s="108">
        <f t="shared" si="2"/>
        <v>0</v>
      </c>
      <c r="I58" s="142">
        <f t="shared" si="9"/>
        <v>0</v>
      </c>
      <c r="J58" s="108">
        <f t="shared" si="10"/>
        <v>718440</v>
      </c>
      <c r="K58" s="142">
        <f>J58/C58%</f>
        <v>46.902460183014128</v>
      </c>
    </row>
    <row r="59" spans="1:12" ht="24" x14ac:dyDescent="0.2">
      <c r="A59" s="139"/>
      <c r="B59" s="140" t="s">
        <v>167</v>
      </c>
      <c r="C59" s="108">
        <v>4500000</v>
      </c>
      <c r="D59" s="108">
        <v>0</v>
      </c>
      <c r="E59" s="108">
        <v>4500000</v>
      </c>
      <c r="F59" s="108">
        <v>0</v>
      </c>
      <c r="G59" s="108"/>
      <c r="H59" s="108">
        <f t="shared" si="2"/>
        <v>0</v>
      </c>
      <c r="I59" s="142">
        <f t="shared" si="9"/>
        <v>0</v>
      </c>
      <c r="J59" s="108">
        <f t="shared" si="10"/>
        <v>0</v>
      </c>
      <c r="K59" s="142">
        <f>J59/C59%</f>
        <v>0</v>
      </c>
    </row>
    <row r="60" spans="1:12" ht="26.25" customHeight="1" x14ac:dyDescent="0.2">
      <c r="A60" s="46"/>
      <c r="B60" s="94" t="s">
        <v>130</v>
      </c>
      <c r="C60" s="94"/>
      <c r="D60" s="51">
        <f>SUM(D61:D63)</f>
        <v>112327.17</v>
      </c>
      <c r="E60" s="51">
        <f>SUM(E61:E64)</f>
        <v>13168036</v>
      </c>
      <c r="F60" s="51">
        <f>SUM(F61:F64)</f>
        <v>0</v>
      </c>
      <c r="G60" s="51">
        <f t="shared" ref="G60" si="13">SUM(G61:G64)</f>
        <v>0</v>
      </c>
      <c r="H60" s="51">
        <f t="shared" si="2"/>
        <v>0</v>
      </c>
      <c r="I60" s="95">
        <f t="shared" si="9"/>
        <v>0</v>
      </c>
      <c r="J60" s="51">
        <f t="shared" si="10"/>
        <v>112327.17</v>
      </c>
      <c r="K60" s="51"/>
      <c r="L60" s="35"/>
    </row>
    <row r="61" spans="1:12" ht="48" x14ac:dyDescent="0.2">
      <c r="A61" s="48">
        <v>220053</v>
      </c>
      <c r="B61" s="46" t="s">
        <v>64</v>
      </c>
      <c r="C61" s="108">
        <v>9951775</v>
      </c>
      <c r="D61" s="130">
        <v>33000</v>
      </c>
      <c r="E61" s="47">
        <v>1690390</v>
      </c>
      <c r="F61" s="47">
        <v>0</v>
      </c>
      <c r="G61" s="108"/>
      <c r="H61" s="108">
        <f t="shared" si="2"/>
        <v>0</v>
      </c>
      <c r="I61" s="142">
        <f t="shared" si="9"/>
        <v>0</v>
      </c>
      <c r="J61" s="108">
        <f t="shared" si="10"/>
        <v>33000</v>
      </c>
      <c r="K61" s="132">
        <f>J61/C61%</f>
        <v>0.33159913683739833</v>
      </c>
    </row>
    <row r="62" spans="1:12" ht="36" x14ac:dyDescent="0.2">
      <c r="A62" s="48">
        <v>285368</v>
      </c>
      <c r="B62" s="46" t="s">
        <v>82</v>
      </c>
      <c r="C62" s="108">
        <v>7853261.5899999999</v>
      </c>
      <c r="D62" s="130">
        <v>57066.28</v>
      </c>
      <c r="E62" s="47">
        <v>7796195</v>
      </c>
      <c r="F62" s="47">
        <v>0</v>
      </c>
      <c r="G62" s="108"/>
      <c r="H62" s="108">
        <f t="shared" si="2"/>
        <v>0</v>
      </c>
      <c r="I62" s="142">
        <f t="shared" si="9"/>
        <v>0</v>
      </c>
      <c r="J62" s="108">
        <f t="shared" si="10"/>
        <v>57066.28</v>
      </c>
      <c r="K62" s="132">
        <f>J62/C62%</f>
        <v>0.72665706275040809</v>
      </c>
    </row>
    <row r="63" spans="1:12" ht="36" x14ac:dyDescent="0.2">
      <c r="A63" s="139">
        <v>271878</v>
      </c>
      <c r="B63" s="140" t="s">
        <v>65</v>
      </c>
      <c r="C63" s="108">
        <v>3649603</v>
      </c>
      <c r="D63" s="130">
        <v>22260.89</v>
      </c>
      <c r="E63" s="108">
        <v>3631451</v>
      </c>
      <c r="F63" s="108">
        <v>0</v>
      </c>
      <c r="G63" s="108"/>
      <c r="H63" s="108">
        <f t="shared" si="2"/>
        <v>0</v>
      </c>
      <c r="I63" s="142">
        <f t="shared" si="9"/>
        <v>0</v>
      </c>
      <c r="J63" s="108">
        <f t="shared" si="10"/>
        <v>22260.89</v>
      </c>
      <c r="K63" s="142">
        <f>J63/C63%</f>
        <v>0.60995374017393122</v>
      </c>
    </row>
    <row r="64" spans="1:12" ht="36" x14ac:dyDescent="0.2">
      <c r="A64" s="139">
        <v>299828</v>
      </c>
      <c r="B64" s="140" t="s">
        <v>163</v>
      </c>
      <c r="C64" s="108">
        <v>4271271</v>
      </c>
      <c r="D64" s="130">
        <v>0</v>
      </c>
      <c r="E64" s="108">
        <v>50000</v>
      </c>
      <c r="F64" s="108">
        <v>0</v>
      </c>
      <c r="G64" s="108"/>
      <c r="H64" s="108">
        <f t="shared" si="2"/>
        <v>0</v>
      </c>
      <c r="I64" s="142">
        <f t="shared" si="9"/>
        <v>0</v>
      </c>
      <c r="J64" s="108">
        <f t="shared" si="10"/>
        <v>0</v>
      </c>
      <c r="K64" s="142">
        <f>J64/C64%</f>
        <v>0</v>
      </c>
    </row>
    <row r="65" spans="1:12" ht="24" x14ac:dyDescent="0.2">
      <c r="A65" s="139"/>
      <c r="B65" s="94" t="s">
        <v>154</v>
      </c>
      <c r="C65" s="94"/>
      <c r="D65" s="51">
        <f>D66</f>
        <v>454257.49</v>
      </c>
      <c r="E65" s="51">
        <f>E66</f>
        <v>811789</v>
      </c>
      <c r="F65" s="51">
        <f>F66</f>
        <v>322650</v>
      </c>
      <c r="G65" s="51"/>
      <c r="H65" s="51">
        <f t="shared" si="2"/>
        <v>322650</v>
      </c>
      <c r="I65" s="95">
        <f t="shared" si="9"/>
        <v>39.745549644057753</v>
      </c>
      <c r="J65" s="51">
        <f t="shared" si="10"/>
        <v>776907.49</v>
      </c>
      <c r="K65" s="51"/>
    </row>
    <row r="66" spans="1:12" ht="60" x14ac:dyDescent="0.2">
      <c r="A66" s="145">
        <v>172862</v>
      </c>
      <c r="B66" s="46" t="s">
        <v>155</v>
      </c>
      <c r="C66" s="108">
        <v>1266047.04</v>
      </c>
      <c r="D66" s="130">
        <v>454257.49</v>
      </c>
      <c r="E66" s="108">
        <v>811789</v>
      </c>
      <c r="F66" s="108">
        <v>322650</v>
      </c>
      <c r="G66" s="108"/>
      <c r="H66" s="108">
        <f t="shared" si="2"/>
        <v>322650</v>
      </c>
      <c r="I66" s="142">
        <f t="shared" si="9"/>
        <v>39.745549644057753</v>
      </c>
      <c r="J66" s="108">
        <f t="shared" si="10"/>
        <v>776907.49</v>
      </c>
      <c r="K66" s="132">
        <f>J66/C66%</f>
        <v>61.364820220266061</v>
      </c>
    </row>
    <row r="67" spans="1:12" ht="26.25" customHeight="1" x14ac:dyDescent="0.2">
      <c r="A67" s="46"/>
      <c r="B67" s="94" t="s">
        <v>131</v>
      </c>
      <c r="C67" s="94"/>
      <c r="D67" s="51">
        <f>SUM(D68:D74)</f>
        <v>6915324.54</v>
      </c>
      <c r="E67" s="51">
        <f>SUM(E68:E74)</f>
        <v>4917430</v>
      </c>
      <c r="F67" s="51">
        <f>SUM(F68:F74)</f>
        <v>2320777</v>
      </c>
      <c r="G67" s="51">
        <f t="shared" ref="G67" si="14">SUM(G68:G74)</f>
        <v>741080</v>
      </c>
      <c r="H67" s="51">
        <f t="shared" si="2"/>
        <v>3061857</v>
      </c>
      <c r="I67" s="95">
        <f t="shared" si="9"/>
        <v>62.265390661382057</v>
      </c>
      <c r="J67" s="51">
        <f t="shared" si="10"/>
        <v>9977181.5399999991</v>
      </c>
      <c r="K67" s="51"/>
      <c r="L67" s="35"/>
    </row>
    <row r="68" spans="1:12" ht="84" x14ac:dyDescent="0.2">
      <c r="A68" s="48">
        <v>120501</v>
      </c>
      <c r="B68" s="46" t="s">
        <v>119</v>
      </c>
      <c r="C68" s="108">
        <v>10291511.359999999</v>
      </c>
      <c r="D68" s="108">
        <v>6915324.54</v>
      </c>
      <c r="E68" s="47">
        <v>3367008</v>
      </c>
      <c r="F68" s="47">
        <v>2320777</v>
      </c>
      <c r="G68" s="108">
        <v>741080</v>
      </c>
      <c r="H68" s="108">
        <f t="shared" si="2"/>
        <v>3061857</v>
      </c>
      <c r="I68" s="142">
        <f t="shared" si="9"/>
        <v>90.937027770649777</v>
      </c>
      <c r="J68" s="108">
        <f t="shared" si="10"/>
        <v>9977181.5399999991</v>
      </c>
      <c r="K68" s="132">
        <f t="shared" ref="K68:K74" si="15">J68/C68%</f>
        <v>96.945737035070422</v>
      </c>
    </row>
    <row r="69" spans="1:12" ht="84" x14ac:dyDescent="0.2">
      <c r="A69" s="48">
        <v>350337</v>
      </c>
      <c r="B69" s="46" t="s">
        <v>87</v>
      </c>
      <c r="C69" s="108">
        <v>279469.39</v>
      </c>
      <c r="D69" s="130">
        <v>0</v>
      </c>
      <c r="E69" s="47">
        <v>250110</v>
      </c>
      <c r="F69" s="47">
        <v>0</v>
      </c>
      <c r="G69" s="108"/>
      <c r="H69" s="108">
        <f t="shared" si="2"/>
        <v>0</v>
      </c>
      <c r="I69" s="142">
        <f t="shared" si="9"/>
        <v>0</v>
      </c>
      <c r="J69" s="108">
        <f t="shared" si="10"/>
        <v>0</v>
      </c>
      <c r="K69" s="132">
        <f t="shared" si="15"/>
        <v>0</v>
      </c>
    </row>
    <row r="70" spans="1:12" ht="72" x14ac:dyDescent="0.2">
      <c r="A70" s="48">
        <v>350354</v>
      </c>
      <c r="B70" s="46" t="s">
        <v>88</v>
      </c>
      <c r="C70" s="108">
        <v>347853.15</v>
      </c>
      <c r="D70" s="130">
        <v>0</v>
      </c>
      <c r="E70" s="47">
        <v>299334</v>
      </c>
      <c r="F70" s="47">
        <v>0</v>
      </c>
      <c r="G70" s="108"/>
      <c r="H70" s="108">
        <f t="shared" si="2"/>
        <v>0</v>
      </c>
      <c r="I70" s="142">
        <f t="shared" ref="I70:I101" si="16">H70/E70%</f>
        <v>0</v>
      </c>
      <c r="J70" s="108">
        <f t="shared" ref="J70:J101" si="17">D70+H70</f>
        <v>0</v>
      </c>
      <c r="K70" s="132">
        <f t="shared" si="15"/>
        <v>0</v>
      </c>
    </row>
    <row r="71" spans="1:12" ht="72" x14ac:dyDescent="0.2">
      <c r="A71" s="48">
        <v>351628</v>
      </c>
      <c r="B71" s="46" t="s">
        <v>89</v>
      </c>
      <c r="C71" s="108">
        <v>279469.39</v>
      </c>
      <c r="D71" s="130">
        <v>0</v>
      </c>
      <c r="E71" s="47">
        <v>250110</v>
      </c>
      <c r="F71" s="47">
        <v>0</v>
      </c>
      <c r="G71" s="108"/>
      <c r="H71" s="108">
        <f t="shared" ref="H71:H119" si="18">SUM(F71:G71)</f>
        <v>0</v>
      </c>
      <c r="I71" s="142">
        <f t="shared" si="16"/>
        <v>0</v>
      </c>
      <c r="J71" s="108">
        <f t="shared" si="17"/>
        <v>0</v>
      </c>
      <c r="K71" s="132">
        <f t="shared" si="15"/>
        <v>0</v>
      </c>
    </row>
    <row r="72" spans="1:12" ht="72" x14ac:dyDescent="0.2">
      <c r="A72" s="48">
        <v>351644</v>
      </c>
      <c r="B72" s="46" t="s">
        <v>90</v>
      </c>
      <c r="C72" s="108">
        <v>279469.39</v>
      </c>
      <c r="D72" s="130">
        <v>0</v>
      </c>
      <c r="E72" s="47">
        <v>250110</v>
      </c>
      <c r="F72" s="47">
        <v>0</v>
      </c>
      <c r="G72" s="108"/>
      <c r="H72" s="108">
        <f t="shared" si="18"/>
        <v>0</v>
      </c>
      <c r="I72" s="142">
        <f t="shared" si="16"/>
        <v>0</v>
      </c>
      <c r="J72" s="108">
        <f t="shared" si="17"/>
        <v>0</v>
      </c>
      <c r="K72" s="132">
        <f t="shared" si="15"/>
        <v>0</v>
      </c>
    </row>
    <row r="73" spans="1:12" ht="72" x14ac:dyDescent="0.2">
      <c r="A73" s="48">
        <v>351659</v>
      </c>
      <c r="B73" s="46" t="s">
        <v>91</v>
      </c>
      <c r="C73" s="108">
        <v>279469.39</v>
      </c>
      <c r="D73" s="130">
        <v>0</v>
      </c>
      <c r="E73" s="47">
        <v>250648</v>
      </c>
      <c r="F73" s="47">
        <v>0</v>
      </c>
      <c r="G73" s="108"/>
      <c r="H73" s="108">
        <f t="shared" si="18"/>
        <v>0</v>
      </c>
      <c r="I73" s="142">
        <f t="shared" si="16"/>
        <v>0</v>
      </c>
      <c r="J73" s="108">
        <f t="shared" si="17"/>
        <v>0</v>
      </c>
      <c r="K73" s="132">
        <f t="shared" si="15"/>
        <v>0</v>
      </c>
    </row>
    <row r="74" spans="1:12" ht="72" x14ac:dyDescent="0.2">
      <c r="A74" s="139">
        <v>352491</v>
      </c>
      <c r="B74" s="140" t="s">
        <v>92</v>
      </c>
      <c r="C74" s="108">
        <v>279469.39</v>
      </c>
      <c r="D74" s="130">
        <v>0</v>
      </c>
      <c r="E74" s="108">
        <v>250110</v>
      </c>
      <c r="F74" s="108">
        <v>0</v>
      </c>
      <c r="G74" s="108"/>
      <c r="H74" s="108">
        <f t="shared" si="18"/>
        <v>0</v>
      </c>
      <c r="I74" s="142">
        <f t="shared" si="16"/>
        <v>0</v>
      </c>
      <c r="J74" s="108">
        <f t="shared" si="17"/>
        <v>0</v>
      </c>
      <c r="K74" s="142">
        <f t="shared" si="15"/>
        <v>0</v>
      </c>
    </row>
    <row r="75" spans="1:12" ht="26.25" customHeight="1" x14ac:dyDescent="0.2">
      <c r="A75" s="46"/>
      <c r="B75" s="94" t="s">
        <v>132</v>
      </c>
      <c r="C75" s="94"/>
      <c r="D75" s="51">
        <f>SUM(D76:D82)</f>
        <v>499050.03</v>
      </c>
      <c r="E75" s="51">
        <f>SUM(E76:E82)</f>
        <v>13781003</v>
      </c>
      <c r="F75" s="51">
        <f>SUM(F76:F82)</f>
        <v>0</v>
      </c>
      <c r="G75" s="51">
        <f>SUM(G76:G82)</f>
        <v>0</v>
      </c>
      <c r="H75" s="51">
        <f t="shared" si="18"/>
        <v>0</v>
      </c>
      <c r="I75" s="95">
        <f t="shared" si="16"/>
        <v>0</v>
      </c>
      <c r="J75" s="51">
        <f t="shared" si="17"/>
        <v>499050.03</v>
      </c>
      <c r="K75" s="51"/>
      <c r="L75" s="35"/>
    </row>
    <row r="76" spans="1:12" ht="36" x14ac:dyDescent="0.2">
      <c r="A76" s="48">
        <v>22641</v>
      </c>
      <c r="B76" s="46" t="s">
        <v>93</v>
      </c>
      <c r="C76" s="108">
        <v>635365</v>
      </c>
      <c r="D76" s="130">
        <v>113664.69</v>
      </c>
      <c r="E76" s="47">
        <v>521700</v>
      </c>
      <c r="F76" s="47">
        <v>0</v>
      </c>
      <c r="G76" s="108"/>
      <c r="H76" s="108">
        <f t="shared" si="18"/>
        <v>0</v>
      </c>
      <c r="I76" s="142">
        <f t="shared" si="16"/>
        <v>0</v>
      </c>
      <c r="J76" s="108">
        <f t="shared" si="17"/>
        <v>113664.69</v>
      </c>
      <c r="K76" s="132">
        <f t="shared" ref="K76:K82" si="19">J76/C76%</f>
        <v>17.889668143508064</v>
      </c>
    </row>
    <row r="77" spans="1:12" ht="48" x14ac:dyDescent="0.2">
      <c r="A77" s="48">
        <v>25249</v>
      </c>
      <c r="B77" s="46" t="s">
        <v>94</v>
      </c>
      <c r="C77" s="108">
        <v>9815264</v>
      </c>
      <c r="D77" s="130">
        <v>225042.33</v>
      </c>
      <c r="E77" s="47">
        <v>9493723</v>
      </c>
      <c r="F77" s="47">
        <v>0</v>
      </c>
      <c r="G77" s="108"/>
      <c r="H77" s="108">
        <f t="shared" si="18"/>
        <v>0</v>
      </c>
      <c r="I77" s="142">
        <f t="shared" si="16"/>
        <v>0</v>
      </c>
      <c r="J77" s="108">
        <f t="shared" si="17"/>
        <v>225042.33</v>
      </c>
      <c r="K77" s="132">
        <f t="shared" si="19"/>
        <v>2.2927791855624053</v>
      </c>
    </row>
    <row r="78" spans="1:12" ht="60" x14ac:dyDescent="0.2">
      <c r="A78" s="48">
        <v>180262</v>
      </c>
      <c r="B78" s="46" t="s">
        <v>95</v>
      </c>
      <c r="C78" s="108">
        <v>5718076</v>
      </c>
      <c r="D78" s="130">
        <v>160343.01</v>
      </c>
      <c r="E78" s="47">
        <v>2747290</v>
      </c>
      <c r="F78" s="47">
        <v>0</v>
      </c>
      <c r="G78" s="108"/>
      <c r="H78" s="108">
        <f t="shared" si="18"/>
        <v>0</v>
      </c>
      <c r="I78" s="142">
        <f t="shared" si="16"/>
        <v>0</v>
      </c>
      <c r="J78" s="108">
        <f t="shared" si="17"/>
        <v>160343.01</v>
      </c>
      <c r="K78" s="132">
        <f t="shared" si="19"/>
        <v>2.8041426871556099</v>
      </c>
    </row>
    <row r="79" spans="1:12" ht="84" x14ac:dyDescent="0.2">
      <c r="A79" s="48">
        <v>352751</v>
      </c>
      <c r="B79" s="46" t="s">
        <v>96</v>
      </c>
      <c r="C79" s="108">
        <v>209221.5</v>
      </c>
      <c r="D79" s="47">
        <v>0</v>
      </c>
      <c r="E79" s="47">
        <v>209221</v>
      </c>
      <c r="F79" s="47">
        <v>0</v>
      </c>
      <c r="G79" s="108"/>
      <c r="H79" s="108">
        <f t="shared" si="18"/>
        <v>0</v>
      </c>
      <c r="I79" s="142">
        <f t="shared" si="16"/>
        <v>0</v>
      </c>
      <c r="J79" s="108">
        <f t="shared" si="17"/>
        <v>0</v>
      </c>
      <c r="K79" s="132">
        <f t="shared" si="19"/>
        <v>0</v>
      </c>
    </row>
    <row r="80" spans="1:12" ht="84" x14ac:dyDescent="0.2">
      <c r="A80" s="48">
        <v>352767</v>
      </c>
      <c r="B80" s="46" t="s">
        <v>161</v>
      </c>
      <c r="C80" s="108">
        <v>209221.5</v>
      </c>
      <c r="D80" s="47">
        <v>0</v>
      </c>
      <c r="E80" s="47">
        <v>209221</v>
      </c>
      <c r="F80" s="47">
        <v>0</v>
      </c>
      <c r="G80" s="108"/>
      <c r="H80" s="108">
        <f t="shared" si="18"/>
        <v>0</v>
      </c>
      <c r="I80" s="142">
        <f t="shared" si="16"/>
        <v>0</v>
      </c>
      <c r="J80" s="108">
        <f t="shared" si="17"/>
        <v>0</v>
      </c>
      <c r="K80" s="132">
        <f t="shared" si="19"/>
        <v>0</v>
      </c>
    </row>
    <row r="81" spans="1:12" ht="84" x14ac:dyDescent="0.2">
      <c r="A81" s="48">
        <v>352780</v>
      </c>
      <c r="B81" s="46" t="s">
        <v>97</v>
      </c>
      <c r="C81" s="108">
        <v>299924.55</v>
      </c>
      <c r="D81" s="47">
        <v>0</v>
      </c>
      <c r="E81" s="47">
        <v>299924</v>
      </c>
      <c r="F81" s="47">
        <v>0</v>
      </c>
      <c r="G81" s="108"/>
      <c r="H81" s="108">
        <f t="shared" si="18"/>
        <v>0</v>
      </c>
      <c r="I81" s="142">
        <f t="shared" si="16"/>
        <v>0</v>
      </c>
      <c r="J81" s="108">
        <f t="shared" si="17"/>
        <v>0</v>
      </c>
      <c r="K81" s="132">
        <f t="shared" si="19"/>
        <v>0</v>
      </c>
    </row>
    <row r="82" spans="1:12" ht="84" x14ac:dyDescent="0.2">
      <c r="A82" s="139">
        <v>352790</v>
      </c>
      <c r="B82" s="140" t="s">
        <v>98</v>
      </c>
      <c r="C82" s="108">
        <v>299924.55</v>
      </c>
      <c r="D82" s="108">
        <v>0</v>
      </c>
      <c r="E82" s="108">
        <v>299924</v>
      </c>
      <c r="F82" s="108">
        <v>0</v>
      </c>
      <c r="G82" s="108"/>
      <c r="H82" s="108">
        <f t="shared" si="18"/>
        <v>0</v>
      </c>
      <c r="I82" s="142">
        <f t="shared" si="16"/>
        <v>0</v>
      </c>
      <c r="J82" s="108">
        <f t="shared" si="17"/>
        <v>0</v>
      </c>
      <c r="K82" s="142">
        <f t="shared" si="19"/>
        <v>0</v>
      </c>
    </row>
    <row r="83" spans="1:12" ht="26.25" customHeight="1" x14ac:dyDescent="0.2">
      <c r="A83" s="46"/>
      <c r="B83" s="94" t="s">
        <v>133</v>
      </c>
      <c r="C83" s="94"/>
      <c r="D83" s="51">
        <f>SUM(D84:D91)</f>
        <v>4775202.3</v>
      </c>
      <c r="E83" s="51">
        <f>SUM(E84:E91)</f>
        <v>1607391</v>
      </c>
      <c r="F83" s="51">
        <f>SUM(F84:F91)</f>
        <v>0</v>
      </c>
      <c r="G83" s="51">
        <f t="shared" ref="G83" si="20">SUM(G84:G91)</f>
        <v>0</v>
      </c>
      <c r="H83" s="51">
        <f t="shared" si="18"/>
        <v>0</v>
      </c>
      <c r="I83" s="95">
        <f t="shared" si="16"/>
        <v>0</v>
      </c>
      <c r="J83" s="51">
        <f t="shared" si="17"/>
        <v>4775202.3</v>
      </c>
      <c r="K83" s="51"/>
      <c r="L83" s="35"/>
    </row>
    <row r="84" spans="1:12" ht="48" x14ac:dyDescent="0.2">
      <c r="A84" s="48">
        <v>111982</v>
      </c>
      <c r="B84" s="46" t="s">
        <v>120</v>
      </c>
      <c r="C84" s="108">
        <v>11542757.890000001</v>
      </c>
      <c r="D84" s="108">
        <v>4775202.3</v>
      </c>
      <c r="E84" s="47">
        <v>5489</v>
      </c>
      <c r="F84" s="47">
        <v>0</v>
      </c>
      <c r="G84" s="108"/>
      <c r="H84" s="108">
        <f t="shared" si="18"/>
        <v>0</v>
      </c>
      <c r="I84" s="142">
        <f t="shared" si="16"/>
        <v>0</v>
      </c>
      <c r="J84" s="108">
        <f t="shared" si="17"/>
        <v>4775202.3</v>
      </c>
      <c r="K84" s="132">
        <f t="shared" ref="K84:K91" si="21">J84/C84%</f>
        <v>41.36968257938571</v>
      </c>
    </row>
    <row r="85" spans="1:12" ht="84" x14ac:dyDescent="0.2">
      <c r="A85" s="48">
        <v>352080</v>
      </c>
      <c r="B85" s="46" t="s">
        <v>99</v>
      </c>
      <c r="C85" s="108">
        <v>274536.18</v>
      </c>
      <c r="D85" s="47">
        <v>0</v>
      </c>
      <c r="E85" s="47">
        <v>247938</v>
      </c>
      <c r="F85" s="47">
        <v>0</v>
      </c>
      <c r="G85" s="108"/>
      <c r="H85" s="108">
        <f t="shared" si="18"/>
        <v>0</v>
      </c>
      <c r="I85" s="142">
        <f t="shared" si="16"/>
        <v>0</v>
      </c>
      <c r="J85" s="108">
        <f t="shared" si="17"/>
        <v>0</v>
      </c>
      <c r="K85" s="132">
        <f t="shared" si="21"/>
        <v>0</v>
      </c>
    </row>
    <row r="86" spans="1:12" ht="84" x14ac:dyDescent="0.2">
      <c r="A86" s="48">
        <v>352089</v>
      </c>
      <c r="B86" s="46" t="s">
        <v>100</v>
      </c>
      <c r="C86" s="108">
        <v>274536.18</v>
      </c>
      <c r="D86" s="130">
        <v>0</v>
      </c>
      <c r="E86" s="47">
        <v>247938</v>
      </c>
      <c r="F86" s="47">
        <v>0</v>
      </c>
      <c r="G86" s="108"/>
      <c r="H86" s="108">
        <f t="shared" si="18"/>
        <v>0</v>
      </c>
      <c r="I86" s="142">
        <f t="shared" si="16"/>
        <v>0</v>
      </c>
      <c r="J86" s="108">
        <f t="shared" si="17"/>
        <v>0</v>
      </c>
      <c r="K86" s="132">
        <f t="shared" si="21"/>
        <v>0</v>
      </c>
    </row>
    <row r="87" spans="1:12" ht="84" x14ac:dyDescent="0.2">
      <c r="A87" s="48">
        <v>352256</v>
      </c>
      <c r="B87" s="46" t="s">
        <v>101</v>
      </c>
      <c r="C87" s="108">
        <v>274536.18</v>
      </c>
      <c r="D87" s="130">
        <v>0</v>
      </c>
      <c r="E87" s="47">
        <v>247938</v>
      </c>
      <c r="F87" s="47">
        <v>0</v>
      </c>
      <c r="G87" s="108"/>
      <c r="H87" s="108">
        <f t="shared" si="18"/>
        <v>0</v>
      </c>
      <c r="I87" s="142">
        <f t="shared" si="16"/>
        <v>0</v>
      </c>
      <c r="J87" s="108">
        <f t="shared" si="17"/>
        <v>0</v>
      </c>
      <c r="K87" s="132">
        <f t="shared" si="21"/>
        <v>0</v>
      </c>
    </row>
    <row r="88" spans="1:12" ht="84" x14ac:dyDescent="0.2">
      <c r="A88" s="48">
        <v>352262</v>
      </c>
      <c r="B88" s="46" t="s">
        <v>102</v>
      </c>
      <c r="C88" s="108">
        <v>274536.18</v>
      </c>
      <c r="D88" s="130">
        <v>0</v>
      </c>
      <c r="E88" s="47">
        <v>247938</v>
      </c>
      <c r="F88" s="47">
        <v>0</v>
      </c>
      <c r="G88" s="108"/>
      <c r="H88" s="108">
        <f t="shared" si="18"/>
        <v>0</v>
      </c>
      <c r="I88" s="142">
        <f t="shared" si="16"/>
        <v>0</v>
      </c>
      <c r="J88" s="108">
        <f t="shared" si="17"/>
        <v>0</v>
      </c>
      <c r="K88" s="132">
        <f t="shared" si="21"/>
        <v>0</v>
      </c>
    </row>
    <row r="89" spans="1:12" ht="84" x14ac:dyDescent="0.2">
      <c r="A89" s="48">
        <v>352266</v>
      </c>
      <c r="B89" s="46" t="s">
        <v>103</v>
      </c>
      <c r="C89" s="108">
        <v>274536.18</v>
      </c>
      <c r="D89" s="130">
        <v>0</v>
      </c>
      <c r="E89" s="47">
        <v>247938</v>
      </c>
      <c r="F89" s="47">
        <v>0</v>
      </c>
      <c r="G89" s="108"/>
      <c r="H89" s="108">
        <f t="shared" si="18"/>
        <v>0</v>
      </c>
      <c r="I89" s="142">
        <f t="shared" si="16"/>
        <v>0</v>
      </c>
      <c r="J89" s="108">
        <f t="shared" si="17"/>
        <v>0</v>
      </c>
      <c r="K89" s="132">
        <f t="shared" si="21"/>
        <v>0</v>
      </c>
    </row>
    <row r="90" spans="1:12" ht="84" x14ac:dyDescent="0.2">
      <c r="A90" s="48">
        <v>352317</v>
      </c>
      <c r="B90" s="46" t="s">
        <v>104</v>
      </c>
      <c r="C90" s="108">
        <v>270424.90000000002</v>
      </c>
      <c r="D90" s="130">
        <v>0</v>
      </c>
      <c r="E90" s="47">
        <v>243424</v>
      </c>
      <c r="F90" s="47">
        <v>0</v>
      </c>
      <c r="G90" s="108"/>
      <c r="H90" s="108">
        <f t="shared" si="18"/>
        <v>0</v>
      </c>
      <c r="I90" s="142">
        <f t="shared" si="16"/>
        <v>0</v>
      </c>
      <c r="J90" s="108">
        <f t="shared" si="17"/>
        <v>0</v>
      </c>
      <c r="K90" s="132">
        <f t="shared" si="21"/>
        <v>0</v>
      </c>
    </row>
    <row r="91" spans="1:12" ht="84" x14ac:dyDescent="0.2">
      <c r="A91" s="139">
        <v>352335</v>
      </c>
      <c r="B91" s="140" t="s">
        <v>105</v>
      </c>
      <c r="C91" s="108">
        <v>144571.4</v>
      </c>
      <c r="D91" s="130">
        <v>0</v>
      </c>
      <c r="E91" s="108">
        <v>118788</v>
      </c>
      <c r="F91" s="108">
        <v>0</v>
      </c>
      <c r="G91" s="108"/>
      <c r="H91" s="108">
        <f t="shared" si="18"/>
        <v>0</v>
      </c>
      <c r="I91" s="142">
        <f t="shared" si="16"/>
        <v>0</v>
      </c>
      <c r="J91" s="108">
        <f t="shared" si="17"/>
        <v>0</v>
      </c>
      <c r="K91" s="142">
        <f t="shared" si="21"/>
        <v>0</v>
      </c>
    </row>
    <row r="92" spans="1:12" ht="29.25" customHeight="1" x14ac:dyDescent="0.2">
      <c r="A92" s="54"/>
      <c r="B92" s="49" t="s">
        <v>134</v>
      </c>
      <c r="C92" s="50"/>
      <c r="D92" s="51">
        <f>SUM(D93:D108)</f>
        <v>484366769.85000002</v>
      </c>
      <c r="E92" s="51">
        <f>SUM(E93:E113)</f>
        <v>95771035</v>
      </c>
      <c r="F92" s="51">
        <f>SUM(F93:F113)</f>
        <v>6811692</v>
      </c>
      <c r="G92" s="51">
        <f>SUM(G93:G113)</f>
        <v>4859588</v>
      </c>
      <c r="H92" s="51">
        <f t="shared" si="18"/>
        <v>11671280</v>
      </c>
      <c r="I92" s="125">
        <f t="shared" si="16"/>
        <v>12.186649126220679</v>
      </c>
      <c r="J92" s="51">
        <f t="shared" si="17"/>
        <v>496038049.85000002</v>
      </c>
      <c r="K92" s="125"/>
    </row>
    <row r="93" spans="1:12" ht="20.25" customHeight="1" x14ac:dyDescent="0.2">
      <c r="A93" s="52"/>
      <c r="B93" s="46" t="s">
        <v>18</v>
      </c>
      <c r="C93" s="47"/>
      <c r="D93" s="47">
        <v>21003225</v>
      </c>
      <c r="E93" s="47">
        <v>28499112</v>
      </c>
      <c r="F93" s="47">
        <v>4254956</v>
      </c>
      <c r="G93" s="47">
        <v>938590</v>
      </c>
      <c r="H93" s="47">
        <f t="shared" si="18"/>
        <v>5193546</v>
      </c>
      <c r="I93" s="93">
        <f t="shared" si="16"/>
        <v>18.22353622807616</v>
      </c>
      <c r="J93" s="47">
        <f t="shared" si="17"/>
        <v>26196771</v>
      </c>
      <c r="K93" s="70"/>
      <c r="L93" s="104"/>
    </row>
    <row r="94" spans="1:12" ht="42" customHeight="1" x14ac:dyDescent="0.2">
      <c r="A94" s="37">
        <v>27954</v>
      </c>
      <c r="B94" s="46" t="s">
        <v>47</v>
      </c>
      <c r="C94" s="47">
        <v>97047900</v>
      </c>
      <c r="D94" s="47">
        <v>96112594</v>
      </c>
      <c r="E94" s="47">
        <v>71943</v>
      </c>
      <c r="F94" s="47">
        <v>49000</v>
      </c>
      <c r="G94" s="131"/>
      <c r="H94" s="131">
        <f t="shared" si="18"/>
        <v>49000</v>
      </c>
      <c r="I94" s="70">
        <f t="shared" si="16"/>
        <v>68.109475557038209</v>
      </c>
      <c r="J94" s="47">
        <f t="shared" si="17"/>
        <v>96161594</v>
      </c>
      <c r="K94" s="70">
        <f t="shared" ref="K94:K113" si="22">J94/C94%</f>
        <v>99.086733458426195</v>
      </c>
    </row>
    <row r="95" spans="1:12" ht="72" x14ac:dyDescent="0.2">
      <c r="A95" s="37">
        <v>68162</v>
      </c>
      <c r="B95" s="46" t="s">
        <v>48</v>
      </c>
      <c r="C95" s="47">
        <v>48696233</v>
      </c>
      <c r="D95" s="47">
        <v>47971945.640000001</v>
      </c>
      <c r="E95" s="47">
        <v>267985</v>
      </c>
      <c r="F95" s="47">
        <v>0</v>
      </c>
      <c r="G95" s="131"/>
      <c r="H95" s="131">
        <f t="shared" si="18"/>
        <v>0</v>
      </c>
      <c r="I95" s="70">
        <f t="shared" si="16"/>
        <v>0</v>
      </c>
      <c r="J95" s="47">
        <f t="shared" si="17"/>
        <v>47971945.640000001</v>
      </c>
      <c r="K95" s="70">
        <f t="shared" si="22"/>
        <v>98.512641912157761</v>
      </c>
    </row>
    <row r="96" spans="1:12" ht="72" x14ac:dyDescent="0.2">
      <c r="A96" s="37">
        <v>67776</v>
      </c>
      <c r="B96" s="46" t="s">
        <v>49</v>
      </c>
      <c r="C96" s="47">
        <v>67541014</v>
      </c>
      <c r="D96" s="47">
        <v>66590983.560000002</v>
      </c>
      <c r="E96" s="47">
        <v>364866</v>
      </c>
      <c r="F96" s="47">
        <v>0</v>
      </c>
      <c r="G96" s="131">
        <v>9000</v>
      </c>
      <c r="H96" s="131">
        <f t="shared" si="18"/>
        <v>9000</v>
      </c>
      <c r="I96" s="70">
        <f t="shared" si="16"/>
        <v>2.4666589926164675</v>
      </c>
      <c r="J96" s="47">
        <f t="shared" si="17"/>
        <v>66599983.560000002</v>
      </c>
      <c r="K96" s="70">
        <f t="shared" si="22"/>
        <v>98.606727402700827</v>
      </c>
    </row>
    <row r="97" spans="1:11" ht="80.25" customHeight="1" x14ac:dyDescent="0.2">
      <c r="A97" s="37">
        <v>67514</v>
      </c>
      <c r="B97" s="46" t="s">
        <v>50</v>
      </c>
      <c r="C97" s="47">
        <v>28004259</v>
      </c>
      <c r="D97" s="47">
        <v>26968128.920000002</v>
      </c>
      <c r="E97" s="47">
        <v>662925</v>
      </c>
      <c r="F97" s="47">
        <v>0</v>
      </c>
      <c r="G97" s="131"/>
      <c r="H97" s="131">
        <f t="shared" si="18"/>
        <v>0</v>
      </c>
      <c r="I97" s="70">
        <f t="shared" si="16"/>
        <v>0</v>
      </c>
      <c r="J97" s="47">
        <f t="shared" si="17"/>
        <v>26968128.920000002</v>
      </c>
      <c r="K97" s="70">
        <f t="shared" si="22"/>
        <v>96.300098210061549</v>
      </c>
    </row>
    <row r="98" spans="1:11" ht="72" x14ac:dyDescent="0.2">
      <c r="A98" s="37">
        <v>67623</v>
      </c>
      <c r="B98" s="46" t="s">
        <v>51</v>
      </c>
      <c r="C98" s="47">
        <v>57466574</v>
      </c>
      <c r="D98" s="47">
        <v>56453152.509999998</v>
      </c>
      <c r="E98" s="47">
        <v>997433</v>
      </c>
      <c r="F98" s="47">
        <v>9000</v>
      </c>
      <c r="G98" s="131">
        <v>9000</v>
      </c>
      <c r="H98" s="131">
        <f t="shared" si="18"/>
        <v>18000</v>
      </c>
      <c r="I98" s="70">
        <f t="shared" si="16"/>
        <v>1.8046324916059524</v>
      </c>
      <c r="J98" s="47">
        <f t="shared" si="17"/>
        <v>56471152.509999998</v>
      </c>
      <c r="K98" s="70">
        <f t="shared" si="22"/>
        <v>98.267825240460652</v>
      </c>
    </row>
    <row r="99" spans="1:11" ht="72" x14ac:dyDescent="0.2">
      <c r="A99" s="37">
        <v>68101</v>
      </c>
      <c r="B99" s="46" t="s">
        <v>52</v>
      </c>
      <c r="C99" s="47">
        <v>35922461</v>
      </c>
      <c r="D99" s="47">
        <v>36916942.789999999</v>
      </c>
      <c r="E99" s="47">
        <v>100330</v>
      </c>
      <c r="F99" s="47">
        <v>10000</v>
      </c>
      <c r="G99" s="131">
        <v>10000</v>
      </c>
      <c r="H99" s="131">
        <f t="shared" si="18"/>
        <v>20000</v>
      </c>
      <c r="I99" s="70">
        <f t="shared" si="16"/>
        <v>19.934217083624041</v>
      </c>
      <c r="J99" s="47">
        <f t="shared" si="17"/>
        <v>36936942.789999999</v>
      </c>
      <c r="K99" s="70">
        <f t="shared" si="22"/>
        <v>102.82408766481784</v>
      </c>
    </row>
    <row r="100" spans="1:11" ht="81" customHeight="1" x14ac:dyDescent="0.2">
      <c r="A100" s="37">
        <v>68060</v>
      </c>
      <c r="B100" s="46" t="s">
        <v>53</v>
      </c>
      <c r="C100" s="47">
        <v>28583991</v>
      </c>
      <c r="D100" s="47">
        <v>29028477.149999999</v>
      </c>
      <c r="E100" s="47">
        <v>424257</v>
      </c>
      <c r="F100" s="47">
        <v>10000</v>
      </c>
      <c r="G100" s="47"/>
      <c r="H100" s="47">
        <f t="shared" si="18"/>
        <v>10000</v>
      </c>
      <c r="I100" s="70">
        <f t="shared" si="16"/>
        <v>2.3570618752312869</v>
      </c>
      <c r="J100" s="47">
        <f t="shared" si="17"/>
        <v>29038477.149999999</v>
      </c>
      <c r="K100" s="70">
        <f t="shared" si="22"/>
        <v>101.59000242478386</v>
      </c>
    </row>
    <row r="101" spans="1:11" ht="72" x14ac:dyDescent="0.2">
      <c r="A101" s="37">
        <v>68102</v>
      </c>
      <c r="B101" s="46" t="s">
        <v>54</v>
      </c>
      <c r="C101" s="47">
        <v>48464248</v>
      </c>
      <c r="D101" s="47">
        <v>47509269.479999997</v>
      </c>
      <c r="E101" s="47">
        <v>359031</v>
      </c>
      <c r="F101" s="47">
        <v>0</v>
      </c>
      <c r="G101" s="47"/>
      <c r="H101" s="47">
        <f t="shared" si="18"/>
        <v>0</v>
      </c>
      <c r="I101" s="70">
        <f t="shared" si="16"/>
        <v>0</v>
      </c>
      <c r="J101" s="47">
        <f t="shared" si="17"/>
        <v>47509269.479999997</v>
      </c>
      <c r="K101" s="70">
        <f t="shared" si="22"/>
        <v>98.029519574924592</v>
      </c>
    </row>
    <row r="102" spans="1:11" ht="72" x14ac:dyDescent="0.2">
      <c r="A102" s="37">
        <v>67932</v>
      </c>
      <c r="B102" s="46" t="s">
        <v>55</v>
      </c>
      <c r="C102" s="47">
        <v>32472052</v>
      </c>
      <c r="D102" s="47">
        <v>29239842.670000002</v>
      </c>
      <c r="E102" s="47">
        <v>3390107</v>
      </c>
      <c r="F102" s="47">
        <v>293965</v>
      </c>
      <c r="G102" s="47">
        <v>577929</v>
      </c>
      <c r="H102" s="47">
        <f t="shared" si="18"/>
        <v>871894</v>
      </c>
      <c r="I102" s="70">
        <f t="shared" ref="I102:I133" si="23">H102/E102%</f>
        <v>25.71877524809689</v>
      </c>
      <c r="J102" s="47">
        <f t="shared" ref="J102:J119" si="24">D102+H102</f>
        <v>30111736.670000002</v>
      </c>
      <c r="K102" s="70">
        <f t="shared" si="22"/>
        <v>92.731240606537582</v>
      </c>
    </row>
    <row r="103" spans="1:11" ht="72" x14ac:dyDescent="0.2">
      <c r="A103" s="37">
        <v>68114</v>
      </c>
      <c r="B103" s="46" t="s">
        <v>56</v>
      </c>
      <c r="C103" s="47">
        <v>24000757</v>
      </c>
      <c r="D103" s="47">
        <v>23704773.530000001</v>
      </c>
      <c r="E103" s="47">
        <v>26172</v>
      </c>
      <c r="F103" s="47">
        <v>0</v>
      </c>
      <c r="G103" s="47"/>
      <c r="H103" s="47">
        <f t="shared" si="18"/>
        <v>0</v>
      </c>
      <c r="I103" s="70">
        <f t="shared" si="23"/>
        <v>0</v>
      </c>
      <c r="J103" s="47">
        <f t="shared" si="24"/>
        <v>23704773.530000001</v>
      </c>
      <c r="K103" s="70">
        <f t="shared" si="22"/>
        <v>98.766774439656217</v>
      </c>
    </row>
    <row r="104" spans="1:11" ht="60" x14ac:dyDescent="0.2">
      <c r="A104" s="37">
        <v>268462</v>
      </c>
      <c r="B104" s="46" t="s">
        <v>31</v>
      </c>
      <c r="C104" s="47">
        <v>129685285.19</v>
      </c>
      <c r="D104" s="47">
        <v>2011952</v>
      </c>
      <c r="E104" s="47">
        <v>27540748</v>
      </c>
      <c r="F104" s="47">
        <v>1188357</v>
      </c>
      <c r="G104" s="47">
        <v>835905</v>
      </c>
      <c r="H104" s="47">
        <f t="shared" si="18"/>
        <v>2024262</v>
      </c>
      <c r="I104" s="70">
        <f t="shared" si="23"/>
        <v>7.3500618066001699</v>
      </c>
      <c r="J104" s="47">
        <f t="shared" si="24"/>
        <v>4036214</v>
      </c>
      <c r="K104" s="70">
        <f t="shared" si="22"/>
        <v>3.1123145498632345</v>
      </c>
    </row>
    <row r="105" spans="1:11" ht="48" x14ac:dyDescent="0.2">
      <c r="A105" s="37">
        <v>256869</v>
      </c>
      <c r="B105" s="46" t="s">
        <v>32</v>
      </c>
      <c r="C105" s="47">
        <v>40010388.399999999</v>
      </c>
      <c r="D105" s="47">
        <v>64955</v>
      </c>
      <c r="E105" s="47">
        <v>18364032</v>
      </c>
      <c r="F105" s="47">
        <v>0</v>
      </c>
      <c r="G105" s="47">
        <v>1951856</v>
      </c>
      <c r="H105" s="47">
        <f t="shared" si="18"/>
        <v>1951856</v>
      </c>
      <c r="I105" s="70">
        <f t="shared" si="23"/>
        <v>10.628689821494538</v>
      </c>
      <c r="J105" s="47">
        <f t="shared" si="24"/>
        <v>2016811</v>
      </c>
      <c r="K105" s="70">
        <f t="shared" si="22"/>
        <v>5.0407183750308215</v>
      </c>
    </row>
    <row r="106" spans="1:11" ht="65.45" customHeight="1" x14ac:dyDescent="0.2">
      <c r="A106" s="37">
        <v>319790</v>
      </c>
      <c r="B106" s="46" t="s">
        <v>57</v>
      </c>
      <c r="C106" s="47">
        <v>879374</v>
      </c>
      <c r="D106" s="47">
        <v>790527.6</v>
      </c>
      <c r="E106" s="47">
        <v>88846</v>
      </c>
      <c r="F106" s="47">
        <v>15777</v>
      </c>
      <c r="G106" s="136"/>
      <c r="H106" s="136">
        <f t="shared" si="18"/>
        <v>15777</v>
      </c>
      <c r="I106" s="70">
        <f t="shared" si="23"/>
        <v>17.757693086914436</v>
      </c>
      <c r="J106" s="47">
        <f t="shared" si="24"/>
        <v>806304.6</v>
      </c>
      <c r="K106" s="70">
        <f t="shared" si="22"/>
        <v>91.690748191327017</v>
      </c>
    </row>
    <row r="107" spans="1:11" ht="65.45" customHeight="1" x14ac:dyDescent="0.2">
      <c r="A107" s="37">
        <v>326206</v>
      </c>
      <c r="B107" s="46" t="s">
        <v>136</v>
      </c>
      <c r="C107" s="47">
        <v>54708913</v>
      </c>
      <c r="D107" s="47">
        <v>0</v>
      </c>
      <c r="E107" s="47">
        <v>725000</v>
      </c>
      <c r="F107" s="47">
        <v>393790</v>
      </c>
      <c r="G107" s="136">
        <v>127155</v>
      </c>
      <c r="H107" s="136">
        <f t="shared" si="18"/>
        <v>520945</v>
      </c>
      <c r="I107" s="70">
        <f t="shared" si="23"/>
        <v>71.854482758620691</v>
      </c>
      <c r="J107" s="47">
        <f t="shared" si="24"/>
        <v>520945</v>
      </c>
      <c r="K107" s="70">
        <f t="shared" si="22"/>
        <v>0.95221230222578179</v>
      </c>
    </row>
    <row r="108" spans="1:11" ht="68.45" customHeight="1" x14ac:dyDescent="0.2">
      <c r="A108" s="37">
        <v>327681</v>
      </c>
      <c r="B108" s="46" t="s">
        <v>112</v>
      </c>
      <c r="C108" s="47">
        <v>43188164</v>
      </c>
      <c r="D108" s="47">
        <v>0</v>
      </c>
      <c r="E108" s="47">
        <v>1895826</v>
      </c>
      <c r="F108" s="47">
        <v>402135</v>
      </c>
      <c r="G108" s="47">
        <v>93832</v>
      </c>
      <c r="H108" s="47">
        <f t="shared" si="18"/>
        <v>495967</v>
      </c>
      <c r="I108" s="70">
        <f t="shared" si="23"/>
        <v>26.160997897486375</v>
      </c>
      <c r="J108" s="47">
        <f t="shared" si="24"/>
        <v>495967</v>
      </c>
      <c r="K108" s="70">
        <f t="shared" si="22"/>
        <v>1.1483863958653115</v>
      </c>
    </row>
    <row r="109" spans="1:11" ht="82.15" customHeight="1" x14ac:dyDescent="0.2">
      <c r="A109" s="37">
        <v>363808</v>
      </c>
      <c r="B109" s="46" t="s">
        <v>162</v>
      </c>
      <c r="C109" s="47">
        <v>3763095</v>
      </c>
      <c r="D109" s="47">
        <v>0</v>
      </c>
      <c r="E109" s="47">
        <v>2257857</v>
      </c>
      <c r="F109" s="47">
        <v>0</v>
      </c>
      <c r="G109" s="47"/>
      <c r="H109" s="47">
        <f t="shared" si="18"/>
        <v>0</v>
      </c>
      <c r="I109" s="70">
        <f t="shared" si="23"/>
        <v>0</v>
      </c>
      <c r="J109" s="47">
        <f t="shared" si="24"/>
        <v>0</v>
      </c>
      <c r="K109" s="70">
        <f t="shared" si="22"/>
        <v>0</v>
      </c>
    </row>
    <row r="110" spans="1:11" ht="48" x14ac:dyDescent="0.2">
      <c r="A110" s="37">
        <v>374288</v>
      </c>
      <c r="B110" s="46" t="s">
        <v>157</v>
      </c>
      <c r="C110" s="47">
        <v>88277317</v>
      </c>
      <c r="D110" s="47">
        <v>0</v>
      </c>
      <c r="E110" s="47">
        <v>1603867</v>
      </c>
      <c r="F110" s="47">
        <v>0</v>
      </c>
      <c r="G110" s="47"/>
      <c r="H110" s="47">
        <f t="shared" si="18"/>
        <v>0</v>
      </c>
      <c r="I110" s="70">
        <f t="shared" si="23"/>
        <v>0</v>
      </c>
      <c r="J110" s="47">
        <f t="shared" si="24"/>
        <v>0</v>
      </c>
      <c r="K110" s="70">
        <f t="shared" si="22"/>
        <v>0</v>
      </c>
    </row>
    <row r="111" spans="1:11" ht="48" x14ac:dyDescent="0.2">
      <c r="A111" s="37">
        <v>381818</v>
      </c>
      <c r="B111" s="46" t="s">
        <v>158</v>
      </c>
      <c r="C111" s="47">
        <v>18188302</v>
      </c>
      <c r="D111" s="47">
        <v>0</v>
      </c>
      <c r="E111" s="47">
        <v>1083925</v>
      </c>
      <c r="F111" s="47">
        <v>0</v>
      </c>
      <c r="G111" s="47"/>
      <c r="H111" s="47">
        <f t="shared" si="18"/>
        <v>0</v>
      </c>
      <c r="I111" s="70">
        <f t="shared" si="23"/>
        <v>0</v>
      </c>
      <c r="J111" s="47">
        <f t="shared" si="24"/>
        <v>0</v>
      </c>
      <c r="K111" s="70">
        <f t="shared" si="22"/>
        <v>0</v>
      </c>
    </row>
    <row r="112" spans="1:11" ht="60" x14ac:dyDescent="0.2">
      <c r="A112" s="37">
        <v>382078</v>
      </c>
      <c r="B112" s="46" t="s">
        <v>159</v>
      </c>
      <c r="C112" s="47">
        <v>66715437</v>
      </c>
      <c r="D112" s="47">
        <v>102700</v>
      </c>
      <c r="E112" s="47">
        <v>5155500</v>
      </c>
      <c r="F112" s="47">
        <v>94700</v>
      </c>
      <c r="G112" s="47">
        <v>136794</v>
      </c>
      <c r="H112" s="47">
        <f t="shared" si="18"/>
        <v>231494</v>
      </c>
      <c r="I112" s="70">
        <f t="shared" si="23"/>
        <v>4.4902337309669287</v>
      </c>
      <c r="J112" s="47">
        <f t="shared" si="24"/>
        <v>334194</v>
      </c>
      <c r="K112" s="70">
        <f t="shared" si="22"/>
        <v>0.5009245461436459</v>
      </c>
    </row>
    <row r="113" spans="1:12" ht="56.45" customHeight="1" x14ac:dyDescent="0.2">
      <c r="A113" s="37">
        <v>382960</v>
      </c>
      <c r="B113" s="46" t="s">
        <v>160</v>
      </c>
      <c r="C113" s="47">
        <v>17759612</v>
      </c>
      <c r="D113" s="47">
        <v>100881</v>
      </c>
      <c r="E113" s="47">
        <v>1891273</v>
      </c>
      <c r="F113" s="47">
        <v>90012</v>
      </c>
      <c r="G113" s="47">
        <v>169527</v>
      </c>
      <c r="H113" s="47">
        <f t="shared" si="18"/>
        <v>259539</v>
      </c>
      <c r="I113" s="70">
        <f t="shared" si="23"/>
        <v>13.722979178574432</v>
      </c>
      <c r="J113" s="47">
        <f t="shared" si="24"/>
        <v>360420</v>
      </c>
      <c r="K113" s="70">
        <f t="shared" si="22"/>
        <v>2.0294362286743652</v>
      </c>
    </row>
    <row r="114" spans="1:12" ht="24" x14ac:dyDescent="0.2">
      <c r="A114" s="46"/>
      <c r="B114" s="94" t="s">
        <v>135</v>
      </c>
      <c r="C114" s="94"/>
      <c r="D114" s="51">
        <f>SUM(D115:D119)</f>
        <v>0</v>
      </c>
      <c r="E114" s="51">
        <f>SUM(E115:E119)</f>
        <v>1378677</v>
      </c>
      <c r="F114" s="51">
        <f>SUM(F115:F119)</f>
        <v>0</v>
      </c>
      <c r="G114" s="51">
        <f t="shared" ref="G114" si="25">SUM(G115:G119)</f>
        <v>0</v>
      </c>
      <c r="H114" s="51">
        <f t="shared" si="18"/>
        <v>0</v>
      </c>
      <c r="I114" s="95">
        <f t="shared" si="23"/>
        <v>0</v>
      </c>
      <c r="J114" s="51">
        <f t="shared" si="24"/>
        <v>0</v>
      </c>
      <c r="K114" s="51"/>
    </row>
    <row r="115" spans="1:12" ht="72" x14ac:dyDescent="0.2">
      <c r="A115" s="48">
        <v>351861</v>
      </c>
      <c r="B115" s="46" t="s">
        <v>106</v>
      </c>
      <c r="C115" s="108">
        <v>302534.2</v>
      </c>
      <c r="D115" s="130">
        <v>0</v>
      </c>
      <c r="E115" s="47">
        <v>302534</v>
      </c>
      <c r="F115" s="47">
        <v>0</v>
      </c>
      <c r="G115" s="108"/>
      <c r="H115" s="108">
        <f t="shared" si="18"/>
        <v>0</v>
      </c>
      <c r="I115" s="142">
        <f t="shared" si="23"/>
        <v>0</v>
      </c>
      <c r="J115" s="108">
        <f t="shared" si="24"/>
        <v>0</v>
      </c>
      <c r="K115" s="132">
        <f>J115/C115%</f>
        <v>0</v>
      </c>
    </row>
    <row r="116" spans="1:12" ht="84" x14ac:dyDescent="0.2">
      <c r="A116" s="48">
        <v>351872</v>
      </c>
      <c r="B116" s="46" t="s">
        <v>107</v>
      </c>
      <c r="C116" s="108">
        <v>302534.2</v>
      </c>
      <c r="D116" s="130">
        <v>0</v>
      </c>
      <c r="E116" s="47">
        <v>302534</v>
      </c>
      <c r="F116" s="47">
        <v>0</v>
      </c>
      <c r="G116" s="108"/>
      <c r="H116" s="108">
        <f t="shared" si="18"/>
        <v>0</v>
      </c>
      <c r="I116" s="142">
        <f t="shared" si="23"/>
        <v>0</v>
      </c>
      <c r="J116" s="108">
        <f t="shared" si="24"/>
        <v>0</v>
      </c>
      <c r="K116" s="132">
        <f>J116/C116%</f>
        <v>0</v>
      </c>
    </row>
    <row r="117" spans="1:12" ht="72" x14ac:dyDescent="0.2">
      <c r="A117" s="48">
        <v>351883</v>
      </c>
      <c r="B117" s="46" t="s">
        <v>108</v>
      </c>
      <c r="C117" s="108">
        <v>302534.2</v>
      </c>
      <c r="D117" s="130">
        <v>0</v>
      </c>
      <c r="E117" s="47">
        <v>302534</v>
      </c>
      <c r="F117" s="47">
        <v>0</v>
      </c>
      <c r="G117" s="108"/>
      <c r="H117" s="108">
        <f t="shared" si="18"/>
        <v>0</v>
      </c>
      <c r="I117" s="142">
        <f t="shared" si="23"/>
        <v>0</v>
      </c>
      <c r="J117" s="108">
        <f t="shared" si="24"/>
        <v>0</v>
      </c>
      <c r="K117" s="132">
        <f>J117/C117%</f>
        <v>0</v>
      </c>
    </row>
    <row r="118" spans="1:12" ht="84" x14ac:dyDescent="0.2">
      <c r="A118" s="48">
        <v>351893</v>
      </c>
      <c r="B118" s="46" t="s">
        <v>109</v>
      </c>
      <c r="C118" s="47">
        <v>302534.2</v>
      </c>
      <c r="D118" s="47">
        <v>0</v>
      </c>
      <c r="E118" s="47">
        <v>302534</v>
      </c>
      <c r="F118" s="47">
        <v>0</v>
      </c>
      <c r="G118" s="47"/>
      <c r="H118" s="47">
        <f t="shared" si="18"/>
        <v>0</v>
      </c>
      <c r="I118" s="132">
        <f t="shared" si="23"/>
        <v>0</v>
      </c>
      <c r="J118" s="47">
        <f t="shared" si="24"/>
        <v>0</v>
      </c>
      <c r="K118" s="132">
        <f>J118/C118%</f>
        <v>0</v>
      </c>
    </row>
    <row r="119" spans="1:12" ht="72" x14ac:dyDescent="0.2">
      <c r="A119" s="48">
        <v>351905</v>
      </c>
      <c r="B119" s="46" t="s">
        <v>110</v>
      </c>
      <c r="C119" s="47">
        <v>168541</v>
      </c>
      <c r="D119" s="47">
        <v>0</v>
      </c>
      <c r="E119" s="47">
        <v>168541</v>
      </c>
      <c r="F119" s="47">
        <v>0</v>
      </c>
      <c r="G119" s="47"/>
      <c r="H119" s="47">
        <f t="shared" si="18"/>
        <v>0</v>
      </c>
      <c r="I119" s="132">
        <f t="shared" si="23"/>
        <v>0</v>
      </c>
      <c r="J119" s="47">
        <f t="shared" si="24"/>
        <v>0</v>
      </c>
      <c r="K119" s="132">
        <f>J119/C119%</f>
        <v>0</v>
      </c>
    </row>
    <row r="120" spans="1:12" ht="12" x14ac:dyDescent="0.2">
      <c r="A120" s="91"/>
      <c r="B120" s="143"/>
      <c r="C120" s="80"/>
      <c r="D120" s="80"/>
      <c r="E120" s="80"/>
      <c r="F120" s="80"/>
      <c r="G120" s="80"/>
      <c r="H120" s="80"/>
      <c r="I120" s="144"/>
      <c r="J120" s="80"/>
      <c r="K120" s="144"/>
    </row>
    <row r="121" spans="1:12" s="60" customFormat="1" ht="12" x14ac:dyDescent="0.2">
      <c r="A121" s="118" t="s">
        <v>14</v>
      </c>
      <c r="B121" s="119"/>
      <c r="C121" s="120"/>
      <c r="D121" s="120"/>
      <c r="E121" s="92"/>
      <c r="F121" s="78"/>
      <c r="G121" s="75"/>
      <c r="H121" s="75"/>
      <c r="I121" s="76"/>
      <c r="J121" s="77"/>
      <c r="K121" s="76"/>
      <c r="L121" s="36"/>
    </row>
    <row r="122" spans="1:12" s="60" customFormat="1" ht="12" x14ac:dyDescent="0.2">
      <c r="A122" s="121" t="s">
        <v>10</v>
      </c>
      <c r="B122" s="122"/>
      <c r="C122" s="120"/>
      <c r="D122" s="120"/>
      <c r="E122" s="92"/>
      <c r="F122" s="78"/>
      <c r="G122" s="75"/>
      <c r="H122" s="75"/>
      <c r="I122" s="76"/>
      <c r="J122" s="77"/>
      <c r="K122" s="76"/>
      <c r="L122" s="36"/>
    </row>
    <row r="123" spans="1:12" ht="20.25" customHeight="1" x14ac:dyDescent="0.2">
      <c r="A123" s="123"/>
      <c r="B123" s="158" t="s">
        <v>61</v>
      </c>
      <c r="C123" s="159"/>
      <c r="D123" s="159"/>
    </row>
    <row r="124" spans="1:12" ht="20.25" customHeight="1" x14ac:dyDescent="0.2"/>
    <row r="125" spans="1:12" ht="20.25" customHeight="1" x14ac:dyDescent="0.2"/>
    <row r="126" spans="1:12" ht="20.25" customHeight="1" x14ac:dyDescent="0.2"/>
    <row r="127" spans="1:12" ht="20.25" customHeight="1" x14ac:dyDescent="0.2"/>
    <row r="128" spans="1:12"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sheetData>
  <mergeCells count="10">
    <mergeCell ref="B123:D123"/>
    <mergeCell ref="E4:I4"/>
    <mergeCell ref="A4:A5"/>
    <mergeCell ref="B4:B5"/>
    <mergeCell ref="A1:K1"/>
    <mergeCell ref="A2:K2"/>
    <mergeCell ref="J4:J5"/>
    <mergeCell ref="K4:K5"/>
    <mergeCell ref="C4:C5"/>
    <mergeCell ref="D4:D5"/>
  </mergeCells>
  <phoneticPr fontId="6" type="noConversion"/>
  <hyperlinks>
    <hyperlink ref="B123"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52"/>
  <sheetViews>
    <sheetView zoomScaleNormal="100" workbookViewId="0">
      <pane xSplit="2" ySplit="7" topLeftCell="C8" activePane="bottomRight" state="frozen"/>
      <selection pane="topRight" activeCell="C1" sqref="C1"/>
      <selection pane="bottomLeft" activeCell="A8" sqref="A8"/>
      <selection pane="bottomRight" activeCell="E20" sqref="E20"/>
    </sheetView>
  </sheetViews>
  <sheetFormatPr baseColWidth="10" defaultColWidth="11.42578125" defaultRowHeight="12" x14ac:dyDescent="0.2"/>
  <cols>
    <col min="1" max="1" width="8.5703125" style="41" customWidth="1"/>
    <col min="2" max="2" width="41.42578125" style="43" customWidth="1"/>
    <col min="3" max="3" width="10.5703125" style="43" customWidth="1"/>
    <col min="4" max="4" width="11.42578125" style="43" customWidth="1"/>
    <col min="5" max="5" width="11.140625" style="43" customWidth="1"/>
    <col min="6" max="6" width="11.7109375" style="43" customWidth="1"/>
    <col min="7" max="7" width="11.7109375" style="135" customWidth="1"/>
    <col min="8" max="8" width="11.28515625" style="42" customWidth="1"/>
    <col min="9" max="9" width="8.7109375" style="55" customWidth="1"/>
    <col min="10" max="10" width="12.28515625" style="56" customWidth="1"/>
    <col min="11" max="11" width="10.5703125" style="55" customWidth="1"/>
    <col min="12" max="12" width="6.140625" style="42" customWidth="1"/>
    <col min="13" max="17" width="11.42578125" style="42" customWidth="1"/>
    <col min="18" max="16384" width="11.42578125" style="42"/>
  </cols>
  <sheetData>
    <row r="1" spans="1:184" ht="18" customHeight="1" x14ac:dyDescent="0.2">
      <c r="A1" s="174" t="s">
        <v>152</v>
      </c>
      <c r="B1" s="174"/>
      <c r="C1" s="174"/>
      <c r="D1" s="174"/>
      <c r="E1" s="174"/>
      <c r="F1" s="174"/>
      <c r="G1" s="174"/>
      <c r="H1" s="174"/>
      <c r="I1" s="174"/>
      <c r="J1" s="174"/>
      <c r="K1" s="174"/>
    </row>
    <row r="2" spans="1:184" ht="18" customHeight="1" x14ac:dyDescent="0.2">
      <c r="A2" s="164" t="s">
        <v>166</v>
      </c>
      <c r="B2" s="164"/>
      <c r="C2" s="164"/>
      <c r="D2" s="164"/>
      <c r="E2" s="164"/>
      <c r="F2" s="164"/>
      <c r="G2" s="164"/>
      <c r="H2" s="164"/>
      <c r="I2" s="164"/>
      <c r="J2" s="164"/>
      <c r="K2" s="164"/>
    </row>
    <row r="3" spans="1:184" ht="25.5" customHeight="1" x14ac:dyDescent="0.2">
      <c r="B3" s="41"/>
      <c r="C3" s="41"/>
      <c r="D3" s="41"/>
      <c r="E3" s="59"/>
      <c r="F3" s="41"/>
      <c r="G3" s="134"/>
      <c r="H3" s="85"/>
      <c r="I3" s="81"/>
      <c r="J3" s="89"/>
      <c r="K3" s="41"/>
    </row>
    <row r="4" spans="1:184" ht="20.25" customHeight="1" x14ac:dyDescent="0.2">
      <c r="A4" s="184" t="s">
        <v>2</v>
      </c>
      <c r="B4" s="177" t="s">
        <v>9</v>
      </c>
      <c r="C4" s="177" t="s">
        <v>3</v>
      </c>
      <c r="D4" s="182" t="s">
        <v>77</v>
      </c>
      <c r="E4" s="179" t="s">
        <v>75</v>
      </c>
      <c r="F4" s="180"/>
      <c r="G4" s="180"/>
      <c r="H4" s="180"/>
      <c r="I4" s="181"/>
      <c r="J4" s="172" t="s">
        <v>19</v>
      </c>
      <c r="K4" s="175" t="s">
        <v>20</v>
      </c>
    </row>
    <row r="5" spans="1:184" s="44" customFormat="1" ht="65.25" customHeight="1" thickBot="1" x14ac:dyDescent="0.25">
      <c r="A5" s="185"/>
      <c r="B5" s="178"/>
      <c r="C5" s="178"/>
      <c r="D5" s="183"/>
      <c r="E5" s="26" t="s">
        <v>84</v>
      </c>
      <c r="F5" s="28" t="s">
        <v>169</v>
      </c>
      <c r="G5" s="29" t="s">
        <v>21</v>
      </c>
      <c r="H5" s="27" t="s">
        <v>78</v>
      </c>
      <c r="I5" s="30" t="s">
        <v>11</v>
      </c>
      <c r="J5" s="173"/>
      <c r="K5" s="176"/>
    </row>
    <row r="6" spans="1:184" s="107" customFormat="1" ht="18.75" customHeight="1" x14ac:dyDescent="0.25">
      <c r="A6" s="103"/>
      <c r="B6" s="101" t="s">
        <v>28</v>
      </c>
      <c r="C6" s="106"/>
      <c r="D6" s="117">
        <f>D7+D11</f>
        <v>65998825.100000001</v>
      </c>
      <c r="E6" s="117">
        <f>E7+E11</f>
        <v>117247256</v>
      </c>
      <c r="F6" s="117">
        <f>F7+F11</f>
        <v>2650116</v>
      </c>
      <c r="G6" s="117">
        <f t="shared" ref="G6" si="0">G7+G11</f>
        <v>31500</v>
      </c>
      <c r="H6" s="117">
        <f>SUM(F6:G6)</f>
        <v>2681616</v>
      </c>
      <c r="I6" s="148">
        <f t="shared" ref="I6:I12" si="1">H6/E6%</f>
        <v>2.2871460633586169</v>
      </c>
      <c r="J6" s="117">
        <f t="shared" ref="J6:J12" si="2">D6+H6</f>
        <v>68680441.099999994</v>
      </c>
      <c r="K6" s="129"/>
    </row>
    <row r="7" spans="1:184" ht="21.75" customHeight="1" x14ac:dyDescent="0.2">
      <c r="A7" s="112"/>
      <c r="B7" s="53" t="s">
        <v>58</v>
      </c>
      <c r="C7" s="113"/>
      <c r="D7" s="114">
        <f>SUM(D8:D10)</f>
        <v>8218731.5999999996</v>
      </c>
      <c r="E7" s="114">
        <f>SUM(E8:E10)</f>
        <v>7766556</v>
      </c>
      <c r="F7" s="114">
        <f>SUM(F8:F10)</f>
        <v>2650116</v>
      </c>
      <c r="G7" s="114">
        <f t="shared" ref="G7" si="3">SUM(G8:G10)</f>
        <v>31500</v>
      </c>
      <c r="H7" s="114">
        <f t="shared" ref="H7:H12" si="4">SUM(F7:G7)</f>
        <v>2681616</v>
      </c>
      <c r="I7" s="146">
        <f t="shared" si="1"/>
        <v>34.527736618393021</v>
      </c>
      <c r="J7" s="114">
        <f t="shared" si="2"/>
        <v>10900347.6</v>
      </c>
      <c r="K7" s="115"/>
    </row>
    <row r="8" spans="1:184" ht="24" customHeight="1" x14ac:dyDescent="0.2">
      <c r="A8" s="48"/>
      <c r="B8" s="116" t="s">
        <v>18</v>
      </c>
      <c r="C8" s="108"/>
      <c r="D8" s="108"/>
      <c r="E8" s="108">
        <v>842589</v>
      </c>
      <c r="F8" s="108">
        <v>0</v>
      </c>
      <c r="G8" s="108"/>
      <c r="H8" s="108">
        <f t="shared" si="4"/>
        <v>0</v>
      </c>
      <c r="I8" s="142">
        <f t="shared" si="1"/>
        <v>0</v>
      </c>
      <c r="J8" s="108">
        <f t="shared" si="2"/>
        <v>0</v>
      </c>
      <c r="K8" s="70"/>
    </row>
    <row r="9" spans="1:184" ht="48" x14ac:dyDescent="0.2">
      <c r="A9" s="48">
        <v>238150</v>
      </c>
      <c r="B9" s="116" t="s">
        <v>59</v>
      </c>
      <c r="C9" s="108">
        <v>7604228.3600000003</v>
      </c>
      <c r="D9" s="108">
        <v>3575041.15</v>
      </c>
      <c r="E9" s="108">
        <v>4113215</v>
      </c>
      <c r="F9" s="108">
        <v>433686</v>
      </c>
      <c r="G9" s="108">
        <v>31500</v>
      </c>
      <c r="H9" s="108">
        <f t="shared" si="4"/>
        <v>465186</v>
      </c>
      <c r="I9" s="142">
        <f t="shared" si="1"/>
        <v>11.309547397838431</v>
      </c>
      <c r="J9" s="108">
        <f t="shared" si="2"/>
        <v>4040227.15</v>
      </c>
      <c r="K9" s="70">
        <f>J9/C9%</f>
        <v>53.131323241849607</v>
      </c>
    </row>
    <row r="10" spans="1:184" ht="60" x14ac:dyDescent="0.2">
      <c r="A10" s="48">
        <v>227100</v>
      </c>
      <c r="B10" s="116" t="s">
        <v>60</v>
      </c>
      <c r="C10" s="108">
        <v>13590587</v>
      </c>
      <c r="D10" s="108">
        <v>4643690.45</v>
      </c>
      <c r="E10" s="108">
        <v>2810752</v>
      </c>
      <c r="F10" s="108">
        <v>2216430</v>
      </c>
      <c r="G10" s="108"/>
      <c r="H10" s="108">
        <f t="shared" si="4"/>
        <v>2216430</v>
      </c>
      <c r="I10" s="142">
        <f t="shared" si="1"/>
        <v>78.855409513183659</v>
      </c>
      <c r="J10" s="108">
        <f t="shared" si="2"/>
        <v>6860120.4500000002</v>
      </c>
      <c r="K10" s="70">
        <f>J10/C10%</f>
        <v>50.476998896368499</v>
      </c>
      <c r="L10" s="58"/>
    </row>
    <row r="11" spans="1:184" ht="24" x14ac:dyDescent="0.2">
      <c r="A11" s="48"/>
      <c r="B11" s="53" t="s">
        <v>16</v>
      </c>
      <c r="C11" s="67"/>
      <c r="D11" s="71">
        <f>D12</f>
        <v>57780093.5</v>
      </c>
      <c r="E11" s="68">
        <f>E12</f>
        <v>109480700</v>
      </c>
      <c r="F11" s="68">
        <v>0</v>
      </c>
      <c r="G11" s="138">
        <f t="shared" ref="G11" si="5">G12</f>
        <v>0</v>
      </c>
      <c r="H11" s="138">
        <f t="shared" si="4"/>
        <v>0</v>
      </c>
      <c r="I11" s="147">
        <f t="shared" si="1"/>
        <v>0</v>
      </c>
      <c r="J11" s="138">
        <f t="shared" si="2"/>
        <v>57780093.5</v>
      </c>
      <c r="K11" s="69"/>
    </row>
    <row r="12" spans="1:184" ht="63" customHeight="1" x14ac:dyDescent="0.2">
      <c r="A12" s="48">
        <v>143957</v>
      </c>
      <c r="B12" s="46" t="s">
        <v>25</v>
      </c>
      <c r="C12" s="47">
        <v>282245251.58999997</v>
      </c>
      <c r="D12" s="47">
        <v>57780093.5</v>
      </c>
      <c r="E12" s="47">
        <v>109480700</v>
      </c>
      <c r="F12" s="47">
        <v>0</v>
      </c>
      <c r="G12" s="47"/>
      <c r="H12" s="47">
        <f t="shared" si="4"/>
        <v>0</v>
      </c>
      <c r="I12" s="132">
        <f t="shared" si="1"/>
        <v>0</v>
      </c>
      <c r="J12" s="47">
        <f t="shared" si="2"/>
        <v>57780093.5</v>
      </c>
      <c r="K12" s="70">
        <f>J12/C12%</f>
        <v>20.471590992054502</v>
      </c>
      <c r="L12" s="45"/>
      <c r="M12" s="45"/>
      <c r="N12" s="45"/>
      <c r="O12" s="45"/>
    </row>
    <row r="14" spans="1:184" s="55" customFormat="1" x14ac:dyDescent="0.2">
      <c r="A14" s="118" t="s">
        <v>14</v>
      </c>
      <c r="B14" s="119"/>
      <c r="C14" s="120"/>
      <c r="D14" s="120"/>
      <c r="E14" s="43"/>
      <c r="F14" s="42"/>
      <c r="G14" s="135"/>
      <c r="H14" s="42"/>
      <c r="I14" s="42"/>
      <c r="J14" s="42"/>
      <c r="K14" s="42"/>
      <c r="L14" s="45"/>
      <c r="M14" s="45"/>
      <c r="N14" s="45"/>
      <c r="O14" s="45"/>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row>
    <row r="15" spans="1:184" s="55" customFormat="1" x14ac:dyDescent="0.2">
      <c r="A15" s="121" t="s">
        <v>10</v>
      </c>
      <c r="B15" s="122"/>
      <c r="C15" s="120"/>
      <c r="D15" s="120"/>
      <c r="E15" s="43"/>
      <c r="F15" s="42"/>
      <c r="G15" s="135"/>
      <c r="H15" s="42"/>
      <c r="I15" s="42"/>
      <c r="J15" s="42"/>
      <c r="K15" s="42"/>
      <c r="L15" s="45"/>
      <c r="M15" s="45"/>
      <c r="N15" s="45"/>
      <c r="O15" s="45"/>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row>
    <row r="16" spans="1:184" s="55" customFormat="1" x14ac:dyDescent="0.2">
      <c r="A16" s="123"/>
      <c r="B16" s="171" t="s">
        <v>61</v>
      </c>
      <c r="C16" s="159"/>
      <c r="D16" s="159"/>
      <c r="E16" s="57"/>
      <c r="F16" s="42"/>
      <c r="G16" s="135"/>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row>
    <row r="17" spans="6:6" x14ac:dyDescent="0.2">
      <c r="F17" s="42"/>
    </row>
    <row r="18" spans="6:6" x14ac:dyDescent="0.2">
      <c r="F18" s="42"/>
    </row>
    <row r="19" spans="6:6" x14ac:dyDescent="0.2">
      <c r="F19" s="42"/>
    </row>
    <row r="20" spans="6:6" x14ac:dyDescent="0.2">
      <c r="F20" s="42"/>
    </row>
    <row r="21" spans="6:6" x14ac:dyDescent="0.2">
      <c r="F21" s="42"/>
    </row>
    <row r="22" spans="6:6" x14ac:dyDescent="0.2">
      <c r="F22" s="42"/>
    </row>
    <row r="23" spans="6:6" x14ac:dyDescent="0.2">
      <c r="F23" s="42"/>
    </row>
    <row r="24" spans="6:6" x14ac:dyDescent="0.2">
      <c r="F24" s="42"/>
    </row>
    <row r="25" spans="6:6" x14ac:dyDescent="0.2">
      <c r="F25" s="42"/>
    </row>
    <row r="26" spans="6:6" x14ac:dyDescent="0.2">
      <c r="F26" s="42"/>
    </row>
    <row r="27" spans="6:6" x14ac:dyDescent="0.2">
      <c r="F27" s="42"/>
    </row>
    <row r="28" spans="6:6" x14ac:dyDescent="0.2">
      <c r="F28" s="42"/>
    </row>
    <row r="29" spans="6:6" x14ac:dyDescent="0.2">
      <c r="F29" s="42"/>
    </row>
    <row r="30" spans="6:6" x14ac:dyDescent="0.2">
      <c r="F30" s="42"/>
    </row>
    <row r="31" spans="6:6" x14ac:dyDescent="0.2">
      <c r="F31" s="42"/>
    </row>
    <row r="32" spans="6:6" x14ac:dyDescent="0.2">
      <c r="F32" s="42"/>
    </row>
    <row r="33" spans="6:6" x14ac:dyDescent="0.2">
      <c r="F33" s="42"/>
    </row>
    <row r="34" spans="6:6" x14ac:dyDescent="0.2">
      <c r="F34" s="42"/>
    </row>
    <row r="35" spans="6:6" x14ac:dyDescent="0.2">
      <c r="F35" s="42"/>
    </row>
    <row r="36" spans="6:6" x14ac:dyDescent="0.2">
      <c r="F36" s="42"/>
    </row>
    <row r="37" spans="6:6" x14ac:dyDescent="0.2">
      <c r="F37" s="42"/>
    </row>
    <row r="38" spans="6:6" x14ac:dyDescent="0.2">
      <c r="F38" s="42"/>
    </row>
    <row r="39" spans="6:6" x14ac:dyDescent="0.2">
      <c r="F39" s="42"/>
    </row>
    <row r="40" spans="6:6" x14ac:dyDescent="0.2">
      <c r="F40" s="42"/>
    </row>
    <row r="41" spans="6:6" x14ac:dyDescent="0.2">
      <c r="F41" s="42"/>
    </row>
    <row r="42" spans="6:6" x14ac:dyDescent="0.2">
      <c r="F42" s="42"/>
    </row>
    <row r="43" spans="6:6" x14ac:dyDescent="0.2">
      <c r="F43" s="42"/>
    </row>
    <row r="44" spans="6:6" x14ac:dyDescent="0.2">
      <c r="F44" s="42"/>
    </row>
    <row r="45" spans="6:6" x14ac:dyDescent="0.2">
      <c r="F45" s="42"/>
    </row>
    <row r="46" spans="6:6" x14ac:dyDescent="0.2">
      <c r="F46" s="42"/>
    </row>
    <row r="47" spans="6:6" x14ac:dyDescent="0.2">
      <c r="F47" s="42"/>
    </row>
    <row r="48" spans="6:6" x14ac:dyDescent="0.2">
      <c r="F48" s="42"/>
    </row>
    <row r="49" spans="6:6" x14ac:dyDescent="0.2">
      <c r="F49" s="42"/>
    </row>
    <row r="50" spans="6:6" x14ac:dyDescent="0.2">
      <c r="F50" s="42"/>
    </row>
    <row r="51" spans="6:6" x14ac:dyDescent="0.2">
      <c r="F51" s="42"/>
    </row>
    <row r="52" spans="6:6" x14ac:dyDescent="0.2">
      <c r="F52" s="42"/>
    </row>
    <row r="53" spans="6:6" x14ac:dyDescent="0.2">
      <c r="F53" s="42"/>
    </row>
    <row r="54" spans="6:6" x14ac:dyDescent="0.2">
      <c r="F54" s="42"/>
    </row>
    <row r="55" spans="6:6" x14ac:dyDescent="0.2">
      <c r="F55" s="42"/>
    </row>
    <row r="56" spans="6:6" x14ac:dyDescent="0.2">
      <c r="F56" s="42"/>
    </row>
    <row r="57" spans="6:6" x14ac:dyDescent="0.2">
      <c r="F57" s="42"/>
    </row>
    <row r="58" spans="6:6" x14ac:dyDescent="0.2">
      <c r="F58" s="42"/>
    </row>
    <row r="59" spans="6:6" x14ac:dyDescent="0.2">
      <c r="F59" s="42"/>
    </row>
    <row r="60" spans="6:6" x14ac:dyDescent="0.2">
      <c r="F60" s="42"/>
    </row>
    <row r="61" spans="6:6" x14ac:dyDescent="0.2">
      <c r="F61" s="42"/>
    </row>
    <row r="62" spans="6:6" x14ac:dyDescent="0.2">
      <c r="F62" s="42"/>
    </row>
    <row r="63" spans="6:6" x14ac:dyDescent="0.2">
      <c r="F63" s="42"/>
    </row>
    <row r="64" spans="6:6" x14ac:dyDescent="0.2">
      <c r="F64" s="42"/>
    </row>
    <row r="65" spans="3:6" x14ac:dyDescent="0.2">
      <c r="F65" s="42"/>
    </row>
    <row r="66" spans="3:6" x14ac:dyDescent="0.2">
      <c r="F66" s="42"/>
    </row>
    <row r="67" spans="3:6" x14ac:dyDescent="0.2">
      <c r="F67" s="42"/>
    </row>
    <row r="68" spans="3:6" x14ac:dyDescent="0.2">
      <c r="F68" s="42"/>
    </row>
    <row r="69" spans="3:6" x14ac:dyDescent="0.2">
      <c r="C69" s="79"/>
      <c r="D69" s="79"/>
      <c r="F69" s="42"/>
    </row>
    <row r="70" spans="3:6" x14ac:dyDescent="0.2">
      <c r="F70" s="42"/>
    </row>
    <row r="71" spans="3:6" x14ac:dyDescent="0.2">
      <c r="F71" s="42"/>
    </row>
    <row r="72" spans="3:6" x14ac:dyDescent="0.2">
      <c r="F72" s="42"/>
    </row>
    <row r="73" spans="3:6" x14ac:dyDescent="0.2">
      <c r="F73" s="42"/>
    </row>
    <row r="74" spans="3:6" x14ac:dyDescent="0.2">
      <c r="F74" s="42"/>
    </row>
    <row r="75" spans="3:6" x14ac:dyDescent="0.2">
      <c r="F75" s="42"/>
    </row>
    <row r="76" spans="3:6" x14ac:dyDescent="0.2">
      <c r="F76" s="42"/>
    </row>
    <row r="77" spans="3:6" x14ac:dyDescent="0.2">
      <c r="F77" s="42"/>
    </row>
    <row r="78" spans="3:6" x14ac:dyDescent="0.2">
      <c r="F78" s="42"/>
    </row>
    <row r="79" spans="3:6" x14ac:dyDescent="0.2">
      <c r="F79" s="42"/>
    </row>
    <row r="80" spans="3:6" x14ac:dyDescent="0.2">
      <c r="F80" s="42"/>
    </row>
    <row r="81" spans="6:6" x14ac:dyDescent="0.2">
      <c r="F81" s="42"/>
    </row>
    <row r="82" spans="6:6" x14ac:dyDescent="0.2">
      <c r="F82" s="42"/>
    </row>
    <row r="83" spans="6:6" x14ac:dyDescent="0.2">
      <c r="F83" s="42"/>
    </row>
    <row r="84" spans="6:6" x14ac:dyDescent="0.2">
      <c r="F84" s="42"/>
    </row>
    <row r="85" spans="6:6" x14ac:dyDescent="0.2">
      <c r="F85" s="42"/>
    </row>
    <row r="86" spans="6:6" x14ac:dyDescent="0.2">
      <c r="F86" s="42"/>
    </row>
    <row r="87" spans="6:6" x14ac:dyDescent="0.2">
      <c r="F87" s="42"/>
    </row>
    <row r="88" spans="6:6" x14ac:dyDescent="0.2">
      <c r="F88" s="42"/>
    </row>
    <row r="89" spans="6:6" x14ac:dyDescent="0.2">
      <c r="F89" s="42"/>
    </row>
    <row r="90" spans="6:6" x14ac:dyDescent="0.2">
      <c r="F90" s="42"/>
    </row>
    <row r="91" spans="6:6" x14ac:dyDescent="0.2">
      <c r="F91" s="42"/>
    </row>
    <row r="92" spans="6:6" x14ac:dyDescent="0.2">
      <c r="F92" s="42"/>
    </row>
    <row r="93" spans="6:6" x14ac:dyDescent="0.2">
      <c r="F93" s="42"/>
    </row>
    <row r="94" spans="6:6" x14ac:dyDescent="0.2">
      <c r="F94" s="42"/>
    </row>
    <row r="95" spans="6:6" x14ac:dyDescent="0.2">
      <c r="F95" s="42"/>
    </row>
    <row r="96" spans="6:6" x14ac:dyDescent="0.2">
      <c r="F96" s="42"/>
    </row>
    <row r="97" spans="6:6" x14ac:dyDescent="0.2">
      <c r="F97" s="42"/>
    </row>
    <row r="98" spans="6:6" x14ac:dyDescent="0.2">
      <c r="F98" s="42"/>
    </row>
    <row r="99" spans="6:6" x14ac:dyDescent="0.2">
      <c r="F99" s="42"/>
    </row>
    <row r="100" spans="6:6" x14ac:dyDescent="0.2">
      <c r="F100" s="42"/>
    </row>
    <row r="101" spans="6:6" x14ac:dyDescent="0.2">
      <c r="F101" s="42"/>
    </row>
    <row r="102" spans="6:6" x14ac:dyDescent="0.2">
      <c r="F102" s="42"/>
    </row>
    <row r="103" spans="6:6" x14ac:dyDescent="0.2">
      <c r="F103" s="42"/>
    </row>
    <row r="104" spans="6:6" x14ac:dyDescent="0.2">
      <c r="F104" s="42"/>
    </row>
    <row r="105" spans="6:6" x14ac:dyDescent="0.2">
      <c r="F105" s="42"/>
    </row>
    <row r="106" spans="6:6" x14ac:dyDescent="0.2">
      <c r="F106" s="42"/>
    </row>
    <row r="107" spans="6:6" x14ac:dyDescent="0.2">
      <c r="F107" s="42"/>
    </row>
    <row r="108" spans="6:6" x14ac:dyDescent="0.2">
      <c r="F108" s="42"/>
    </row>
    <row r="109" spans="6:6" x14ac:dyDescent="0.2">
      <c r="F109" s="42"/>
    </row>
    <row r="110" spans="6:6" x14ac:dyDescent="0.2">
      <c r="F110" s="42"/>
    </row>
    <row r="111" spans="6:6" x14ac:dyDescent="0.2">
      <c r="F111" s="42"/>
    </row>
    <row r="112" spans="6:6" x14ac:dyDescent="0.2">
      <c r="F112" s="42"/>
    </row>
    <row r="113" spans="6:6" x14ac:dyDescent="0.2">
      <c r="F113" s="42"/>
    </row>
    <row r="114" spans="6:6" x14ac:dyDescent="0.2">
      <c r="F114" s="42"/>
    </row>
    <row r="115" spans="6:6" x14ac:dyDescent="0.2">
      <c r="F115" s="42"/>
    </row>
    <row r="116" spans="6:6" x14ac:dyDescent="0.2">
      <c r="F116" s="42"/>
    </row>
    <row r="117" spans="6:6" x14ac:dyDescent="0.2">
      <c r="F117" s="42"/>
    </row>
    <row r="118" spans="6:6" x14ac:dyDescent="0.2">
      <c r="F118" s="42"/>
    </row>
    <row r="119" spans="6:6" x14ac:dyDescent="0.2">
      <c r="F119" s="42"/>
    </row>
    <row r="120" spans="6:6" x14ac:dyDescent="0.2">
      <c r="F120" s="42"/>
    </row>
    <row r="121" spans="6:6" x14ac:dyDescent="0.2">
      <c r="F121" s="42"/>
    </row>
    <row r="122" spans="6:6" x14ac:dyDescent="0.2">
      <c r="F122" s="42"/>
    </row>
    <row r="123" spans="6:6" x14ac:dyDescent="0.2">
      <c r="F123" s="42"/>
    </row>
    <row r="124" spans="6:6" x14ac:dyDescent="0.2">
      <c r="F124" s="42"/>
    </row>
    <row r="125" spans="6:6" x14ac:dyDescent="0.2">
      <c r="F125" s="42"/>
    </row>
    <row r="126" spans="6:6" x14ac:dyDescent="0.2">
      <c r="F126" s="42"/>
    </row>
    <row r="127" spans="6:6" x14ac:dyDescent="0.2">
      <c r="F127" s="42"/>
    </row>
    <row r="128" spans="6:6" x14ac:dyDescent="0.2">
      <c r="F128" s="42"/>
    </row>
    <row r="129" spans="4:6" x14ac:dyDescent="0.2">
      <c r="F129" s="42"/>
    </row>
    <row r="130" spans="4:6" x14ac:dyDescent="0.2">
      <c r="F130" s="42"/>
    </row>
    <row r="131" spans="4:6" x14ac:dyDescent="0.2">
      <c r="F131" s="42"/>
    </row>
    <row r="132" spans="4:6" x14ac:dyDescent="0.2">
      <c r="F132" s="42"/>
    </row>
    <row r="133" spans="4:6" x14ac:dyDescent="0.2">
      <c r="F133" s="42"/>
    </row>
    <row r="134" spans="4:6" x14ac:dyDescent="0.2">
      <c r="F134" s="42"/>
    </row>
    <row r="135" spans="4:6" x14ac:dyDescent="0.2">
      <c r="F135" s="42"/>
    </row>
    <row r="136" spans="4:6" x14ac:dyDescent="0.2">
      <c r="F136" s="42"/>
    </row>
    <row r="137" spans="4:6" x14ac:dyDescent="0.2">
      <c r="F137" s="42"/>
    </row>
    <row r="138" spans="4:6" x14ac:dyDescent="0.2">
      <c r="F138" s="42"/>
    </row>
    <row r="139" spans="4:6" x14ac:dyDescent="0.2">
      <c r="F139" s="42"/>
    </row>
    <row r="140" spans="4:6" x14ac:dyDescent="0.2">
      <c r="F140" s="42"/>
    </row>
    <row r="141" spans="4:6" x14ac:dyDescent="0.2">
      <c r="F141" s="42"/>
    </row>
    <row r="142" spans="4:6" x14ac:dyDescent="0.2">
      <c r="F142" s="42"/>
    </row>
    <row r="143" spans="4:6" x14ac:dyDescent="0.2">
      <c r="F143" s="42"/>
    </row>
    <row r="144" spans="4:6" x14ac:dyDescent="0.2">
      <c r="D144" s="102"/>
      <c r="F144" s="42"/>
    </row>
    <row r="145" spans="6:6" x14ac:dyDescent="0.2">
      <c r="F145" s="42"/>
    </row>
    <row r="146" spans="6:6" x14ac:dyDescent="0.2">
      <c r="F146" s="42"/>
    </row>
    <row r="147" spans="6:6" x14ac:dyDescent="0.2">
      <c r="F147" s="42"/>
    </row>
    <row r="148" spans="6:6" x14ac:dyDescent="0.2">
      <c r="F148" s="42"/>
    </row>
    <row r="149" spans="6:6" x14ac:dyDescent="0.2">
      <c r="F149" s="42"/>
    </row>
    <row r="150" spans="6:6" x14ac:dyDescent="0.2">
      <c r="F150" s="42"/>
    </row>
    <row r="151" spans="6:6" x14ac:dyDescent="0.2">
      <c r="F151" s="42"/>
    </row>
    <row r="152" spans="6:6" x14ac:dyDescent="0.2">
      <c r="F152" s="42"/>
    </row>
    <row r="153" spans="6:6" x14ac:dyDescent="0.2">
      <c r="F153" s="42"/>
    </row>
    <row r="154" spans="6:6" x14ac:dyDescent="0.2">
      <c r="F154" s="42"/>
    </row>
    <row r="155" spans="6:6" x14ac:dyDescent="0.2">
      <c r="F155" s="42"/>
    </row>
    <row r="156" spans="6:6" x14ac:dyDescent="0.2">
      <c r="F156" s="42"/>
    </row>
    <row r="157" spans="6:6" x14ac:dyDescent="0.2">
      <c r="F157" s="42"/>
    </row>
    <row r="158" spans="6:6" x14ac:dyDescent="0.2">
      <c r="F158" s="42"/>
    </row>
    <row r="159" spans="6:6" x14ac:dyDescent="0.2">
      <c r="F159" s="42"/>
    </row>
    <row r="160" spans="6:6" x14ac:dyDescent="0.2">
      <c r="F160" s="42"/>
    </row>
    <row r="161" spans="6:6" x14ac:dyDescent="0.2">
      <c r="F161" s="42"/>
    </row>
    <row r="162" spans="6:6" x14ac:dyDescent="0.2">
      <c r="F162" s="42"/>
    </row>
    <row r="283" spans="4:4" x14ac:dyDescent="0.2">
      <c r="D283" s="102"/>
    </row>
    <row r="452" spans="4:4" ht="288" x14ac:dyDescent="0.2">
      <c r="D452" s="43" t="s">
        <v>24</v>
      </c>
    </row>
  </sheetData>
  <mergeCells count="10">
    <mergeCell ref="B16:D16"/>
    <mergeCell ref="J4:J5"/>
    <mergeCell ref="A1:K1"/>
    <mergeCell ref="K4:K5"/>
    <mergeCell ref="A2:K2"/>
    <mergeCell ref="C4:C5"/>
    <mergeCell ref="E4:I4"/>
    <mergeCell ref="D4:D5"/>
    <mergeCell ref="A4:A5"/>
    <mergeCell ref="B4:B5"/>
  </mergeCells>
  <hyperlinks>
    <hyperlink ref="B16"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2017-08-07T13:35:33Z</cp:lastPrinted>
  <dcterms:created xsi:type="dcterms:W3CDTF">2009-03-02T15:11:29Z</dcterms:created>
  <dcterms:modified xsi:type="dcterms:W3CDTF">2017-08-07T14:08:47Z</dcterms:modified>
</cp:coreProperties>
</file>