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195" windowWidth="12750" windowHeight="1254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CONSOLIDADO!$B$2:$E$32</definedName>
    <definedName name="_xlnm.Print_Area" localSheetId="1">'PLIEGO MINSA'!$A$1:$K$14</definedName>
    <definedName name="_xlnm.Print_Area" localSheetId="2">'UE ADSCRITAS AL PLIEGO MINSA'!$A$1:$K$13</definedName>
    <definedName name="_xlnm.Print_Titles" localSheetId="1">'PLIEGO MINSA'!$4:$5</definedName>
    <definedName name="_xlnm.Print_Titles" localSheetId="2">'UE ADSCRITAS AL PLIEGO MINSA'!$5:$5</definedName>
  </definedNames>
  <calcPr calcId="144525"/>
</workbook>
</file>

<file path=xl/calcChain.xml><?xml version="1.0" encoding="utf-8"?>
<calcChain xmlns="http://schemas.openxmlformats.org/spreadsheetml/2006/main">
  <c r="F7" i="9" l="1"/>
  <c r="H13" i="9"/>
  <c r="H11" i="9"/>
  <c r="H10" i="9"/>
  <c r="H9" i="9"/>
  <c r="H8" i="9"/>
  <c r="F63" i="5"/>
  <c r="D58" i="5"/>
  <c r="D54" i="5"/>
  <c r="D90" i="5" l="1"/>
  <c r="F90" i="5"/>
  <c r="F65" i="5"/>
  <c r="F54" i="5"/>
  <c r="F27" i="5"/>
  <c r="F7" i="5"/>
  <c r="H124" i="5"/>
  <c r="H123" i="5"/>
  <c r="H122" i="5"/>
  <c r="H121" i="5"/>
  <c r="H120"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89" i="5"/>
  <c r="H88" i="5"/>
  <c r="H87" i="5"/>
  <c r="H86" i="5"/>
  <c r="H85" i="5"/>
  <c r="H84" i="5"/>
  <c r="H83" i="5"/>
  <c r="H82" i="5"/>
  <c r="H80" i="5"/>
  <c r="H79" i="5"/>
  <c r="H78" i="5"/>
  <c r="H77" i="5"/>
  <c r="H76" i="5"/>
  <c r="H75" i="5"/>
  <c r="H74" i="5"/>
  <c r="H72" i="5"/>
  <c r="H71" i="5"/>
  <c r="H70" i="5"/>
  <c r="H69" i="5"/>
  <c r="H68" i="5"/>
  <c r="H67" i="5"/>
  <c r="H66" i="5"/>
  <c r="H64" i="5"/>
  <c r="H63" i="5"/>
  <c r="H62" i="5"/>
  <c r="H61" i="5"/>
  <c r="H60" i="5"/>
  <c r="H59" i="5"/>
  <c r="H57" i="5"/>
  <c r="H56" i="5"/>
  <c r="H55" i="5"/>
  <c r="H53" i="5"/>
  <c r="H52" i="5"/>
  <c r="H51" i="5"/>
  <c r="H50" i="5"/>
  <c r="H49" i="5"/>
  <c r="H48" i="5"/>
  <c r="H47" i="5"/>
  <c r="H46" i="5"/>
  <c r="H45" i="5"/>
  <c r="H43" i="5"/>
  <c r="H42" i="5"/>
  <c r="H41" i="5"/>
  <c r="H40" i="5"/>
  <c r="H39" i="5"/>
  <c r="H38" i="5"/>
  <c r="H37" i="5"/>
  <c r="H36" i="5"/>
  <c r="H35" i="5"/>
  <c r="H34" i="5"/>
  <c r="H33" i="5"/>
  <c r="H32" i="5"/>
  <c r="H31" i="5"/>
  <c r="H30" i="5"/>
  <c r="H29" i="5"/>
  <c r="H28" i="5"/>
  <c r="H26" i="5"/>
  <c r="H24" i="5"/>
  <c r="H23" i="5"/>
  <c r="H21" i="5"/>
  <c r="H19" i="5"/>
  <c r="H17" i="5"/>
  <c r="H16" i="5"/>
  <c r="H15" i="5"/>
  <c r="H14" i="5"/>
  <c r="H13" i="5"/>
  <c r="H12" i="5"/>
  <c r="H11" i="5"/>
  <c r="H10" i="5"/>
  <c r="H9" i="5"/>
  <c r="H8" i="5"/>
  <c r="K9" i="9" l="1"/>
  <c r="I9" i="9"/>
  <c r="J118" i="5"/>
  <c r="K118" i="5" s="1"/>
  <c r="I117" i="5"/>
  <c r="J116" i="5"/>
  <c r="K116" i="5" s="1"/>
  <c r="I113" i="5"/>
  <c r="I112" i="5"/>
  <c r="I111" i="5"/>
  <c r="J110" i="5"/>
  <c r="J109" i="5"/>
  <c r="K109" i="5" s="1"/>
  <c r="J108" i="5"/>
  <c r="K108" i="5" s="1"/>
  <c r="I104" i="5"/>
  <c r="I103" i="5"/>
  <c r="I102" i="5"/>
  <c r="G90" i="5"/>
  <c r="H90" i="5" s="1"/>
  <c r="E90" i="5"/>
  <c r="J111" i="5" l="1"/>
  <c r="K111" i="5" s="1"/>
  <c r="I116" i="5"/>
  <c r="I118" i="5"/>
  <c r="J112" i="5"/>
  <c r="K112" i="5" s="1"/>
  <c r="I108" i="5"/>
  <c r="J117" i="5"/>
  <c r="K117" i="5" s="1"/>
  <c r="J102" i="5"/>
  <c r="K102" i="5" s="1"/>
  <c r="I109" i="5"/>
  <c r="I57" i="5"/>
  <c r="G54" i="5"/>
  <c r="H54" i="5" s="1"/>
  <c r="E54" i="5"/>
  <c r="J57" i="5" l="1"/>
  <c r="K57" i="5" s="1"/>
  <c r="J78" i="5"/>
  <c r="K78" i="5" s="1"/>
  <c r="I62" i="5"/>
  <c r="G58" i="5"/>
  <c r="H58" i="5" s="1"/>
  <c r="E58" i="5"/>
  <c r="J62" i="5" l="1"/>
  <c r="K62" i="5" s="1"/>
  <c r="I78" i="5"/>
  <c r="I115" i="5"/>
  <c r="I114" i="5"/>
  <c r="J113" i="5"/>
  <c r="K113" i="5" s="1"/>
  <c r="K110" i="5"/>
  <c r="I110" i="5" l="1"/>
  <c r="J115" i="5"/>
  <c r="K115" i="5" s="1"/>
  <c r="J114" i="5"/>
  <c r="K114" i="5" s="1"/>
  <c r="J16" i="5" l="1"/>
  <c r="K16" i="5" s="1"/>
  <c r="I16" i="5"/>
  <c r="J64" i="5"/>
  <c r="K64" i="5" s="1"/>
  <c r="I64" i="5"/>
  <c r="D63" i="5"/>
  <c r="E63" i="5"/>
  <c r="C25" i="11" s="1"/>
  <c r="D25" i="11" l="1"/>
  <c r="E25" i="11" s="1"/>
  <c r="I106" i="5"/>
  <c r="I63" i="5" l="1"/>
  <c r="J63" i="5"/>
  <c r="J106" i="5"/>
  <c r="K106" i="5" s="1"/>
  <c r="G81" i="5"/>
  <c r="H81" i="5" s="1"/>
  <c r="J9" i="5"/>
  <c r="K9" i="5" s="1"/>
  <c r="D81" i="5"/>
  <c r="I9" i="5" l="1"/>
  <c r="G18" i="5"/>
  <c r="H18" i="5" s="1"/>
  <c r="D18" i="5"/>
  <c r="G20" i="5"/>
  <c r="H20" i="5" s="1"/>
  <c r="D20" i="5"/>
  <c r="G22" i="5"/>
  <c r="H22" i="5" s="1"/>
  <c r="D22" i="5"/>
  <c r="G44" i="5"/>
  <c r="H44" i="5" s="1"/>
  <c r="D44" i="5"/>
  <c r="G65" i="5"/>
  <c r="H65" i="5" s="1"/>
  <c r="D65" i="5"/>
  <c r="D27" i="5"/>
  <c r="E81" i="5" l="1"/>
  <c r="C28" i="11" s="1"/>
  <c r="J82" i="5"/>
  <c r="K82" i="5" s="1"/>
  <c r="J83" i="5"/>
  <c r="K83" i="5" s="1"/>
  <c r="I84" i="5"/>
  <c r="I85" i="5"/>
  <c r="J86" i="5"/>
  <c r="K86" i="5" s="1"/>
  <c r="J87" i="5"/>
  <c r="K87" i="5" s="1"/>
  <c r="I88" i="5"/>
  <c r="I89" i="5"/>
  <c r="D119" i="5"/>
  <c r="E119" i="5"/>
  <c r="C30" i="11" s="1"/>
  <c r="G119" i="5"/>
  <c r="H119" i="5" s="1"/>
  <c r="I120" i="5"/>
  <c r="I121" i="5"/>
  <c r="I122" i="5"/>
  <c r="J123" i="5"/>
  <c r="K123" i="5" s="1"/>
  <c r="I124" i="5"/>
  <c r="E65" i="5"/>
  <c r="C26" i="11" s="1"/>
  <c r="J66" i="5"/>
  <c r="K66" i="5" s="1"/>
  <c r="I67" i="5"/>
  <c r="I68" i="5"/>
  <c r="I69" i="5"/>
  <c r="J70" i="5"/>
  <c r="K70" i="5" s="1"/>
  <c r="I71" i="5"/>
  <c r="I72" i="5"/>
  <c r="D73" i="5"/>
  <c r="E73" i="5"/>
  <c r="C27" i="11" s="1"/>
  <c r="G73" i="5"/>
  <c r="H73" i="5" s="1"/>
  <c r="I74" i="5"/>
  <c r="J75" i="5"/>
  <c r="K75" i="5" s="1"/>
  <c r="J76" i="5"/>
  <c r="K76" i="5" s="1"/>
  <c r="I77" i="5"/>
  <c r="I79" i="5"/>
  <c r="I80" i="5"/>
  <c r="C23" i="11"/>
  <c r="J55" i="5"/>
  <c r="K55" i="5" s="1"/>
  <c r="I56" i="5"/>
  <c r="C24" i="11"/>
  <c r="I59" i="5"/>
  <c r="I60" i="5"/>
  <c r="I61" i="5"/>
  <c r="E44" i="5"/>
  <c r="C22" i="11" s="1"/>
  <c r="I45" i="5"/>
  <c r="J46" i="5"/>
  <c r="K46" i="5" s="1"/>
  <c r="J47" i="5"/>
  <c r="K47" i="5" s="1"/>
  <c r="I48" i="5"/>
  <c r="I49" i="5"/>
  <c r="I50" i="5"/>
  <c r="J51" i="5"/>
  <c r="K51" i="5" s="1"/>
  <c r="I52" i="5"/>
  <c r="J53" i="5"/>
  <c r="K53" i="5" s="1"/>
  <c r="D25" i="5"/>
  <c r="E25" i="5"/>
  <c r="C20" i="11" s="1"/>
  <c r="G25" i="5"/>
  <c r="H25" i="5" s="1"/>
  <c r="I26" i="5"/>
  <c r="E18" i="5"/>
  <c r="C17" i="11" s="1"/>
  <c r="D17" i="11"/>
  <c r="J19" i="5"/>
  <c r="K19" i="5" s="1"/>
  <c r="E20" i="5"/>
  <c r="J21" i="5"/>
  <c r="K21" i="5" s="1"/>
  <c r="E22" i="5"/>
  <c r="C19" i="11" s="1"/>
  <c r="D19" i="11"/>
  <c r="J23" i="5"/>
  <c r="K23" i="5" s="1"/>
  <c r="J24" i="5"/>
  <c r="K24" i="5" s="1"/>
  <c r="D18" i="11" l="1"/>
  <c r="C18" i="11"/>
  <c r="J74" i="5"/>
  <c r="K74" i="5" s="1"/>
  <c r="E19" i="11"/>
  <c r="I44" i="5"/>
  <c r="D22" i="11"/>
  <c r="E22" i="11" s="1"/>
  <c r="D23" i="11"/>
  <c r="E23" i="11" s="1"/>
  <c r="J54" i="5"/>
  <c r="E17" i="11"/>
  <c r="I53" i="5"/>
  <c r="J45" i="5"/>
  <c r="K45" i="5" s="1"/>
  <c r="J44" i="5"/>
  <c r="J119" i="5"/>
  <c r="I18" i="5"/>
  <c r="J56" i="5"/>
  <c r="K56" i="5" s="1"/>
  <c r="I54" i="5"/>
  <c r="I76" i="5"/>
  <c r="I75" i="5"/>
  <c r="I87" i="5"/>
  <c r="I55" i="5"/>
  <c r="J89" i="5"/>
  <c r="K89" i="5" s="1"/>
  <c r="I86" i="5"/>
  <c r="J50" i="5"/>
  <c r="K50" i="5" s="1"/>
  <c r="J61" i="5"/>
  <c r="K61" i="5" s="1"/>
  <c r="D26" i="11"/>
  <c r="I83" i="5"/>
  <c r="I82" i="5"/>
  <c r="D28" i="11"/>
  <c r="E28" i="11" s="1"/>
  <c r="I20" i="5"/>
  <c r="I51" i="5"/>
  <c r="J49" i="5"/>
  <c r="K49" i="5" s="1"/>
  <c r="I46" i="5"/>
  <c r="J60" i="5"/>
  <c r="K60" i="5" s="1"/>
  <c r="J72" i="5"/>
  <c r="K72" i="5" s="1"/>
  <c r="J69" i="5"/>
  <c r="K69" i="5" s="1"/>
  <c r="J122" i="5"/>
  <c r="K122" i="5" s="1"/>
  <c r="J80" i="5"/>
  <c r="K80" i="5" s="1"/>
  <c r="I70" i="5"/>
  <c r="J68" i="5"/>
  <c r="K68" i="5" s="1"/>
  <c r="I123" i="5"/>
  <c r="J121" i="5"/>
  <c r="K121" i="5" s="1"/>
  <c r="J85" i="5"/>
  <c r="K85" i="5" s="1"/>
  <c r="I24" i="5"/>
  <c r="I47" i="5"/>
  <c r="J79" i="5"/>
  <c r="K79" i="5" s="1"/>
  <c r="I66" i="5"/>
  <c r="J124" i="5"/>
  <c r="K124" i="5" s="1"/>
  <c r="J120" i="5"/>
  <c r="K120" i="5" s="1"/>
  <c r="J88" i="5"/>
  <c r="K88" i="5" s="1"/>
  <c r="J84" i="5"/>
  <c r="K84" i="5" s="1"/>
  <c r="J77" i="5"/>
  <c r="K77" i="5" s="1"/>
  <c r="J71" i="5"/>
  <c r="K71" i="5" s="1"/>
  <c r="J67" i="5"/>
  <c r="K67" i="5" s="1"/>
  <c r="J59" i="5"/>
  <c r="K59" i="5" s="1"/>
  <c r="J52" i="5"/>
  <c r="K52" i="5" s="1"/>
  <c r="J48" i="5"/>
  <c r="K48" i="5" s="1"/>
  <c r="I22" i="5"/>
  <c r="I23" i="5"/>
  <c r="I21" i="5"/>
  <c r="I19" i="5"/>
  <c r="J22" i="5"/>
  <c r="J20" i="5"/>
  <c r="J18" i="5"/>
  <c r="J26" i="5"/>
  <c r="K26" i="5" s="1"/>
  <c r="J107" i="5"/>
  <c r="K107" i="5" s="1"/>
  <c r="E18" i="11" l="1"/>
  <c r="I25" i="5"/>
  <c r="D20" i="11"/>
  <c r="E20" i="11" s="1"/>
  <c r="I58" i="5"/>
  <c r="D24" i="11"/>
  <c r="E24" i="11" s="1"/>
  <c r="I119" i="5"/>
  <c r="D30" i="11"/>
  <c r="E30" i="11" s="1"/>
  <c r="I73" i="5"/>
  <c r="D27" i="11"/>
  <c r="E27" i="11" s="1"/>
  <c r="I65" i="5"/>
  <c r="E26" i="11"/>
  <c r="I81" i="5"/>
  <c r="J81" i="5"/>
  <c r="J73" i="5"/>
  <c r="J25" i="5"/>
  <c r="J58" i="5"/>
  <c r="J65" i="5"/>
  <c r="I107" i="5"/>
  <c r="G27" i="5"/>
  <c r="H27" i="5" s="1"/>
  <c r="C29" i="11"/>
  <c r="E27" i="5"/>
  <c r="C21" i="11" l="1"/>
  <c r="J8" i="9"/>
  <c r="G7" i="9"/>
  <c r="H7" i="9" s="1"/>
  <c r="G12" i="9"/>
  <c r="H12" i="9" s="1"/>
  <c r="D7" i="9"/>
  <c r="G6" i="9" l="1"/>
  <c r="H6" i="9" s="1"/>
  <c r="I8" i="9"/>
  <c r="E7" i="9" l="1"/>
  <c r="J17" i="5"/>
  <c r="K17" i="5" s="1"/>
  <c r="I17" i="5" l="1"/>
  <c r="I32" i="5" l="1"/>
  <c r="J32" i="5" l="1"/>
  <c r="K32" i="5" s="1"/>
  <c r="I12" i="5" l="1"/>
  <c r="I41" i="5"/>
  <c r="I105" i="5" l="1"/>
  <c r="J36" i="5"/>
  <c r="K36" i="5" s="1"/>
  <c r="J105" i="5" l="1"/>
  <c r="K105" i="5" s="1"/>
  <c r="I36" i="5"/>
  <c r="J104" i="5" l="1"/>
  <c r="K104" i="5" s="1"/>
  <c r="J103" i="5"/>
  <c r="K103" i="5" s="1"/>
  <c r="J101" i="5"/>
  <c r="K101" i="5" s="1"/>
  <c r="J100" i="5"/>
  <c r="K100" i="5" s="1"/>
  <c r="J99" i="5"/>
  <c r="K99" i="5" s="1"/>
  <c r="J98" i="5"/>
  <c r="K98" i="5" s="1"/>
  <c r="J97" i="5"/>
  <c r="K97" i="5" s="1"/>
  <c r="J96" i="5"/>
  <c r="K96" i="5" s="1"/>
  <c r="J95" i="5"/>
  <c r="K95" i="5" s="1"/>
  <c r="J94" i="5"/>
  <c r="K94" i="5" s="1"/>
  <c r="J93" i="5"/>
  <c r="K93" i="5" s="1"/>
  <c r="J92" i="5"/>
  <c r="K92" i="5" s="1"/>
  <c r="J35" i="5"/>
  <c r="K35" i="5" s="1"/>
  <c r="I43" i="5"/>
  <c r="J42" i="5"/>
  <c r="K42" i="5" s="1"/>
  <c r="J41" i="5"/>
  <c r="K41" i="5" s="1"/>
  <c r="J40" i="5"/>
  <c r="K40" i="5" s="1"/>
  <c r="I39" i="5"/>
  <c r="J33" i="5"/>
  <c r="K33" i="5" s="1"/>
  <c r="J31" i="5"/>
  <c r="K31" i="5" s="1"/>
  <c r="J30" i="5"/>
  <c r="K30" i="5" s="1"/>
  <c r="J29" i="5"/>
  <c r="K29" i="5" s="1"/>
  <c r="J8" i="5"/>
  <c r="J11" i="5"/>
  <c r="K11" i="5" s="1"/>
  <c r="I10" i="5"/>
  <c r="J14" i="5"/>
  <c r="K14" i="5" s="1"/>
  <c r="J13" i="5"/>
  <c r="K13" i="5" s="1"/>
  <c r="D21" i="11" l="1"/>
  <c r="E21" i="11" s="1"/>
  <c r="D29" i="11"/>
  <c r="E29" i="11" s="1"/>
  <c r="I8" i="5"/>
  <c r="J43" i="5"/>
  <c r="K43" i="5" s="1"/>
  <c r="J39" i="5"/>
  <c r="K39" i="5" s="1"/>
  <c r="I42" i="5"/>
  <c r="I92" i="5"/>
  <c r="I93" i="5"/>
  <c r="I94" i="5"/>
  <c r="I95" i="5"/>
  <c r="I96" i="5"/>
  <c r="I97" i="5"/>
  <c r="I98" i="5"/>
  <c r="I99" i="5"/>
  <c r="I100" i="5"/>
  <c r="I101" i="5"/>
  <c r="I40" i="5"/>
  <c r="I35" i="5"/>
  <c r="J10" i="5"/>
  <c r="K10" i="5" s="1"/>
  <c r="I11" i="5"/>
  <c r="I29" i="5"/>
  <c r="I30" i="5"/>
  <c r="I31" i="5"/>
  <c r="I33" i="5"/>
  <c r="I13" i="5"/>
  <c r="I14" i="5"/>
  <c r="D7" i="5" l="1"/>
  <c r="D6" i="5" s="1"/>
  <c r="E12" i="9" l="1"/>
  <c r="C32" i="11" l="1"/>
  <c r="E6" i="9"/>
  <c r="J11" i="9"/>
  <c r="K11" i="9" s="1"/>
  <c r="I10" i="9"/>
  <c r="C31" i="11" l="1"/>
  <c r="J10" i="9"/>
  <c r="K10" i="9" s="1"/>
  <c r="I11" i="9"/>
  <c r="D31" i="11"/>
  <c r="E31" i="11" l="1"/>
  <c r="I7" i="9"/>
  <c r="E7" i="5" l="1"/>
  <c r="E6" i="5" s="1"/>
  <c r="D12" i="9" l="1"/>
  <c r="D6" i="9" s="1"/>
  <c r="I15" i="5" l="1"/>
  <c r="J15" i="5" l="1"/>
  <c r="I38" i="5" l="1"/>
  <c r="J37" i="5"/>
  <c r="K37" i="5" s="1"/>
  <c r="J38" i="5" l="1"/>
  <c r="K38" i="5" s="1"/>
  <c r="I37" i="5"/>
  <c r="J34" i="5" l="1"/>
  <c r="K34" i="5" s="1"/>
  <c r="J28" i="5"/>
  <c r="K28" i="5" s="1"/>
  <c r="J12" i="5"/>
  <c r="K12" i="5" s="1"/>
  <c r="J27" i="5" l="1"/>
  <c r="I34" i="5"/>
  <c r="I28" i="5"/>
  <c r="I27" i="5" l="1"/>
  <c r="J13" i="9" l="1"/>
  <c r="K13" i="9" s="1"/>
  <c r="J91" i="5"/>
  <c r="I91" i="5" l="1"/>
  <c r="K15" i="5"/>
  <c r="C16" i="11"/>
  <c r="I13" i="9"/>
  <c r="C15" i="11" l="1"/>
  <c r="C14" i="11" s="1"/>
  <c r="I90" i="5"/>
  <c r="J90" i="5"/>
  <c r="G7" i="5" l="1"/>
  <c r="G6" i="5" l="1"/>
  <c r="H6" i="5" s="1"/>
  <c r="H7" i="5"/>
  <c r="I7" i="5"/>
  <c r="J7" i="5" l="1"/>
  <c r="D16" i="11"/>
  <c r="D15" i="11" s="1"/>
  <c r="E16" i="11" l="1"/>
  <c r="E15" i="11"/>
  <c r="J6" i="5"/>
  <c r="I6" i="5"/>
  <c r="I12" i="9"/>
  <c r="J12" i="9" l="1"/>
  <c r="D32" i="11"/>
  <c r="E32" i="11" l="1"/>
  <c r="D14" i="11"/>
  <c r="J6" i="9"/>
  <c r="I6" i="9"/>
  <c r="E14" i="11" l="1"/>
</calcChain>
</file>

<file path=xl/sharedStrings.xml><?xml version="1.0" encoding="utf-8"?>
<sst xmlns="http://schemas.openxmlformats.org/spreadsheetml/2006/main" count="190" uniqueCount="175">
  <si>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</si>
  <si>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</si>
  <si>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</si>
  <si>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</si>
  <si>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</si>
  <si>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</si>
  <si>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</si>
  <si>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</si>
  <si>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</si>
  <si>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</si>
  <si>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</si>
  <si>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</si>
  <si>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</si>
  <si>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</si>
  <si>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</si>
  <si>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</si>
  <si>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</si>
  <si>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</si>
  <si>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</si>
  <si>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</si>
  <si>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</si>
  <si>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Agosto (Devengado)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</si>
  <si>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</si>
  <si>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</si>
  <si>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</si>
  <si>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</si>
  <si>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2057397: MEJORAMIENTO DE LA CAPACIDAD RESOLUTIVA DEL CENTRO DE SALUD SAN GENARO DE VILLA - MICRORED SAN GENARO DE VILLA - RED BARRANCO CHORRILLOS SURCO - DISA II LIMA SUR</t>
  </si>
  <si>
    <t>TOTAL UE ADSCRITAS AL PLIEGO MINSA</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</si>
  <si>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</si>
  <si>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</si>
  <si>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</si>
  <si>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</si>
  <si>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</si>
  <si>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</si>
  <si>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</si>
  <si>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</si>
  <si>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</si>
  <si>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</si>
  <si>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</si>
  <si>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</si>
  <si>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</si>
  <si>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</si>
  <si>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</si>
  <si>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</si>
  <si>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</si>
  <si>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</si>
  <si>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</si>
  <si>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</si>
  <si>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</si>
  <si>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</si>
  <si>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</si>
  <si>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</si>
  <si>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</si>
  <si>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</si>
  <si>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</si>
  <si>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</si>
  <si>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</si>
  <si>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</si>
  <si>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</si>
  <si>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</si>
  <si>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</si>
  <si>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</si>
  <si>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</si>
  <si>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</si>
  <si>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</si>
  <si>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</si>
  <si>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</si>
  <si>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</si>
  <si>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</si>
  <si>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</si>
  <si>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</si>
  <si>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</si>
  <si>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</si>
  <si>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</si>
  <si>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</si>
  <si>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</si>
  <si>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</si>
  <si>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</si>
  <si>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</si>
  <si>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</si>
  <si>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</si>
  <si>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</si>
  <si>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</si>
  <si>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</si>
  <si>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</si>
  <si>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</si>
  <si>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</si>
  <si>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</si>
  <si>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</si>
  <si>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</si>
  <si>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</si>
  <si>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</si>
  <si>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</si>
  <si>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</si>
  <si>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</si>
  <si>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</si>
  <si>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</si>
  <si>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</si>
  <si>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</si>
  <si>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</si>
  <si>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</si>
  <si>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</si>
  <si>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</si>
  <si>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</si>
  <si>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</si>
  <si>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</si>
  <si>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</si>
  <si>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</si>
  <si>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</si>
  <si>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</si>
  <si>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</si>
  <si>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</si>
  <si>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</si>
  <si>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</si>
  <si>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</si>
  <si>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</si>
  <si>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</si>
  <si>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</si>
  <si>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</si>
  <si>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</si>
  <si>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</si>
  <si>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</si>
  <si>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</si>
  <si>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</si>
  <si>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</si>
  <si>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</si>
  <si>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</si>
  <si>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</si>
  <si>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</si>
  <si>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</si>
  <si>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</si>
  <si>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</si>
  <si>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</si>
  <si>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</si>
  <si>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</si>
  <si>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</si>
  <si>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</si>
  <si>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</si>
  <si>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</si>
  <si>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</si>
  <si>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</si>
  <si>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</si>
  <si>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</si>
  <si>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</si>
  <si>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</si>
  <si>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</si>
  <si>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</si>
  <si>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</si>
  <si>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</si>
  <si>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</si>
  <si>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</si>
  <si>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</si>
  <si>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</si>
  <si>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</si>
  <si>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</si>
  <si>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</si>
  <si>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</si>
  <si>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</si>
  <si>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</si>
  <si>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</si>
  <si>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2327370: MEJORAMIENTO DE LA CAPACIDAD RESOLUTIVA DE LOS ESTABLECIMIENTOS DE SALUD DE LA PROVINCIA DE CHUMBIVILCAS, MEDIANTE LA INSTALACION DE SERVICIOS DE ATENCION PRE-HOSPITALARIA Y TELESALUD, EN EL MARCO DE LAS RIAPS. DEPARTAMENTO DE CUSCO</t>
  </si>
  <si>
    <t>2297121: MEJORAMIENTO DEL SERVICIO DE CIRUGIA DE CABEZA Y CUELLO DEL HOSPITAL NACIONAL DOS DE MAYO</t>
  </si>
  <si>
    <t>2378488: ADQUISICION IMPLEMENTACION DEL TOMOGRAFO</t>
  </si>
  <si>
    <t>DEL MINISTERIO DE SALUD AL MES DE AGOSTO 2017</t>
  </si>
  <si>
    <t>Ejecución acumulada al mes de
Julio (Devengado)</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</si>
  <si>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</si>
  <si>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</si>
  <si>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</si>
  <si>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</si>
  <si>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</si>
  <si>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</si>
  <si>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2160305: INNOVACION PARA LA COMPETITIVIDAD</t>
  </si>
  <si>
    <t>AL MES DE AGOSTO 2017</t>
  </si>
  <si>
    <t>Ejecución acumulada al mes de
 Julio (Devengado)</t>
  </si>
  <si>
    <t>AL PLIEGO DEL MINISTERIO DE SALUD AL MES DE AGOSTO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</si>
</sst>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sz val="11"/>
      <color theme="1"/>
      <name val="Arial"/>
      <family val="2"/>
    </font>
    <font>
      <u/>
      <sz val="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1" fillId="0" borderId="0" applyNumberFormat="0" applyFill="0" applyBorder="0" applyAlignment="0" applyProtection="0"/>
  </cellStyleXfs>
  <cellXfs count="18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43" fontId="30" fillId="2" borderId="0" xfId="1" applyFont="1" applyFill="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33" fillId="7" borderId="2" xfId="0" applyFont="1" applyFill="1" applyBorder="1" applyAlignment="1">
      <alignment horizontal="right" wrapText="1"/>
    </xf>
    <xf numFmtId="43" fontId="14" fillId="0" borderId="0" xfId="1" applyFont="1"/>
    <xf numFmtId="3" fontId="22" fillId="0" borderId="41" xfId="0" applyNumberFormat="1" applyFont="1" applyBorder="1" applyAlignment="1">
      <alignment horizontal="right" vertical="center" wrapText="1"/>
    </xf>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166" fontId="4" fillId="4" borderId="16" xfId="0" applyNumberFormat="1" applyFont="1" applyFill="1" applyBorder="1" applyAlignment="1">
      <alignment horizontal="right" vertical="center"/>
    </xf>
    <xf numFmtId="3" fontId="14" fillId="0" borderId="0" xfId="10" applyNumberFormat="1" applyFont="1" applyFill="1" applyBorder="1"/>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4"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1"/>
  <sheetViews>
    <sheetView tabSelected="1" topLeftCell="B1" workbookViewId="0">
      <selection activeCell="B14" sqref="B14"/>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53"/>
      <c r="C1" s="153"/>
      <c r="D1" s="153"/>
    </row>
    <row r="2" spans="2:11" ht="15.75" customHeight="1" x14ac:dyDescent="0.15">
      <c r="B2" s="154" t="s">
        <v>109</v>
      </c>
      <c r="C2" s="154"/>
      <c r="D2" s="154"/>
      <c r="E2" s="154"/>
      <c r="F2" s="5"/>
      <c r="G2" s="9"/>
      <c r="H2" s="39"/>
    </row>
    <row r="3" spans="2:11" ht="15" customHeight="1" x14ac:dyDescent="0.2">
      <c r="B3" s="154" t="s">
        <v>172</v>
      </c>
      <c r="C3" s="154"/>
      <c r="D3" s="154"/>
      <c r="E3" s="154"/>
    </row>
    <row r="4" spans="2:11" x14ac:dyDescent="0.2">
      <c r="B4" s="155"/>
      <c r="C4" s="155"/>
      <c r="D4" s="155"/>
    </row>
    <row r="5" spans="2:11" x14ac:dyDescent="0.2">
      <c r="B5" s="2"/>
      <c r="C5" s="2"/>
      <c r="D5" s="2"/>
    </row>
    <row r="6" spans="2:11" x14ac:dyDescent="0.2">
      <c r="B6" s="2"/>
      <c r="C6" s="2"/>
      <c r="D6" s="2"/>
    </row>
    <row r="7" spans="2:11" ht="12.75" customHeight="1" x14ac:dyDescent="0.2">
      <c r="B7" s="156" t="s">
        <v>78</v>
      </c>
      <c r="C7" s="156"/>
      <c r="D7" s="156"/>
      <c r="F7" s="24"/>
    </row>
    <row r="8" spans="2:11" ht="12.75" customHeight="1" x14ac:dyDescent="0.2">
      <c r="B8" s="156" t="s">
        <v>8</v>
      </c>
      <c r="C8" s="156"/>
      <c r="D8" s="156"/>
      <c r="F8" s="24"/>
    </row>
    <row r="9" spans="2:11" ht="12.75" customHeight="1" x14ac:dyDescent="0.2">
      <c r="B9" s="3"/>
      <c r="C9" s="3"/>
      <c r="D9" s="3"/>
      <c r="F9" s="24"/>
    </row>
    <row r="10" spans="2:11" x14ac:dyDescent="0.2">
      <c r="B10" s="1" t="s">
        <v>28</v>
      </c>
      <c r="F10" s="25"/>
    </row>
    <row r="11" spans="2:11" ht="13.5" thickBot="1" x14ac:dyDescent="0.25">
      <c r="C11" s="23"/>
    </row>
    <row r="12" spans="2:11" ht="13.5" customHeight="1" thickBot="1" x14ac:dyDescent="0.25">
      <c r="B12" s="149" t="s">
        <v>5</v>
      </c>
      <c r="C12" s="150" t="s">
        <v>6</v>
      </c>
      <c r="D12" s="151" t="s">
        <v>79</v>
      </c>
      <c r="E12" s="149" t="s">
        <v>11</v>
      </c>
      <c r="G12" s="8"/>
    </row>
    <row r="13" spans="2:11" ht="39" customHeight="1" thickBot="1" x14ac:dyDescent="0.25">
      <c r="B13" s="149"/>
      <c r="C13" s="150"/>
      <c r="D13" s="152"/>
      <c r="E13" s="149"/>
      <c r="G13" s="8"/>
    </row>
    <row r="14" spans="2:11" s="13" customFormat="1" ht="34.5" customHeight="1" thickBot="1" x14ac:dyDescent="0.25">
      <c r="B14" s="6" t="s">
        <v>4</v>
      </c>
      <c r="C14" s="12">
        <f>C15+C31+C32</f>
        <v>373962634</v>
      </c>
      <c r="D14" s="12">
        <f>D15+D31+D32</f>
        <v>61914647</v>
      </c>
      <c r="E14" s="83">
        <f t="shared" ref="E14:E32" si="0">D14/C14%</f>
        <v>16.556372581331214</v>
      </c>
      <c r="F14" s="22"/>
      <c r="G14" s="14"/>
      <c r="H14" s="38"/>
      <c r="K14" s="14"/>
    </row>
    <row r="15" spans="2:11" ht="26.25" customHeight="1" x14ac:dyDescent="0.2">
      <c r="B15" s="15" t="s">
        <v>7</v>
      </c>
      <c r="C15" s="16">
        <f>SUM(C16:C30)</f>
        <v>275880742</v>
      </c>
      <c r="D15" s="16">
        <f>SUM(D16:D30)</f>
        <v>54795568</v>
      </c>
      <c r="E15" s="87">
        <f t="shared" si="0"/>
        <v>19.862048942872569</v>
      </c>
      <c r="F15" s="20"/>
      <c r="G15" s="8"/>
      <c r="I15" s="21"/>
    </row>
    <row r="16" spans="2:11" ht="18.75" customHeight="1" x14ac:dyDescent="0.2">
      <c r="B16" s="17" t="s">
        <v>136</v>
      </c>
      <c r="C16" s="18">
        <f>'PLIEGO MINSA'!E7</f>
        <v>90298152</v>
      </c>
      <c r="D16" s="18">
        <f>'PLIEGO MINSA'!H7</f>
        <v>33305123</v>
      </c>
      <c r="E16" s="19">
        <f t="shared" si="0"/>
        <v>36.883504548354431</v>
      </c>
      <c r="F16" s="20"/>
      <c r="G16" s="8"/>
    </row>
    <row r="17" spans="2:9" ht="18.75" customHeight="1" x14ac:dyDescent="0.2">
      <c r="B17" s="17" t="s">
        <v>135</v>
      </c>
      <c r="C17" s="18">
        <f>'PLIEGO MINSA'!E18</f>
        <v>811048</v>
      </c>
      <c r="D17" s="18">
        <f>'PLIEGO MINSA'!H18</f>
        <v>0</v>
      </c>
      <c r="E17" s="19">
        <f t="shared" si="0"/>
        <v>0</v>
      </c>
      <c r="F17" s="20"/>
      <c r="G17" s="8"/>
      <c r="I17" s="7"/>
    </row>
    <row r="18" spans="2:9" ht="18.75" customHeight="1" x14ac:dyDescent="0.2">
      <c r="B18" s="17" t="s">
        <v>137</v>
      </c>
      <c r="C18" s="18">
        <f>'PLIEGO MINSA'!E20</f>
        <v>19979265</v>
      </c>
      <c r="D18" s="18">
        <f>'PLIEGO MINSA'!H20</f>
        <v>320950</v>
      </c>
      <c r="E18" s="19">
        <f t="shared" si="0"/>
        <v>1.6064154512190514</v>
      </c>
      <c r="F18" s="20"/>
      <c r="G18" s="8"/>
    </row>
    <row r="19" spans="2:9" ht="18.75" customHeight="1" x14ac:dyDescent="0.2">
      <c r="B19" s="17" t="s">
        <v>138</v>
      </c>
      <c r="C19" s="18">
        <f>'PLIEGO MINSA'!E22</f>
        <v>400144</v>
      </c>
      <c r="D19" s="18">
        <f>'PLIEGO MINSA'!H22</f>
        <v>0</v>
      </c>
      <c r="E19" s="19">
        <f t="shared" si="0"/>
        <v>0</v>
      </c>
      <c r="F19" s="20"/>
      <c r="G19" s="8"/>
    </row>
    <row r="20" spans="2:9" ht="18.75" customHeight="1" x14ac:dyDescent="0.2">
      <c r="B20" s="17" t="s">
        <v>139</v>
      </c>
      <c r="C20" s="18">
        <f>'PLIEGO MINSA'!E25</f>
        <v>5129402</v>
      </c>
      <c r="D20" s="18">
        <f>'PLIEGO MINSA'!H25</f>
        <v>0</v>
      </c>
      <c r="E20" s="19">
        <f t="shared" si="0"/>
        <v>0</v>
      </c>
      <c r="F20" s="20"/>
      <c r="G20" s="8"/>
    </row>
    <row r="21" spans="2:9" ht="18.75" customHeight="1" x14ac:dyDescent="0.2">
      <c r="B21" s="17" t="s">
        <v>140</v>
      </c>
      <c r="C21" s="18">
        <f>'PLIEGO MINSA'!E27</f>
        <v>13066477</v>
      </c>
      <c r="D21" s="18">
        <f>'PLIEGO MINSA'!H27</f>
        <v>4789228</v>
      </c>
      <c r="E21" s="19">
        <f t="shared" si="0"/>
        <v>36.652787128466223</v>
      </c>
      <c r="F21" s="20"/>
      <c r="G21" s="8"/>
    </row>
    <row r="22" spans="2:9" ht="19.149999999999999" customHeight="1" x14ac:dyDescent="0.2">
      <c r="B22" s="17" t="s">
        <v>141</v>
      </c>
      <c r="C22" s="18">
        <f>'PLIEGO MINSA'!E44</f>
        <v>9503385</v>
      </c>
      <c r="D22" s="18">
        <f>'PLIEGO MINSA'!H44</f>
        <v>10000</v>
      </c>
      <c r="E22" s="19">
        <f t="shared" si="0"/>
        <v>0.10522566432907852</v>
      </c>
      <c r="F22" s="20"/>
      <c r="G22" s="8"/>
    </row>
    <row r="23" spans="2:9" ht="18.75" customHeight="1" x14ac:dyDescent="0.2">
      <c r="B23" s="17" t="s">
        <v>142</v>
      </c>
      <c r="C23" s="18">
        <f>'PLIEGO MINSA'!E54</f>
        <v>5257508</v>
      </c>
      <c r="D23" s="18">
        <f>'PLIEGO MINSA'!H54</f>
        <v>135300</v>
      </c>
      <c r="E23" s="19">
        <f t="shared" si="0"/>
        <v>2.5734625605895416</v>
      </c>
      <c r="F23" s="20"/>
      <c r="G23" s="8"/>
    </row>
    <row r="24" spans="2:9" ht="18.75" customHeight="1" x14ac:dyDescent="0.2">
      <c r="B24" s="17" t="s">
        <v>143</v>
      </c>
      <c r="C24" s="18">
        <f>'PLIEGO MINSA'!E58</f>
        <v>13168036</v>
      </c>
      <c r="D24" s="18">
        <f>'PLIEGO MINSA'!H58</f>
        <v>0</v>
      </c>
      <c r="E24" s="19">
        <f t="shared" si="0"/>
        <v>0</v>
      </c>
      <c r="F24" s="20"/>
      <c r="G24" s="8"/>
    </row>
    <row r="25" spans="2:9" ht="18.75" customHeight="1" x14ac:dyDescent="0.2">
      <c r="B25" s="17" t="s">
        <v>154</v>
      </c>
      <c r="C25" s="18">
        <f>'PLIEGO MINSA'!E63</f>
        <v>811789</v>
      </c>
      <c r="D25" s="18">
        <f>'PLIEGO MINSA'!H63</f>
        <v>322650</v>
      </c>
      <c r="E25" s="19">
        <f t="shared" si="0"/>
        <v>39.745549644057753</v>
      </c>
      <c r="F25" s="20"/>
      <c r="G25" s="8"/>
    </row>
    <row r="26" spans="2:9" ht="18.75" customHeight="1" x14ac:dyDescent="0.2">
      <c r="B26" s="17" t="s">
        <v>144</v>
      </c>
      <c r="C26" s="18">
        <f>'PLIEGO MINSA'!E65</f>
        <v>4917430</v>
      </c>
      <c r="D26" s="18">
        <f>'PLIEGO MINSA'!H65</f>
        <v>3114907</v>
      </c>
      <c r="E26" s="19">
        <f t="shared" si="0"/>
        <v>63.344206221542549</v>
      </c>
      <c r="F26" s="20"/>
      <c r="G26" s="8"/>
    </row>
    <row r="27" spans="2:9" ht="22.9" customHeight="1" x14ac:dyDescent="0.2">
      <c r="B27" s="17" t="s">
        <v>145</v>
      </c>
      <c r="C27" s="18">
        <f>'PLIEGO MINSA'!E73</f>
        <v>13781003</v>
      </c>
      <c r="D27" s="18">
        <f>'PLIEGO MINSA'!H73</f>
        <v>0</v>
      </c>
      <c r="E27" s="19">
        <f t="shared" si="0"/>
        <v>0</v>
      </c>
      <c r="F27" s="20"/>
      <c r="G27" s="8"/>
    </row>
    <row r="28" spans="2:9" ht="22.9" customHeight="1" x14ac:dyDescent="0.2">
      <c r="B28" s="17" t="s">
        <v>146</v>
      </c>
      <c r="C28" s="18">
        <f>'PLIEGO MINSA'!E81</f>
        <v>1607391</v>
      </c>
      <c r="D28" s="18">
        <f>'PLIEGO MINSA'!H81</f>
        <v>0</v>
      </c>
      <c r="E28" s="19">
        <f t="shared" si="0"/>
        <v>0</v>
      </c>
      <c r="F28" s="20"/>
      <c r="G28" s="8"/>
    </row>
    <row r="29" spans="2:9" ht="22.9" customHeight="1" x14ac:dyDescent="0.2">
      <c r="B29" s="17" t="s">
        <v>147</v>
      </c>
      <c r="C29" s="18">
        <f>'PLIEGO MINSA'!E90</f>
        <v>95771035</v>
      </c>
      <c r="D29" s="18">
        <f>'PLIEGO MINSA'!H90</f>
        <v>12797410</v>
      </c>
      <c r="E29" s="19">
        <f t="shared" si="0"/>
        <v>13.36250568869805</v>
      </c>
      <c r="F29" s="20"/>
      <c r="G29" s="8"/>
    </row>
    <row r="30" spans="2:9" ht="18.75" customHeight="1" thickBot="1" x14ac:dyDescent="0.25">
      <c r="B30" s="17" t="s">
        <v>148</v>
      </c>
      <c r="C30" s="18">
        <f>'PLIEGO MINSA'!E119</f>
        <v>1378677</v>
      </c>
      <c r="D30" s="18">
        <f>'PLIEGO MINSA'!H119</f>
        <v>0</v>
      </c>
      <c r="E30" s="19">
        <f t="shared" si="0"/>
        <v>0</v>
      </c>
      <c r="F30" s="20"/>
      <c r="G30" s="8"/>
    </row>
    <row r="31" spans="2:9" ht="30.75" customHeight="1" thickBot="1" x14ac:dyDescent="0.25">
      <c r="B31" s="126" t="s">
        <v>60</v>
      </c>
      <c r="C31" s="127">
        <f>'UE ADSCRITAS AL PLIEGO MINSA'!E7</f>
        <v>14001682</v>
      </c>
      <c r="D31" s="127">
        <f>'UE ADSCRITAS AL PLIEGO MINSA'!H7</f>
        <v>4340038</v>
      </c>
      <c r="E31" s="128">
        <f t="shared" si="0"/>
        <v>30.996547414803448</v>
      </c>
      <c r="F31" s="20"/>
      <c r="G31" s="8"/>
    </row>
    <row r="32" spans="2:9" ht="30.75" customHeight="1" thickBot="1" x14ac:dyDescent="0.25">
      <c r="B32" s="126" t="s">
        <v>17</v>
      </c>
      <c r="C32" s="127">
        <f>'UE ADSCRITAS AL PLIEGO MINSA'!E12</f>
        <v>84080210</v>
      </c>
      <c r="D32" s="127">
        <f>'UE ADSCRITAS AL PLIEGO MINSA'!H12</f>
        <v>2779041</v>
      </c>
      <c r="E32" s="128">
        <f t="shared" si="0"/>
        <v>3.3052260454630167</v>
      </c>
      <c r="F32" s="20"/>
      <c r="G32" s="8"/>
    </row>
    <row r="33" spans="3:9" ht="25.5" x14ac:dyDescent="0.35">
      <c r="C33" s="7"/>
      <c r="D33" s="84"/>
      <c r="I33" s="105"/>
    </row>
    <row r="34" spans="3:9" ht="25.5" x14ac:dyDescent="0.35">
      <c r="D34" s="7"/>
      <c r="I34" s="105"/>
    </row>
    <row r="35" spans="3:9" ht="33" customHeight="1" x14ac:dyDescent="0.2">
      <c r="D35" s="7"/>
      <c r="E35" s="7"/>
    </row>
    <row r="36" spans="3:9" x14ac:dyDescent="0.2">
      <c r="D36" s="7"/>
      <c r="E36" s="11"/>
    </row>
    <row r="37" spans="3:9" ht="18" x14ac:dyDescent="0.25">
      <c r="D37" s="7"/>
      <c r="G37" s="10"/>
    </row>
    <row r="39" spans="3:9" x14ac:dyDescent="0.2">
      <c r="D39" s="7"/>
      <c r="E39" s="11"/>
    </row>
    <row r="40" spans="3:9" x14ac:dyDescent="0.2">
      <c r="D40" s="7"/>
    </row>
    <row r="41" spans="3:9" x14ac:dyDescent="0.2">
      <c r="E41"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45"/>
  <sheetViews>
    <sheetView zoomScaleNormal="100" workbookViewId="0">
      <pane xSplit="2" ySplit="7" topLeftCell="C8" activePane="bottomRight" state="frozen"/>
      <selection pane="topRight" activeCell="C1" sqref="C1"/>
      <selection pane="bottomLeft" activeCell="A8" sqref="A8"/>
      <selection pane="bottomRight" activeCell="J55" sqref="J55:J56"/>
    </sheetView>
  </sheetViews>
  <sheetFormatPr baseColWidth="10" defaultColWidth="11.42578125" defaultRowHeight="5.65" customHeight="1" x14ac:dyDescent="0.2"/>
  <cols>
    <col min="1" max="1" width="8.5703125" style="62" customWidth="1"/>
    <col min="2" max="2" width="41.42578125" style="82" customWidth="1"/>
    <col min="3" max="3" width="10.5703125" style="63" customWidth="1" collapsed="1"/>
    <col min="4" max="4" width="12.28515625" style="63" customWidth="1"/>
    <col min="5" max="5" width="13" style="64" customWidth="1"/>
    <col min="6" max="6" width="11.7109375" style="64" customWidth="1"/>
    <col min="7" max="7" width="11.7109375" style="36" customWidth="1"/>
    <col min="8" max="8" width="11.28515625" style="36" customWidth="1"/>
    <col min="9" max="9" width="8.7109375" style="65" customWidth="1"/>
    <col min="10" max="10" width="12.28515625" style="61" customWidth="1"/>
    <col min="11" max="11" width="10.5703125" style="66" customWidth="1"/>
    <col min="12" max="12" width="4.5703125" style="36" customWidth="1"/>
    <col min="13" max="14" width="11.42578125" style="36"/>
    <col min="15" max="15" width="11.85546875" style="36" bestFit="1" customWidth="1"/>
    <col min="16" max="16384" width="11.42578125" style="36"/>
  </cols>
  <sheetData>
    <row r="1" spans="1:15" s="32" customFormat="1" ht="18.75" customHeight="1" x14ac:dyDescent="0.2">
      <c r="A1" s="162" t="s">
        <v>149</v>
      </c>
      <c r="B1" s="162"/>
      <c r="C1" s="162"/>
      <c r="D1" s="162"/>
      <c r="E1" s="162"/>
      <c r="F1" s="162"/>
      <c r="G1" s="162"/>
      <c r="H1" s="162"/>
      <c r="I1" s="162"/>
      <c r="J1" s="162"/>
      <c r="K1" s="162"/>
    </row>
    <row r="2" spans="1:15" s="32" customFormat="1" ht="18.75" customHeight="1" x14ac:dyDescent="0.2">
      <c r="A2" s="163" t="s">
        <v>163</v>
      </c>
      <c r="B2" s="163"/>
      <c r="C2" s="163"/>
      <c r="D2" s="163"/>
      <c r="E2" s="163"/>
      <c r="F2" s="163"/>
      <c r="G2" s="163"/>
      <c r="H2" s="163"/>
      <c r="I2" s="163"/>
      <c r="J2" s="163"/>
      <c r="K2" s="163"/>
    </row>
    <row r="3" spans="1:15" s="32" customFormat="1" ht="18.75" customHeight="1" x14ac:dyDescent="0.2">
      <c r="A3" s="72"/>
      <c r="B3" s="86"/>
      <c r="C3" s="72"/>
      <c r="D3" s="72"/>
      <c r="E3" s="133"/>
      <c r="F3" s="72"/>
      <c r="G3" s="59"/>
      <c r="H3" s="90"/>
      <c r="I3" s="90"/>
      <c r="J3" s="73"/>
      <c r="K3" s="74"/>
      <c r="L3" s="148"/>
    </row>
    <row r="4" spans="1:15" s="32" customFormat="1" ht="13.5" customHeight="1" x14ac:dyDescent="0.2">
      <c r="A4" s="160" t="s">
        <v>0</v>
      </c>
      <c r="B4" s="160" t="s">
        <v>1</v>
      </c>
      <c r="C4" s="168" t="s">
        <v>3</v>
      </c>
      <c r="D4" s="168" t="s">
        <v>75</v>
      </c>
      <c r="E4" s="159" t="s">
        <v>73</v>
      </c>
      <c r="F4" s="159"/>
      <c r="G4" s="159"/>
      <c r="H4" s="159"/>
      <c r="I4" s="159"/>
      <c r="J4" s="164" t="s">
        <v>19</v>
      </c>
      <c r="K4" s="166" t="s">
        <v>20</v>
      </c>
    </row>
    <row r="5" spans="1:15" s="33" customFormat="1" ht="75.75" customHeight="1" thickBot="1" x14ac:dyDescent="0.3">
      <c r="A5" s="161"/>
      <c r="B5" s="160"/>
      <c r="C5" s="169"/>
      <c r="D5" s="169"/>
      <c r="E5" s="88" t="s">
        <v>74</v>
      </c>
      <c r="F5" s="28" t="s">
        <v>164</v>
      </c>
      <c r="G5" s="29" t="s">
        <v>21</v>
      </c>
      <c r="H5" s="40" t="s">
        <v>76</v>
      </c>
      <c r="I5" s="31" t="s">
        <v>11</v>
      </c>
      <c r="J5" s="165"/>
      <c r="K5" s="167"/>
    </row>
    <row r="6" spans="1:15" s="100" customFormat="1" ht="21.75" customHeight="1" x14ac:dyDescent="0.2">
      <c r="A6" s="98"/>
      <c r="B6" s="99" t="s">
        <v>23</v>
      </c>
      <c r="C6" s="99"/>
      <c r="D6" s="96">
        <f>D7+D18+D20+D22+D25+D27+D44+D54+D58+D63+D65+D73+D81+D90+D119</f>
        <v>1663133954.5900002</v>
      </c>
      <c r="E6" s="96">
        <f>E7+E18+E20+E22+E25+E27+E44+E54+E58+E63+E65+E73+E81+E90+E119</f>
        <v>275880742</v>
      </c>
      <c r="F6" s="96">
        <v>51818436</v>
      </c>
      <c r="G6" s="96">
        <f>G7+G18+G20+G22+G25+G27+G44+G54+G58+G65+G73+G81+G90+G119</f>
        <v>2977132</v>
      </c>
      <c r="H6" s="96">
        <f>F6+G6</f>
        <v>54795568</v>
      </c>
      <c r="I6" s="97">
        <f>H6/E6%</f>
        <v>19.862048942872569</v>
      </c>
      <c r="J6" s="96">
        <f>D6+H6</f>
        <v>1717929522.5900002</v>
      </c>
      <c r="K6" s="99"/>
      <c r="L6" s="140"/>
    </row>
    <row r="7" spans="1:15" ht="26.25" customHeight="1" x14ac:dyDescent="0.2">
      <c r="A7" s="34"/>
      <c r="B7" s="94" t="s">
        <v>121</v>
      </c>
      <c r="C7" s="51"/>
      <c r="D7" s="51">
        <f>SUM(D8:D17)</f>
        <v>1045476855.37</v>
      </c>
      <c r="E7" s="51">
        <f>SUM(E8:E17)</f>
        <v>90298152</v>
      </c>
      <c r="F7" s="51">
        <f>SUM(F8:F17)</f>
        <v>32208322</v>
      </c>
      <c r="G7" s="51">
        <f>SUM(G8:G17)</f>
        <v>1096801</v>
      </c>
      <c r="H7" s="51">
        <f t="shared" ref="H7:H70" si="0">F7+G7</f>
        <v>33305123</v>
      </c>
      <c r="I7" s="95">
        <f>H7/E7%</f>
        <v>36.883504548354431</v>
      </c>
      <c r="J7" s="51">
        <f>D7+H7</f>
        <v>1078781978.3699999</v>
      </c>
      <c r="K7" s="51"/>
      <c r="L7" s="35"/>
    </row>
    <row r="8" spans="1:15" ht="16.5" customHeight="1" x14ac:dyDescent="0.2">
      <c r="A8" s="37"/>
      <c r="B8" s="46" t="s">
        <v>18</v>
      </c>
      <c r="C8" s="47"/>
      <c r="D8" s="47"/>
      <c r="E8" s="47">
        <v>170000</v>
      </c>
      <c r="F8" s="47">
        <v>0</v>
      </c>
      <c r="G8" s="47"/>
      <c r="H8" s="47">
        <f t="shared" si="0"/>
        <v>0</v>
      </c>
      <c r="I8" s="70">
        <f>H8/E8%</f>
        <v>0</v>
      </c>
      <c r="J8" s="47">
        <f>D8+H8</f>
        <v>0</v>
      </c>
      <c r="K8" s="70"/>
    </row>
    <row r="9" spans="1:15" ht="60" x14ac:dyDescent="0.2">
      <c r="A9" s="37">
        <v>74531</v>
      </c>
      <c r="B9" s="46" t="s">
        <v>119</v>
      </c>
      <c r="C9" s="47">
        <v>4245500.71</v>
      </c>
      <c r="D9" s="47">
        <v>3616808.7</v>
      </c>
      <c r="E9" s="47">
        <v>491760</v>
      </c>
      <c r="F9" s="47">
        <v>0</v>
      </c>
      <c r="G9" s="47"/>
      <c r="H9" s="47">
        <f t="shared" si="0"/>
        <v>0</v>
      </c>
      <c r="I9" s="70">
        <f>H9/E9%</f>
        <v>0</v>
      </c>
      <c r="J9" s="47">
        <f>D9+H9</f>
        <v>3616808.7</v>
      </c>
      <c r="K9" s="70">
        <f>J9/C9%</f>
        <v>85.191569783060999</v>
      </c>
    </row>
    <row r="10" spans="1:15" ht="48" x14ac:dyDescent="0.2">
      <c r="A10" s="37">
        <v>66253</v>
      </c>
      <c r="B10" s="46" t="s">
        <v>32</v>
      </c>
      <c r="C10" s="47">
        <v>309614383.63</v>
      </c>
      <c r="D10" s="47">
        <v>301749182.72000003</v>
      </c>
      <c r="E10" s="47">
        <v>6392506</v>
      </c>
      <c r="F10" s="47">
        <v>875</v>
      </c>
      <c r="G10" s="47"/>
      <c r="H10" s="47">
        <f t="shared" si="0"/>
        <v>875</v>
      </c>
      <c r="I10" s="70">
        <f>H10/E10%</f>
        <v>1.3687902678542656E-2</v>
      </c>
      <c r="J10" s="47">
        <f>D10+H10</f>
        <v>301750057.72000003</v>
      </c>
      <c r="K10" s="70">
        <f>J10/C10%</f>
        <v>97.459961059367927</v>
      </c>
    </row>
    <row r="11" spans="1:15" ht="48" x14ac:dyDescent="0.2">
      <c r="A11" s="37">
        <v>76065</v>
      </c>
      <c r="B11" s="46" t="s">
        <v>66</v>
      </c>
      <c r="C11" s="47">
        <v>56221186</v>
      </c>
      <c r="D11" s="47">
        <v>96378327.609999999</v>
      </c>
      <c r="E11" s="47">
        <v>5811</v>
      </c>
      <c r="F11" s="47">
        <v>0</v>
      </c>
      <c r="G11" s="47"/>
      <c r="H11" s="47">
        <f t="shared" si="0"/>
        <v>0</v>
      </c>
      <c r="I11" s="70">
        <f>H11/E11%</f>
        <v>0</v>
      </c>
      <c r="J11" s="47">
        <f>D11+H11</f>
        <v>96378327.609999999</v>
      </c>
      <c r="K11" s="70">
        <f>J11/C11%</f>
        <v>171.42706240668775</v>
      </c>
    </row>
    <row r="12" spans="1:15" ht="36" x14ac:dyDescent="0.2">
      <c r="A12" s="37">
        <v>72056</v>
      </c>
      <c r="B12" s="46" t="s">
        <v>33</v>
      </c>
      <c r="C12" s="47">
        <v>161711702.53</v>
      </c>
      <c r="D12" s="47">
        <v>158163610.71000001</v>
      </c>
      <c r="E12" s="47">
        <v>3548091</v>
      </c>
      <c r="F12" s="47">
        <v>0</v>
      </c>
      <c r="G12" s="47"/>
      <c r="H12" s="47">
        <f t="shared" si="0"/>
        <v>0</v>
      </c>
      <c r="I12" s="70">
        <f>H12/E12%</f>
        <v>0</v>
      </c>
      <c r="J12" s="47">
        <f>D12+H12</f>
        <v>158163610.71000001</v>
      </c>
      <c r="K12" s="70">
        <f>J12/C12%</f>
        <v>97.805915240214745</v>
      </c>
    </row>
    <row r="13" spans="1:15" ht="60" x14ac:dyDescent="0.2">
      <c r="A13" s="37">
        <v>74505</v>
      </c>
      <c r="B13" s="46" t="s">
        <v>34</v>
      </c>
      <c r="C13" s="47">
        <v>78610205.049999997</v>
      </c>
      <c r="D13" s="47">
        <v>76493767.019999996</v>
      </c>
      <c r="E13" s="47">
        <v>1427908</v>
      </c>
      <c r="F13" s="47">
        <v>0</v>
      </c>
      <c r="G13" s="47"/>
      <c r="H13" s="47">
        <f t="shared" si="0"/>
        <v>0</v>
      </c>
      <c r="I13" s="70">
        <f>H13/E13%</f>
        <v>0</v>
      </c>
      <c r="J13" s="47">
        <f>D13+H13</f>
        <v>76493767.019999996</v>
      </c>
      <c r="K13" s="70">
        <f>J13/C13%</f>
        <v>97.307680308614067</v>
      </c>
      <c r="O13" s="135"/>
    </row>
    <row r="14" spans="1:15" ht="48" x14ac:dyDescent="0.2">
      <c r="A14" s="37">
        <v>58330</v>
      </c>
      <c r="B14" s="46" t="s">
        <v>15</v>
      </c>
      <c r="C14" s="47">
        <v>255270770.75</v>
      </c>
      <c r="D14" s="47">
        <v>241460257.40000001</v>
      </c>
      <c r="E14" s="47">
        <v>2948149</v>
      </c>
      <c r="F14" s="47">
        <v>109500</v>
      </c>
      <c r="G14" s="47"/>
      <c r="H14" s="47">
        <f t="shared" si="0"/>
        <v>109500</v>
      </c>
      <c r="I14" s="70">
        <f>H14/E14%</f>
        <v>3.7141949067024767</v>
      </c>
      <c r="J14" s="47">
        <f>D14+H14</f>
        <v>241569757.40000001</v>
      </c>
      <c r="K14" s="70">
        <f>J14/C14%</f>
        <v>94.632752778649262</v>
      </c>
    </row>
    <row r="15" spans="1:15" ht="48" x14ac:dyDescent="0.2">
      <c r="A15" s="37">
        <v>57894</v>
      </c>
      <c r="B15" s="46" t="s">
        <v>12</v>
      </c>
      <c r="C15" s="47">
        <v>224048015.52000001</v>
      </c>
      <c r="D15" s="47">
        <v>167614901.21000001</v>
      </c>
      <c r="E15" s="47">
        <v>54590749</v>
      </c>
      <c r="F15" s="47">
        <v>32097947</v>
      </c>
      <c r="G15" s="47">
        <v>1096801</v>
      </c>
      <c r="H15" s="47">
        <f t="shared" si="0"/>
        <v>33194748</v>
      </c>
      <c r="I15" s="70">
        <f>H15/E15%</f>
        <v>60.806544346918564</v>
      </c>
      <c r="J15" s="47">
        <f>D15+H15</f>
        <v>200809649.21000001</v>
      </c>
      <c r="K15" s="70">
        <f>J15/C15%</f>
        <v>89.6279526261077</v>
      </c>
    </row>
    <row r="16" spans="1:15" ht="48" x14ac:dyDescent="0.2">
      <c r="A16" s="37">
        <v>327905</v>
      </c>
      <c r="B16" s="46" t="s">
        <v>151</v>
      </c>
      <c r="C16" s="47">
        <v>63299811</v>
      </c>
      <c r="D16" s="47">
        <v>0</v>
      </c>
      <c r="E16" s="47">
        <v>12989943</v>
      </c>
      <c r="F16" s="47">
        <v>0</v>
      </c>
      <c r="G16" s="47"/>
      <c r="H16" s="47">
        <f t="shared" si="0"/>
        <v>0</v>
      </c>
      <c r="I16" s="70">
        <f>H16/E16%</f>
        <v>0</v>
      </c>
      <c r="J16" s="47">
        <f>D16+H16</f>
        <v>0</v>
      </c>
      <c r="K16" s="70">
        <f>J16/C16%</f>
        <v>0</v>
      </c>
    </row>
    <row r="17" spans="1:12" ht="48" x14ac:dyDescent="0.2">
      <c r="A17" s="37">
        <v>159298</v>
      </c>
      <c r="B17" s="46" t="s">
        <v>31</v>
      </c>
      <c r="C17" s="47">
        <v>71944623</v>
      </c>
      <c r="D17" s="47">
        <v>0</v>
      </c>
      <c r="E17" s="47">
        <v>7733235</v>
      </c>
      <c r="F17" s="47">
        <v>0</v>
      </c>
      <c r="G17" s="47"/>
      <c r="H17" s="47">
        <f t="shared" si="0"/>
        <v>0</v>
      </c>
      <c r="I17" s="70">
        <f>H17/E17%</f>
        <v>0</v>
      </c>
      <c r="J17" s="47">
        <f>D17+H17</f>
        <v>0</v>
      </c>
      <c r="K17" s="70">
        <f>J17/C17%</f>
        <v>0</v>
      </c>
    </row>
    <row r="18" spans="1:12" ht="26.25" customHeight="1" x14ac:dyDescent="0.2">
      <c r="A18" s="109"/>
      <c r="B18" s="110" t="s">
        <v>120</v>
      </c>
      <c r="C18" s="110"/>
      <c r="D18" s="111">
        <f>D19</f>
        <v>1497079.07</v>
      </c>
      <c r="E18" s="111">
        <f>E19</f>
        <v>811048</v>
      </c>
      <c r="F18" s="111">
        <v>0</v>
      </c>
      <c r="G18" s="111">
        <f t="shared" ref="G18" si="1">G19</f>
        <v>0</v>
      </c>
      <c r="H18" s="111">
        <f t="shared" si="0"/>
        <v>0</v>
      </c>
      <c r="I18" s="124">
        <f>H18/E18%</f>
        <v>0</v>
      </c>
      <c r="J18" s="111">
        <f>D18+H18</f>
        <v>1497079.07</v>
      </c>
      <c r="K18" s="111"/>
      <c r="L18" s="35"/>
    </row>
    <row r="19" spans="1:12" ht="48" x14ac:dyDescent="0.2">
      <c r="A19" s="138">
        <v>117211</v>
      </c>
      <c r="B19" s="139" t="s">
        <v>113</v>
      </c>
      <c r="C19" s="108">
        <v>2308127.64</v>
      </c>
      <c r="D19" s="108">
        <v>1497079.07</v>
      </c>
      <c r="E19" s="108">
        <v>811048</v>
      </c>
      <c r="F19" s="108">
        <v>0</v>
      </c>
      <c r="G19" s="108"/>
      <c r="H19" s="108">
        <f t="shared" si="0"/>
        <v>0</v>
      </c>
      <c r="I19" s="141">
        <f>H19/E19%</f>
        <v>0</v>
      </c>
      <c r="J19" s="108">
        <f>D19+H19</f>
        <v>1497079.07</v>
      </c>
      <c r="K19" s="141">
        <f>J19/C19%</f>
        <v>64.861190692209718</v>
      </c>
    </row>
    <row r="20" spans="1:12" ht="26.25" customHeight="1" x14ac:dyDescent="0.2">
      <c r="A20" s="46"/>
      <c r="B20" s="94" t="s">
        <v>122</v>
      </c>
      <c r="C20" s="94"/>
      <c r="D20" s="51">
        <f>D21</f>
        <v>67045309.93</v>
      </c>
      <c r="E20" s="51">
        <f>E21</f>
        <v>19979265</v>
      </c>
      <c r="F20" s="51">
        <v>278950</v>
      </c>
      <c r="G20" s="51">
        <f t="shared" ref="G20" si="2">G21</f>
        <v>42000</v>
      </c>
      <c r="H20" s="51">
        <f t="shared" si="0"/>
        <v>320950</v>
      </c>
      <c r="I20" s="95">
        <f>H20/E20%</f>
        <v>1.6064154512190514</v>
      </c>
      <c r="J20" s="51">
        <f>D20+H20</f>
        <v>67366259.930000007</v>
      </c>
      <c r="K20" s="51"/>
      <c r="L20" s="35"/>
    </row>
    <row r="21" spans="1:12" ht="48" x14ac:dyDescent="0.2">
      <c r="A21" s="138">
        <v>16823</v>
      </c>
      <c r="B21" s="139" t="s">
        <v>114</v>
      </c>
      <c r="C21" s="108">
        <v>131606305.98999999</v>
      </c>
      <c r="D21" s="108">
        <v>67045309.93</v>
      </c>
      <c r="E21" s="108">
        <v>19979265</v>
      </c>
      <c r="F21" s="108">
        <v>278950</v>
      </c>
      <c r="G21" s="108">
        <v>42000</v>
      </c>
      <c r="H21" s="108">
        <f t="shared" si="0"/>
        <v>320950</v>
      </c>
      <c r="I21" s="141">
        <f>H21/E21%</f>
        <v>1.6064154512190514</v>
      </c>
      <c r="J21" s="108">
        <f>D21+H21</f>
        <v>67366259.930000007</v>
      </c>
      <c r="K21" s="141">
        <f>J21/C21%</f>
        <v>51.187714314478804</v>
      </c>
    </row>
    <row r="22" spans="1:12" ht="26.25" customHeight="1" x14ac:dyDescent="0.2">
      <c r="A22" s="46"/>
      <c r="B22" s="94" t="s">
        <v>123</v>
      </c>
      <c r="C22" s="94"/>
      <c r="D22" s="51">
        <f>SUM(D23:D24)</f>
        <v>23673602.68</v>
      </c>
      <c r="E22" s="51">
        <f>SUM(E23:E24)</f>
        <v>400144</v>
      </c>
      <c r="F22" s="51">
        <v>0</v>
      </c>
      <c r="G22" s="51">
        <f t="shared" ref="G22" si="3">SUM(G23:G24)</f>
        <v>0</v>
      </c>
      <c r="H22" s="51">
        <f t="shared" si="0"/>
        <v>0</v>
      </c>
      <c r="I22" s="95">
        <f>H22/E22%</f>
        <v>0</v>
      </c>
      <c r="J22" s="51">
        <f>D22+H22</f>
        <v>23673602.68</v>
      </c>
      <c r="K22" s="51"/>
      <c r="L22" s="35"/>
    </row>
    <row r="23" spans="1:12" ht="60" x14ac:dyDescent="0.2">
      <c r="A23" s="48">
        <v>191262</v>
      </c>
      <c r="B23" s="46" t="s">
        <v>115</v>
      </c>
      <c r="C23" s="130">
        <v>12762215</v>
      </c>
      <c r="D23" s="130">
        <v>12651378.949999999</v>
      </c>
      <c r="E23" s="47">
        <v>5437</v>
      </c>
      <c r="F23" s="47">
        <v>0</v>
      </c>
      <c r="G23" s="108"/>
      <c r="H23" s="108">
        <f t="shared" si="0"/>
        <v>0</v>
      </c>
      <c r="I23" s="141">
        <f>H23/E23%</f>
        <v>0</v>
      </c>
      <c r="J23" s="108">
        <f>D23+H23</f>
        <v>12651378.949999999</v>
      </c>
      <c r="K23" s="132">
        <f>J23/C23%</f>
        <v>99.131529675687176</v>
      </c>
    </row>
    <row r="24" spans="1:12" ht="48" x14ac:dyDescent="0.2">
      <c r="A24" s="138">
        <v>187772</v>
      </c>
      <c r="B24" s="139" t="s">
        <v>61</v>
      </c>
      <c r="C24" s="108">
        <v>11416931</v>
      </c>
      <c r="D24" s="108">
        <v>11022223.73</v>
      </c>
      <c r="E24" s="108">
        <v>394707</v>
      </c>
      <c r="F24" s="108">
        <v>0</v>
      </c>
      <c r="G24" s="108"/>
      <c r="H24" s="108">
        <f t="shared" si="0"/>
        <v>0</v>
      </c>
      <c r="I24" s="141">
        <f>H24/E24%</f>
        <v>0</v>
      </c>
      <c r="J24" s="108">
        <f>D24+H24</f>
        <v>11022223.73</v>
      </c>
      <c r="K24" s="141">
        <f>J24/C24%</f>
        <v>96.542790089560853</v>
      </c>
    </row>
    <row r="25" spans="1:12" ht="26.25" customHeight="1" x14ac:dyDescent="0.2">
      <c r="A25" s="46"/>
      <c r="B25" s="94" t="s">
        <v>124</v>
      </c>
      <c r="C25" s="94"/>
      <c r="D25" s="51">
        <f>D26</f>
        <v>247885</v>
      </c>
      <c r="E25" s="51">
        <f>E26</f>
        <v>5129402</v>
      </c>
      <c r="F25" s="51">
        <v>0</v>
      </c>
      <c r="G25" s="51">
        <f t="shared" ref="G25" si="4">G26</f>
        <v>0</v>
      </c>
      <c r="H25" s="51">
        <f t="shared" si="0"/>
        <v>0</v>
      </c>
      <c r="I25" s="95">
        <f>H25/E25%</f>
        <v>0</v>
      </c>
      <c r="J25" s="51">
        <f>D25+H25</f>
        <v>247885</v>
      </c>
      <c r="K25" s="51"/>
      <c r="L25" s="35"/>
    </row>
    <row r="26" spans="1:12" ht="72" x14ac:dyDescent="0.2">
      <c r="A26" s="138">
        <v>227664</v>
      </c>
      <c r="B26" s="139" t="s">
        <v>81</v>
      </c>
      <c r="C26" s="108">
        <v>5377287</v>
      </c>
      <c r="D26" s="130">
        <v>247885</v>
      </c>
      <c r="E26" s="108">
        <v>5129402</v>
      </c>
      <c r="F26" s="108">
        <v>0</v>
      </c>
      <c r="G26" s="108"/>
      <c r="H26" s="108">
        <f t="shared" si="0"/>
        <v>0</v>
      </c>
      <c r="I26" s="141">
        <f>H26/E26%</f>
        <v>0</v>
      </c>
      <c r="J26" s="108">
        <f>D26+H26</f>
        <v>247885</v>
      </c>
      <c r="K26" s="141">
        <f>J26/C26%</f>
        <v>4.6098525148462413</v>
      </c>
    </row>
    <row r="27" spans="1:12" ht="26.25" customHeight="1" x14ac:dyDescent="0.2">
      <c r="A27" s="46"/>
      <c r="B27" s="94" t="s">
        <v>125</v>
      </c>
      <c r="C27" s="94"/>
      <c r="D27" s="51">
        <f>SUM(D28:D43)</f>
        <v>24835096.520000003</v>
      </c>
      <c r="E27" s="51">
        <f>SUM(E28:E43)</f>
        <v>13066477</v>
      </c>
      <c r="F27" s="51">
        <f>SUM(F28:F43)</f>
        <v>4140077</v>
      </c>
      <c r="G27" s="51">
        <f>SUM(G28:G43)</f>
        <v>649151</v>
      </c>
      <c r="H27" s="51">
        <f t="shared" si="0"/>
        <v>4789228</v>
      </c>
      <c r="I27" s="95">
        <f>H27/E27%</f>
        <v>36.652787128466223</v>
      </c>
      <c r="J27" s="51">
        <f>D27+H27</f>
        <v>29624324.520000003</v>
      </c>
      <c r="K27" s="51"/>
      <c r="L27" s="35"/>
    </row>
    <row r="28" spans="1:12" ht="60" x14ac:dyDescent="0.2">
      <c r="A28" s="37">
        <v>66385</v>
      </c>
      <c r="B28" s="46" t="s">
        <v>26</v>
      </c>
      <c r="C28" s="47">
        <v>15078978.33</v>
      </c>
      <c r="D28" s="47">
        <v>9983047.3200000003</v>
      </c>
      <c r="E28" s="47">
        <v>2834454</v>
      </c>
      <c r="F28" s="47">
        <v>485320</v>
      </c>
      <c r="G28" s="47"/>
      <c r="H28" s="47">
        <f t="shared" si="0"/>
        <v>485320</v>
      </c>
      <c r="I28" s="70">
        <f>H28/E28%</f>
        <v>17.122168855095197</v>
      </c>
      <c r="J28" s="47">
        <f>D28+H28</f>
        <v>10468367.32</v>
      </c>
      <c r="K28" s="70">
        <f>J28/C28%</f>
        <v>69.423584880236376</v>
      </c>
    </row>
    <row r="29" spans="1:12" ht="72" x14ac:dyDescent="0.2">
      <c r="A29" s="37">
        <v>108527</v>
      </c>
      <c r="B29" s="46" t="s">
        <v>22</v>
      </c>
      <c r="C29" s="47">
        <v>2725244.36</v>
      </c>
      <c r="D29" s="47">
        <v>2412374.2999999998</v>
      </c>
      <c r="E29" s="47">
        <v>2007</v>
      </c>
      <c r="F29" s="47">
        <v>0</v>
      </c>
      <c r="G29" s="47"/>
      <c r="H29" s="47">
        <f t="shared" si="0"/>
        <v>0</v>
      </c>
      <c r="I29" s="70">
        <f>H29/E29%</f>
        <v>0</v>
      </c>
      <c r="J29" s="47">
        <f>D29+H29</f>
        <v>2412374.2999999998</v>
      </c>
      <c r="K29" s="70">
        <f>J29/C29%</f>
        <v>88.519559398335929</v>
      </c>
    </row>
    <row r="30" spans="1:12" ht="60" x14ac:dyDescent="0.2">
      <c r="A30" s="37">
        <v>142233</v>
      </c>
      <c r="B30" s="46" t="s">
        <v>35</v>
      </c>
      <c r="C30" s="47">
        <v>347525.81</v>
      </c>
      <c r="D30" s="47">
        <v>281104.27</v>
      </c>
      <c r="E30" s="47">
        <v>39406</v>
      </c>
      <c r="F30" s="47">
        <v>0</v>
      </c>
      <c r="G30" s="47"/>
      <c r="H30" s="47">
        <f t="shared" si="0"/>
        <v>0</v>
      </c>
      <c r="I30" s="70">
        <f>H30/E30%</f>
        <v>0</v>
      </c>
      <c r="J30" s="47">
        <f>D30+H30</f>
        <v>281104.27</v>
      </c>
      <c r="K30" s="70">
        <f>J30/C30%</f>
        <v>80.887307334094132</v>
      </c>
    </row>
    <row r="31" spans="1:12" ht="36" x14ac:dyDescent="0.2">
      <c r="A31" s="37">
        <v>111221</v>
      </c>
      <c r="B31" s="46" t="s">
        <v>65</v>
      </c>
      <c r="C31" s="47">
        <v>3865203</v>
      </c>
      <c r="D31" s="47">
        <v>89540.59</v>
      </c>
      <c r="E31" s="47">
        <v>460753</v>
      </c>
      <c r="F31" s="47">
        <v>0</v>
      </c>
      <c r="G31" s="47"/>
      <c r="H31" s="47">
        <f t="shared" si="0"/>
        <v>0</v>
      </c>
      <c r="I31" s="70">
        <f>H31/E31%</f>
        <v>0</v>
      </c>
      <c r="J31" s="47">
        <f>D31+H31</f>
        <v>89540.59</v>
      </c>
      <c r="K31" s="70">
        <f>J31/C31%</f>
        <v>2.3165818198940649</v>
      </c>
    </row>
    <row r="32" spans="1:12" ht="36" x14ac:dyDescent="0.2">
      <c r="A32" s="37">
        <v>111234</v>
      </c>
      <c r="B32" s="46" t="s">
        <v>13</v>
      </c>
      <c r="C32" s="47">
        <v>14669819.58</v>
      </c>
      <c r="D32" s="47">
        <v>3978634.55</v>
      </c>
      <c r="E32" s="47">
        <v>4365198</v>
      </c>
      <c r="F32" s="47">
        <v>1954291</v>
      </c>
      <c r="G32" s="47">
        <v>584419</v>
      </c>
      <c r="H32" s="47">
        <f t="shared" si="0"/>
        <v>2538710</v>
      </c>
      <c r="I32" s="70">
        <f>H32/E32%</f>
        <v>58.157957554273594</v>
      </c>
      <c r="J32" s="47">
        <f>D32+H32</f>
        <v>6517344.5499999998</v>
      </c>
      <c r="K32" s="70">
        <f>J32/C32%</f>
        <v>44.426889604595942</v>
      </c>
    </row>
    <row r="33" spans="1:12" ht="48" x14ac:dyDescent="0.2">
      <c r="A33" s="37">
        <v>141991</v>
      </c>
      <c r="B33" s="46" t="s">
        <v>36</v>
      </c>
      <c r="C33" s="47">
        <v>376317.74</v>
      </c>
      <c r="D33" s="47">
        <v>306143.46000000002</v>
      </c>
      <c r="E33" s="47">
        <v>51740</v>
      </c>
      <c r="F33" s="47">
        <v>0</v>
      </c>
      <c r="G33" s="47"/>
      <c r="H33" s="47">
        <f t="shared" si="0"/>
        <v>0</v>
      </c>
      <c r="I33" s="70">
        <f>H33/E33%</f>
        <v>0</v>
      </c>
      <c r="J33" s="47">
        <f>D33+H33</f>
        <v>306143.46000000002</v>
      </c>
      <c r="K33" s="70">
        <f>J33/C33%</f>
        <v>81.352385885395677</v>
      </c>
    </row>
    <row r="34" spans="1:12" ht="60" x14ac:dyDescent="0.2">
      <c r="A34" s="37">
        <v>142222</v>
      </c>
      <c r="B34" s="46" t="s">
        <v>37</v>
      </c>
      <c r="C34" s="47">
        <v>412200.81</v>
      </c>
      <c r="D34" s="47">
        <v>324780.38</v>
      </c>
      <c r="E34" s="47">
        <v>43811</v>
      </c>
      <c r="F34" s="47">
        <v>0</v>
      </c>
      <c r="G34" s="47"/>
      <c r="H34" s="47">
        <f t="shared" si="0"/>
        <v>0</v>
      </c>
      <c r="I34" s="70">
        <f>H34/E34%</f>
        <v>0</v>
      </c>
      <c r="J34" s="47">
        <f>D34+H34</f>
        <v>324780.38</v>
      </c>
      <c r="K34" s="70">
        <f>J34/C34%</f>
        <v>78.791785974413784</v>
      </c>
    </row>
    <row r="35" spans="1:12" ht="60" x14ac:dyDescent="0.2">
      <c r="A35" s="37">
        <v>141811</v>
      </c>
      <c r="B35" s="46" t="s">
        <v>38</v>
      </c>
      <c r="C35" s="47">
        <v>383114.81</v>
      </c>
      <c r="D35" s="47">
        <v>313378.19</v>
      </c>
      <c r="E35" s="47">
        <v>38050</v>
      </c>
      <c r="F35" s="47">
        <v>0</v>
      </c>
      <c r="G35" s="47"/>
      <c r="H35" s="47">
        <f t="shared" si="0"/>
        <v>0</v>
      </c>
      <c r="I35" s="70">
        <f>H35/E35%</f>
        <v>0</v>
      </c>
      <c r="J35" s="47">
        <f>D35+H35</f>
        <v>313378.19</v>
      </c>
      <c r="K35" s="70">
        <f>J35/C35%</f>
        <v>81.797461706061426</v>
      </c>
    </row>
    <row r="36" spans="1:12" ht="46.5" customHeight="1" x14ac:dyDescent="0.2">
      <c r="A36" s="37">
        <v>142361</v>
      </c>
      <c r="B36" s="46" t="s">
        <v>39</v>
      </c>
      <c r="C36" s="47">
        <v>337182.6</v>
      </c>
      <c r="D36" s="47">
        <v>273095.39</v>
      </c>
      <c r="E36" s="47">
        <v>31960</v>
      </c>
      <c r="F36" s="47">
        <v>0</v>
      </c>
      <c r="G36" s="47"/>
      <c r="H36" s="47">
        <f t="shared" si="0"/>
        <v>0</v>
      </c>
      <c r="I36" s="70">
        <f>H36/E36%</f>
        <v>0</v>
      </c>
      <c r="J36" s="47">
        <f>D36+H36</f>
        <v>273095.39</v>
      </c>
      <c r="K36" s="70">
        <f>J36/C36%</f>
        <v>80.993322312598593</v>
      </c>
    </row>
    <row r="37" spans="1:12" ht="72" x14ac:dyDescent="0.2">
      <c r="A37" s="37">
        <v>143125</v>
      </c>
      <c r="B37" s="46" t="s">
        <v>40</v>
      </c>
      <c r="C37" s="47">
        <v>13168445</v>
      </c>
      <c r="D37" s="47">
        <v>5782564.8600000003</v>
      </c>
      <c r="E37" s="47">
        <v>2277708</v>
      </c>
      <c r="F37" s="47">
        <v>1700466</v>
      </c>
      <c r="G37" s="47">
        <v>64732</v>
      </c>
      <c r="H37" s="47">
        <f t="shared" si="0"/>
        <v>1765198</v>
      </c>
      <c r="I37" s="70">
        <f>H37/E37%</f>
        <v>77.498871672751719</v>
      </c>
      <c r="J37" s="47">
        <f>D37+H37</f>
        <v>7547762.8600000003</v>
      </c>
      <c r="K37" s="70">
        <f>J37/C37%</f>
        <v>57.31703978715786</v>
      </c>
    </row>
    <row r="38" spans="1:12" ht="48" x14ac:dyDescent="0.2">
      <c r="A38" s="37">
        <v>142024</v>
      </c>
      <c r="B38" s="46" t="s">
        <v>41</v>
      </c>
      <c r="C38" s="47">
        <v>248885.52</v>
      </c>
      <c r="D38" s="47">
        <v>207635.51</v>
      </c>
      <c r="E38" s="47">
        <v>25870</v>
      </c>
      <c r="F38" s="47">
        <v>0</v>
      </c>
      <c r="G38" s="47"/>
      <c r="H38" s="47">
        <f t="shared" si="0"/>
        <v>0</v>
      </c>
      <c r="I38" s="70">
        <f>H38/E38%</f>
        <v>0</v>
      </c>
      <c r="J38" s="47">
        <f>D38+H38</f>
        <v>207635.51</v>
      </c>
      <c r="K38" s="70">
        <f>J38/C38%</f>
        <v>83.426110928430077</v>
      </c>
    </row>
    <row r="39" spans="1:12" ht="60" x14ac:dyDescent="0.2">
      <c r="A39" s="37">
        <v>142316</v>
      </c>
      <c r="B39" s="46" t="s">
        <v>42</v>
      </c>
      <c r="C39" s="47">
        <v>296021.2</v>
      </c>
      <c r="D39" s="47">
        <v>225191.47</v>
      </c>
      <c r="E39" s="47">
        <v>31960</v>
      </c>
      <c r="F39" s="47">
        <v>0</v>
      </c>
      <c r="G39" s="47"/>
      <c r="H39" s="47">
        <f t="shared" si="0"/>
        <v>0</v>
      </c>
      <c r="I39" s="70">
        <f>H39/E39%</f>
        <v>0</v>
      </c>
      <c r="J39" s="47">
        <f>D39+H39</f>
        <v>225191.47</v>
      </c>
      <c r="K39" s="70">
        <f>J39/C39%</f>
        <v>76.072750870545761</v>
      </c>
    </row>
    <row r="40" spans="1:12" ht="60" x14ac:dyDescent="0.2">
      <c r="A40" s="37">
        <v>142355</v>
      </c>
      <c r="B40" s="46" t="s">
        <v>43</v>
      </c>
      <c r="C40" s="47">
        <v>312350.82</v>
      </c>
      <c r="D40" s="47">
        <v>245879.66</v>
      </c>
      <c r="E40" s="47">
        <v>38728</v>
      </c>
      <c r="F40" s="47">
        <v>0</v>
      </c>
      <c r="G40" s="47"/>
      <c r="H40" s="47">
        <f t="shared" si="0"/>
        <v>0</v>
      </c>
      <c r="I40" s="70">
        <f>H40/E40%</f>
        <v>0</v>
      </c>
      <c r="J40" s="47">
        <f>D40+H40</f>
        <v>245879.66</v>
      </c>
      <c r="K40" s="70">
        <f>J40/C40%</f>
        <v>78.719069794662289</v>
      </c>
    </row>
    <row r="41" spans="1:12" ht="60" x14ac:dyDescent="0.2">
      <c r="A41" s="37">
        <v>148105</v>
      </c>
      <c r="B41" s="46" t="s">
        <v>77</v>
      </c>
      <c r="C41" s="47">
        <v>2516113</v>
      </c>
      <c r="D41" s="47">
        <v>69230.570000000007</v>
      </c>
      <c r="E41" s="47">
        <v>61395</v>
      </c>
      <c r="F41" s="47">
        <v>0</v>
      </c>
      <c r="G41" s="47"/>
      <c r="H41" s="47">
        <f t="shared" si="0"/>
        <v>0</v>
      </c>
      <c r="I41" s="70">
        <f>H41/E41%</f>
        <v>0</v>
      </c>
      <c r="J41" s="47">
        <f>D41+H41</f>
        <v>69230.570000000007</v>
      </c>
      <c r="K41" s="70">
        <f>J41/C41%</f>
        <v>2.7514889037177586</v>
      </c>
    </row>
    <row r="42" spans="1:12" ht="48" x14ac:dyDescent="0.2">
      <c r="A42" s="37">
        <v>145477</v>
      </c>
      <c r="B42" s="46" t="s">
        <v>72</v>
      </c>
      <c r="C42" s="47">
        <v>5473854</v>
      </c>
      <c r="D42" s="47">
        <v>206339</v>
      </c>
      <c r="E42" s="47">
        <v>2624922</v>
      </c>
      <c r="F42" s="47">
        <v>0</v>
      </c>
      <c r="G42" s="47"/>
      <c r="H42" s="47">
        <f t="shared" si="0"/>
        <v>0</v>
      </c>
      <c r="I42" s="70">
        <f>H42/E42%</f>
        <v>0</v>
      </c>
      <c r="J42" s="47">
        <f>D42+H42</f>
        <v>206339</v>
      </c>
      <c r="K42" s="70">
        <f>J42/C42%</f>
        <v>3.7695378795269292</v>
      </c>
    </row>
    <row r="43" spans="1:12" ht="60" x14ac:dyDescent="0.2">
      <c r="A43" s="37">
        <v>142289</v>
      </c>
      <c r="B43" s="46" t="s">
        <v>44</v>
      </c>
      <c r="C43" s="47">
        <v>354496</v>
      </c>
      <c r="D43" s="47">
        <v>136157</v>
      </c>
      <c r="E43" s="47">
        <v>138515</v>
      </c>
      <c r="F43" s="47">
        <v>0</v>
      </c>
      <c r="G43" s="47"/>
      <c r="H43" s="47">
        <f t="shared" si="0"/>
        <v>0</v>
      </c>
      <c r="I43" s="70">
        <f>H43/E43%</f>
        <v>0</v>
      </c>
      <c r="J43" s="47">
        <f>D43+H43</f>
        <v>136157</v>
      </c>
      <c r="K43" s="70">
        <f>J43/C43%</f>
        <v>38.408613919480047</v>
      </c>
    </row>
    <row r="44" spans="1:12" ht="26.25" customHeight="1" x14ac:dyDescent="0.2">
      <c r="A44" s="109"/>
      <c r="B44" s="110" t="s">
        <v>126</v>
      </c>
      <c r="C44" s="110"/>
      <c r="D44" s="111">
        <f>SUM(D45:D53)</f>
        <v>1273222.6299999999</v>
      </c>
      <c r="E44" s="111">
        <f>SUM(E45:E53)</f>
        <v>9503385</v>
      </c>
      <c r="F44" s="111">
        <v>0</v>
      </c>
      <c r="G44" s="111">
        <f t="shared" ref="G44" si="5">SUM(G45:G53)</f>
        <v>10000</v>
      </c>
      <c r="H44" s="111">
        <f t="shared" si="0"/>
        <v>10000</v>
      </c>
      <c r="I44" s="124">
        <f>H44/E44%</f>
        <v>0.10522566432907852</v>
      </c>
      <c r="J44" s="111">
        <f>D44+H44</f>
        <v>1283222.6299999999</v>
      </c>
      <c r="K44" s="111"/>
      <c r="L44" s="35"/>
    </row>
    <row r="45" spans="1:12" ht="36" x14ac:dyDescent="0.2">
      <c r="A45" s="48">
        <v>158310</v>
      </c>
      <c r="B45" s="46" t="s">
        <v>64</v>
      </c>
      <c r="C45" s="108">
        <v>6789638.5499999998</v>
      </c>
      <c r="D45" s="130">
        <v>183954</v>
      </c>
      <c r="E45" s="47">
        <v>3579426</v>
      </c>
      <c r="F45" s="47">
        <v>0</v>
      </c>
      <c r="G45" s="108"/>
      <c r="H45" s="108">
        <f t="shared" si="0"/>
        <v>0</v>
      </c>
      <c r="I45" s="141">
        <f>H45/E45%</f>
        <v>0</v>
      </c>
      <c r="J45" s="108">
        <f>D45+H45</f>
        <v>183954</v>
      </c>
      <c r="K45" s="132">
        <f>J45/C45%</f>
        <v>2.7093342104345157</v>
      </c>
    </row>
    <row r="46" spans="1:12" ht="84" x14ac:dyDescent="0.2">
      <c r="A46" s="48">
        <v>268071</v>
      </c>
      <c r="B46" s="46" t="s">
        <v>83</v>
      </c>
      <c r="C46" s="108">
        <v>477750</v>
      </c>
      <c r="D46" s="130">
        <v>0</v>
      </c>
      <c r="E46" s="47">
        <v>365549</v>
      </c>
      <c r="F46" s="47">
        <v>0</v>
      </c>
      <c r="G46" s="108"/>
      <c r="H46" s="108">
        <f t="shared" si="0"/>
        <v>0</v>
      </c>
      <c r="I46" s="141">
        <f>H46/E46%</f>
        <v>0</v>
      </c>
      <c r="J46" s="108">
        <f>D46+H46</f>
        <v>0</v>
      </c>
      <c r="K46" s="132">
        <f>J46/C46%</f>
        <v>0</v>
      </c>
    </row>
    <row r="47" spans="1:12" ht="72" x14ac:dyDescent="0.2">
      <c r="A47" s="48">
        <v>263915</v>
      </c>
      <c r="B47" s="46" t="s">
        <v>116</v>
      </c>
      <c r="C47" s="108">
        <v>1151713.3</v>
      </c>
      <c r="D47" s="108">
        <v>1004568.63</v>
      </c>
      <c r="E47" s="47">
        <v>66192</v>
      </c>
      <c r="F47" s="47">
        <v>0</v>
      </c>
      <c r="G47" s="108"/>
      <c r="H47" s="108">
        <f t="shared" si="0"/>
        <v>0</v>
      </c>
      <c r="I47" s="141">
        <f>H47/E47%</f>
        <v>0</v>
      </c>
      <c r="J47" s="108">
        <f>D47+H47</f>
        <v>1004568.63</v>
      </c>
      <c r="K47" s="132">
        <f>J47/C47%</f>
        <v>87.223845552534641</v>
      </c>
    </row>
    <row r="48" spans="1:12" ht="60" x14ac:dyDescent="0.2">
      <c r="A48" s="48">
        <v>233213</v>
      </c>
      <c r="B48" s="46" t="s">
        <v>67</v>
      </c>
      <c r="C48" s="108">
        <v>862093.25</v>
      </c>
      <c r="D48" s="130">
        <v>24100</v>
      </c>
      <c r="E48" s="47">
        <v>973858</v>
      </c>
      <c r="F48" s="47">
        <v>0</v>
      </c>
      <c r="G48" s="108"/>
      <c r="H48" s="108">
        <f t="shared" si="0"/>
        <v>0</v>
      </c>
      <c r="I48" s="141">
        <f>H48/E48%</f>
        <v>0</v>
      </c>
      <c r="J48" s="108">
        <f>D48+H48</f>
        <v>24100</v>
      </c>
      <c r="K48" s="132">
        <f>J48/C48%</f>
        <v>2.7955212501663826</v>
      </c>
    </row>
    <row r="49" spans="1:12" ht="48" x14ac:dyDescent="0.2">
      <c r="A49" s="48">
        <v>286531</v>
      </c>
      <c r="B49" s="46" t="s">
        <v>68</v>
      </c>
      <c r="C49" s="108">
        <v>1195259.8600000001</v>
      </c>
      <c r="D49" s="130">
        <v>26300</v>
      </c>
      <c r="E49" s="47">
        <v>1198961</v>
      </c>
      <c r="F49" s="47">
        <v>0</v>
      </c>
      <c r="G49" s="108"/>
      <c r="H49" s="108">
        <f t="shared" si="0"/>
        <v>0</v>
      </c>
      <c r="I49" s="141">
        <f>H49/E49%</f>
        <v>0</v>
      </c>
      <c r="J49" s="108">
        <f>D49+H49</f>
        <v>26300</v>
      </c>
      <c r="K49" s="132">
        <f>J49/C49%</f>
        <v>2.2003583388134524</v>
      </c>
    </row>
    <row r="50" spans="1:12" ht="84" x14ac:dyDescent="0.2">
      <c r="A50" s="48">
        <v>308562</v>
      </c>
      <c r="B50" s="46" t="s">
        <v>69</v>
      </c>
      <c r="C50" s="108">
        <v>1218395</v>
      </c>
      <c r="D50" s="130">
        <v>13500</v>
      </c>
      <c r="E50" s="47">
        <v>975252</v>
      </c>
      <c r="F50" s="47">
        <v>0</v>
      </c>
      <c r="G50" s="108"/>
      <c r="H50" s="108">
        <f t="shared" si="0"/>
        <v>0</v>
      </c>
      <c r="I50" s="141">
        <f>H50/E50%</f>
        <v>0</v>
      </c>
      <c r="J50" s="108">
        <f>D50+H50</f>
        <v>13500</v>
      </c>
      <c r="K50" s="132">
        <f>J50/C50%</f>
        <v>1.1080150525896773</v>
      </c>
    </row>
    <row r="51" spans="1:12" ht="60" x14ac:dyDescent="0.2">
      <c r="A51" s="48">
        <v>310146</v>
      </c>
      <c r="B51" s="46" t="s">
        <v>70</v>
      </c>
      <c r="C51" s="108">
        <v>700590</v>
      </c>
      <c r="D51" s="130">
        <v>10000</v>
      </c>
      <c r="E51" s="47">
        <v>688392</v>
      </c>
      <c r="F51" s="47">
        <v>0</v>
      </c>
      <c r="G51" s="108">
        <v>10000</v>
      </c>
      <c r="H51" s="108">
        <f t="shared" si="0"/>
        <v>10000</v>
      </c>
      <c r="I51" s="141">
        <f>H51/E51%</f>
        <v>1.4526606933258956</v>
      </c>
      <c r="J51" s="108">
        <f>D51+H51</f>
        <v>20000</v>
      </c>
      <c r="K51" s="132">
        <f>J51/C51%</f>
        <v>2.8547367219058222</v>
      </c>
    </row>
    <row r="52" spans="1:12" ht="72" x14ac:dyDescent="0.2">
      <c r="A52" s="48">
        <v>333135</v>
      </c>
      <c r="B52" s="46" t="s">
        <v>71</v>
      </c>
      <c r="C52" s="108">
        <v>1195800</v>
      </c>
      <c r="D52" s="130">
        <v>10800</v>
      </c>
      <c r="E52" s="47">
        <v>1195265</v>
      </c>
      <c r="F52" s="47">
        <v>0</v>
      </c>
      <c r="G52" s="108"/>
      <c r="H52" s="108">
        <f t="shared" si="0"/>
        <v>0</v>
      </c>
      <c r="I52" s="141">
        <f>H52/E52%</f>
        <v>0</v>
      </c>
      <c r="J52" s="108">
        <f>D52+H52</f>
        <v>10800</v>
      </c>
      <c r="K52" s="132">
        <f>J52/C52%</f>
        <v>0.90316106372303062</v>
      </c>
    </row>
    <row r="53" spans="1:12" ht="48" x14ac:dyDescent="0.2">
      <c r="A53" s="138">
        <v>335595</v>
      </c>
      <c r="B53" s="139" t="s">
        <v>84</v>
      </c>
      <c r="C53" s="108">
        <v>460490.75</v>
      </c>
      <c r="D53" s="130">
        <v>0</v>
      </c>
      <c r="E53" s="108">
        <v>460490</v>
      </c>
      <c r="F53" s="108">
        <v>0</v>
      </c>
      <c r="G53" s="108"/>
      <c r="H53" s="108">
        <f t="shared" si="0"/>
        <v>0</v>
      </c>
      <c r="I53" s="141">
        <f>H53/E53%</f>
        <v>0</v>
      </c>
      <c r="J53" s="108">
        <f>D53+H53</f>
        <v>0</v>
      </c>
      <c r="K53" s="141">
        <f>J53/C53%</f>
        <v>0</v>
      </c>
    </row>
    <row r="54" spans="1:12" ht="26.25" customHeight="1" x14ac:dyDescent="0.2">
      <c r="A54" s="46"/>
      <c r="B54" s="94" t="s">
        <v>127</v>
      </c>
      <c r="C54" s="94"/>
      <c r="D54" s="51">
        <f>SUM(D55:D57)</f>
        <v>1598048</v>
      </c>
      <c r="E54" s="51">
        <f>SUM(E55:E57)</f>
        <v>5257508</v>
      </c>
      <c r="F54" s="51">
        <f>SUM(F55:F57)</f>
        <v>135300</v>
      </c>
      <c r="G54" s="51">
        <f t="shared" ref="G54" si="6">SUM(G55:G57)</f>
        <v>0</v>
      </c>
      <c r="H54" s="51">
        <f t="shared" si="0"/>
        <v>135300</v>
      </c>
      <c r="I54" s="95">
        <f>H54/E54%</f>
        <v>2.5734625605895416</v>
      </c>
      <c r="J54" s="51">
        <f>D54+H54</f>
        <v>1733348</v>
      </c>
      <c r="K54" s="51"/>
      <c r="L54" s="35"/>
    </row>
    <row r="55" spans="1:12" ht="36" x14ac:dyDescent="0.2">
      <c r="A55" s="48">
        <v>182070</v>
      </c>
      <c r="B55" s="46" t="s">
        <v>111</v>
      </c>
      <c r="C55" s="108">
        <v>1197216.1399999999</v>
      </c>
      <c r="D55" s="108">
        <v>879608</v>
      </c>
      <c r="E55" s="47">
        <v>278603</v>
      </c>
      <c r="F55" s="47">
        <v>135300</v>
      </c>
      <c r="G55" s="108"/>
      <c r="H55" s="108">
        <f t="shared" si="0"/>
        <v>135300</v>
      </c>
      <c r="I55" s="141">
        <f>H55/E55%</f>
        <v>48.563726880184348</v>
      </c>
      <c r="J55" s="108">
        <f>D55+H55</f>
        <v>1014908</v>
      </c>
      <c r="K55" s="132">
        <f>J55/C55%</f>
        <v>84.772328578864645</v>
      </c>
    </row>
    <row r="56" spans="1:12" ht="36" x14ac:dyDescent="0.2">
      <c r="A56" s="138">
        <v>206839</v>
      </c>
      <c r="B56" s="139" t="s">
        <v>112</v>
      </c>
      <c r="C56" s="108">
        <v>1531774.66</v>
      </c>
      <c r="D56" s="108">
        <v>718440</v>
      </c>
      <c r="E56" s="108">
        <v>478905</v>
      </c>
      <c r="F56" s="108">
        <v>0</v>
      </c>
      <c r="G56" s="108"/>
      <c r="H56" s="108">
        <f t="shared" si="0"/>
        <v>0</v>
      </c>
      <c r="I56" s="141">
        <f>H56/E56%</f>
        <v>0</v>
      </c>
      <c r="J56" s="108">
        <f>D56+H56</f>
        <v>718440</v>
      </c>
      <c r="K56" s="141">
        <f>J56/C56%</f>
        <v>46.902460183014128</v>
      </c>
    </row>
    <row r="57" spans="1:12" ht="24" x14ac:dyDescent="0.2">
      <c r="A57" s="144">
        <v>2378488</v>
      </c>
      <c r="B57" s="139" t="s">
        <v>162</v>
      </c>
      <c r="C57" s="108">
        <v>4500000</v>
      </c>
      <c r="D57" s="108">
        <v>0</v>
      </c>
      <c r="E57" s="108">
        <v>4500000</v>
      </c>
      <c r="F57" s="108">
        <v>0</v>
      </c>
      <c r="G57" s="108"/>
      <c r="H57" s="108">
        <f t="shared" si="0"/>
        <v>0</v>
      </c>
      <c r="I57" s="141">
        <f>H57/E57%</f>
        <v>0</v>
      </c>
      <c r="J57" s="108">
        <f>D57+H57</f>
        <v>0</v>
      </c>
      <c r="K57" s="141">
        <f>J57/C57%</f>
        <v>0</v>
      </c>
    </row>
    <row r="58" spans="1:12" ht="26.25" customHeight="1" x14ac:dyDescent="0.2">
      <c r="A58" s="46"/>
      <c r="B58" s="94" t="s">
        <v>128</v>
      </c>
      <c r="C58" s="94"/>
      <c r="D58" s="51">
        <f>SUM(D59:D62)</f>
        <v>112327.17</v>
      </c>
      <c r="E58" s="51">
        <f>SUM(E59:E62)</f>
        <v>13168036</v>
      </c>
      <c r="F58" s="51">
        <v>0</v>
      </c>
      <c r="G58" s="51">
        <f t="shared" ref="G58" si="7">SUM(G59:G62)</f>
        <v>0</v>
      </c>
      <c r="H58" s="51">
        <f t="shared" si="0"/>
        <v>0</v>
      </c>
      <c r="I58" s="95">
        <f>H58/E58%</f>
        <v>0</v>
      </c>
      <c r="J58" s="51">
        <f>D58+H58</f>
        <v>112327.17</v>
      </c>
      <c r="K58" s="51"/>
      <c r="L58" s="35"/>
    </row>
    <row r="59" spans="1:12" ht="48" x14ac:dyDescent="0.2">
      <c r="A59" s="48">
        <v>220053</v>
      </c>
      <c r="B59" s="46" t="s">
        <v>62</v>
      </c>
      <c r="C59" s="108">
        <v>9951775</v>
      </c>
      <c r="D59" s="130">
        <v>33000</v>
      </c>
      <c r="E59" s="47">
        <v>1690390</v>
      </c>
      <c r="F59" s="47">
        <v>0</v>
      </c>
      <c r="G59" s="108"/>
      <c r="H59" s="108">
        <f t="shared" si="0"/>
        <v>0</v>
      </c>
      <c r="I59" s="141">
        <f>H59/E59%</f>
        <v>0</v>
      </c>
      <c r="J59" s="108">
        <f>D59+H59</f>
        <v>33000</v>
      </c>
      <c r="K59" s="132">
        <f>J59/C59%</f>
        <v>0.33159913683739833</v>
      </c>
    </row>
    <row r="60" spans="1:12" ht="36" x14ac:dyDescent="0.2">
      <c r="A60" s="48">
        <v>285368</v>
      </c>
      <c r="B60" s="46" t="s">
        <v>80</v>
      </c>
      <c r="C60" s="108">
        <v>7853261.5899999999</v>
      </c>
      <c r="D60" s="130">
        <v>57066.28</v>
      </c>
      <c r="E60" s="47">
        <v>7796195</v>
      </c>
      <c r="F60" s="47">
        <v>0</v>
      </c>
      <c r="G60" s="108"/>
      <c r="H60" s="108">
        <f t="shared" si="0"/>
        <v>0</v>
      </c>
      <c r="I60" s="141">
        <f>H60/E60%</f>
        <v>0</v>
      </c>
      <c r="J60" s="108">
        <f>D60+H60</f>
        <v>57066.28</v>
      </c>
      <c r="K60" s="132">
        <f>J60/C60%</f>
        <v>0.72665706275040809</v>
      </c>
    </row>
    <row r="61" spans="1:12" ht="36" x14ac:dyDescent="0.2">
      <c r="A61" s="138">
        <v>271878</v>
      </c>
      <c r="B61" s="139" t="s">
        <v>63</v>
      </c>
      <c r="C61" s="108">
        <v>3653711.35</v>
      </c>
      <c r="D61" s="130">
        <v>22260.89</v>
      </c>
      <c r="E61" s="108">
        <v>3631451</v>
      </c>
      <c r="F61" s="108">
        <v>0</v>
      </c>
      <c r="G61" s="108"/>
      <c r="H61" s="108">
        <f t="shared" si="0"/>
        <v>0</v>
      </c>
      <c r="I61" s="141">
        <f>H61/E61%</f>
        <v>0</v>
      </c>
      <c r="J61" s="108">
        <f>D61+H61</f>
        <v>22260.89</v>
      </c>
      <c r="K61" s="141">
        <f>J61/C61%</f>
        <v>0.60926788866339976</v>
      </c>
    </row>
    <row r="62" spans="1:12" ht="36" x14ac:dyDescent="0.2">
      <c r="A62" s="138">
        <v>299828</v>
      </c>
      <c r="B62" s="139" t="s">
        <v>161</v>
      </c>
      <c r="C62" s="108">
        <v>4271271</v>
      </c>
      <c r="D62" s="130">
        <v>0</v>
      </c>
      <c r="E62" s="108">
        <v>50000</v>
      </c>
      <c r="F62" s="108">
        <v>0</v>
      </c>
      <c r="G62" s="108"/>
      <c r="H62" s="108">
        <f t="shared" si="0"/>
        <v>0</v>
      </c>
      <c r="I62" s="141">
        <f>H62/E62%</f>
        <v>0</v>
      </c>
      <c r="J62" s="108">
        <f>D62+H62</f>
        <v>0</v>
      </c>
      <c r="K62" s="141">
        <f>J62/C62%</f>
        <v>0</v>
      </c>
    </row>
    <row r="63" spans="1:12" ht="24" x14ac:dyDescent="0.2">
      <c r="A63" s="138"/>
      <c r="B63" s="94" t="s">
        <v>152</v>
      </c>
      <c r="C63" s="94"/>
      <c r="D63" s="51">
        <f>D64</f>
        <v>454257.49</v>
      </c>
      <c r="E63" s="51">
        <f>E64</f>
        <v>811789</v>
      </c>
      <c r="F63" s="51">
        <f>F64</f>
        <v>322650</v>
      </c>
      <c r="G63" s="51"/>
      <c r="H63" s="51">
        <f t="shared" si="0"/>
        <v>322650</v>
      </c>
      <c r="I63" s="95">
        <f>H63/E63%</f>
        <v>39.745549644057753</v>
      </c>
      <c r="J63" s="51">
        <f>D63+H63</f>
        <v>776907.49</v>
      </c>
      <c r="K63" s="51"/>
    </row>
    <row r="64" spans="1:12" ht="60" x14ac:dyDescent="0.2">
      <c r="A64" s="144">
        <v>172862</v>
      </c>
      <c r="B64" s="46" t="s">
        <v>153</v>
      </c>
      <c r="C64" s="108">
        <v>1266047.04</v>
      </c>
      <c r="D64" s="130">
        <v>454257.49</v>
      </c>
      <c r="E64" s="108">
        <v>811789</v>
      </c>
      <c r="F64" s="108">
        <v>322650</v>
      </c>
      <c r="G64" s="108"/>
      <c r="H64" s="108">
        <f t="shared" si="0"/>
        <v>322650</v>
      </c>
      <c r="I64" s="141">
        <f>H64/E64%</f>
        <v>39.745549644057753</v>
      </c>
      <c r="J64" s="108">
        <f>D64+H64</f>
        <v>776907.49</v>
      </c>
      <c r="K64" s="132">
        <f>J64/C64%</f>
        <v>61.364820220266061</v>
      </c>
    </row>
    <row r="65" spans="1:12" ht="26.25" customHeight="1" x14ac:dyDescent="0.2">
      <c r="A65" s="46"/>
      <c r="B65" s="94" t="s">
        <v>129</v>
      </c>
      <c r="C65" s="94"/>
      <c r="D65" s="51">
        <f>SUM(D66:D72)</f>
        <v>6915324.54</v>
      </c>
      <c r="E65" s="51">
        <f>SUM(E66:E72)</f>
        <v>4917430</v>
      </c>
      <c r="F65" s="51">
        <f>SUM(F66:F72)</f>
        <v>3061857</v>
      </c>
      <c r="G65" s="51">
        <f t="shared" ref="G65" si="8">SUM(G66:G72)</f>
        <v>53050</v>
      </c>
      <c r="H65" s="51">
        <f t="shared" si="0"/>
        <v>3114907</v>
      </c>
      <c r="I65" s="95">
        <f>H65/E65%</f>
        <v>63.344206221542549</v>
      </c>
      <c r="J65" s="51">
        <f>D65+H65</f>
        <v>10030231.539999999</v>
      </c>
      <c r="K65" s="51"/>
      <c r="L65" s="35"/>
    </row>
    <row r="66" spans="1:12" ht="84" x14ac:dyDescent="0.2">
      <c r="A66" s="48">
        <v>120501</v>
      </c>
      <c r="B66" s="46" t="s">
        <v>117</v>
      </c>
      <c r="C66" s="108">
        <v>10278344.859999999</v>
      </c>
      <c r="D66" s="108">
        <v>6915324.54</v>
      </c>
      <c r="E66" s="47">
        <v>3367008</v>
      </c>
      <c r="F66" s="47">
        <v>3061857</v>
      </c>
      <c r="G66" s="108">
        <v>53050</v>
      </c>
      <c r="H66" s="108">
        <f t="shared" si="0"/>
        <v>3114907</v>
      </c>
      <c r="I66" s="141">
        <f>H66/E66%</f>
        <v>92.512610602647811</v>
      </c>
      <c r="J66" s="108">
        <f>D66+H66</f>
        <v>10030231.539999999</v>
      </c>
      <c r="K66" s="132">
        <f>J66/C66%</f>
        <v>97.586057644693582</v>
      </c>
    </row>
    <row r="67" spans="1:12" ht="84" x14ac:dyDescent="0.2">
      <c r="A67" s="48">
        <v>350337</v>
      </c>
      <c r="B67" s="46" t="s">
        <v>85</v>
      </c>
      <c r="C67" s="108">
        <v>331274.03999999998</v>
      </c>
      <c r="D67" s="130">
        <v>0</v>
      </c>
      <c r="E67" s="47">
        <v>250110</v>
      </c>
      <c r="F67" s="47">
        <v>0</v>
      </c>
      <c r="G67" s="108"/>
      <c r="H67" s="108">
        <f t="shared" si="0"/>
        <v>0</v>
      </c>
      <c r="I67" s="141">
        <f>H67/E67%</f>
        <v>0</v>
      </c>
      <c r="J67" s="108">
        <f>D67+H67</f>
        <v>0</v>
      </c>
      <c r="K67" s="132">
        <f>J67/C67%</f>
        <v>0</v>
      </c>
    </row>
    <row r="68" spans="1:12" ht="72" x14ac:dyDescent="0.2">
      <c r="A68" s="48">
        <v>350354</v>
      </c>
      <c r="B68" s="46" t="s">
        <v>86</v>
      </c>
      <c r="C68" s="108">
        <v>256392.5</v>
      </c>
      <c r="D68" s="130">
        <v>0</v>
      </c>
      <c r="E68" s="47">
        <v>299334</v>
      </c>
      <c r="F68" s="47">
        <v>0</v>
      </c>
      <c r="G68" s="108"/>
      <c r="H68" s="108">
        <f t="shared" si="0"/>
        <v>0</v>
      </c>
      <c r="I68" s="141">
        <f>H68/E68%</f>
        <v>0</v>
      </c>
      <c r="J68" s="108">
        <f>D68+H68</f>
        <v>0</v>
      </c>
      <c r="K68" s="132">
        <f>J68/C68%</f>
        <v>0</v>
      </c>
    </row>
    <row r="69" spans="1:12" ht="72" x14ac:dyDescent="0.2">
      <c r="A69" s="48">
        <v>351628</v>
      </c>
      <c r="B69" s="46" t="s">
        <v>87</v>
      </c>
      <c r="C69" s="108">
        <v>279469.39</v>
      </c>
      <c r="D69" s="130">
        <v>0</v>
      </c>
      <c r="E69" s="47">
        <v>250110</v>
      </c>
      <c r="F69" s="47">
        <v>0</v>
      </c>
      <c r="G69" s="108"/>
      <c r="H69" s="108">
        <f t="shared" si="0"/>
        <v>0</v>
      </c>
      <c r="I69" s="141">
        <f>H69/E69%</f>
        <v>0</v>
      </c>
      <c r="J69" s="108">
        <f>D69+H69</f>
        <v>0</v>
      </c>
      <c r="K69" s="132">
        <f>J69/C69%</f>
        <v>0</v>
      </c>
    </row>
    <row r="70" spans="1:12" ht="72" x14ac:dyDescent="0.2">
      <c r="A70" s="48">
        <v>351644</v>
      </c>
      <c r="B70" s="46" t="s">
        <v>88</v>
      </c>
      <c r="C70" s="108">
        <v>151910.19</v>
      </c>
      <c r="D70" s="130">
        <v>0</v>
      </c>
      <c r="E70" s="47">
        <v>250110</v>
      </c>
      <c r="F70" s="47">
        <v>0</v>
      </c>
      <c r="G70" s="108"/>
      <c r="H70" s="108">
        <f t="shared" si="0"/>
        <v>0</v>
      </c>
      <c r="I70" s="141">
        <f>H70/E70%</f>
        <v>0</v>
      </c>
      <c r="J70" s="108">
        <f>D70+H70</f>
        <v>0</v>
      </c>
      <c r="K70" s="132">
        <f>J70/C70%</f>
        <v>0</v>
      </c>
    </row>
    <row r="71" spans="1:12" ht="72" x14ac:dyDescent="0.2">
      <c r="A71" s="48">
        <v>351659</v>
      </c>
      <c r="B71" s="46" t="s">
        <v>89</v>
      </c>
      <c r="C71" s="108">
        <v>151910.19</v>
      </c>
      <c r="D71" s="130">
        <v>0</v>
      </c>
      <c r="E71" s="47">
        <v>250648</v>
      </c>
      <c r="F71" s="47">
        <v>0</v>
      </c>
      <c r="G71" s="108"/>
      <c r="H71" s="108">
        <f t="shared" ref="H71:H124" si="9">F71+G71</f>
        <v>0</v>
      </c>
      <c r="I71" s="141">
        <f>H71/E71%</f>
        <v>0</v>
      </c>
      <c r="J71" s="108">
        <f>D71+H71</f>
        <v>0</v>
      </c>
      <c r="K71" s="132">
        <f>J71/C71%</f>
        <v>0</v>
      </c>
    </row>
    <row r="72" spans="1:12" ht="72" x14ac:dyDescent="0.2">
      <c r="A72" s="138">
        <v>352491</v>
      </c>
      <c r="B72" s="139" t="s">
        <v>90</v>
      </c>
      <c r="C72" s="108">
        <v>151910.19</v>
      </c>
      <c r="D72" s="130">
        <v>0</v>
      </c>
      <c r="E72" s="108">
        <v>250110</v>
      </c>
      <c r="F72" s="108">
        <v>0</v>
      </c>
      <c r="G72" s="108"/>
      <c r="H72" s="108">
        <f t="shared" si="9"/>
        <v>0</v>
      </c>
      <c r="I72" s="141">
        <f>H72/E72%</f>
        <v>0</v>
      </c>
      <c r="J72" s="108">
        <f>D72+H72</f>
        <v>0</v>
      </c>
      <c r="K72" s="141">
        <f>J72/C72%</f>
        <v>0</v>
      </c>
    </row>
    <row r="73" spans="1:12" ht="26.25" customHeight="1" x14ac:dyDescent="0.2">
      <c r="A73" s="46"/>
      <c r="B73" s="94" t="s">
        <v>130</v>
      </c>
      <c r="C73" s="51"/>
      <c r="D73" s="51">
        <f>SUM(D74:D80)</f>
        <v>499050.03</v>
      </c>
      <c r="E73" s="51">
        <f>SUM(E74:E80)</f>
        <v>13781003</v>
      </c>
      <c r="F73" s="51">
        <v>0</v>
      </c>
      <c r="G73" s="51">
        <f>SUM(G74:G80)</f>
        <v>0</v>
      </c>
      <c r="H73" s="51">
        <f t="shared" si="9"/>
        <v>0</v>
      </c>
      <c r="I73" s="95">
        <f>H73/E73%</f>
        <v>0</v>
      </c>
      <c r="J73" s="51">
        <f>D73+H73</f>
        <v>499050.03</v>
      </c>
      <c r="K73" s="51"/>
      <c r="L73" s="35"/>
    </row>
    <row r="74" spans="1:12" ht="36" x14ac:dyDescent="0.2">
      <c r="A74" s="48">
        <v>22641</v>
      </c>
      <c r="B74" s="46" t="s">
        <v>91</v>
      </c>
      <c r="C74" s="108">
        <v>635365</v>
      </c>
      <c r="D74" s="130">
        <v>113664.69</v>
      </c>
      <c r="E74" s="47">
        <v>521700</v>
      </c>
      <c r="F74" s="47">
        <v>0</v>
      </c>
      <c r="G74" s="108"/>
      <c r="H74" s="108">
        <f t="shared" si="9"/>
        <v>0</v>
      </c>
      <c r="I74" s="141">
        <f>H74/E74%</f>
        <v>0</v>
      </c>
      <c r="J74" s="108">
        <f>D74+H74</f>
        <v>113664.69</v>
      </c>
      <c r="K74" s="132">
        <f>J74/C74%</f>
        <v>17.889668143508064</v>
      </c>
    </row>
    <row r="75" spans="1:12" ht="48" x14ac:dyDescent="0.2">
      <c r="A75" s="48">
        <v>25249</v>
      </c>
      <c r="B75" s="46" t="s">
        <v>92</v>
      </c>
      <c r="C75" s="108">
        <v>9815264</v>
      </c>
      <c r="D75" s="130">
        <v>225042.33</v>
      </c>
      <c r="E75" s="47">
        <v>9493723</v>
      </c>
      <c r="F75" s="47">
        <v>0</v>
      </c>
      <c r="G75" s="108"/>
      <c r="H75" s="108">
        <f t="shared" si="9"/>
        <v>0</v>
      </c>
      <c r="I75" s="141">
        <f>H75/E75%</f>
        <v>0</v>
      </c>
      <c r="J75" s="108">
        <f>D75+H75</f>
        <v>225042.33</v>
      </c>
      <c r="K75" s="132">
        <f>J75/C75%</f>
        <v>2.2927791855624053</v>
      </c>
    </row>
    <row r="76" spans="1:12" ht="60" x14ac:dyDescent="0.2">
      <c r="A76" s="48">
        <v>180262</v>
      </c>
      <c r="B76" s="46" t="s">
        <v>93</v>
      </c>
      <c r="C76" s="108">
        <v>5718076</v>
      </c>
      <c r="D76" s="130">
        <v>160343.01</v>
      </c>
      <c r="E76" s="47">
        <v>2747290</v>
      </c>
      <c r="F76" s="47">
        <v>0</v>
      </c>
      <c r="G76" s="108"/>
      <c r="H76" s="108">
        <f t="shared" si="9"/>
        <v>0</v>
      </c>
      <c r="I76" s="141">
        <f>H76/E76%</f>
        <v>0</v>
      </c>
      <c r="J76" s="108">
        <f>D76+H76</f>
        <v>160343.01</v>
      </c>
      <c r="K76" s="132">
        <f>J76/C76%</f>
        <v>2.8041426871556099</v>
      </c>
    </row>
    <row r="77" spans="1:12" ht="84" x14ac:dyDescent="0.2">
      <c r="A77" s="48">
        <v>352751</v>
      </c>
      <c r="B77" s="46" t="s">
        <v>94</v>
      </c>
      <c r="C77" s="108">
        <v>209221.5</v>
      </c>
      <c r="D77" s="47">
        <v>0</v>
      </c>
      <c r="E77" s="47">
        <v>209221</v>
      </c>
      <c r="F77" s="47">
        <v>0</v>
      </c>
      <c r="G77" s="108"/>
      <c r="H77" s="108">
        <f t="shared" si="9"/>
        <v>0</v>
      </c>
      <c r="I77" s="141">
        <f>H77/E77%</f>
        <v>0</v>
      </c>
      <c r="J77" s="108">
        <f>D77+H77</f>
        <v>0</v>
      </c>
      <c r="K77" s="132">
        <f>J77/C77%</f>
        <v>0</v>
      </c>
    </row>
    <row r="78" spans="1:12" ht="84" x14ac:dyDescent="0.2">
      <c r="A78" s="48">
        <v>352767</v>
      </c>
      <c r="B78" s="46" t="s">
        <v>159</v>
      </c>
      <c r="C78" s="108">
        <v>209221.5</v>
      </c>
      <c r="D78" s="47">
        <v>0</v>
      </c>
      <c r="E78" s="47">
        <v>209221</v>
      </c>
      <c r="F78" s="47">
        <v>0</v>
      </c>
      <c r="G78" s="108"/>
      <c r="H78" s="108">
        <f t="shared" si="9"/>
        <v>0</v>
      </c>
      <c r="I78" s="141">
        <f>H78/E78%</f>
        <v>0</v>
      </c>
      <c r="J78" s="108">
        <f>D78+H78</f>
        <v>0</v>
      </c>
      <c r="K78" s="132">
        <f>J78/C78%</f>
        <v>0</v>
      </c>
    </row>
    <row r="79" spans="1:12" ht="84" x14ac:dyDescent="0.2">
      <c r="A79" s="48">
        <v>352780</v>
      </c>
      <c r="B79" s="46" t="s">
        <v>95</v>
      </c>
      <c r="C79" s="108">
        <v>299924.55</v>
      </c>
      <c r="D79" s="47">
        <v>0</v>
      </c>
      <c r="E79" s="47">
        <v>299924</v>
      </c>
      <c r="F79" s="47">
        <v>0</v>
      </c>
      <c r="G79" s="108"/>
      <c r="H79" s="108">
        <f t="shared" si="9"/>
        <v>0</v>
      </c>
      <c r="I79" s="141">
        <f>H79/E79%</f>
        <v>0</v>
      </c>
      <c r="J79" s="108">
        <f>D79+H79</f>
        <v>0</v>
      </c>
      <c r="K79" s="132">
        <f>J79/C79%</f>
        <v>0</v>
      </c>
    </row>
    <row r="80" spans="1:12" ht="84" x14ac:dyDescent="0.2">
      <c r="A80" s="138">
        <v>352790</v>
      </c>
      <c r="B80" s="139" t="s">
        <v>96</v>
      </c>
      <c r="C80" s="108">
        <v>299924.55</v>
      </c>
      <c r="D80" s="108">
        <v>0</v>
      </c>
      <c r="E80" s="108">
        <v>299924</v>
      </c>
      <c r="F80" s="108">
        <v>0</v>
      </c>
      <c r="G80" s="108"/>
      <c r="H80" s="108">
        <f t="shared" si="9"/>
        <v>0</v>
      </c>
      <c r="I80" s="141">
        <f>H80/E80%</f>
        <v>0</v>
      </c>
      <c r="J80" s="108">
        <f>D80+H80</f>
        <v>0</v>
      </c>
      <c r="K80" s="141">
        <f>J80/C80%</f>
        <v>0</v>
      </c>
    </row>
    <row r="81" spans="1:13" ht="26.25" customHeight="1" x14ac:dyDescent="0.2">
      <c r="A81" s="46"/>
      <c r="B81" s="94" t="s">
        <v>131</v>
      </c>
      <c r="C81" s="94"/>
      <c r="D81" s="51">
        <f>SUM(D82:D89)</f>
        <v>4775202.3</v>
      </c>
      <c r="E81" s="51">
        <f>SUM(E82:E89)</f>
        <v>1607391</v>
      </c>
      <c r="F81" s="51">
        <v>0</v>
      </c>
      <c r="G81" s="51">
        <f t="shared" ref="G81" si="10">SUM(G82:G89)</f>
        <v>0</v>
      </c>
      <c r="H81" s="51">
        <f t="shared" si="9"/>
        <v>0</v>
      </c>
      <c r="I81" s="95">
        <f>H81/E81%</f>
        <v>0</v>
      </c>
      <c r="J81" s="51">
        <f>D81+H81</f>
        <v>4775202.3</v>
      </c>
      <c r="K81" s="51"/>
      <c r="L81" s="35"/>
    </row>
    <row r="82" spans="1:13" ht="48" x14ac:dyDescent="0.2">
      <c r="A82" s="48">
        <v>111982</v>
      </c>
      <c r="B82" s="46" t="s">
        <v>118</v>
      </c>
      <c r="C82" s="108">
        <v>11542757.890000001</v>
      </c>
      <c r="D82" s="108">
        <v>4775202.3</v>
      </c>
      <c r="E82" s="47">
        <v>5489</v>
      </c>
      <c r="F82" s="47">
        <v>0</v>
      </c>
      <c r="G82" s="108"/>
      <c r="H82" s="108">
        <f t="shared" si="9"/>
        <v>0</v>
      </c>
      <c r="I82" s="141">
        <f>H82/E82%</f>
        <v>0</v>
      </c>
      <c r="J82" s="108">
        <f>D82+H82</f>
        <v>4775202.3</v>
      </c>
      <c r="K82" s="132">
        <f>J82/C82%</f>
        <v>41.36968257938571</v>
      </c>
    </row>
    <row r="83" spans="1:13" ht="84" x14ac:dyDescent="0.2">
      <c r="A83" s="48">
        <v>352080</v>
      </c>
      <c r="B83" s="46" t="s">
        <v>97</v>
      </c>
      <c r="C83" s="108">
        <v>274536.18</v>
      </c>
      <c r="D83" s="47">
        <v>0</v>
      </c>
      <c r="E83" s="47">
        <v>247938</v>
      </c>
      <c r="F83" s="47">
        <v>0</v>
      </c>
      <c r="G83" s="108"/>
      <c r="H83" s="108">
        <f t="shared" si="9"/>
        <v>0</v>
      </c>
      <c r="I83" s="141">
        <f>H83/E83%</f>
        <v>0</v>
      </c>
      <c r="J83" s="108">
        <f>D83+H83</f>
        <v>0</v>
      </c>
      <c r="K83" s="132">
        <f>J83/C83%</f>
        <v>0</v>
      </c>
    </row>
    <row r="84" spans="1:13" ht="84" x14ac:dyDescent="0.2">
      <c r="A84" s="48">
        <v>352089</v>
      </c>
      <c r="B84" s="46" t="s">
        <v>98</v>
      </c>
      <c r="C84" s="108">
        <v>274536.18</v>
      </c>
      <c r="D84" s="130">
        <v>0</v>
      </c>
      <c r="E84" s="47">
        <v>247938</v>
      </c>
      <c r="F84" s="47">
        <v>0</v>
      </c>
      <c r="G84" s="108"/>
      <c r="H84" s="108">
        <f t="shared" si="9"/>
        <v>0</v>
      </c>
      <c r="I84" s="141">
        <f>H84/E84%</f>
        <v>0</v>
      </c>
      <c r="J84" s="108">
        <f>D84+H84</f>
        <v>0</v>
      </c>
      <c r="K84" s="132">
        <f>J84/C84%</f>
        <v>0</v>
      </c>
    </row>
    <row r="85" spans="1:13" ht="84" x14ac:dyDescent="0.2">
      <c r="A85" s="48">
        <v>352256</v>
      </c>
      <c r="B85" s="46" t="s">
        <v>99</v>
      </c>
      <c r="C85" s="108">
        <v>274536.18</v>
      </c>
      <c r="D85" s="130">
        <v>0</v>
      </c>
      <c r="E85" s="47">
        <v>247938</v>
      </c>
      <c r="F85" s="47">
        <v>0</v>
      </c>
      <c r="G85" s="108"/>
      <c r="H85" s="108">
        <f t="shared" si="9"/>
        <v>0</v>
      </c>
      <c r="I85" s="141">
        <f>H85/E85%</f>
        <v>0</v>
      </c>
      <c r="J85" s="108">
        <f>D85+H85</f>
        <v>0</v>
      </c>
      <c r="K85" s="132">
        <f>J85/C85%</f>
        <v>0</v>
      </c>
    </row>
    <row r="86" spans="1:13" ht="84" x14ac:dyDescent="0.2">
      <c r="A86" s="48">
        <v>352262</v>
      </c>
      <c r="B86" s="46" t="s">
        <v>100</v>
      </c>
      <c r="C86" s="108">
        <v>274536.18</v>
      </c>
      <c r="D86" s="130">
        <v>0</v>
      </c>
      <c r="E86" s="47">
        <v>247938</v>
      </c>
      <c r="F86" s="47">
        <v>0</v>
      </c>
      <c r="G86" s="108"/>
      <c r="H86" s="108">
        <f t="shared" si="9"/>
        <v>0</v>
      </c>
      <c r="I86" s="141">
        <f>H86/E86%</f>
        <v>0</v>
      </c>
      <c r="J86" s="108">
        <f>D86+H86</f>
        <v>0</v>
      </c>
      <c r="K86" s="132">
        <f>J86/C86%</f>
        <v>0</v>
      </c>
    </row>
    <row r="87" spans="1:13" ht="84" x14ac:dyDescent="0.2">
      <c r="A87" s="48">
        <v>352266</v>
      </c>
      <c r="B87" s="46" t="s">
        <v>101</v>
      </c>
      <c r="C87" s="108">
        <v>274536.18</v>
      </c>
      <c r="D87" s="130">
        <v>0</v>
      </c>
      <c r="E87" s="47">
        <v>247938</v>
      </c>
      <c r="F87" s="47">
        <v>0</v>
      </c>
      <c r="G87" s="108"/>
      <c r="H87" s="108">
        <f t="shared" si="9"/>
        <v>0</v>
      </c>
      <c r="I87" s="141">
        <f>H87/E87%</f>
        <v>0</v>
      </c>
      <c r="J87" s="108">
        <f>D87+H87</f>
        <v>0</v>
      </c>
      <c r="K87" s="132">
        <f>J87/C87%</f>
        <v>0</v>
      </c>
    </row>
    <row r="88" spans="1:13" ht="84" x14ac:dyDescent="0.2">
      <c r="A88" s="48">
        <v>352317</v>
      </c>
      <c r="B88" s="46" t="s">
        <v>102</v>
      </c>
      <c r="C88" s="108">
        <v>270424.90000000002</v>
      </c>
      <c r="D88" s="130">
        <v>0</v>
      </c>
      <c r="E88" s="47">
        <v>243424</v>
      </c>
      <c r="F88" s="47">
        <v>0</v>
      </c>
      <c r="G88" s="108"/>
      <c r="H88" s="108">
        <f t="shared" si="9"/>
        <v>0</v>
      </c>
      <c r="I88" s="141">
        <f>H88/E88%</f>
        <v>0</v>
      </c>
      <c r="J88" s="108">
        <f>D88+H88</f>
        <v>0</v>
      </c>
      <c r="K88" s="132">
        <f>J88/C88%</f>
        <v>0</v>
      </c>
    </row>
    <row r="89" spans="1:13" ht="84" x14ac:dyDescent="0.2">
      <c r="A89" s="138">
        <v>352335</v>
      </c>
      <c r="B89" s="139" t="s">
        <v>103</v>
      </c>
      <c r="C89" s="108">
        <v>144571.4</v>
      </c>
      <c r="D89" s="130">
        <v>0</v>
      </c>
      <c r="E89" s="108">
        <v>118788</v>
      </c>
      <c r="F89" s="108">
        <v>0</v>
      </c>
      <c r="G89" s="108"/>
      <c r="H89" s="108">
        <f t="shared" si="9"/>
        <v>0</v>
      </c>
      <c r="I89" s="141">
        <f>H89/E89%</f>
        <v>0</v>
      </c>
      <c r="J89" s="108">
        <f>D89+H89</f>
        <v>0</v>
      </c>
      <c r="K89" s="141">
        <f>J89/C89%</f>
        <v>0</v>
      </c>
    </row>
    <row r="90" spans="1:13" ht="29.25" customHeight="1" x14ac:dyDescent="0.2">
      <c r="A90" s="54"/>
      <c r="B90" s="49" t="s">
        <v>132</v>
      </c>
      <c r="C90" s="50"/>
      <c r="D90" s="51">
        <f>SUM(D91:D118)</f>
        <v>484730693.86000001</v>
      </c>
      <c r="E90" s="51">
        <f>SUM(E91:E118)</f>
        <v>95771035</v>
      </c>
      <c r="F90" s="51">
        <f>SUM(F91:F118)</f>
        <v>11671280</v>
      </c>
      <c r="G90" s="51">
        <f>SUM(G91:G118)</f>
        <v>1126130</v>
      </c>
      <c r="H90" s="51">
        <f t="shared" si="9"/>
        <v>12797410</v>
      </c>
      <c r="I90" s="125">
        <f>H90/E90%</f>
        <v>13.36250568869805</v>
      </c>
      <c r="J90" s="51">
        <f>D90+H90</f>
        <v>497528103.86000001</v>
      </c>
      <c r="K90" s="125"/>
    </row>
    <row r="91" spans="1:13" ht="20.25" customHeight="1" x14ac:dyDescent="0.2">
      <c r="A91" s="52"/>
      <c r="B91" s="46" t="s">
        <v>18</v>
      </c>
      <c r="C91" s="47"/>
      <c r="D91" s="47">
        <v>21003225</v>
      </c>
      <c r="E91" s="47">
        <v>13879434</v>
      </c>
      <c r="F91" s="47">
        <v>5193546</v>
      </c>
      <c r="G91" s="47">
        <v>510003</v>
      </c>
      <c r="H91" s="47">
        <f t="shared" si="9"/>
        <v>5703549</v>
      </c>
      <c r="I91" s="93">
        <f>H91/E91%</f>
        <v>41.093527300897144</v>
      </c>
      <c r="J91" s="47">
        <f>D91+H91</f>
        <v>26706774</v>
      </c>
      <c r="K91" s="93"/>
      <c r="L91" s="104"/>
    </row>
    <row r="92" spans="1:13" ht="42" customHeight="1" x14ac:dyDescent="0.2">
      <c r="A92" s="37">
        <v>27954</v>
      </c>
      <c r="B92" s="46" t="s">
        <v>45</v>
      </c>
      <c r="C92" s="47">
        <v>97047900</v>
      </c>
      <c r="D92" s="47">
        <v>96112594</v>
      </c>
      <c r="E92" s="47">
        <v>71943</v>
      </c>
      <c r="F92" s="47">
        <v>49000</v>
      </c>
      <c r="G92" s="47">
        <v>9000</v>
      </c>
      <c r="H92" s="47">
        <f t="shared" si="9"/>
        <v>58000</v>
      </c>
      <c r="I92" s="70">
        <f>H92/E92%</f>
        <v>80.619379230779927</v>
      </c>
      <c r="J92" s="47">
        <f>D92+H92</f>
        <v>96170594</v>
      </c>
      <c r="K92" s="70">
        <f>J92/C92%</f>
        <v>99.096007229419698</v>
      </c>
    </row>
    <row r="93" spans="1:13" ht="72" x14ac:dyDescent="0.2">
      <c r="A93" s="37">
        <v>68162</v>
      </c>
      <c r="B93" s="46" t="s">
        <v>46</v>
      </c>
      <c r="C93" s="47">
        <v>48696233</v>
      </c>
      <c r="D93" s="47">
        <v>47971945.640000001</v>
      </c>
      <c r="E93" s="47">
        <v>267985</v>
      </c>
      <c r="F93" s="47">
        <v>0</v>
      </c>
      <c r="G93" s="47"/>
      <c r="H93" s="47">
        <f t="shared" si="9"/>
        <v>0</v>
      </c>
      <c r="I93" s="70">
        <f>H93/E93%</f>
        <v>0</v>
      </c>
      <c r="J93" s="47">
        <f>D93+H93</f>
        <v>47971945.640000001</v>
      </c>
      <c r="K93" s="70">
        <f>J93/C93%</f>
        <v>98.512641912157761</v>
      </c>
      <c r="M93" s="104"/>
    </row>
    <row r="94" spans="1:13" ht="72" x14ac:dyDescent="0.2">
      <c r="A94" s="37">
        <v>67776</v>
      </c>
      <c r="B94" s="46" t="s">
        <v>47</v>
      </c>
      <c r="C94" s="47">
        <v>67541014</v>
      </c>
      <c r="D94" s="47">
        <v>66590983.560000002</v>
      </c>
      <c r="E94" s="47">
        <v>364866</v>
      </c>
      <c r="F94" s="47">
        <v>9000</v>
      </c>
      <c r="G94" s="47">
        <v>9848</v>
      </c>
      <c r="H94" s="47">
        <f t="shared" si="9"/>
        <v>18848</v>
      </c>
      <c r="I94" s="70">
        <f>H94/E94%</f>
        <v>5.165732076981687</v>
      </c>
      <c r="J94" s="47">
        <f>D94+H94</f>
        <v>66609831.560000002</v>
      </c>
      <c r="K94" s="70">
        <f>J94/C94%</f>
        <v>98.621308172838511</v>
      </c>
    </row>
    <row r="95" spans="1:13" ht="80.25" customHeight="1" x14ac:dyDescent="0.2">
      <c r="A95" s="37">
        <v>67514</v>
      </c>
      <c r="B95" s="46" t="s">
        <v>48</v>
      </c>
      <c r="C95" s="47">
        <v>28004259</v>
      </c>
      <c r="D95" s="47">
        <v>26968128.920000002</v>
      </c>
      <c r="E95" s="47">
        <v>662925</v>
      </c>
      <c r="F95" s="47">
        <v>0</v>
      </c>
      <c r="G95" s="134"/>
      <c r="H95" s="134">
        <f t="shared" si="9"/>
        <v>0</v>
      </c>
      <c r="I95" s="70">
        <f>H95/E95%</f>
        <v>0</v>
      </c>
      <c r="J95" s="47">
        <f>D95+H95</f>
        <v>26968128.920000002</v>
      </c>
      <c r="K95" s="70">
        <f>J95/C95%</f>
        <v>96.300098210061549</v>
      </c>
    </row>
    <row r="96" spans="1:13" ht="72" x14ac:dyDescent="0.2">
      <c r="A96" s="37">
        <v>67623</v>
      </c>
      <c r="B96" s="46" t="s">
        <v>49</v>
      </c>
      <c r="C96" s="47">
        <v>57466574</v>
      </c>
      <c r="D96" s="47">
        <v>56453152.509999998</v>
      </c>
      <c r="E96" s="47">
        <v>997433</v>
      </c>
      <c r="F96" s="47">
        <v>18000</v>
      </c>
      <c r="G96" s="47">
        <v>10000</v>
      </c>
      <c r="H96" s="47">
        <f t="shared" si="9"/>
        <v>28000</v>
      </c>
      <c r="I96" s="70">
        <f>H96/E96%</f>
        <v>2.8072060980537037</v>
      </c>
      <c r="J96" s="47">
        <f>D96+H96</f>
        <v>56481152.509999998</v>
      </c>
      <c r="K96" s="70">
        <f>J96/C96%</f>
        <v>98.285226660632318</v>
      </c>
    </row>
    <row r="97" spans="1:11" ht="72" x14ac:dyDescent="0.2">
      <c r="A97" s="37">
        <v>68101</v>
      </c>
      <c r="B97" s="46" t="s">
        <v>50</v>
      </c>
      <c r="C97" s="47">
        <v>35922461</v>
      </c>
      <c r="D97" s="47">
        <v>36916942.789999999</v>
      </c>
      <c r="E97" s="47">
        <v>100330</v>
      </c>
      <c r="F97" s="47">
        <v>20000</v>
      </c>
      <c r="G97" s="47"/>
      <c r="H97" s="47">
        <f t="shared" si="9"/>
        <v>20000</v>
      </c>
      <c r="I97" s="70">
        <f>H97/E97%</f>
        <v>19.934217083624041</v>
      </c>
      <c r="J97" s="47">
        <f>D97+H97</f>
        <v>36936942.789999999</v>
      </c>
      <c r="K97" s="70">
        <f>J97/C97%</f>
        <v>102.82408766481784</v>
      </c>
    </row>
    <row r="98" spans="1:11" ht="81" customHeight="1" x14ac:dyDescent="0.2">
      <c r="A98" s="37">
        <v>68060</v>
      </c>
      <c r="B98" s="46" t="s">
        <v>51</v>
      </c>
      <c r="C98" s="47">
        <v>28583991</v>
      </c>
      <c r="D98" s="47">
        <v>29028477.149999999</v>
      </c>
      <c r="E98" s="47">
        <v>424257</v>
      </c>
      <c r="F98" s="47">
        <v>10000</v>
      </c>
      <c r="G98" s="47"/>
      <c r="H98" s="47">
        <f t="shared" si="9"/>
        <v>10000</v>
      </c>
      <c r="I98" s="70">
        <f>H98/E98%</f>
        <v>2.3570618752312869</v>
      </c>
      <c r="J98" s="47">
        <f>D98+H98</f>
        <v>29038477.149999999</v>
      </c>
      <c r="K98" s="70">
        <f>J98/C98%</f>
        <v>101.59000242478386</v>
      </c>
    </row>
    <row r="99" spans="1:11" ht="72" x14ac:dyDescent="0.2">
      <c r="A99" s="37">
        <v>68102</v>
      </c>
      <c r="B99" s="46" t="s">
        <v>52</v>
      </c>
      <c r="C99" s="47">
        <v>48464248</v>
      </c>
      <c r="D99" s="47">
        <v>47509269.479999997</v>
      </c>
      <c r="E99" s="47">
        <v>359031</v>
      </c>
      <c r="F99" s="47">
        <v>0</v>
      </c>
      <c r="G99" s="131"/>
      <c r="H99" s="131">
        <f t="shared" si="9"/>
        <v>0</v>
      </c>
      <c r="I99" s="70">
        <f>H99/E99%</f>
        <v>0</v>
      </c>
      <c r="J99" s="47">
        <f>D99+H99</f>
        <v>47509269.479999997</v>
      </c>
      <c r="K99" s="70">
        <f>J99/C99%</f>
        <v>98.029519574924592</v>
      </c>
    </row>
    <row r="100" spans="1:11" ht="72" x14ac:dyDescent="0.2">
      <c r="A100" s="37">
        <v>67932</v>
      </c>
      <c r="B100" s="46" t="s">
        <v>53</v>
      </c>
      <c r="C100" s="47">
        <v>32472052</v>
      </c>
      <c r="D100" s="47">
        <v>29239842.670000002</v>
      </c>
      <c r="E100" s="47">
        <v>3390107</v>
      </c>
      <c r="F100" s="47">
        <v>871894</v>
      </c>
      <c r="G100" s="131">
        <v>225209</v>
      </c>
      <c r="H100" s="131">
        <f t="shared" si="9"/>
        <v>1097103</v>
      </c>
      <c r="I100" s="70">
        <f>H100/E100%</f>
        <v>32.361898901716081</v>
      </c>
      <c r="J100" s="47">
        <f>D100+H100</f>
        <v>30336945.670000002</v>
      </c>
      <c r="K100" s="70">
        <f>J100/C100%</f>
        <v>93.424787783660861</v>
      </c>
    </row>
    <row r="101" spans="1:11" ht="72" x14ac:dyDescent="0.2">
      <c r="A101" s="37">
        <v>68114</v>
      </c>
      <c r="B101" s="46" t="s">
        <v>54</v>
      </c>
      <c r="C101" s="47">
        <v>24000757</v>
      </c>
      <c r="D101" s="47">
        <v>23704773.530000001</v>
      </c>
      <c r="E101" s="47">
        <v>26172</v>
      </c>
      <c r="F101" s="47">
        <v>0</v>
      </c>
      <c r="G101" s="131"/>
      <c r="H101" s="131">
        <f t="shared" si="9"/>
        <v>0</v>
      </c>
      <c r="I101" s="70">
        <f>H101/E101%</f>
        <v>0</v>
      </c>
      <c r="J101" s="47">
        <f>D101+H101</f>
        <v>23704773.530000001</v>
      </c>
      <c r="K101" s="70">
        <f>J101/C101%</f>
        <v>98.766774439656217</v>
      </c>
    </row>
    <row r="102" spans="1:11" ht="60" x14ac:dyDescent="0.2">
      <c r="A102" s="37">
        <v>180262</v>
      </c>
      <c r="B102" s="46" t="s">
        <v>93</v>
      </c>
      <c r="C102" s="47">
        <v>5718076</v>
      </c>
      <c r="D102" s="47">
        <v>160343.01</v>
      </c>
      <c r="E102" s="47">
        <v>260000</v>
      </c>
      <c r="F102" s="47">
        <v>0</v>
      </c>
      <c r="G102" s="131"/>
      <c r="H102" s="131">
        <f t="shared" si="9"/>
        <v>0</v>
      </c>
      <c r="I102" s="70">
        <f>H102/E102%</f>
        <v>0</v>
      </c>
      <c r="J102" s="47">
        <f>D102+H102</f>
        <v>160343.01</v>
      </c>
      <c r="K102" s="70">
        <f>J102/C102%</f>
        <v>2.8041426871556099</v>
      </c>
    </row>
    <row r="103" spans="1:11" ht="60" x14ac:dyDescent="0.2">
      <c r="A103" s="37">
        <v>268462</v>
      </c>
      <c r="B103" s="46" t="s">
        <v>29</v>
      </c>
      <c r="C103" s="47">
        <v>129685285.19</v>
      </c>
      <c r="D103" s="47">
        <v>2011952</v>
      </c>
      <c r="E103" s="47">
        <v>27540748</v>
      </c>
      <c r="F103" s="47">
        <v>2024262</v>
      </c>
      <c r="G103" s="131"/>
      <c r="H103" s="131">
        <f t="shared" si="9"/>
        <v>2024262</v>
      </c>
      <c r="I103" s="70">
        <f>H103/E103%</f>
        <v>7.3500618066001699</v>
      </c>
      <c r="J103" s="47">
        <f>D103+H103</f>
        <v>4036214</v>
      </c>
      <c r="K103" s="70">
        <f>J103/C103%</f>
        <v>3.1123145498632345</v>
      </c>
    </row>
    <row r="104" spans="1:11" ht="48" x14ac:dyDescent="0.2">
      <c r="A104" s="37">
        <v>256869</v>
      </c>
      <c r="B104" s="46" t="s">
        <v>30</v>
      </c>
      <c r="C104" s="47">
        <v>40010388.399999999</v>
      </c>
      <c r="D104" s="47">
        <v>64955</v>
      </c>
      <c r="E104" s="47">
        <v>18364032</v>
      </c>
      <c r="F104" s="47">
        <v>1951856</v>
      </c>
      <c r="G104" s="47"/>
      <c r="H104" s="47">
        <f t="shared" si="9"/>
        <v>1951856</v>
      </c>
      <c r="I104" s="70">
        <f>H104/E104%</f>
        <v>10.628689821494538</v>
      </c>
      <c r="J104" s="47">
        <f>D104+H104</f>
        <v>2016811</v>
      </c>
      <c r="K104" s="70">
        <f>J104/C104%</f>
        <v>5.0407183750308215</v>
      </c>
    </row>
    <row r="105" spans="1:11" ht="65.45" customHeight="1" x14ac:dyDescent="0.2">
      <c r="A105" s="37">
        <v>319790</v>
      </c>
      <c r="B105" s="46" t="s">
        <v>55</v>
      </c>
      <c r="C105" s="47">
        <v>879374</v>
      </c>
      <c r="D105" s="47">
        <v>790527.6</v>
      </c>
      <c r="E105" s="47">
        <v>88846</v>
      </c>
      <c r="F105" s="47">
        <v>15777</v>
      </c>
      <c r="G105" s="136"/>
      <c r="H105" s="136">
        <f t="shared" si="9"/>
        <v>15777</v>
      </c>
      <c r="I105" s="70">
        <f>H105/E105%</f>
        <v>17.757693086914436</v>
      </c>
      <c r="J105" s="47">
        <f>D105+H105</f>
        <v>806304.6</v>
      </c>
      <c r="K105" s="70">
        <f>J105/C105%</f>
        <v>91.690748191327017</v>
      </c>
    </row>
    <row r="106" spans="1:11" ht="65.45" customHeight="1" x14ac:dyDescent="0.2">
      <c r="A106" s="37">
        <v>326206</v>
      </c>
      <c r="B106" s="46" t="s">
        <v>134</v>
      </c>
      <c r="C106" s="47">
        <v>73072983</v>
      </c>
      <c r="D106" s="47">
        <v>0</v>
      </c>
      <c r="E106" s="47">
        <v>9945584</v>
      </c>
      <c r="F106" s="47">
        <v>520945</v>
      </c>
      <c r="G106" s="136">
        <v>9000</v>
      </c>
      <c r="H106" s="136">
        <f t="shared" si="9"/>
        <v>529945</v>
      </c>
      <c r="I106" s="70">
        <f>H106/E106%</f>
        <v>5.3284452677690926</v>
      </c>
      <c r="J106" s="47">
        <f>D106+H106</f>
        <v>529945</v>
      </c>
      <c r="K106" s="70">
        <f>J106/C106%</f>
        <v>0.72522699668631296</v>
      </c>
    </row>
    <row r="107" spans="1:11" ht="68.45" customHeight="1" x14ac:dyDescent="0.2">
      <c r="A107" s="37">
        <v>327681</v>
      </c>
      <c r="B107" s="46" t="s">
        <v>110</v>
      </c>
      <c r="C107" s="47">
        <v>43188164</v>
      </c>
      <c r="D107" s="47">
        <v>0</v>
      </c>
      <c r="E107" s="47">
        <v>1895826</v>
      </c>
      <c r="F107" s="47">
        <v>495967</v>
      </c>
      <c r="G107" s="47">
        <v>71000</v>
      </c>
      <c r="H107" s="47">
        <f t="shared" si="9"/>
        <v>566967</v>
      </c>
      <c r="I107" s="70">
        <f>H107/E107%</f>
        <v>29.906067328963736</v>
      </c>
      <c r="J107" s="47">
        <f>D107+H107</f>
        <v>566967</v>
      </c>
      <c r="K107" s="70">
        <f>J107/C107%</f>
        <v>1.3127832894216109</v>
      </c>
    </row>
    <row r="108" spans="1:11" ht="68.45" customHeight="1" x14ac:dyDescent="0.2">
      <c r="A108" s="37">
        <v>342907</v>
      </c>
      <c r="B108" s="46" t="s">
        <v>165</v>
      </c>
      <c r="C108" s="47">
        <v>299767271</v>
      </c>
      <c r="D108" s="47">
        <v>0</v>
      </c>
      <c r="E108" s="47">
        <v>360022</v>
      </c>
      <c r="F108" s="47">
        <v>0</v>
      </c>
      <c r="G108" s="47"/>
      <c r="H108" s="47">
        <f t="shared" si="9"/>
        <v>0</v>
      </c>
      <c r="I108" s="70">
        <f>H108/E108%</f>
        <v>0</v>
      </c>
      <c r="J108" s="47">
        <f>D108+H108</f>
        <v>0</v>
      </c>
      <c r="K108" s="70">
        <f>J108/C108%</f>
        <v>0</v>
      </c>
    </row>
    <row r="109" spans="1:11" ht="79.150000000000006" customHeight="1" x14ac:dyDescent="0.2">
      <c r="A109" s="37">
        <v>363808</v>
      </c>
      <c r="B109" s="46" t="s">
        <v>160</v>
      </c>
      <c r="C109" s="47">
        <v>3763095</v>
      </c>
      <c r="D109" s="47">
        <v>0</v>
      </c>
      <c r="E109" s="47">
        <v>2257857</v>
      </c>
      <c r="F109" s="47">
        <v>0</v>
      </c>
      <c r="G109" s="47"/>
      <c r="H109" s="47">
        <f t="shared" si="9"/>
        <v>0</v>
      </c>
      <c r="I109" s="70">
        <f>H109/E109%</f>
        <v>0</v>
      </c>
      <c r="J109" s="47">
        <f>D109+H109</f>
        <v>0</v>
      </c>
      <c r="K109" s="70">
        <f>J109/C109%</f>
        <v>0</v>
      </c>
    </row>
    <row r="110" spans="1:11" ht="48" x14ac:dyDescent="0.2">
      <c r="A110" s="37">
        <v>374288</v>
      </c>
      <c r="B110" s="46" t="s">
        <v>155</v>
      </c>
      <c r="C110" s="47">
        <v>88277317</v>
      </c>
      <c r="D110" s="47">
        <v>0</v>
      </c>
      <c r="E110" s="47">
        <v>1603867</v>
      </c>
      <c r="F110" s="47">
        <v>0</v>
      </c>
      <c r="G110" s="47"/>
      <c r="H110" s="47">
        <f t="shared" si="9"/>
        <v>0</v>
      </c>
      <c r="I110" s="70">
        <f>H110/E110%</f>
        <v>0</v>
      </c>
      <c r="J110" s="47">
        <f>D110+H110</f>
        <v>0</v>
      </c>
      <c r="K110" s="70">
        <f>J110/C110%</f>
        <v>0</v>
      </c>
    </row>
    <row r="111" spans="1:11" ht="48" x14ac:dyDescent="0.2">
      <c r="A111" s="37">
        <v>374962</v>
      </c>
      <c r="B111" s="46" t="s">
        <v>166</v>
      </c>
      <c r="C111" s="47">
        <v>108190617</v>
      </c>
      <c r="D111" s="47">
        <v>0</v>
      </c>
      <c r="E111" s="47">
        <v>601695</v>
      </c>
      <c r="F111" s="47">
        <v>0</v>
      </c>
      <c r="G111" s="47"/>
      <c r="H111" s="47">
        <f t="shared" si="9"/>
        <v>0</v>
      </c>
      <c r="I111" s="70">
        <f>H111/E111%</f>
        <v>0</v>
      </c>
      <c r="J111" s="47">
        <f>D111+H111</f>
        <v>0</v>
      </c>
      <c r="K111" s="70">
        <f>J111/C111%</f>
        <v>0</v>
      </c>
    </row>
    <row r="112" spans="1:11" ht="48" x14ac:dyDescent="0.2">
      <c r="A112" s="37">
        <v>381809</v>
      </c>
      <c r="B112" s="46" t="s">
        <v>167</v>
      </c>
      <c r="C112" s="47">
        <v>18989050</v>
      </c>
      <c r="D112" s="47">
        <v>0</v>
      </c>
      <c r="E112" s="47">
        <v>621011</v>
      </c>
      <c r="F112" s="47">
        <v>0</v>
      </c>
      <c r="G112" s="47"/>
      <c r="H112" s="47">
        <f t="shared" si="9"/>
        <v>0</v>
      </c>
      <c r="I112" s="70">
        <f>H112/E112%</f>
        <v>0</v>
      </c>
      <c r="J112" s="47">
        <f>D112+H112</f>
        <v>0</v>
      </c>
      <c r="K112" s="70">
        <f>J112/C112%</f>
        <v>0</v>
      </c>
    </row>
    <row r="113" spans="1:12" ht="48" x14ac:dyDescent="0.2">
      <c r="A113" s="37">
        <v>381818</v>
      </c>
      <c r="B113" s="46" t="s">
        <v>156</v>
      </c>
      <c r="C113" s="47">
        <v>18188302</v>
      </c>
      <c r="D113" s="47">
        <v>0</v>
      </c>
      <c r="E113" s="47">
        <v>1083925</v>
      </c>
      <c r="F113" s="47">
        <v>0</v>
      </c>
      <c r="G113" s="47"/>
      <c r="H113" s="47">
        <f t="shared" si="9"/>
        <v>0</v>
      </c>
      <c r="I113" s="70">
        <f>H113/E113%</f>
        <v>0</v>
      </c>
      <c r="J113" s="47">
        <f>D113+H113</f>
        <v>0</v>
      </c>
      <c r="K113" s="70">
        <f>J113/C113%</f>
        <v>0</v>
      </c>
    </row>
    <row r="114" spans="1:12" ht="60" x14ac:dyDescent="0.2">
      <c r="A114" s="37">
        <v>382078</v>
      </c>
      <c r="B114" s="46" t="s">
        <v>157</v>
      </c>
      <c r="C114" s="47">
        <v>77449591.150000006</v>
      </c>
      <c r="D114" s="47">
        <v>102700</v>
      </c>
      <c r="E114" s="47">
        <v>6754242</v>
      </c>
      <c r="F114" s="47">
        <v>231494</v>
      </c>
      <c r="G114" s="47">
        <v>129892</v>
      </c>
      <c r="H114" s="47">
        <f t="shared" si="9"/>
        <v>361386</v>
      </c>
      <c r="I114" s="70">
        <f>H114/E114%</f>
        <v>5.3505041720447686</v>
      </c>
      <c r="J114" s="47">
        <f>D114+H114</f>
        <v>464086</v>
      </c>
      <c r="K114" s="70">
        <f>J114/C114%</f>
        <v>0.59921039363679063</v>
      </c>
    </row>
    <row r="115" spans="1:12" ht="56.45" customHeight="1" x14ac:dyDescent="0.2">
      <c r="A115" s="37">
        <v>382960</v>
      </c>
      <c r="B115" s="46" t="s">
        <v>158</v>
      </c>
      <c r="C115" s="47">
        <v>17759612</v>
      </c>
      <c r="D115" s="47">
        <v>100881</v>
      </c>
      <c r="E115" s="47">
        <v>1891273</v>
      </c>
      <c r="F115" s="47">
        <v>259539</v>
      </c>
      <c r="G115" s="47">
        <v>107171</v>
      </c>
      <c r="H115" s="47">
        <f t="shared" si="9"/>
        <v>366710</v>
      </c>
      <c r="I115" s="70">
        <f>H115/E115%</f>
        <v>19.389585744628089</v>
      </c>
      <c r="J115" s="47">
        <f>D115+H115</f>
        <v>467591</v>
      </c>
      <c r="K115" s="70">
        <f>J115/C115%</f>
        <v>2.6328897275458498</v>
      </c>
    </row>
    <row r="116" spans="1:12" ht="56.45" customHeight="1" x14ac:dyDescent="0.2">
      <c r="A116" s="37">
        <v>383146</v>
      </c>
      <c r="B116" s="46" t="s">
        <v>168</v>
      </c>
      <c r="C116" s="47">
        <v>68407859</v>
      </c>
      <c r="D116" s="47">
        <v>0</v>
      </c>
      <c r="E116" s="47">
        <v>866940</v>
      </c>
      <c r="F116" s="47">
        <v>0</v>
      </c>
      <c r="G116" s="47"/>
      <c r="H116" s="47">
        <f t="shared" si="9"/>
        <v>0</v>
      </c>
      <c r="I116" s="70">
        <f>H116/E116%</f>
        <v>0</v>
      </c>
      <c r="J116" s="47">
        <f>D116+H116</f>
        <v>0</v>
      </c>
      <c r="K116" s="70">
        <f>J116/C116%</f>
        <v>0</v>
      </c>
    </row>
    <row r="117" spans="1:12" ht="68.25" customHeight="1" x14ac:dyDescent="0.2">
      <c r="A117" s="37">
        <v>260172</v>
      </c>
      <c r="B117" s="46" t="s">
        <v>169</v>
      </c>
      <c r="C117" s="47">
        <v>281104504</v>
      </c>
      <c r="D117" s="47">
        <v>0</v>
      </c>
      <c r="E117" s="47">
        <v>840684</v>
      </c>
      <c r="F117" s="47">
        <v>0</v>
      </c>
      <c r="G117" s="47"/>
      <c r="H117" s="47">
        <f t="shared" si="9"/>
        <v>0</v>
      </c>
      <c r="I117" s="70">
        <f>H117/E117%</f>
        <v>0</v>
      </c>
      <c r="J117" s="47">
        <f>D117+H117</f>
        <v>0</v>
      </c>
      <c r="K117" s="70">
        <f>J117/C117%</f>
        <v>0</v>
      </c>
    </row>
    <row r="118" spans="1:12" ht="56.45" customHeight="1" x14ac:dyDescent="0.2">
      <c r="A118" s="37">
        <v>385674</v>
      </c>
      <c r="B118" s="46" t="s">
        <v>170</v>
      </c>
      <c r="C118" s="47">
        <v>29644856</v>
      </c>
      <c r="D118" s="47">
        <v>0</v>
      </c>
      <c r="E118" s="47">
        <v>250000</v>
      </c>
      <c r="F118" s="47">
        <v>0</v>
      </c>
      <c r="G118" s="47">
        <v>45007</v>
      </c>
      <c r="H118" s="47">
        <f t="shared" si="9"/>
        <v>45007</v>
      </c>
      <c r="I118" s="70">
        <f>H118/E118%</f>
        <v>18.002800000000001</v>
      </c>
      <c r="J118" s="47">
        <f>D118+H118</f>
        <v>45007</v>
      </c>
      <c r="K118" s="70">
        <f>J118/C118%</f>
        <v>0.15182060590882951</v>
      </c>
    </row>
    <row r="119" spans="1:12" ht="24" x14ac:dyDescent="0.2">
      <c r="A119" s="46"/>
      <c r="B119" s="94" t="s">
        <v>133</v>
      </c>
      <c r="C119" s="94"/>
      <c r="D119" s="51">
        <f>SUM(D120:D124)</f>
        <v>0</v>
      </c>
      <c r="E119" s="51">
        <f>SUM(E120:E124)</f>
        <v>1378677</v>
      </c>
      <c r="F119" s="51">
        <v>0</v>
      </c>
      <c r="G119" s="51">
        <f t="shared" ref="G119" si="11">SUM(G120:G124)</f>
        <v>0</v>
      </c>
      <c r="H119" s="51">
        <f t="shared" si="9"/>
        <v>0</v>
      </c>
      <c r="I119" s="95">
        <f>H119/E119%</f>
        <v>0</v>
      </c>
      <c r="J119" s="51">
        <f>D119+H119</f>
        <v>0</v>
      </c>
      <c r="K119" s="51"/>
    </row>
    <row r="120" spans="1:12" ht="72" x14ac:dyDescent="0.2">
      <c r="A120" s="48">
        <v>351861</v>
      </c>
      <c r="B120" s="46" t="s">
        <v>104</v>
      </c>
      <c r="C120" s="108">
        <v>302534.2</v>
      </c>
      <c r="D120" s="130">
        <v>0</v>
      </c>
      <c r="E120" s="47">
        <v>302534</v>
      </c>
      <c r="F120" s="47">
        <v>0</v>
      </c>
      <c r="G120" s="108"/>
      <c r="H120" s="108">
        <f t="shared" si="9"/>
        <v>0</v>
      </c>
      <c r="I120" s="141">
        <f>H120/E120%</f>
        <v>0</v>
      </c>
      <c r="J120" s="108">
        <f>D120+H120</f>
        <v>0</v>
      </c>
      <c r="K120" s="132">
        <f>J120/C120%</f>
        <v>0</v>
      </c>
    </row>
    <row r="121" spans="1:12" ht="84" x14ac:dyDescent="0.2">
      <c r="A121" s="48">
        <v>351872</v>
      </c>
      <c r="B121" s="46" t="s">
        <v>105</v>
      </c>
      <c r="C121" s="108">
        <v>302534.2</v>
      </c>
      <c r="D121" s="130">
        <v>0</v>
      </c>
      <c r="E121" s="47">
        <v>302534</v>
      </c>
      <c r="F121" s="47">
        <v>0</v>
      </c>
      <c r="G121" s="108"/>
      <c r="H121" s="108">
        <f t="shared" si="9"/>
        <v>0</v>
      </c>
      <c r="I121" s="141">
        <f>H121/E121%</f>
        <v>0</v>
      </c>
      <c r="J121" s="108">
        <f>D121+H121</f>
        <v>0</v>
      </c>
      <c r="K121" s="132">
        <f>J121/C121%</f>
        <v>0</v>
      </c>
    </row>
    <row r="122" spans="1:12" ht="72" x14ac:dyDescent="0.2">
      <c r="A122" s="48">
        <v>351883</v>
      </c>
      <c r="B122" s="46" t="s">
        <v>106</v>
      </c>
      <c r="C122" s="108">
        <v>302534.2</v>
      </c>
      <c r="D122" s="130">
        <v>0</v>
      </c>
      <c r="E122" s="47">
        <v>302534</v>
      </c>
      <c r="F122" s="47">
        <v>0</v>
      </c>
      <c r="G122" s="108"/>
      <c r="H122" s="108">
        <f t="shared" si="9"/>
        <v>0</v>
      </c>
      <c r="I122" s="141">
        <f>H122/E122%</f>
        <v>0</v>
      </c>
      <c r="J122" s="108">
        <f>D122+H122</f>
        <v>0</v>
      </c>
      <c r="K122" s="132">
        <f>J122/C122%</f>
        <v>0</v>
      </c>
    </row>
    <row r="123" spans="1:12" ht="84" x14ac:dyDescent="0.2">
      <c r="A123" s="48">
        <v>351893</v>
      </c>
      <c r="B123" s="46" t="s">
        <v>107</v>
      </c>
      <c r="C123" s="47">
        <v>302534.2</v>
      </c>
      <c r="D123" s="47">
        <v>0</v>
      </c>
      <c r="E123" s="47">
        <v>302534</v>
      </c>
      <c r="F123" s="47">
        <v>0</v>
      </c>
      <c r="G123" s="47"/>
      <c r="H123" s="47">
        <f t="shared" si="9"/>
        <v>0</v>
      </c>
      <c r="I123" s="132">
        <f>H123/E123%</f>
        <v>0</v>
      </c>
      <c r="J123" s="47">
        <f>D123+H123</f>
        <v>0</v>
      </c>
      <c r="K123" s="132">
        <f>J123/C123%</f>
        <v>0</v>
      </c>
    </row>
    <row r="124" spans="1:12" ht="72" x14ac:dyDescent="0.2">
      <c r="A124" s="48">
        <v>351905</v>
      </c>
      <c r="B124" s="46" t="s">
        <v>108</v>
      </c>
      <c r="C124" s="47">
        <v>168541</v>
      </c>
      <c r="D124" s="47">
        <v>0</v>
      </c>
      <c r="E124" s="47">
        <v>168541</v>
      </c>
      <c r="F124" s="47">
        <v>0</v>
      </c>
      <c r="G124" s="47"/>
      <c r="H124" s="47">
        <f t="shared" si="9"/>
        <v>0</v>
      </c>
      <c r="I124" s="132">
        <f>H124/E124%</f>
        <v>0</v>
      </c>
      <c r="J124" s="47">
        <f>D124+H124</f>
        <v>0</v>
      </c>
      <c r="K124" s="132">
        <f>J124/C124%</f>
        <v>0</v>
      </c>
    </row>
    <row r="125" spans="1:12" ht="12" x14ac:dyDescent="0.2">
      <c r="A125" s="91"/>
      <c r="B125" s="142"/>
      <c r="C125" s="80"/>
      <c r="D125" s="80"/>
      <c r="E125" s="80"/>
      <c r="F125" s="80"/>
      <c r="G125" s="80"/>
      <c r="H125" s="80"/>
      <c r="I125" s="143"/>
      <c r="J125" s="80"/>
      <c r="K125" s="143"/>
    </row>
    <row r="126" spans="1:12" s="60" customFormat="1" ht="12" x14ac:dyDescent="0.2">
      <c r="A126" s="118" t="s">
        <v>14</v>
      </c>
      <c r="B126" s="119"/>
      <c r="C126" s="120"/>
      <c r="D126" s="120"/>
      <c r="E126" s="92"/>
      <c r="F126" s="78"/>
      <c r="G126" s="75"/>
      <c r="H126" s="75"/>
      <c r="I126" s="76"/>
      <c r="J126" s="77"/>
      <c r="K126" s="76"/>
      <c r="L126" s="36"/>
    </row>
    <row r="127" spans="1:12" s="60" customFormat="1" ht="12" x14ac:dyDescent="0.2">
      <c r="A127" s="121" t="s">
        <v>10</v>
      </c>
      <c r="B127" s="122"/>
      <c r="C127" s="120"/>
      <c r="D127" s="120"/>
      <c r="E127" s="92"/>
      <c r="F127" s="78"/>
      <c r="G127" s="75"/>
      <c r="H127" s="75"/>
      <c r="I127" s="76"/>
      <c r="J127" s="77"/>
      <c r="K127" s="76"/>
      <c r="L127" s="36"/>
    </row>
    <row r="128" spans="1:12" ht="20.25" customHeight="1" x14ac:dyDescent="0.2">
      <c r="A128" s="123"/>
      <c r="B128" s="157" t="s">
        <v>59</v>
      </c>
      <c r="C128" s="158"/>
      <c r="D128" s="158"/>
    </row>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sheetData>
  <mergeCells count="10">
    <mergeCell ref="B128:D128"/>
    <mergeCell ref="E4:I4"/>
    <mergeCell ref="A4:A5"/>
    <mergeCell ref="B4:B5"/>
    <mergeCell ref="A1:K1"/>
    <mergeCell ref="A2:K2"/>
    <mergeCell ref="J4:J5"/>
    <mergeCell ref="K4:K5"/>
    <mergeCell ref="C4:C5"/>
    <mergeCell ref="D4:D5"/>
  </mergeCells>
  <phoneticPr fontId="6" type="noConversion"/>
  <hyperlinks>
    <hyperlink ref="B128" r:id="rId1"/>
  </hyperlinks>
  <pageMargins left="0.70866141732283472" right="0.70866141732283472" top="0.74803149606299213" bottom="0.74803149606299213" header="0.31496062992125984" footer="0.31496062992125984"/>
  <pageSetup paperSize="9" scale="3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18"/>
  <sheetViews>
    <sheetView zoomScaleNormal="100" workbookViewId="0">
      <pane xSplit="2" ySplit="7" topLeftCell="C8" activePane="bottomRight" state="frozen"/>
      <selection pane="topRight" activeCell="C1" sqref="C1"/>
      <selection pane="bottomLeft" activeCell="A8" sqref="A8"/>
      <selection pane="bottomRight" activeCell="B6" sqref="B6"/>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5.140625" style="42" customWidth="1"/>
    <col min="13" max="17" width="11.42578125" style="42" customWidth="1"/>
    <col min="18" max="16384" width="11.42578125" style="42"/>
  </cols>
  <sheetData>
    <row r="1" spans="1:184" ht="18" customHeight="1" x14ac:dyDescent="0.2">
      <c r="A1" s="173" t="s">
        <v>150</v>
      </c>
      <c r="B1" s="173"/>
      <c r="C1" s="173"/>
      <c r="D1" s="173"/>
      <c r="E1" s="173"/>
      <c r="F1" s="173"/>
      <c r="G1" s="173"/>
      <c r="H1" s="173"/>
      <c r="I1" s="173"/>
      <c r="J1" s="173"/>
      <c r="K1" s="173"/>
    </row>
    <row r="2" spans="1:184" ht="18" customHeight="1" x14ac:dyDescent="0.2">
      <c r="A2" s="163" t="s">
        <v>174</v>
      </c>
      <c r="B2" s="163"/>
      <c r="C2" s="163"/>
      <c r="D2" s="163"/>
      <c r="E2" s="163"/>
      <c r="F2" s="163"/>
      <c r="G2" s="163"/>
      <c r="H2" s="163"/>
      <c r="I2" s="163"/>
      <c r="J2" s="163"/>
      <c r="K2" s="163"/>
    </row>
    <row r="3" spans="1:184" ht="25.5" customHeight="1" x14ac:dyDescent="0.2">
      <c r="B3" s="41"/>
      <c r="C3" s="41"/>
      <c r="D3" s="41"/>
      <c r="E3" s="59"/>
      <c r="F3" s="41"/>
      <c r="G3" s="41"/>
      <c r="H3" s="85"/>
      <c r="I3" s="81"/>
      <c r="J3" s="89"/>
      <c r="K3" s="41"/>
    </row>
    <row r="4" spans="1:184" ht="20.25" customHeight="1" x14ac:dyDescent="0.2">
      <c r="A4" s="183" t="s">
        <v>2</v>
      </c>
      <c r="B4" s="176" t="s">
        <v>9</v>
      </c>
      <c r="C4" s="176" t="s">
        <v>3</v>
      </c>
      <c r="D4" s="181" t="s">
        <v>75</v>
      </c>
      <c r="E4" s="178" t="s">
        <v>73</v>
      </c>
      <c r="F4" s="179"/>
      <c r="G4" s="179"/>
      <c r="H4" s="179"/>
      <c r="I4" s="180"/>
      <c r="J4" s="171" t="s">
        <v>19</v>
      </c>
      <c r="K4" s="174" t="s">
        <v>20</v>
      </c>
    </row>
    <row r="5" spans="1:184" s="44" customFormat="1" ht="65.25" customHeight="1" thickBot="1" x14ac:dyDescent="0.25">
      <c r="A5" s="184"/>
      <c r="B5" s="177"/>
      <c r="C5" s="177"/>
      <c r="D5" s="182"/>
      <c r="E5" s="26" t="s">
        <v>82</v>
      </c>
      <c r="F5" s="28" t="s">
        <v>173</v>
      </c>
      <c r="G5" s="29" t="s">
        <v>21</v>
      </c>
      <c r="H5" s="27" t="s">
        <v>76</v>
      </c>
      <c r="I5" s="30" t="s">
        <v>11</v>
      </c>
      <c r="J5" s="172"/>
      <c r="K5" s="175"/>
    </row>
    <row r="6" spans="1:184" s="107" customFormat="1" ht="18.75" customHeight="1" x14ac:dyDescent="0.25">
      <c r="A6" s="103"/>
      <c r="B6" s="101" t="s">
        <v>27</v>
      </c>
      <c r="C6" s="106"/>
      <c r="D6" s="117">
        <f>D7+D12</f>
        <v>251719346.65000001</v>
      </c>
      <c r="E6" s="117">
        <f>E7+E12</f>
        <v>98081892</v>
      </c>
      <c r="F6" s="117">
        <v>2681616</v>
      </c>
      <c r="G6" s="117">
        <f t="shared" ref="G6" si="0">G7+G12</f>
        <v>4437463</v>
      </c>
      <c r="H6" s="117">
        <f>F6+G6</f>
        <v>7119079</v>
      </c>
      <c r="I6" s="147">
        <f>H6/E6%</f>
        <v>7.2583010531648391</v>
      </c>
      <c r="J6" s="117">
        <f>D6+H6</f>
        <v>258838425.65000001</v>
      </c>
      <c r="K6" s="129"/>
    </row>
    <row r="7" spans="1:184" ht="21.75" customHeight="1" x14ac:dyDescent="0.2">
      <c r="A7" s="112"/>
      <c r="B7" s="53" t="s">
        <v>56</v>
      </c>
      <c r="C7" s="113"/>
      <c r="D7" s="114">
        <f>SUM(D8:D11)</f>
        <v>193939253.15000001</v>
      </c>
      <c r="E7" s="114">
        <f>SUM(E8:E11)</f>
        <v>14001682</v>
      </c>
      <c r="F7" s="114">
        <f>SUM(F8:F11)</f>
        <v>2681616</v>
      </c>
      <c r="G7" s="114">
        <f t="shared" ref="G7" si="1">SUM(G8:G11)</f>
        <v>1658422</v>
      </c>
      <c r="H7" s="114">
        <f t="shared" ref="H7:H13" si="2">F7+G7</f>
        <v>4340038</v>
      </c>
      <c r="I7" s="145">
        <f>H7/E7%</f>
        <v>30.996547414803448</v>
      </c>
      <c r="J7" s="114">
        <v>220186966</v>
      </c>
      <c r="K7" s="115"/>
    </row>
    <row r="8" spans="1:184" ht="24" customHeight="1" x14ac:dyDescent="0.2">
      <c r="A8" s="48"/>
      <c r="B8" s="116" t="s">
        <v>18</v>
      </c>
      <c r="C8" s="108"/>
      <c r="D8" s="108"/>
      <c r="E8" s="108">
        <v>842589</v>
      </c>
      <c r="F8" s="108">
        <v>0</v>
      </c>
      <c r="G8" s="108"/>
      <c r="H8" s="108">
        <f t="shared" si="2"/>
        <v>0</v>
      </c>
      <c r="I8" s="141">
        <f>H8/E8%</f>
        <v>0</v>
      </c>
      <c r="J8" s="108">
        <f>D8+H8</f>
        <v>0</v>
      </c>
      <c r="K8" s="70"/>
    </row>
    <row r="9" spans="1:184" ht="24" customHeight="1" x14ac:dyDescent="0.2">
      <c r="A9" s="48">
        <v>159771</v>
      </c>
      <c r="B9" s="116" t="s">
        <v>171</v>
      </c>
      <c r="C9" s="108">
        <v>275000000</v>
      </c>
      <c r="D9" s="108">
        <v>185720521.55000001</v>
      </c>
      <c r="E9" s="108">
        <v>98981</v>
      </c>
      <c r="F9" s="108">
        <v>0</v>
      </c>
      <c r="G9" s="108"/>
      <c r="H9" s="108">
        <f t="shared" si="2"/>
        <v>0</v>
      </c>
      <c r="I9" s="141">
        <f>H9/E9%</f>
        <v>0</v>
      </c>
      <c r="J9" s="108">
        <v>207628197.34999999</v>
      </c>
      <c r="K9" s="70">
        <f>J9/C9%</f>
        <v>75.501162672727276</v>
      </c>
    </row>
    <row r="10" spans="1:184" ht="48" x14ac:dyDescent="0.2">
      <c r="A10" s="48">
        <v>238150</v>
      </c>
      <c r="B10" s="116" t="s">
        <v>57</v>
      </c>
      <c r="C10" s="108">
        <v>7604228.3600000003</v>
      </c>
      <c r="D10" s="108">
        <v>3575041.15</v>
      </c>
      <c r="E10" s="108">
        <v>4113215</v>
      </c>
      <c r="F10" s="108">
        <v>465186</v>
      </c>
      <c r="G10" s="108">
        <v>7287</v>
      </c>
      <c r="H10" s="108">
        <f t="shared" si="2"/>
        <v>472473</v>
      </c>
      <c r="I10" s="141">
        <f>H10/E10%</f>
        <v>11.486708086010578</v>
      </c>
      <c r="J10" s="108">
        <f>D10+H10</f>
        <v>4047514.15</v>
      </c>
      <c r="K10" s="70">
        <f>J10/C10%</f>
        <v>53.227151505481608</v>
      </c>
    </row>
    <row r="11" spans="1:184" ht="60" x14ac:dyDescent="0.2">
      <c r="A11" s="48">
        <v>227100</v>
      </c>
      <c r="B11" s="116" t="s">
        <v>58</v>
      </c>
      <c r="C11" s="108">
        <v>13590587</v>
      </c>
      <c r="D11" s="108">
        <v>4643690.45</v>
      </c>
      <c r="E11" s="108">
        <v>8946897</v>
      </c>
      <c r="F11" s="108">
        <v>2216430</v>
      </c>
      <c r="G11" s="108">
        <v>1651135</v>
      </c>
      <c r="H11" s="108">
        <f t="shared" si="2"/>
        <v>3867565</v>
      </c>
      <c r="I11" s="141">
        <f>H11/E11%</f>
        <v>43.228004077838385</v>
      </c>
      <c r="J11" s="108">
        <f>D11+H11</f>
        <v>8511255.4499999993</v>
      </c>
      <c r="K11" s="70">
        <f>J11/C11%</f>
        <v>62.626106216015536</v>
      </c>
      <c r="L11" s="58"/>
    </row>
    <row r="12" spans="1:184" ht="24" x14ac:dyDescent="0.2">
      <c r="A12" s="48"/>
      <c r="B12" s="53" t="s">
        <v>16</v>
      </c>
      <c r="C12" s="67"/>
      <c r="D12" s="71">
        <f>D13</f>
        <v>57780093.5</v>
      </c>
      <c r="E12" s="68">
        <f>E13</f>
        <v>84080210</v>
      </c>
      <c r="F12" s="68">
        <v>0</v>
      </c>
      <c r="G12" s="137">
        <f t="shared" ref="G12" si="3">G13</f>
        <v>2779041</v>
      </c>
      <c r="H12" s="137">
        <f t="shared" si="2"/>
        <v>2779041</v>
      </c>
      <c r="I12" s="146">
        <f>H12/E12%</f>
        <v>3.3052260454630167</v>
      </c>
      <c r="J12" s="137">
        <f>D12+H12</f>
        <v>60559134.5</v>
      </c>
      <c r="K12" s="69"/>
    </row>
    <row r="13" spans="1:184" ht="63" customHeight="1" x14ac:dyDescent="0.2">
      <c r="A13" s="48">
        <v>143957</v>
      </c>
      <c r="B13" s="46" t="s">
        <v>25</v>
      </c>
      <c r="C13" s="47">
        <v>282245251.58999997</v>
      </c>
      <c r="D13" s="47">
        <v>57780093.5</v>
      </c>
      <c r="E13" s="47">
        <v>84080210</v>
      </c>
      <c r="F13" s="47">
        <v>0</v>
      </c>
      <c r="G13" s="47">
        <v>2779041</v>
      </c>
      <c r="H13" s="47">
        <f t="shared" si="2"/>
        <v>2779041</v>
      </c>
      <c r="I13" s="132">
        <f>H13/E13%</f>
        <v>3.3052260454630167</v>
      </c>
      <c r="J13" s="47">
        <f>D13+H13</f>
        <v>60559134.5</v>
      </c>
      <c r="K13" s="70">
        <f>J13/C13%</f>
        <v>21.456210213934963</v>
      </c>
      <c r="L13" s="45"/>
      <c r="M13" s="45"/>
      <c r="N13" s="45"/>
      <c r="O13" s="45"/>
    </row>
    <row r="15" spans="1:184" s="55" customFormat="1" x14ac:dyDescent="0.2">
      <c r="A15" s="118" t="s">
        <v>14</v>
      </c>
      <c r="B15" s="119"/>
      <c r="C15" s="120"/>
      <c r="D15" s="120"/>
      <c r="E15" s="43"/>
      <c r="F15" s="42"/>
      <c r="G15" s="42"/>
      <c r="H15" s="42"/>
      <c r="I15" s="42"/>
      <c r="J15" s="42"/>
      <c r="K15" s="42"/>
      <c r="L15" s="45"/>
      <c r="M15" s="45"/>
      <c r="N15" s="45"/>
      <c r="O15" s="45"/>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row>
    <row r="16" spans="1:184" s="55" customFormat="1" x14ac:dyDescent="0.2">
      <c r="A16" s="121" t="s">
        <v>10</v>
      </c>
      <c r="B16" s="122"/>
      <c r="C16" s="120"/>
      <c r="D16" s="120"/>
      <c r="E16" s="43"/>
      <c r="F16" s="42"/>
      <c r="G16" s="42"/>
      <c r="H16" s="42"/>
      <c r="I16" s="42"/>
      <c r="J16" s="42"/>
      <c r="K16" s="42"/>
      <c r="L16" s="45"/>
      <c r="M16" s="45"/>
      <c r="N16" s="45"/>
      <c r="O16" s="45"/>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row>
    <row r="17" spans="1:184" s="55" customFormat="1" x14ac:dyDescent="0.2">
      <c r="A17" s="123"/>
      <c r="B17" s="170" t="s">
        <v>59</v>
      </c>
      <c r="C17" s="158"/>
      <c r="D17" s="158"/>
      <c r="E17" s="57"/>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row>
    <row r="18" spans="1:184" x14ac:dyDescent="0.2">
      <c r="F18" s="42"/>
    </row>
    <row r="19" spans="1:184" x14ac:dyDescent="0.2">
      <c r="F19" s="42"/>
    </row>
    <row r="20" spans="1:184" x14ac:dyDescent="0.2">
      <c r="F20" s="42"/>
    </row>
    <row r="21" spans="1:184" x14ac:dyDescent="0.2">
      <c r="F21" s="42"/>
    </row>
    <row r="22" spans="1:184" x14ac:dyDescent="0.2">
      <c r="F22" s="42"/>
    </row>
    <row r="23" spans="1:184" x14ac:dyDescent="0.2">
      <c r="F23" s="42"/>
    </row>
    <row r="24" spans="1:184" x14ac:dyDescent="0.2">
      <c r="F24" s="42"/>
    </row>
    <row r="25" spans="1:184" x14ac:dyDescent="0.2">
      <c r="F25" s="42"/>
    </row>
    <row r="26" spans="1:184" x14ac:dyDescent="0.2">
      <c r="F26" s="42"/>
    </row>
    <row r="27" spans="1:184" x14ac:dyDescent="0.2">
      <c r="F27" s="42"/>
    </row>
    <row r="28" spans="1:184" x14ac:dyDescent="0.2">
      <c r="F28" s="42"/>
    </row>
    <row r="29" spans="1:184" x14ac:dyDescent="0.2">
      <c r="F29" s="42"/>
    </row>
    <row r="30" spans="1:184" x14ac:dyDescent="0.2">
      <c r="F30" s="42"/>
    </row>
    <row r="31" spans="1:184" x14ac:dyDescent="0.2">
      <c r="F31" s="42"/>
    </row>
    <row r="32" spans="1:184" x14ac:dyDescent="0.2">
      <c r="F32" s="42"/>
    </row>
    <row r="33" spans="3:6" x14ac:dyDescent="0.2">
      <c r="F33" s="42"/>
    </row>
    <row r="34" spans="3:6" x14ac:dyDescent="0.2">
      <c r="F34" s="42"/>
    </row>
    <row r="35" spans="3:6" x14ac:dyDescent="0.2">
      <c r="C35" s="79"/>
      <c r="D35" s="79"/>
      <c r="F35" s="42"/>
    </row>
    <row r="36" spans="3:6" x14ac:dyDescent="0.2">
      <c r="F36" s="42"/>
    </row>
    <row r="37" spans="3:6" x14ac:dyDescent="0.2">
      <c r="F37" s="42"/>
    </row>
    <row r="38" spans="3:6" x14ac:dyDescent="0.2">
      <c r="F38" s="42"/>
    </row>
    <row r="39" spans="3:6" x14ac:dyDescent="0.2">
      <c r="F39" s="42"/>
    </row>
    <row r="40" spans="3:6" x14ac:dyDescent="0.2">
      <c r="F40" s="42"/>
    </row>
    <row r="41" spans="3:6" x14ac:dyDescent="0.2">
      <c r="F41" s="42"/>
    </row>
    <row r="42" spans="3:6" x14ac:dyDescent="0.2">
      <c r="F42" s="42"/>
    </row>
    <row r="43" spans="3:6" x14ac:dyDescent="0.2">
      <c r="F43" s="42"/>
    </row>
    <row r="44" spans="3:6" x14ac:dyDescent="0.2">
      <c r="F44" s="42"/>
    </row>
    <row r="45" spans="3:6" x14ac:dyDescent="0.2">
      <c r="F45" s="42"/>
    </row>
    <row r="46" spans="3:6" x14ac:dyDescent="0.2">
      <c r="F46" s="42"/>
    </row>
    <row r="47" spans="3:6" x14ac:dyDescent="0.2">
      <c r="F47" s="42"/>
    </row>
    <row r="48" spans="3:6" x14ac:dyDescent="0.2">
      <c r="F48" s="42"/>
    </row>
    <row r="49" spans="6:6" x14ac:dyDescent="0.2">
      <c r="F49" s="42"/>
    </row>
    <row r="50" spans="6:6" x14ac:dyDescent="0.2">
      <c r="F50" s="42"/>
    </row>
    <row r="51" spans="6:6" x14ac:dyDescent="0.2">
      <c r="F51" s="42"/>
    </row>
    <row r="52" spans="6:6" x14ac:dyDescent="0.2">
      <c r="F52" s="42"/>
    </row>
    <row r="53" spans="6:6" x14ac:dyDescent="0.2">
      <c r="F53" s="42"/>
    </row>
    <row r="54" spans="6:6" x14ac:dyDescent="0.2">
      <c r="F54" s="42"/>
    </row>
    <row r="55" spans="6:6" x14ac:dyDescent="0.2">
      <c r="F55" s="42"/>
    </row>
    <row r="56" spans="6:6" x14ac:dyDescent="0.2">
      <c r="F56" s="42"/>
    </row>
    <row r="57" spans="6:6" x14ac:dyDescent="0.2">
      <c r="F57" s="42"/>
    </row>
    <row r="58" spans="6:6" x14ac:dyDescent="0.2">
      <c r="F58" s="42"/>
    </row>
    <row r="59" spans="6:6" x14ac:dyDescent="0.2">
      <c r="F59" s="42"/>
    </row>
    <row r="60" spans="6:6" x14ac:dyDescent="0.2">
      <c r="F60" s="42"/>
    </row>
    <row r="61" spans="6:6" x14ac:dyDescent="0.2">
      <c r="F61" s="42"/>
    </row>
    <row r="62" spans="6:6" x14ac:dyDescent="0.2">
      <c r="F62" s="42"/>
    </row>
    <row r="63" spans="6:6" x14ac:dyDescent="0.2">
      <c r="F63" s="42"/>
    </row>
    <row r="64" spans="6:6"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4:6" x14ac:dyDescent="0.2">
      <c r="F97" s="42"/>
    </row>
    <row r="98" spans="4:6" x14ac:dyDescent="0.2">
      <c r="F98" s="42"/>
    </row>
    <row r="99" spans="4:6" x14ac:dyDescent="0.2">
      <c r="F99" s="42"/>
    </row>
    <row r="100" spans="4:6" x14ac:dyDescent="0.2">
      <c r="F100" s="42"/>
    </row>
    <row r="101" spans="4:6" x14ac:dyDescent="0.2">
      <c r="F101" s="42"/>
    </row>
    <row r="102" spans="4:6" x14ac:dyDescent="0.2">
      <c r="F102" s="42"/>
    </row>
    <row r="103" spans="4:6" x14ac:dyDescent="0.2">
      <c r="F103" s="42"/>
    </row>
    <row r="104" spans="4:6" x14ac:dyDescent="0.2">
      <c r="F104" s="42"/>
    </row>
    <row r="105" spans="4:6" x14ac:dyDescent="0.2">
      <c r="F105" s="42"/>
    </row>
    <row r="106" spans="4:6" x14ac:dyDescent="0.2">
      <c r="F106" s="42"/>
    </row>
    <row r="107" spans="4:6" x14ac:dyDescent="0.2">
      <c r="F107" s="42"/>
    </row>
    <row r="108" spans="4:6" x14ac:dyDescent="0.2">
      <c r="F108" s="42"/>
    </row>
    <row r="109" spans="4:6" x14ac:dyDescent="0.2">
      <c r="F109" s="42"/>
    </row>
    <row r="110" spans="4:6" x14ac:dyDescent="0.2">
      <c r="D110" s="102"/>
      <c r="F110" s="42"/>
    </row>
    <row r="111" spans="4:6" x14ac:dyDescent="0.2">
      <c r="F111" s="42"/>
    </row>
    <row r="112" spans="4: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249" spans="4:4" x14ac:dyDescent="0.2">
      <c r="D249" s="102"/>
    </row>
    <row r="418" spans="4:4" ht="288" x14ac:dyDescent="0.2">
      <c r="D418" s="43" t="s">
        <v>24</v>
      </c>
    </row>
  </sheetData>
  <mergeCells count="10">
    <mergeCell ref="B17:D17"/>
    <mergeCell ref="J4:J5"/>
    <mergeCell ref="A1:K1"/>
    <mergeCell ref="K4:K5"/>
    <mergeCell ref="A2:K2"/>
    <mergeCell ref="C4:C5"/>
    <mergeCell ref="E4:I4"/>
    <mergeCell ref="D4:D5"/>
    <mergeCell ref="A4:A5"/>
    <mergeCell ref="B4:B5"/>
  </mergeCells>
  <hyperlinks>
    <hyperlink ref="B1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2017-09-10T23:04:17Z</cp:lastPrinted>
  <dcterms:created xsi:type="dcterms:W3CDTF">2009-03-02T15:11:29Z</dcterms:created>
  <dcterms:modified xsi:type="dcterms:W3CDTF">2017-09-11T03:02:04Z</dcterms:modified>
</cp:coreProperties>
</file>