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0" yWindow="-15" windowWidth="20580" windowHeight="12540"/>
  </bookViews>
  <sheets>
    <sheet name="CONSOLIDADO" sheetId="11" r:id="rId1"/>
    <sheet name="PLIEGO MINSA" sheetId="5" r:id="rId2"/>
    <sheet name="UE ADSCRITAS AL PLIEGO MINSA" sheetId="9" r:id="rId3"/>
    <sheet name="Hoja1" sheetId="12" r:id="rId4"/>
  </sheets>
  <definedNames>
    <definedName name="_xlnm._FilterDatabase" localSheetId="1" hidden="1">'PLIEGO MINSA'!$A$5:$O$129</definedName>
    <definedName name="_xlnm._FilterDatabase" localSheetId="2" hidden="1">'UE ADSCRITAS AL PLIEGO MINSA'!#REF!</definedName>
    <definedName name="_xlnm.Print_Area" localSheetId="0">CONSOLIDADO!$B$2:$E$34</definedName>
    <definedName name="_xlnm.Print_Area" localSheetId="1">'PLIEGO MINSA'!$A$1:$K$10</definedName>
    <definedName name="_xlnm.Print_Area" localSheetId="2">'UE ADSCRITAS AL PLIEGO MINSA'!$A$1:$K$13</definedName>
    <definedName name="_xlnm.Print_Titles" localSheetId="1">'PLIEGO MINSA'!$4:$5</definedName>
    <definedName name="_xlnm.Print_Titles" localSheetId="2">'UE ADSCRITAS AL PLIEGO MINSA'!$5:$5</definedName>
  </definedNames>
  <calcPr calcId="144525"/>
</workbook>
</file>

<file path=xl/calcChain.xml><?xml version="1.0" encoding="utf-8"?>
<calcChain xmlns="http://schemas.openxmlformats.org/spreadsheetml/2006/main">
  <c r="H13" i="9" l="1"/>
  <c r="H11" i="9"/>
  <c r="H10" i="9"/>
  <c r="F12" i="9"/>
  <c r="F7" i="9"/>
  <c r="K149" i="5"/>
  <c r="K148" i="5"/>
  <c r="K147" i="5"/>
  <c r="K146" i="5"/>
  <c r="K145" i="5"/>
  <c r="K144" i="5"/>
  <c r="K143" i="5"/>
  <c r="K142" i="5"/>
  <c r="K141" i="5"/>
  <c r="K140" i="5"/>
  <c r="K139" i="5"/>
  <c r="K138" i="5"/>
  <c r="K137" i="5"/>
  <c r="K136" i="5"/>
  <c r="K135" i="5"/>
  <c r="K134" i="5"/>
  <c r="K133" i="5"/>
  <c r="K132" i="5"/>
  <c r="J131" i="5"/>
  <c r="J149" i="5"/>
  <c r="J148" i="5"/>
  <c r="J147" i="5"/>
  <c r="J146" i="5"/>
  <c r="J145" i="5"/>
  <c r="J144" i="5"/>
  <c r="J143" i="5"/>
  <c r="J142" i="5"/>
  <c r="J141" i="5"/>
  <c r="J140" i="5"/>
  <c r="J139" i="5"/>
  <c r="J138" i="5"/>
  <c r="J137" i="5"/>
  <c r="J136" i="5"/>
  <c r="J135" i="5"/>
  <c r="J134" i="5"/>
  <c r="J133" i="5"/>
  <c r="J132" i="5"/>
  <c r="I149" i="5"/>
  <c r="I148" i="5"/>
  <c r="I147" i="5"/>
  <c r="I146" i="5"/>
  <c r="I145" i="5"/>
  <c r="I144" i="5"/>
  <c r="I143" i="5"/>
  <c r="I142" i="5"/>
  <c r="I141" i="5"/>
  <c r="I140" i="5"/>
  <c r="I139" i="5"/>
  <c r="I138" i="5"/>
  <c r="I137" i="5"/>
  <c r="I136" i="5"/>
  <c r="I135" i="5"/>
  <c r="I134" i="5"/>
  <c r="I132" i="5"/>
  <c r="I131" i="5"/>
  <c r="I133" i="5"/>
  <c r="F92" i="5"/>
  <c r="F84" i="5"/>
  <c r="F79" i="5"/>
  <c r="F77" i="5"/>
  <c r="F58" i="5"/>
  <c r="F24" i="5"/>
  <c r="F27" i="5"/>
  <c r="F44" i="5"/>
  <c r="F54"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1" i="5"/>
  <c r="H90" i="5"/>
  <c r="H89" i="5"/>
  <c r="H88" i="5"/>
  <c r="H87" i="5"/>
  <c r="H86" i="5"/>
  <c r="H85" i="5"/>
  <c r="H83" i="5"/>
  <c r="H82" i="5"/>
  <c r="H80" i="5"/>
  <c r="H78" i="5"/>
  <c r="H76" i="5"/>
  <c r="H75" i="5"/>
  <c r="H74" i="5"/>
  <c r="H73" i="5"/>
  <c r="H72" i="5"/>
  <c r="H71" i="5"/>
  <c r="H70" i="5"/>
  <c r="H69" i="5"/>
  <c r="H68" i="5"/>
  <c r="H67" i="5"/>
  <c r="H66" i="5"/>
  <c r="H65" i="5"/>
  <c r="H64" i="5"/>
  <c r="H63" i="5"/>
  <c r="H62" i="5"/>
  <c r="H61" i="5"/>
  <c r="H60" i="5"/>
  <c r="H59" i="5"/>
  <c r="H57" i="5"/>
  <c r="H56" i="5"/>
  <c r="H55" i="5"/>
  <c r="H53" i="5"/>
  <c r="H52" i="5"/>
  <c r="H51" i="5"/>
  <c r="H50" i="5"/>
  <c r="H49" i="5"/>
  <c r="H48" i="5"/>
  <c r="H47" i="5"/>
  <c r="H46" i="5"/>
  <c r="H45" i="5"/>
  <c r="H43" i="5"/>
  <c r="H42" i="5"/>
  <c r="H41" i="5"/>
  <c r="H40" i="5"/>
  <c r="H39" i="5"/>
  <c r="H38" i="5"/>
  <c r="H37" i="5"/>
  <c r="H36" i="5"/>
  <c r="H35" i="5"/>
  <c r="H34" i="5"/>
  <c r="H33" i="5"/>
  <c r="H32" i="5"/>
  <c r="H31" i="5"/>
  <c r="H30" i="5"/>
  <c r="H29" i="5"/>
  <c r="H28" i="5"/>
  <c r="H26" i="5"/>
  <c r="H25" i="5"/>
  <c r="H23" i="5"/>
  <c r="H21" i="5"/>
  <c r="H19" i="5"/>
  <c r="J19" i="5" s="1"/>
  <c r="K19" i="5" s="1"/>
  <c r="H18" i="5"/>
  <c r="H17" i="5"/>
  <c r="H16" i="5"/>
  <c r="H15" i="5"/>
  <c r="H14" i="5"/>
  <c r="H13" i="5"/>
  <c r="H12" i="5"/>
  <c r="H11" i="5"/>
  <c r="H10" i="5"/>
  <c r="H9" i="5"/>
  <c r="H8" i="5"/>
  <c r="F22" i="5"/>
  <c r="F6" i="5" s="1"/>
  <c r="F7" i="5"/>
  <c r="G7" i="5"/>
  <c r="G6" i="5" s="1"/>
  <c r="G20" i="5"/>
  <c r="H20" i="5" s="1"/>
  <c r="G22" i="5"/>
  <c r="G24" i="5"/>
  <c r="G27" i="5"/>
  <c r="G44" i="5"/>
  <c r="G54" i="5"/>
  <c r="G58" i="5"/>
  <c r="G77" i="5"/>
  <c r="G79" i="5"/>
  <c r="G81" i="5"/>
  <c r="H81" i="5" s="1"/>
  <c r="G84" i="5"/>
  <c r="G92" i="5"/>
  <c r="H92" i="5" s="1"/>
  <c r="G121" i="5"/>
  <c r="H121" i="5" s="1"/>
  <c r="F6" i="9" l="1"/>
  <c r="H84" i="5"/>
  <c r="H58" i="5"/>
  <c r="H79" i="5"/>
  <c r="H77" i="5"/>
  <c r="H24" i="5"/>
  <c r="H27" i="5"/>
  <c r="H44" i="5"/>
  <c r="H54" i="5"/>
  <c r="H6" i="5"/>
  <c r="H7" i="5"/>
  <c r="H22" i="5"/>
  <c r="I19" i="5"/>
  <c r="I76" i="5" l="1"/>
  <c r="I75" i="5"/>
  <c r="J74" i="5"/>
  <c r="K74" i="5" s="1"/>
  <c r="I73" i="5"/>
  <c r="I72" i="5"/>
  <c r="I71" i="5"/>
  <c r="J70" i="5"/>
  <c r="K70" i="5" s="1"/>
  <c r="I69" i="5"/>
  <c r="I68" i="5"/>
  <c r="I67" i="5"/>
  <c r="J66" i="5"/>
  <c r="K66" i="5" s="1"/>
  <c r="I65" i="5"/>
  <c r="I64" i="5"/>
  <c r="I63" i="5"/>
  <c r="J18" i="5"/>
  <c r="E130" i="5"/>
  <c r="C32" i="11" s="1"/>
  <c r="E58" i="5"/>
  <c r="E18" i="5"/>
  <c r="C18" i="11" s="1"/>
  <c r="I74" i="5" l="1"/>
  <c r="I66" i="5"/>
  <c r="I70" i="5"/>
  <c r="J63" i="5"/>
  <c r="K63" i="5" s="1"/>
  <c r="J67" i="5"/>
  <c r="K67" i="5" s="1"/>
  <c r="J71" i="5"/>
  <c r="K71" i="5" s="1"/>
  <c r="J75" i="5"/>
  <c r="K75" i="5" s="1"/>
  <c r="J64" i="5"/>
  <c r="K64" i="5" s="1"/>
  <c r="J68" i="5"/>
  <c r="K68" i="5" s="1"/>
  <c r="J72" i="5"/>
  <c r="K72" i="5" s="1"/>
  <c r="J76" i="5"/>
  <c r="K76" i="5" s="1"/>
  <c r="J65" i="5"/>
  <c r="K65" i="5" s="1"/>
  <c r="J69" i="5"/>
  <c r="K69" i="5" s="1"/>
  <c r="J73" i="5"/>
  <c r="K73" i="5" s="1"/>
  <c r="I18" i="5"/>
  <c r="I82" i="5" l="1"/>
  <c r="D121" i="5" l="1"/>
  <c r="J129" i="5"/>
  <c r="K129" i="5" s="1"/>
  <c r="J128" i="5"/>
  <c r="K128" i="5" s="1"/>
  <c r="J127" i="5"/>
  <c r="K127" i="5" s="1"/>
  <c r="J126" i="5"/>
  <c r="K126" i="5" s="1"/>
  <c r="J124" i="5"/>
  <c r="K124" i="5" s="1"/>
  <c r="J123" i="5"/>
  <c r="K123" i="5" s="1"/>
  <c r="J122" i="5"/>
  <c r="I129" i="5"/>
  <c r="I126" i="5"/>
  <c r="I124" i="5" l="1"/>
  <c r="I123" i="5"/>
  <c r="I128" i="5"/>
  <c r="I122" i="5"/>
  <c r="I127" i="5"/>
  <c r="D31" i="11"/>
  <c r="E121" i="5"/>
  <c r="C31" i="11" s="1"/>
  <c r="E31" i="11" l="1"/>
  <c r="D92" i="5"/>
  <c r="D58" i="5"/>
  <c r="D54" i="5"/>
  <c r="J125" i="5" l="1"/>
  <c r="K125" i="5" s="1"/>
  <c r="I125" i="5"/>
  <c r="K9" i="9"/>
  <c r="I9" i="9"/>
  <c r="J120" i="5"/>
  <c r="K120" i="5" s="1"/>
  <c r="J119" i="5"/>
  <c r="K119" i="5" s="1"/>
  <c r="J118" i="5"/>
  <c r="K118" i="5" s="1"/>
  <c r="I115" i="5"/>
  <c r="I114" i="5"/>
  <c r="I113" i="5"/>
  <c r="J112" i="5"/>
  <c r="J111" i="5"/>
  <c r="K111" i="5" s="1"/>
  <c r="I110" i="5"/>
  <c r="I106" i="5"/>
  <c r="I105" i="5"/>
  <c r="J104" i="5"/>
  <c r="K104" i="5" s="1"/>
  <c r="E92" i="5"/>
  <c r="I118" i="5" l="1"/>
  <c r="J110" i="5"/>
  <c r="K110" i="5" s="1"/>
  <c r="I104" i="5"/>
  <c r="I119" i="5"/>
  <c r="J114" i="5"/>
  <c r="K114" i="5" s="1"/>
  <c r="I111" i="5"/>
  <c r="I120" i="5"/>
  <c r="J113" i="5"/>
  <c r="K113" i="5" s="1"/>
  <c r="I57" i="5"/>
  <c r="E54" i="5"/>
  <c r="J57" i="5" l="1"/>
  <c r="K57" i="5" s="1"/>
  <c r="I62" i="5"/>
  <c r="J62" i="5" l="1"/>
  <c r="K62" i="5" s="1"/>
  <c r="I117" i="5"/>
  <c r="I116" i="5"/>
  <c r="J115" i="5"/>
  <c r="K115" i="5" s="1"/>
  <c r="K112" i="5"/>
  <c r="I112" i="5" l="1"/>
  <c r="J117" i="5"/>
  <c r="K117" i="5" s="1"/>
  <c r="J116" i="5"/>
  <c r="K116" i="5" s="1"/>
  <c r="J16" i="5" l="1"/>
  <c r="K16" i="5" s="1"/>
  <c r="I16" i="5"/>
  <c r="J78" i="5"/>
  <c r="K78" i="5" s="1"/>
  <c r="I78" i="5"/>
  <c r="D77" i="5"/>
  <c r="E77" i="5"/>
  <c r="C26" i="11" s="1"/>
  <c r="D26" i="11" l="1"/>
  <c r="E26" i="11" s="1"/>
  <c r="I108" i="5"/>
  <c r="I77" i="5" l="1"/>
  <c r="J77" i="5"/>
  <c r="J108" i="5"/>
  <c r="K108" i="5" s="1"/>
  <c r="J9" i="5"/>
  <c r="K9" i="5" s="1"/>
  <c r="D84" i="5"/>
  <c r="I9" i="5" l="1"/>
  <c r="D20" i="5"/>
  <c r="D22" i="5"/>
  <c r="D24" i="5"/>
  <c r="D44" i="5"/>
  <c r="D79" i="5"/>
  <c r="D27" i="5"/>
  <c r="D19" i="11" l="1"/>
  <c r="E84" i="5"/>
  <c r="C29" i="11" s="1"/>
  <c r="J85" i="5"/>
  <c r="K85" i="5" s="1"/>
  <c r="I86" i="5"/>
  <c r="I87" i="5"/>
  <c r="J88" i="5"/>
  <c r="K88" i="5" s="1"/>
  <c r="J89" i="5"/>
  <c r="K89" i="5" s="1"/>
  <c r="I90" i="5"/>
  <c r="I91" i="5"/>
  <c r="E79" i="5"/>
  <c r="J80" i="5"/>
  <c r="K80" i="5" s="1"/>
  <c r="D81" i="5"/>
  <c r="E81" i="5"/>
  <c r="C28" i="11" s="1"/>
  <c r="J82" i="5"/>
  <c r="K82" i="5" s="1"/>
  <c r="J83" i="5"/>
  <c r="K83" i="5" s="1"/>
  <c r="C24" i="11"/>
  <c r="J55" i="5"/>
  <c r="K55" i="5" s="1"/>
  <c r="I56" i="5"/>
  <c r="C25" i="11"/>
  <c r="I59" i="5"/>
  <c r="I60" i="5"/>
  <c r="I61" i="5"/>
  <c r="E44" i="5"/>
  <c r="C23" i="11" s="1"/>
  <c r="I45" i="5"/>
  <c r="J46" i="5"/>
  <c r="K46" i="5" s="1"/>
  <c r="J47" i="5"/>
  <c r="K47" i="5" s="1"/>
  <c r="I48" i="5"/>
  <c r="I49" i="5"/>
  <c r="I50" i="5"/>
  <c r="J51" i="5"/>
  <c r="K51" i="5" s="1"/>
  <c r="I52" i="5"/>
  <c r="J53" i="5"/>
  <c r="K53" i="5" s="1"/>
  <c r="E20" i="5"/>
  <c r="C19" i="11" s="1"/>
  <c r="J21" i="5"/>
  <c r="K21" i="5" s="1"/>
  <c r="E22" i="5"/>
  <c r="J23" i="5"/>
  <c r="K23" i="5" s="1"/>
  <c r="E24" i="5"/>
  <c r="C21" i="11" s="1"/>
  <c r="D21" i="11"/>
  <c r="J25" i="5"/>
  <c r="K25" i="5" s="1"/>
  <c r="J26" i="5"/>
  <c r="K26" i="5" s="1"/>
  <c r="C27" i="11" l="1"/>
  <c r="D20" i="11"/>
  <c r="C20" i="11"/>
  <c r="E21" i="11"/>
  <c r="I44" i="5"/>
  <c r="D23" i="11"/>
  <c r="E23" i="11" s="1"/>
  <c r="D24" i="11"/>
  <c r="E24" i="11" s="1"/>
  <c r="J54" i="5"/>
  <c r="E19" i="11"/>
  <c r="I53" i="5"/>
  <c r="J45" i="5"/>
  <c r="K45" i="5" s="1"/>
  <c r="J44" i="5"/>
  <c r="I20" i="5"/>
  <c r="J56" i="5"/>
  <c r="K56" i="5" s="1"/>
  <c r="I54" i="5"/>
  <c r="I83" i="5"/>
  <c r="I89" i="5"/>
  <c r="I55" i="5"/>
  <c r="J91" i="5"/>
  <c r="K91" i="5" s="1"/>
  <c r="I88" i="5"/>
  <c r="J50" i="5"/>
  <c r="K50" i="5" s="1"/>
  <c r="J61" i="5"/>
  <c r="K61" i="5" s="1"/>
  <c r="D27" i="11"/>
  <c r="I85" i="5"/>
  <c r="D29" i="11"/>
  <c r="E29" i="11" s="1"/>
  <c r="I22" i="5"/>
  <c r="I51" i="5"/>
  <c r="J49" i="5"/>
  <c r="K49" i="5" s="1"/>
  <c r="I46" i="5"/>
  <c r="J60" i="5"/>
  <c r="K60" i="5" s="1"/>
  <c r="J87" i="5"/>
  <c r="K87" i="5" s="1"/>
  <c r="I26" i="5"/>
  <c r="I47" i="5"/>
  <c r="I80" i="5"/>
  <c r="J90" i="5"/>
  <c r="K90" i="5" s="1"/>
  <c r="J86" i="5"/>
  <c r="K86" i="5" s="1"/>
  <c r="J59" i="5"/>
  <c r="K59" i="5" s="1"/>
  <c r="J52" i="5"/>
  <c r="K52" i="5" s="1"/>
  <c r="J48" i="5"/>
  <c r="K48" i="5" s="1"/>
  <c r="I24" i="5"/>
  <c r="I25" i="5"/>
  <c r="I23" i="5"/>
  <c r="I21" i="5"/>
  <c r="J24" i="5"/>
  <c r="J22" i="5"/>
  <c r="J20" i="5"/>
  <c r="J109" i="5"/>
  <c r="K109" i="5" s="1"/>
  <c r="E20" i="11" l="1"/>
  <c r="I58" i="5"/>
  <c r="D25" i="11"/>
  <c r="E25" i="11" s="1"/>
  <c r="I81" i="5"/>
  <c r="D28" i="11"/>
  <c r="E28" i="11" s="1"/>
  <c r="I79" i="5"/>
  <c r="E27" i="11"/>
  <c r="I84" i="5"/>
  <c r="J84" i="5"/>
  <c r="J81" i="5"/>
  <c r="J58" i="5"/>
  <c r="J79" i="5"/>
  <c r="I109" i="5"/>
  <c r="C30" i="11"/>
  <c r="E27" i="5"/>
  <c r="C22" i="11" l="1"/>
  <c r="J8" i="9"/>
  <c r="G7" i="9"/>
  <c r="H7" i="9" s="1"/>
  <c r="G12" i="9"/>
  <c r="H12" i="9" s="1"/>
  <c r="D7" i="9"/>
  <c r="G6" i="9" l="1"/>
  <c r="H6" i="9" s="1"/>
  <c r="I8" i="9"/>
  <c r="E7" i="9" l="1"/>
  <c r="J17" i="5"/>
  <c r="K17" i="5" s="1"/>
  <c r="I17" i="5" l="1"/>
  <c r="I32" i="5" l="1"/>
  <c r="J32" i="5" l="1"/>
  <c r="K32" i="5" s="1"/>
  <c r="I12" i="5" l="1"/>
  <c r="I41" i="5"/>
  <c r="I107" i="5" l="1"/>
  <c r="J36" i="5"/>
  <c r="K36" i="5" s="1"/>
  <c r="J107" i="5" l="1"/>
  <c r="K107" i="5" s="1"/>
  <c r="I36" i="5"/>
  <c r="J106" i="5" l="1"/>
  <c r="K106" i="5" s="1"/>
  <c r="J105" i="5"/>
  <c r="K105" i="5" s="1"/>
  <c r="J103" i="5"/>
  <c r="K103" i="5" s="1"/>
  <c r="J102" i="5"/>
  <c r="K102" i="5" s="1"/>
  <c r="J101" i="5"/>
  <c r="K101" i="5" s="1"/>
  <c r="J100" i="5"/>
  <c r="K100" i="5" s="1"/>
  <c r="J99" i="5"/>
  <c r="K99" i="5" s="1"/>
  <c r="J98" i="5"/>
  <c r="K98" i="5" s="1"/>
  <c r="J97" i="5"/>
  <c r="K97" i="5" s="1"/>
  <c r="J96" i="5"/>
  <c r="K96" i="5" s="1"/>
  <c r="J95" i="5"/>
  <c r="K95" i="5" s="1"/>
  <c r="J94" i="5"/>
  <c r="K94" i="5" s="1"/>
  <c r="J35" i="5"/>
  <c r="K35" i="5" s="1"/>
  <c r="I43" i="5"/>
  <c r="J42" i="5"/>
  <c r="K42" i="5" s="1"/>
  <c r="J41" i="5"/>
  <c r="K41" i="5" s="1"/>
  <c r="J40" i="5"/>
  <c r="K40" i="5" s="1"/>
  <c r="I39" i="5"/>
  <c r="J33" i="5"/>
  <c r="K33" i="5" s="1"/>
  <c r="J31" i="5"/>
  <c r="K31" i="5" s="1"/>
  <c r="J30" i="5"/>
  <c r="K30" i="5" s="1"/>
  <c r="J29" i="5"/>
  <c r="K29" i="5" s="1"/>
  <c r="J8" i="5"/>
  <c r="J11" i="5"/>
  <c r="K11" i="5" s="1"/>
  <c r="I10" i="5"/>
  <c r="J14" i="5"/>
  <c r="K14" i="5" s="1"/>
  <c r="J13" i="5"/>
  <c r="K13" i="5" s="1"/>
  <c r="D22" i="11" l="1"/>
  <c r="E22" i="11" s="1"/>
  <c r="D30" i="11"/>
  <c r="E30" i="11" s="1"/>
  <c r="I8" i="5"/>
  <c r="J43" i="5"/>
  <c r="K43" i="5" s="1"/>
  <c r="J39" i="5"/>
  <c r="K39" i="5" s="1"/>
  <c r="I42" i="5"/>
  <c r="I94" i="5"/>
  <c r="I95" i="5"/>
  <c r="I96" i="5"/>
  <c r="I97" i="5"/>
  <c r="I98" i="5"/>
  <c r="I99" i="5"/>
  <c r="I100" i="5"/>
  <c r="I101" i="5"/>
  <c r="I102" i="5"/>
  <c r="I103" i="5"/>
  <c r="I40" i="5"/>
  <c r="I35" i="5"/>
  <c r="J10" i="5"/>
  <c r="K10" i="5" s="1"/>
  <c r="I11" i="5"/>
  <c r="I29" i="5"/>
  <c r="I30" i="5"/>
  <c r="I31" i="5"/>
  <c r="I33" i="5"/>
  <c r="I13" i="5"/>
  <c r="I14" i="5"/>
  <c r="D7" i="5" l="1"/>
  <c r="D6" i="5" s="1"/>
  <c r="E12" i="9" l="1"/>
  <c r="C34" i="11" l="1"/>
  <c r="E6" i="9"/>
  <c r="J11" i="9"/>
  <c r="K11" i="9" s="1"/>
  <c r="I10" i="9"/>
  <c r="C33" i="11" l="1"/>
  <c r="J10" i="9"/>
  <c r="I11" i="9"/>
  <c r="D33" i="11"/>
  <c r="K10" i="9" l="1"/>
  <c r="E33" i="11"/>
  <c r="I7" i="9"/>
  <c r="E7" i="5" l="1"/>
  <c r="E6" i="5" s="1"/>
  <c r="D12" i="9" l="1"/>
  <c r="D6" i="9" s="1"/>
  <c r="I15" i="5" l="1"/>
  <c r="J15" i="5" l="1"/>
  <c r="I38" i="5" l="1"/>
  <c r="J37" i="5"/>
  <c r="K37" i="5" s="1"/>
  <c r="J38" i="5" l="1"/>
  <c r="K38" i="5" s="1"/>
  <c r="I37" i="5"/>
  <c r="J34" i="5" l="1"/>
  <c r="K34" i="5" s="1"/>
  <c r="J28" i="5"/>
  <c r="K28" i="5" s="1"/>
  <c r="J12" i="5"/>
  <c r="K12" i="5" s="1"/>
  <c r="J27" i="5" l="1"/>
  <c r="I34" i="5"/>
  <c r="I28" i="5"/>
  <c r="I27" i="5" l="1"/>
  <c r="J13" i="9" l="1"/>
  <c r="K13" i="9" s="1"/>
  <c r="J93" i="5"/>
  <c r="I93" i="5" l="1"/>
  <c r="K15" i="5"/>
  <c r="C17" i="11"/>
  <c r="I13" i="9"/>
  <c r="C16" i="11" l="1"/>
  <c r="C15" i="11" s="1"/>
  <c r="I92" i="5"/>
  <c r="J92" i="5"/>
  <c r="I7" i="5" l="1"/>
  <c r="J7" i="5" l="1"/>
  <c r="D17" i="11"/>
  <c r="D16" i="11" s="1"/>
  <c r="E17" i="11" l="1"/>
  <c r="E16" i="11"/>
  <c r="J6" i="5"/>
  <c r="I6" i="5"/>
  <c r="I12" i="9"/>
  <c r="J12" i="9" l="1"/>
  <c r="D34" i="11"/>
  <c r="D15" i="11" s="1"/>
  <c r="E15" i="11" l="1"/>
  <c r="E34" i="11"/>
  <c r="J6" i="9"/>
  <c r="I6" i="9"/>
  <c r="E14" i="11" l="1"/>
</calcChain>
</file>

<file path=xl/sharedStrings.xml><?xml version="1.0" encoding="utf-8"?>
<sst xmlns="http://schemas.openxmlformats.org/spreadsheetml/2006/main" count="216" uniqueCount="191">
  <si>
    <t>Código SNIP</t>
  </si>
  <si>
    <t>Denominación del Proyecto</t>
  </si>
  <si>
    <t>Cód. SNIP</t>
  </si>
  <si>
    <t>Ppto. Total del Proyecto</t>
  </si>
  <si>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</si>
  <si>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</si>
  <si>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</si>
  <si>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</si>
  <si>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</si>
  <si>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</si>
  <si>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</si>
  <si>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</si>
  <si>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2088781: FORTALECIMIENTO DE LA ATENCION DE LOS SERVICIOS DE EMERGENCIAS Y SERVICIOS ESPECIALIZADOS - NUEVO HOSPITAL DE LIMA ESTE - VITARTE</t>
  </si>
  <si>
    <t>2112841: FORTALECIMIENTO DE LA CAPACIDAD RESOLUTIVA DEL CENTRO DE SALUD I-4 VILLA MARIA DEL TRIUNFO DE LA DISA II LIMA SUR</t>
  </si>
  <si>
    <t>FUENTE DE INFORMACION: Transparencia Económica - MEF</t>
  </si>
  <si>
    <t>2088779: FORTALECIMIENTO DE LA ATENCION DE LOS SERVICIOS DE EMERGENCIA Y SERVICIOS ESPECIALIZADOS - NUEVO HOSPITAL EMERGENCIAS VILLA EL SALVADOR</t>
  </si>
  <si>
    <t>Pliego 136: INSTITUTO NACIONAL DE ENFERMEDADES NEOPLASICAS - INEN</t>
  </si>
  <si>
    <t>136: INSTITUTO NACIONAL DE ENFERMEDADES NEOPLASICAS - INEN</t>
  </si>
  <si>
    <t>2001621: ESTUDIOS DE PRE-INVERSION</t>
  </si>
  <si>
    <t>Ejecución Total Acumulada del PIP</t>
  </si>
  <si>
    <t>%
Avance  Ejecución respecto al Ppto. Total del Proyecto</t>
  </si>
  <si>
    <t>Nivel de Ejecución     Mes Nov. (Devengado)</t>
  </si>
  <si>
    <t>Nivel de Ejecución     Mes Noviembre  (Devengado)</t>
  </si>
  <si>
    <t>2092092: MEJORAMIENTO DE LA PRESTACION DE SERVICIOS DE SALUD DEL PUESTO DE SALUD JESUS PODEROSO, MICRORED LEONOR SAAVEDRA - VILLA SAN LUIS, DRS SAN JUAN DE MIRAFLORES - VILLA MARIA DEL TRIUNFO - DISA II LIMA SUR</t>
  </si>
  <si>
    <t>TOTAL PLIEGO 011: MINISTERIO DE SALUD</t>
  </si>
  <si>
    <t>2193990: AMPLIACION DE LA CAPACIDAD DE RESPUESTA EN EL TRATAMIENTO AMBULATORIO DEL CANCER DEL INSTITUTO NACIONAL DE ENFERMEDADES NEOPLASICAS, LIMA - PERU</t>
  </si>
  <si>
    <t>2057397: MEJORAMIENTO DE LA CAPACIDAD RESOLUTIVA DEL CENTRO DE SALUD SAN GENARO DE VILLA - MICRORED SAN GENARO DE VILLA - RED BARRANCO CHORRILLOS SURCO - DISA II LIMA SUR</t>
  </si>
  <si>
    <t>TOTAL UE ADSCRITAS AL PLIEGO MINSA</t>
  </si>
  <si>
    <t xml:space="preserve">                                                                                                                                                                                                                                                                                             </t>
  </si>
  <si>
    <t>2183907: MEJORAMIENTO Y AMPLIACION DE LOS SERVICIOS DE SALUD DEL HOSPITAL QUILLABAMBA DISTRITO DE SANTA ANA, PROVINCIA DE LA CONVENCION Y DEPARTAMENTO DE CUSCO</t>
  </si>
  <si>
    <t>2250037: MEJORAMIENTO DE LA CAPACIDAD RESOLUTIVA DEL ESTABLECIMIENTO DE SALUD ESTRATEGICO DE PUTINA, PROVINCIA SAN ANTONIO DE PUTINA - REGION PUNO</t>
  </si>
  <si>
    <t>2286124: MEJORAMIENTO DE LOS SERVICIOS DE SALUD DEL ESTABLECIMIENTO DE SALUD HUARI, DISTRITO Y PROVINCIA DE HUARI DEPARTAMENTO DE ANCASH</t>
  </si>
  <si>
    <t>2063067: NUEVO INSTITUTO NACIONAL DE SALUD DEL NIÑO, INSN, TERCER NIVEL DE ATENCION, 8VO NIVEL DE COMPLEJIDAD, CATEGORIA III-2, LIMA -PERU</t>
  </si>
  <si>
    <t>2078218: FORTALECIMIENTO DE LA CAPACIDAD RESOLUTIVA DE LOS SERVICIOS DE SALUD DEL HOSPITAL REGIONAL DE ICA - DIRESA ICA</t>
  </si>
  <si>
    <t>2078555: RECONSTRUCCION DE LA INFRAESTRUCTURA Y MEJORAMIENTO DE LA CAPACIDAD RESOLUTIVA DE LOS SERVICIOS DE SALUD DEL HOSPITAL SANTA MARIA DEL SOCORRO-ICA</t>
  </si>
  <si>
    <t>2112501: MEJORA DE LA CAPACIDAD OPERATIVA DE LOS SERVICIOS DE ODONTOLOGIA DE LOS CENTROS DE SALUD DE LA MICRORED CHACLACAYO- DISA IV LIMA ESTE - LIMA</t>
  </si>
  <si>
    <t>2113062: MEJORA DE LA CAPACIDAD OPERATIVA DE LOS SERVICIOS DE ODONTOLOGIA DE LOS CENTROS DE SALUD DE LA MICRORED ATE I - DISA IV LIMA ESTE - LIMA</t>
  </si>
  <si>
    <t>2113065: MEJORA DE LA CAPACIDAD OPERATIVA DE LOS SERVICIOS DE ODONTOLOGIA DE LOS CENTROS DE SALUD DE LA MICRORED SANTA ANITA DE LA DISA IV LIMA ESTE - LIMA</t>
  </si>
  <si>
    <t>2114082: MEJORA DE LA CAPACIDAD OPERATIVA DE LOS SERVICIOS DE ODONTOLOGIA DE LOS CENTROS DE SALUD DE LA MICRORED CHOSICA I - DISA IV LIMA ESTE - LIMA</t>
  </si>
  <si>
    <t>2114084: MEJORA DE LA CAPACIDAD OPERATIVA DE LOS SERVICIOS DE ODONTOLOGIA DE LOS CENTROS DE SALUD DE LA MICRORED ATE III- DISA IV LIMA ESTE - LIMA</t>
  </si>
  <si>
    <t>2131911: MEJORAMIENTO DE LA PRESTACION DE LOS SERVICIOS DE SALUD DEL CENTRO DE SALUD VILLA SAN LUIS DE LA MICRORED LEONOR SAAVEDRA - VILLA SAN LUIS, DE LA RED SAN JUAN DE MIRAFLORES - VILLA MARIA DEL TRIUNFO - DISA II LIMA SUR</t>
  </si>
  <si>
    <t>2134733: MEJORA LA CAPACIDAD OPERATIVA DE LOS SERVICIOS DE ODONTOLOGIA DE LOS CENTROS DE SALUD DE LA MICRORED ATE II - DISA IV LIMA ESTE - LIMA</t>
  </si>
  <si>
    <t>2134919: MEJORA DE LA CAPACIDAD OPERATIVA DE LOS SERVICIOS DE ODONTOLOGIA DE LOS CENTROS DE SALUD DE LA MICRORED CHOSICA II- DISA IV LIMA ESTE - LIMA</t>
  </si>
  <si>
    <t>2134923: MEJORA DE LA CAPACIDAD OPERATIVA DE LOS SERVICIOS DE ODONTOLOGIA DE LOS CENTROS DE SALUD DE LA MICRORED LA MOLINA- CIENEGUILLA DE LA DISA IV LIMA ESTE - LIMA</t>
  </si>
  <si>
    <t>2160767: MEJORA DE LA CAPACIDAD OPERATIVA DE LOS SERVICIOS DE ODONTOLOGIA DE LOS CENTROS DE SALUD DE LA MICRORRED EL AGUSTINO- DISA IV LIMA ESTE - LIMA</t>
  </si>
  <si>
    <t>2088578: GESTION DEL PROGRAMA Y OTROS - SEGUNDA FASE DEL PROGRAMA DE APOYO A LA REFORMA DEL SECTOR SALUD - PARSALUD II</t>
  </si>
  <si>
    <t>2088588: MEJORAMIENTO DE LA CAPACIDAD RESOLUTIVA DE LOS SERVICIOS DE SALUD PARA BRINDAR ATENCION INTEGRAL A LAS MUJERES (GESTANTES, PARTURIENTAS Y MADRES LACTANTES), NIÑOS Y NIÑAS MENORES DE 3 AÑOS EN EL DEPARTAMENTO DE CAJAMARCA</t>
  </si>
  <si>
    <t>2088617: MEJORAMIENTO DE LA CAPACIDAD RESOLUTIVA DE LOS SERVICIOS DE SALUD PARA BRINDAR ATENCION INTEGRAL A LAS MUJERES (GESTANTES, PARTURIENTAS Y MADRES LACTANTES), NIÑOS Y NIÑAS MENORES DE 3 AÑOS EN EL DEPARTAMENTO DE HUANUCO</t>
  </si>
  <si>
    <t>2088618: MEJORAMIENTO DE LA CAPACIDAD RESOLUTIVA DE LOS SERVICIOS DE SALUD PARA BRINDAR ATENCION INTEGRAL A LAS MUJERES (GESTANTES, PARTURIENTAS Y MADRES LACTANTES) Y DE NIÑOS Y NIÑAS MENORES DE 3 AÑOS EN EL DEPARTAMENTO DE UCAYALI</t>
  </si>
  <si>
    <t>2088619: MEJORAMIENTO DE LA CAPACIDAD RESOLUTIVA DE LOS SERVICIOS DE SALUD PARA BRINDAR ATENCION INTEGRAL A LAS MUJERES (GESTANTES, PARTURIENTAS Y MADRES LACTANTES) Y DE NIÑOS Y NIÑAS MENORES DE 3 AÑOS EN EL DEPARTAMENTO DE AMAZONAS</t>
  </si>
  <si>
    <t>2088620: MEJORAMIENTO DE LA CAPACIDAD RESOLUTIVA DE LOS SERVICIOS DE SALUD PARA BRINDAR ATENCION INTEGRAL A LAS MUJERES (GESTANTES, PARTURIENTAS Y MADRES LACTANTES), NIÑOS Y NIÑAS MENORES DE 3 AÑOS EN EL DEPARTAMENTO DE AYACUCHO</t>
  </si>
  <si>
    <t>2088621: MEJORAMIENTO DE LA CAPACIDAD RESOLUTIVA DE LOS SERVICIOS DE SALUD PARA BRINDAR ATENCION INTEGRAL A LAS MUJERES (GESTANTES, PARTURIENTAS Y MADRES LACTANTES), NIÑOS Y NIÑAS MENORES DE 3 AÑOS EN EL DEPARTAMENTO DE HUANCAVELICA</t>
  </si>
  <si>
    <t>2088622: MEJORAMIENTO DE LA CAPACIDAD RESOLUTIVA DE LOS SERVICIOS DE SALUD PARA BRINDAR ATENCION INTEGRAL A LAS MUJERES (GESTANTES, PARTURIENTAS Y MADRES LACTANTES), NIÑOS Y NIÑAS MENORES DE 3 AÑOS EN LA REGION PUNO</t>
  </si>
  <si>
    <t>2088623: MEJORAMIENTO DE LA CAPACIDAD RESOLUTIVA DE LOS SERVICIOS DE SALUD PARA BRINDAR ATENCION INTEGRAL A LAS MUJERES (GESTANTES, PARTURIENTAS Y MADRES LACTANTES) Y DE NIÑOS Y NIÑAS MENORES DE 3 AÑOS EN EL DEPARTAMENTO DE APURIMAC</t>
  </si>
  <si>
    <t>2088624: MEJORAMIENTO DE LA CAPACIDAD RESOLUTIVA DE LOS SERVICIOS DE SALUD PARA BRINDAR ATENCION INTEGRAL A LAS MUJERES (GESTANTES, PARTURIENTAS Y MADRES LACTANTES) Y DE NIÑOS Y NIÑAS MENORES DE 3 AÑOS EN LA REGION DEL CUSCO</t>
  </si>
  <si>
    <t>2271707: CREACION DE LA RED REGIONAL DE TELESALUD PARA LA ATENCION ESPECIALIZADA EN SALUD MATERNA NEONATAL EN LA DIRECCION REGIONAL DE SALUD HUANCAVELICA - REGION HUANCAVELICA</t>
  </si>
  <si>
    <t>Pliego 131: INSTITUTO NACIONAL DE SALUD</t>
  </si>
  <si>
    <t>2172722: MEJORAMIENTO Y AMPLIACION DEL LABORATORIO QUIMICO TOXICOLOGICO OCUPACIONAL Y AMBIENTAL DEL CENSOPAS-INS, SEDE CHORRILLOS</t>
  </si>
  <si>
    <t>2178584: MEJORAMIENTO DE LAS AREAS TECNICAS Y AREAS DE INVESTIGACION DEL CENTRO NACIONAL DE SALUD PUBLICA DEL INSTITUTO NACIONAL DE SALUD SEDE CHORRILLOS</t>
  </si>
  <si>
    <t>http://apps5.mineco.gob.pe/transparencia/Navegador/default.aspx</t>
  </si>
  <si>
    <t>131: INSTITUTO NACIONAL DE SALUD</t>
  </si>
  <si>
    <t>2160769: EQUIPAMIENTO ESTRATEGICO DE LOS DEPARTAMENTOS DE CIRUGIA Y GINECO - OBSTETRICIA DEL HOSPITAL NACIONAL HIPOLITO UNANUE, EL AGUSTINO, LIMA, LIMA</t>
  </si>
  <si>
    <t>2178583: MEJORAMIENTO DE LA CAPACIDAD RESOLUTIVA DEL SERVICIO DE NEUROCIRUGIA Y DE LA SALA DE OPERACIONES DEL HOSPITAL DOS DE MAYO</t>
  </si>
  <si>
    <t>2197491: MEJORAMIENTO DE LA CAPACIDAD RESOLUTIVA DEL SERVICIO DE OFTALMOLOGIA DEL HOSPITAL NACIONAL DOS DE MAYO.</t>
  </si>
  <si>
    <t>2144046: MODERNIZACION DEL SISTEMA INFORMATICO DEL HOSPITAL MARIA AUXILIADORA</t>
  </si>
  <si>
    <t>2112720: FORTALECIMIENTO DE LA CAPACIDAD RESOLUTIVA DEL CENTRO DE SALUD I-4 CESAR LOPEZ SILVA DE LA DISA II LIMA SUR</t>
  </si>
  <si>
    <t>2063552: FORTALECIMIENTO DE LA CAPACIDAD RESOLUTIVA DE LOS SERVICIOS DE SALUD DEL HOSPITAL SAN JUAN DE DIOS DE PISCO - DIRESA ICA</t>
  </si>
  <si>
    <t>2249814: MEJORAMIENTO DE LA CAPACIDAD DE DIAGNOSTICO DEL SERVICIO DE CONSULTORIOS EXTERNOS DE CIRUGIA DE CABEZA, CUELLO Y MAXILOFACIAL DEL HOSPITAL MARIA AUXILIADORA SAN JUAN DE MIRAFLORES, LIMA</t>
  </si>
  <si>
    <t>2250895: MEJORAMIENTO DE LA CAPACIDAD RESOLUTIVA DEL DEPARTAMENTO DE ONCOLOGIA DEL HOSPITAL MARIA AUXILIADORA SAN JUAN DE MIRAFLORES - LIMA</t>
  </si>
  <si>
    <t>2289595: MEJORAMIENTO DEL EQUIPAMIENTO ENDOSCOPICO GINECOLOGCO EN EL DEPARTAMENTO DE OBSTETRICIA Y GINECOLOGIA DEL HOSPITAL MARIA AUXILIADORA DEL DISTRITO DE SAN JUAN DE MIRAFLORES, PROVINCIA Y DEPARTAMENTO LIMA</t>
  </si>
  <si>
    <t>2289725: MEJORAMIENTO DEL SERVICIO DE CIRUGIA PEDIATRICA DEL HOSPITAL MARIA AUXILIADORA DEL DISTRITO DE SAN JUAN DE MIRAFLORES, PROVINCIA Y DEPARTAMENTO LIMA</t>
  </si>
  <si>
    <t>2291694: MEJORAMIENTO DEL MONITOREO Y SUPERVISION DE LAS CIRUGIAS EN LA FASE INTRAOPERATORIA EN EL CENTRO QUIRURGICO DEL HOSPITAL MARIA AUXILIADORA, DISTRITO DE SAN JUAN DE MIRAFLORES, PROVINCIA DE LIMA, DEPARTAMENTO DE LIMA</t>
  </si>
  <si>
    <t>2143568: FORTALECIMIENTO DE LA CAPACIDAD RESOLUTIVA DEL CENTRO DE SALUD I-4 SAN FERNANDO, MICRORED ATE III DE LA DISA IV LIMA ESTE</t>
  </si>
  <si>
    <t>AÑO 2017</t>
  </si>
  <si>
    <t>Ppto. 2017                     (PIM)</t>
  </si>
  <si>
    <t>Ppto. Ejecución Acumulada al 2016</t>
  </si>
  <si>
    <t>Ppto. Ejecución acumulada 2017</t>
  </si>
  <si>
    <t>2135285: MEJORAMIENTO DE LOS SERVICIOS DE SALUD DEL CENTRO DE SALUD DE PUCUSANA DE LA MICRORED SAN BARTOLO, DIRECCION DE RED DE SALUD VILLA EL SALVADOR LURIN PACHACAMAC PUCUSANA, DISA II LIMA SUR</t>
  </si>
  <si>
    <r>
      <t xml:space="preserve">Año de Ejecución: </t>
    </r>
    <r>
      <rPr>
        <b/>
        <sz val="10"/>
        <rFont val="Arial"/>
        <family val="2"/>
      </rPr>
      <t>2017</t>
    </r>
  </si>
  <si>
    <t>Ejecución acumulada al 2017  (Devengado)</t>
  </si>
  <si>
    <t>2196449: MEJORAMIENTO DE LA CAPACIDAD RESOLUTIVA DEL SERVICIO DE UROLOGIA DEL HOSPITAL NACIONAL DOS DE MAYO</t>
  </si>
  <si>
    <t>Ppto 2017 (PIM)</t>
  </si>
  <si>
    <t>2186096: MEJORAMIENTO DEL SERVICIO DE DIAGNOSTICO MEDIANTE EL PROGRAMA PRESUPUESTAL DE PREVENCION Y CONTROL DEL CANCER EN EL HOSPITAL MARIA AUXILIADORA DISTRITO DE SAN JUAN DE MIRAFLORES, PROVINCIA DE LIMA, DEPARTAMENTO DE LIMA</t>
  </si>
  <si>
    <t>2293887: MEJORAMIENTO DE LA UNIDAD DE DIALISIS EN EL DEPARTAMENTO DE MEDICINA DEL HOSPITAL MARIA AUXILIADORA DE SAN JUAN DE MIRAFLORES, LIMA.</t>
  </si>
  <si>
    <t>2313224: MEJORAMIENTO DE LA CAPACIDAD DE ATENCION NEONATAL DEL C.S. BAYOVAR EN EL MARCO DEL PLAN NACIONAL BIENVENIDOS A LA VIDA MR JAIME ZUBIETA, RED DE SALUD SAN JUAN DE LURIGANCHO DISTRITO DE SAN JUAN DE LURIGANCHO, PROVINCIA DE LIMA, DEPARTAMENTO DE LIMA</t>
  </si>
  <si>
    <t>2313241: MEJORAMIENTO DE LA CAPACIDAD DE ATENCION NEONATAL DEL C.S. PIEDRA LIZA DE LA MR PIEDRA LIZA EN EL MARCO DEL PLAN NACIONAL BIENVENIDOS A LA VIDA DISTRITO DE SAN JUAN DE LURIGANCHO, PROVINCIA DE LIMA, DEPARTAMENTO DE LIMA</t>
  </si>
  <si>
    <t>2314018: MEJORAMIENTO DE LA CAPACIDAD DE ATENCION NEONATAL DEL C.S. 10 DE OCTUBRE MR JOSE CARLOS MARIATEGUI EN EL MARCO DEL PLAN NACIONAL BIENVENIDOS A LA VIDA DISTRITO DE SAN JUAN DE LURIGANCHO, PROVINCIA DE LIMA, DEPARTAMENTO DE LIMA</t>
  </si>
  <si>
    <t>2314034: MEJORAMIENTO DE LA CAPACIDAD DE ATENCION NEONATAL DEL C.S. CAJA DE AGUA DE LA MICRO RED PIEDRA LIZA EN EL MARCO DEL PLAN NACIONAL BIENVENIDOS A LA VIDA DISTRITO DE SAN JUAN DE LURIGANCHO, PROVINCIA DE LIMA DEPARTAMENTO DE LIMA</t>
  </si>
  <si>
    <t>2314062: MEJORAMIENTO DE LA CAPACIDAD DE ATENCION NEONATAL DEL C.S. LA HUAYRONA DE LA MICRO RED SAN FERNANDO EN EL MARCO DEL PLAN NACIONAL BIENVENIDOS A LA VIDA DISTRITO DE SAN JUAN DE LURIGANCHO, PROVINCIA DE LIMA, DEPARTAMENTO DE LIMA</t>
  </si>
  <si>
    <t>2314935: MEJORAMIENTO DE LA CAPACIDAD DE ATENCION NEONATAL DEL P.S. MEDALLA MILAGROSA DE LA MICRO RED GANIMEDES EN EL MARCO DEL PLAN NACIONAL BIENVENIDOS A LA VIDA DISTRITO DE SAN JUAN DE LURIGANCHO, PROVINCIA DE LIMA, DEPARTAMENTO DE LIMA</t>
  </si>
  <si>
    <t>2046225: MEJORAMIENTO DE LOS SERVICIOS DE SALUD DEL CENTRO DE SALUD CAQUETA RED V RIMAC SMP</t>
  </si>
  <si>
    <t>2086393: IMPLEMENTACION DEL SERVICIO MATERNO INFANTIL EN EL CENTRO DE SALUD MEXICO DEL DISTRITO DE SAN MARTIN DE PORRES - LIMA</t>
  </si>
  <si>
    <t>2154122: MEJORAMIENTO DE LOS SERVICIOS DE SALUD DEL ESTABLECIMIENTO DE SALUD VILLA LOS ANGELES - MICRORED RIMAC - RED RIMAC SAN MARTIN DE PORRES LOS OLIVOS - DISA V LIMA CIUDAD</t>
  </si>
  <si>
    <t>2315192: MEJORAMIENTO DE LA CAPACIDAD DE ATENCION NEONATAL DEL CENTRO DE SALUD MEXICO DE LA DIRECCION DE RED DE SALUD LIMA NORTE V RIMAC - SAN MARTIN DE PORRES - LOS OLIVOS, DISTRTITO DE SAN MARTIN DE PORRES, PROVINCIA LIMA, DEPARTAMENTO LIMA, EN EL MARCO DEL</t>
  </si>
  <si>
    <t>2315259: MEJORAMIENTO DE LA CAPACIDAD DE ATENCION NEONATAL DEL CENTRO DE SALUD MATERNO INFANTIL RIMAC DE LA DIRECCION DE LA RED DE SALUD LIMA NORTE V - RIMAC - SAN MARTIN DE PORRES - LOS OLIVOS, DISTRITO DEL RIMAC, PROVINCIA DE LIMA, DEPARTAMENTO DE LIMA, EN</t>
  </si>
  <si>
    <t>2315331: MEJORAMIENTO DE LA CAPACIDAD DE ATENCION NEONATAL DEL CENTRO DE SALUD MATERNO INFANTIL JUAN PABLO II DE LA DIRECCION DE RED DE SALUD LIMA NORTE V RIMAC-SAN MARTIN DE PORRES-LOS OLIVOS, DISTRITO DE LO OLIVOS, PROVINCIA DE LIMA, DEPARTAMENTO DE LIMA, E</t>
  </si>
  <si>
    <t>2314509: MEJORAMIENTO DE LA CAPACIDAD DE ATENCION NEONATAL DEL CENTRO DE SALUD AÑO NUEVO DE LA MICRO RED COLLIQUE DE LA RED DE SALUD TUPAC AMARU EN EL MARCO DEL PLAN NACIONAL BIENVENIDOS A LA VIDA DEL DISTRITO DE COMAS DE LA PROVINCIA DE LIMA DEL DEPARTAMENTO</t>
  </si>
  <si>
    <t>2314518: MEJORAMIENTO DE LA CAPACIDAD DE ATENCION NEONATAL DEL CENTRO DE SALUD COLLIQUE IIIDE LA MICRO RED COLLIQUE DE LA RED DE SALUD TUPAC AMARU EN EL MARCO DEL PLAN NACIONAL BIENVENIDOS A LA VIDA DEL DISTRITO DE COMAS DE LA PROVINCIA DE LIMA DEPARTAMENTO D</t>
  </si>
  <si>
    <t>2314690: MEJORAMIENTO DE LA CAPACIDAD DE ATENCION NEONATAL DEL PUESTO DE SALUD PUNCHAUCA DE LA MICRO RED CARABAYLLO DE LA RED DE SALUD TUPAC AMARU EN EL MARCO DEL PLAN NACIONAL BIENVENIDOS A LA VIDA DEL DISTRITO DE CARABAYLLO DE LA PROVINCIA DE LIMA DEPARTAME</t>
  </si>
  <si>
    <t>2314696: MEJORAMIENTO DE LA CAPACIDAD DE ATENCION NEONATAL DEL CENTRO DE SALUD TUPAC AMARU DE LA MICRO RED TAHUANTINSUYO DE LA RED DE SALUD TUPAC AMARU EN EL MARCO DEL PLAN NACIONAL BIENVENIDOS A LA VIDA DEL DISTRITO DE INDEPENDENCIA DE LA PROVINCIA DE LIMA D</t>
  </si>
  <si>
    <t>2314700: MEJORAMIENTO DE LA CAPACIDAD DE ATENCION NEONATAL DEL CENTRO DE SALUD VILLA ESPERANZA DE LA MICRO RED CARABAYLLO DE LA RED DE SALUD TUPAC AMARU EN EL MARCO DEL PLAN NACIONAL BIENVENIDOS A LA VIDA DEL DISTRITO DE CARABAYLLO DE LA PROVINCIA DE LIMA DEP</t>
  </si>
  <si>
    <t>2314759: MEJORAMIENTO DE LA CAPACIDAD DE ATENCION NEONATAL DEL CENTRO DE SALUD RAUL PORRAS BARRENECHEA DE LA MICRO RED CARABAYLLO DE LA RED DE SALUD TUPAC AMARU EN EL MARCO DEL PLAN NACIONAL BIENVENIDOS A LA VIDA DEL DISTRITO DE CARABAYLLO DE LA PROVINCIA DE</t>
  </si>
  <si>
    <t>2314778: MEJORAMIENTO DE LA CAPACIDAD DE ATENCION NEONATAL DEL CENTRO DE SALUD TAHUANTINSUYO BAJO DE LA MICRO RED TAHUANTINSUYO DE LA RED DE SALUD TUPAC AMARU EN EL MARCO DEL PLAN NACIONAL BIENVENIDOS A LA VIDA DEL DISTRITO DE INDEPENDENCIA DE LA PROVINCIA DE</t>
  </si>
  <si>
    <t>2314281: MEJORAMIENTO DE LA CAPACIDAD DE ATENCION NEONATAL DEL CENTRO DE SALUD SANTA ROSA DE LA RED DE SALUD LIMA NORTE IV DEL IGSS DISTRITO DE PUENTE PIEDRA, PROVINCIA DE LIMA, EN EL MARCO AL PLAN NACIONAL BIENVENIDO A LA VIDA</t>
  </si>
  <si>
    <t>2314292: MEJORAMIENTO DE LA CAPACIDAD DE ATENCION NEONATAL DEL CENTRO DE SALUD MATERNO INFANTIL DR. ENRIQUE MARTIN ALTUNA DE LA RED DE SALUD LIMA NORTE IV DEL IGSS DEL DISTRITO DE PUENTE PIEDRA DE LA PROVINCIA DE LIMA, EN EL MARCO AL PLAN NACIONAL BIENVENIDO</t>
  </si>
  <si>
    <t>2314303: MEJORAMIENTO DE LA CAPACIDAD DE ATENCION NEONATAL DEL CENTRO DE SALUD LOS SUREÑOS DE LA RED DE SALUD LIMA NORTE IV DEL IGSS DEL DISTRITO DE PUENTE PIEDRA DE LA PROVINCIA DE LIMA, EN EL MARCO AL PLAN NACIONAL BIENVENIDO A LA VIDA</t>
  </si>
  <si>
    <t>2314313: MEJORAMIENTO DE LA CAPACIDAD DE ATENCION NEONATAL DEL CENTRO DE SALUD MATERNO INFANTIL ANCON DE LA RED DE SALUD LIMA NORTE IV DEL IGSS DEL DISTRITO DE PUENTE PIEDRA DE LA PROVINCIA DE LIMA, EN EL MARCO AL PLAN NACIONAL BIENVENIDO A LA VIDA</t>
  </si>
  <si>
    <t>2314325: MEJORAMIENTO DE LA CAPACIDAD DE ATENCION NEONATAL DEL CENTRO DE SALUD LA ENSENADA DE LA RED DE SALUD LIMA NORTE IV DEL IGSS DISTRITO DE PUENTE PIEDRA PROVINCIA DE LIMA, EN EL MARCO AL PLAN NACIONAL BIENVENIDO A LA VIDA</t>
  </si>
  <si>
    <t>CONSOLIDADO GENERAL DE LAS EJECUCIONES DEL SECTOR SALUD</t>
  </si>
  <si>
    <t>2285573: MEJORAMIENTO DE LOS SERVICIOS DE SALUD DEL ESTABLECIMIENTO DE SALUD PROGRESO, DEL DISTRITO DE CHIMBOTE, PROVINCIA DE SANTA, DEPARTAMENTO DE ANCASH</t>
  </si>
  <si>
    <t>2170440: EQUIPAMIENTO DEL DEPARTAMENTO DE ANESTESIOLOGIA Y CENTRO QUIRURGICO DEL HOSPITAL NACIONAL ARZOBISPO LOAYZA</t>
  </si>
  <si>
    <t>2172430: MEJORAMIENTO DEL SERVICIO DE NEFROLOGIA DEL HOSPITAL NACIONAL ARZOBISPO LOAYZA - LIMA - LIMA</t>
  </si>
  <si>
    <t>2108103: MEJORAMIENTO DE LA CAPACIDAD RESOLUTIVA DE LA UNIDAD DE CUIDADOS INTENSIVOS DEL INSTITUTO NACIONAL DE CIENCIAS NEUROLOGICAS</t>
  </si>
  <si>
    <t>2056337: MEJORAMIENTO DE LA ATENCION DE LAS PERSONAS CON DISCAPACIDAD DE ALTA COMPLEJIDAD EN EL INSTITUTO NACIONAL DE REHABILITACION</t>
  </si>
  <si>
    <t>2160763: MEJORAMIENTO DEL MONITOREO Y TRATAMIENTO EN LOS PACIENTES DE LOS DEPARTAMENTOS DE MEDICINA Y PEDIATRIA DEL HOSPITAL NACIONAL HIPOLITO UNANUE AGUSTINO, LIMA, LIMA</t>
  </si>
  <si>
    <t>2197543: MEJORAMIENTO DEL EQUIPAMIENTO QUIRURGICO ESPECIALIZADO EN EL SERVICIO DE TORAX Y CARDIOVASCULAR DEL HOSPITAL MARIA AUXILIADORA UBICADO EN EL DISTRITO DE SAN JUAN DE MIRAFLORES, PROVINCIA Y DEPARTAMENTO DE LIMA</t>
  </si>
  <si>
    <t>2133722: CONSTRUCCION DE NUEVA INFRAESTRUCTURA E IMPLEMENTACION DEL ESTABLECIMIENTO DE SALUD CHACARILLA DE OTERO DE LA MICRORED DE SALUD PIEDRA LIZA, DIRECCION DE RED DE SALUD SAN JUAN DE LURIGANCHO, DIRECCION DE SALUD IV LIMA ESTE</t>
  </si>
  <si>
    <t>2171360: MEJORAMIENTO DE LA CAPACIDAD RESOLUTIVA DEL CENTRO DE SALUD SANTA LUZMILA II DE LA RED TUPAC AMARU DE LA DISA V LIMA CIUDAD</t>
  </si>
  <si>
    <t>2062622: MEJORAMIENTO DE LA CAPACIDAD RESOLUTIVA DE LOS SERVICIOS DE SALUD DEL CENTRO DE SALUD SAN CLEMENTE DE LA MICRORED SAN CLEMENTE, RED Nº 2 CHINCHA-PISCO, DIRESA ICA</t>
  </si>
  <si>
    <t>Unidad Ejecutora 007-123: INSTITUTO NACIONAL DE CIENCIAS NEUROLOGICAS</t>
  </si>
  <si>
    <t>Unidad Ejecutora 001-117: ADMINISTRACION CENTRAL - MINSA</t>
  </si>
  <si>
    <t xml:space="preserve">Unidad Ejecutora 009-125: INSTITUTO NACIONAL DE REHABILITACION </t>
  </si>
  <si>
    <t xml:space="preserve">Unidad Ejecutora 016-132: HOSPITAL NACIONAL HIPOLITO UNANUE </t>
  </si>
  <si>
    <t>Unidad Ejecutora 022-138: DIRECCION DE SALUD DE LIMA METROPOLITANA</t>
  </si>
  <si>
    <t>Unidad Ejecutora 025-141: HOSPITAL DE APOYO DEPARTAMENTAL MARIA AUXILIADORA</t>
  </si>
  <si>
    <t>Unidad Ejecutora 027-143: HOSPITAL NACIONAL ARZOBISPO LOAYZA</t>
  </si>
  <si>
    <t>Unidad Ejecutora 028-144: HOSPITAL NACIONAL DOS DE MAYO</t>
  </si>
  <si>
    <t xml:space="preserve">Unidad Ejecutora 043-1151: RED. DE SALUD SAN JUAN DE LURIGANCHO </t>
  </si>
  <si>
    <t xml:space="preserve">Unidad Ejecutora 044-1152: RED DE SALUD RIMAC - SAN MARTIN DE PORRES - LOS OLIVOS </t>
  </si>
  <si>
    <t xml:space="preserve">Unidad Ejecutora 045-1153: RED DE SALUD TUPAC AMARU </t>
  </si>
  <si>
    <t>Unidad Ejecutora 125-1655: PROGRAMA NACIONAL DE INVERSIONES EN SALUD</t>
  </si>
  <si>
    <t>2284722: MEJORAMIENTO DE LOS SERVICIOS DE SALUD DEL HOSPITAL DISTRITAL DE PACASMAYO, DISTRITO DE PACASMAYO, PROVINCIA DE PACASMAYO - LA LIBERTAD</t>
  </si>
  <si>
    <t xml:space="preserve">       007-123: INSTITUTO NACIONAL DE CIENCIAS NEUROLOGICAS</t>
  </si>
  <si>
    <t xml:space="preserve">       001-117: ADMINISTRACION CENTRAL - MINSA</t>
  </si>
  <si>
    <t xml:space="preserve">       009-125: INSTITUTO NACIONAL DE REHABILITACION</t>
  </si>
  <si>
    <t xml:space="preserve">       016-132: HOSPITAL NACIONAL HIPOLITO UNANUE</t>
  </si>
  <si>
    <t xml:space="preserve">       022-138: DIRECCION DE SALUD DE LIMA METROPOLITANA</t>
  </si>
  <si>
    <t xml:space="preserve">       025-141: HOSPITAL DE APOYO DEPARTAMENTAL MARIA AUXILIADORA</t>
  </si>
  <si>
    <t xml:space="preserve">       027-143: HOSPITAL NACIONAL ARZOBISPO LOAYZA</t>
  </si>
  <si>
    <t xml:space="preserve">       028-144: HOSPITAL NACIONAL DOS DE MAYO</t>
  </si>
  <si>
    <t xml:space="preserve">       043-1151: RED. DE SALUD SAN JUAN DE LURIGANCHO</t>
  </si>
  <si>
    <t xml:space="preserve">       044-1152: RED DE SALUD RIMAC - SAN MARTIN DE PORRES - LOS OLIVOS</t>
  </si>
  <si>
    <t xml:space="preserve">       045-1153: RED DE SALUD TUPAC AMARU </t>
  </si>
  <si>
    <t xml:space="preserve">       125-1655: PROGRAMA NACIONAL DE INVERSIONES EN SALUD</t>
  </si>
  <si>
    <t>EJECUCION DE LOS PROYECTOS DE INVERSION DE LAS UNIDADES EJECUTORAS DEL PLIEGO 011</t>
  </si>
  <si>
    <t>EJECUCION DE LOS PROYECTOS DE INVERSION DE LAS UNIDADES EJECUTORAS DE LOS PLIEGOS ADSCRITOS</t>
  </si>
  <si>
    <t>2285839: MEJORAMIENTO Y AMPLIACION DE LOS SERVICIOS DE SALUD DEL ESTABLECIMIENTO DE SALUD LLATA, DISTRITO DE LLATA, PROVINCIA DE HUAMALIES - REGION HUANUCO</t>
  </si>
  <si>
    <t>Unidad Ejecutora 030-146: HOSPITAL DE EMERGENCIAS CASIMIRO ULLOA</t>
  </si>
  <si>
    <t>2148228: AMPLIACION, REMODELACION Y EQUIPAMIENTO DE LOS SERVICIOS DEL DEPARTAMENTO DE PATOLOGIA CLINICA DEL HOSPITAL DE EMERGENCIAS JOSE CASIMIRO ULLOA</t>
  </si>
  <si>
    <t xml:space="preserve">       030-146: HOSPITAL DE EMERGENCIAS CASIMIRO ULLOA</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</si>
  <si>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</si>
  <si>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</si>
  <si>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2343407: MEJORAMIENTO Y AMPLIACION DE LOS SERVICIOS DE SALUD DEL ESTABLECIMIENTO DE SALUD CHALLHUAHUACHO, DEL DISTRITO DE CHALLHUAHUACHO, PROVINCIA DE COTABAMBAS, DEPARTAMENTO DE APURIMAC</t>
  </si>
  <si>
    <t>2344420: MEJORAMIENTO DE LOS SERVICIOS DE SALUD DEL CENTRO DE SALUD COTABAMBAS, DISTRITO DE COTABAMBAS, PROVINCIA DE COTABAMBAS, DEPARTAMENTO DE APURIMAC</t>
  </si>
  <si>
    <t>2315208: MEJORAMIENTO DE LA CAPACIDAD DE ATENCION NEONATAL DEL CENTRO DE SALUD LAURA CALLER DE LA DIRECCION DE LA RED DE SALUD LIMA NORTE V RIMAC - SAN MARTIN DE PORRES - LOS OLIVOS - DEL DISTRITO DE LOS OLIVOS, PROVINCIA DE LIMA, DEPARTAMENTO DE LIMA, EN EL</t>
  </si>
  <si>
    <t>2327370: MEJORAMIENTO DE LA CAPACIDAD RESOLUTIVA DE LOS ESTABLECIMIENTOS DE SALUD DE LA PROVINCIA DE CHUMBIVILCAS, MEDIANTE LA INSTALACION DE SERVICIOS DE ATENCION PRE-HOSPITALARIA Y TELESALUD, EN EL MARCO DE LAS RIAPS. DEPARTAMENTO DE CUSCO</t>
  </si>
  <si>
    <t>2297121: MEJORAMIENTO DEL SERVICIO DE CIRUGIA DE CABEZA Y CUELLO DEL HOSPITAL NACIONAL DOS DE MAYO</t>
  </si>
  <si>
    <t>2378488: ADQUISICION IMPLEMENTACION DEL TOMOGRAFO</t>
  </si>
  <si>
    <t>2303995: MEJORAMIENTO DE LOS SERVICIOS DE SALUD DEL HOSPITAL SANTA ROSA DE PUERTO MALDONADO DISTRITO Y PROVINCIA DE TAMBOPATA, DEPARTAMENTO DE MADRE DE DIOS</t>
  </si>
  <si>
    <t>2335905: MEJORAMIENTO Y AMPLIACION DE LOS SERVICIOS DE SALUD DEL HOSPITAL DE APOYO LEONCIO PRADO DISTRITO DE HUAMACHUCO, PROVINCIA SANCHEZ CARRION - LA LIBERTAD</t>
  </si>
  <si>
    <t>2343118: MEJORAMIENTO Y AMPLIACION DE LOS SERVICIOS DE SALUD DEL CENTRO DE SALUD DESAGUADERO, DISTRITO DE DESAGUADERO - CHUCUITO - PUNO</t>
  </si>
  <si>
    <t>2344621: MEJORAMIENTO DE LOS SERVICIOS DE SALUD DEL HOSPITAL SAN MARTIN DE PORRES DE IBERIA, DISTRITO DE IBERIA, PROVINCIA DE TAHUAMANU - MADRE DE DIOS</t>
  </si>
  <si>
    <t>2354781: MEJORAMIENTO DE LOS SERVICIOS DE SALUD DEL HOSPITAL REGIONAL ZACARIAS CORREA VALDIVIA DE HUANCAVELICA; DISTRITO DE ASCENSION, PROVINCIA DE HUANCAVELICA Y DEPARTAMENTO DE HUANCAVELICA</t>
  </si>
  <si>
    <t>2372478: MEJORAMIENTO DE LOS SERVICIOS DE SALUD DEL CENTRO DE SALUD HAQUIRA, DISTRITO HAQUIRA, PROVINCIA COTABAMBAS, DEPARTAMENTO APURIMAC</t>
  </si>
  <si>
    <t>2160305: INNOVACION PARA LA COMPETITIVIDAD</t>
  </si>
  <si>
    <t>Unidad Ejecutora 143-1683: DIRECCION DE REDES INTEGRADAS DE SALUD LIMA CENTRO</t>
  </si>
  <si>
    <t xml:space="preserve">       143-1683: DIRECCION DE REDES INTEGRADAS DE SALUD LIMA CENTRO</t>
  </si>
  <si>
    <t>Función 20: SALUD</t>
  </si>
  <si>
    <t>AL MES DE NOVIEMBRE 2017</t>
  </si>
  <si>
    <r>
      <t>DEL MINISTERIO DE SALUD AL MES DE NOVIEMBRE</t>
    </r>
    <r>
      <rPr>
        <b/>
        <sz val="11"/>
        <color indexed="8"/>
        <rFont val="Arial Black"/>
        <family val="2"/>
      </rPr>
      <t xml:space="preserve"> 2017</t>
    </r>
  </si>
  <si>
    <t>AL PLIEGO DEL MINISTERIO DE SALUD AL MES DE NOVIEMBRE 2017</t>
  </si>
  <si>
    <t>Unidad Ejecutora 005-121: INSTITUTO NACIONAL DE SALUD MENTAL</t>
  </si>
  <si>
    <t>2345252: REMODELACION DE AMBIENTE DE ALMACEN O ARCHIVO, REMODELACION DE AMBIENTE U OFICINA DE SEDE ADMINISTRATIVA Y CONSTRUCCION DE SALAS DE REUNIONES O USOS MULTIPLES EN EL(LA) EESS ESPECIALIZADO DE SALUD MENTAL HONORIO DELGADO-HIDEYO NOGUCHI EN EL DISTRITO</t>
  </si>
  <si>
    <t>2380917: EQUIPAMIENTO BIOMEDICO POR REPOSICION DEL SERVICIO DE ANATOMIA PATOLOGICA DEL HOSPITAL NACIONAL DOS DE MAYO</t>
  </si>
  <si>
    <t>2380918: EQUIPAMIENTO BIOMEDICO POR REPOSICION DEL SERVICIO DE ANESTESIA CLINICO QUIRURGICA DEL HOSPITAL NACIONAL DOS DE MAYO</t>
  </si>
  <si>
    <t>2380922: EQUIPAMIENTO BIOMEDICO POR REPOSICION DEL SERVICIO DE BANCO DE SANGRE</t>
  </si>
  <si>
    <t>2380925: EQUIPAMIENTO BIOMEDICO POR REPOSICION DEL SERVICIO DE CARDIOLOGIA DEL HOSPITAL NACIONAL DOS DE MAYO</t>
  </si>
  <si>
    <t>2380928: EQUIPAMIENTO BIOMEDICO POR REPOSICION DEL SERVICIO DE EMERGENCIA Y TRAUMASHOCK</t>
  </si>
  <si>
    <t>2380929: EQUIPAMIENTO BIOMEDICO POR REPOSICION DEL SERVICIO DE GASTROENTEROLOGIA DEL HOSPITAL NACIONAL DOS DE MAYO</t>
  </si>
  <si>
    <t>2380932: EQUIPAMIENTO BIOMEDICO POR REPOSICION DEL SERVICIO DE HEMATOLOGIA Y BIOQUIMICA</t>
  </si>
  <si>
    <t>2380933: EQUIPAMIENTO BIOMEDICO POR REPOSICION DEL SERVICIO DE HEMATOLOGIA CLINICA DEL HOSPITAL NACIONAL DOS DE MAYO</t>
  </si>
  <si>
    <t>2380934: EQUIPAMIENTO BIOMEDICO POR REPOSICION DEL SERVICIO DE NEFROLOGIA</t>
  </si>
  <si>
    <t>2380935: EQUIPAMIENTO BIOMEDICO POR REPOSICION DEL SERVICIO DE NEONATOLOGIA Y CUIDADOS CRITICOS DEL HOSPITAL NACIONAL DOS DE MAYO</t>
  </si>
  <si>
    <t>2380936: EQUIPAMIENTO BIOMEDICO POR REPOSICION DEL SERVICIO DE NEUMOLOGIA DEL HOSPITAL NACIONAL DOS DE MAYO</t>
  </si>
  <si>
    <t>2380937: EQUIPAMIENTO BIOMEDICO POR REPOSICION DEL SERVICIO DE MEDICINA FISICA Y REHABILITACION DEL HOSPITAL NACIONAL DOS DE MAYO</t>
  </si>
  <si>
    <t>2381092: EQUIPAMIENTO BIOMEDICO POR REPOSICION DEL SERVICIO DE MICROBIOLOGIA E INMUNOLOGIA</t>
  </si>
  <si>
    <t>2381093: EQUIPAMIENTO BIOMEDICO POR REPOSICION DEL SERVICIO DE OTORRINOLARINGOLOGIA DEL HOSPITAL NACIONAL DOS DE MAYO</t>
  </si>
  <si>
    <t>Unidad Ejecutora 144-1684: DIRECCION DE REDES INTEGRADAS DE SALUD LIMA NORTE</t>
  </si>
  <si>
    <t xml:space="preserve">       144-1684: DIRECCION DE REDES INTEGRADAS DE SALUD LIMA NORTE</t>
  </si>
  <si>
    <t xml:space="preserve">       005-121: INSTITUTO NACIONAL DE SALUD MENTAL</t>
  </si>
  <si>
    <t>Ejecución acumulada al mes de
Octubre (Devengado)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</si>
</sst>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32"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b/>
      <sz val="9"/>
      <color indexed="8"/>
      <name val="Arial"/>
      <family val="2"/>
    </font>
    <font>
      <sz val="11"/>
      <color theme="1"/>
      <name val="Calibri"/>
      <family val="2"/>
      <scheme val="minor"/>
    </font>
    <font>
      <sz val="9"/>
      <color theme="1"/>
      <name val="Arial"/>
      <family val="2"/>
    </font>
    <font>
      <b/>
      <sz val="9"/>
      <color rgb="FFFF0000"/>
      <name val="Arial"/>
      <family val="2"/>
    </font>
    <font>
      <sz val="9"/>
      <color rgb="FFFF0000"/>
      <name val="Arial"/>
      <family val="2"/>
    </font>
    <font>
      <sz val="10"/>
      <color theme="1"/>
      <name val="Arial"/>
      <family val="2"/>
    </font>
    <font>
      <b/>
      <sz val="9"/>
      <color theme="1"/>
      <name val="Arial"/>
      <family val="2"/>
    </font>
    <font>
      <u/>
      <sz val="11"/>
      <color theme="10"/>
      <name val="Calibri"/>
      <family val="2"/>
      <scheme val="minor"/>
    </font>
    <font>
      <sz val="8"/>
      <name val="Calibri"/>
      <family val="2"/>
      <scheme val="minor"/>
    </font>
    <font>
      <u/>
      <sz val="8"/>
      <name val="Arial"/>
      <family val="2"/>
    </font>
  </fonts>
  <fills count="8">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s>
  <borders count="4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medium">
        <color indexed="22"/>
      </left>
      <right style="thin">
        <color indexed="9"/>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2">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xf numFmtId="0" fontId="29" fillId="0" borderId="0" applyNumberFormat="0" applyFill="0" applyBorder="0" applyAlignment="0" applyProtection="0"/>
  </cellStyleXfs>
  <cellXfs count="185">
    <xf numFmtId="0" fontId="0" fillId="0" borderId="0" xfId="0"/>
    <xf numFmtId="0" fontId="9" fillId="2" borderId="0" xfId="9" applyFont="1" applyFill="1"/>
    <xf numFmtId="0" fontId="9" fillId="2" borderId="0" xfId="9" applyFont="1" applyFill="1" applyAlignment="1">
      <alignment wrapText="1"/>
    </xf>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3" fontId="5" fillId="2" borderId="0" xfId="9" applyNumberFormat="1"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4" fillId="2" borderId="5" xfId="9" applyFont="1" applyFill="1" applyBorder="1" applyAlignment="1">
      <alignment horizontal="left" wrapText="1"/>
    </xf>
    <xf numFmtId="3" fontId="14" fillId="5" borderId="2" xfId="9" applyNumberFormat="1" applyFont="1" applyFill="1" applyBorder="1" applyAlignment="1">
      <alignment horizontal="right"/>
    </xf>
    <xf numFmtId="167" fontId="14" fillId="5" borderId="6" xfId="9" applyNumberFormat="1" applyFont="1" applyFill="1" applyBorder="1" applyAlignment="1">
      <alignment horizontal="right"/>
    </xf>
    <xf numFmtId="43" fontId="9" fillId="2" borderId="0" xfId="1" applyFont="1" applyFill="1"/>
    <xf numFmtId="43" fontId="5" fillId="2" borderId="0" xfId="9" applyNumberFormat="1" applyFont="1" applyFill="1"/>
    <xf numFmtId="0" fontId="7" fillId="2" borderId="0" xfId="9" applyFont="1" applyFill="1" applyAlignment="1">
      <alignment horizontal="center"/>
    </xf>
    <xf numFmtId="3" fontId="14" fillId="5" borderId="0" xfId="9" applyNumberFormat="1" applyFont="1" applyFill="1" applyBorder="1" applyAlignment="1">
      <alignment horizontal="right"/>
    </xf>
    <xf numFmtId="0" fontId="9" fillId="2" borderId="0" xfId="9" applyFont="1" applyFill="1" applyBorder="1"/>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0" fontId="11" fillId="3" borderId="10" xfId="10" applyFont="1" applyFill="1" applyBorder="1" applyAlignment="1">
      <alignment horizontal="center" vertical="center" wrapText="1"/>
    </xf>
    <xf numFmtId="167" fontId="11" fillId="3" borderId="8" xfId="0" applyNumberFormat="1" applyFont="1" applyFill="1" applyBorder="1" applyAlignment="1">
      <alignment horizontal="center" vertical="center" wrapText="1"/>
    </xf>
    <xf numFmtId="167" fontId="11" fillId="3" borderId="21"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3" fontId="17" fillId="0" borderId="11" xfId="10" applyNumberFormat="1" applyFont="1" applyFill="1" applyBorder="1" applyAlignment="1">
      <alignment horizontal="right" vertical="center" wrapText="1"/>
    </xf>
    <xf numFmtId="3" fontId="18" fillId="0" borderId="0" xfId="10" applyNumberFormat="1" applyFont="1" applyFill="1" applyBorder="1" applyAlignment="1">
      <alignment horizontal="right" vertical="center" wrapText="1"/>
    </xf>
    <xf numFmtId="0" fontId="14" fillId="0" borderId="0" xfId="10" applyFont="1"/>
    <xf numFmtId="0" fontId="19" fillId="5" borderId="2" xfId="10" applyFont="1" applyFill="1" applyBorder="1" applyAlignment="1">
      <alignment horizontal="center" vertical="center" wrapText="1"/>
    </xf>
    <xf numFmtId="0" fontId="11" fillId="3" borderId="21" xfId="10" applyFont="1" applyFill="1" applyBorder="1" applyAlignment="1">
      <alignment horizontal="center" vertical="center" wrapText="1"/>
    </xf>
    <xf numFmtId="0" fontId="20" fillId="0" borderId="0" xfId="0" applyFont="1" applyAlignment="1">
      <alignment horizontal="center" vertical="center" wrapText="1"/>
    </xf>
    <xf numFmtId="0" fontId="24" fillId="0" borderId="0" xfId="0" applyFont="1"/>
    <xf numFmtId="0" fontId="20" fillId="0" borderId="0" xfId="0" applyFont="1" applyAlignment="1">
      <alignment vertical="center" wrapText="1"/>
    </xf>
    <xf numFmtId="0" fontId="20" fillId="0" borderId="0" xfId="0" applyFont="1"/>
    <xf numFmtId="0" fontId="24" fillId="0" borderId="0" xfId="0" applyFont="1" applyBorder="1"/>
    <xf numFmtId="0" fontId="21" fillId="0" borderId="2" xfId="0" applyFont="1" applyBorder="1" applyAlignment="1">
      <alignment horizontal="justify" vertical="center" wrapText="1"/>
    </xf>
    <xf numFmtId="3" fontId="21" fillId="0" borderId="2" xfId="0" applyNumberFormat="1" applyFont="1" applyBorder="1" applyAlignment="1">
      <alignment horizontal="right" vertical="center" wrapText="1"/>
    </xf>
    <xf numFmtId="0" fontId="19" fillId="0" borderId="2" xfId="0" applyFont="1" applyFill="1" applyBorder="1" applyAlignment="1">
      <alignment horizontal="center" vertical="center" wrapText="1"/>
    </xf>
    <xf numFmtId="0" fontId="18" fillId="6" borderId="2" xfId="0" applyFont="1" applyFill="1" applyBorder="1" applyAlignment="1">
      <alignment horizontal="left" vertical="center" wrapText="1"/>
    </xf>
    <xf numFmtId="165" fontId="18" fillId="6" borderId="2" xfId="2" applyNumberFormat="1" applyFont="1" applyFill="1" applyBorder="1" applyAlignment="1">
      <alignment horizontal="right" vertical="center" wrapText="1"/>
    </xf>
    <xf numFmtId="3" fontId="18" fillId="6" borderId="2" xfId="2" applyNumberFormat="1" applyFont="1" applyFill="1" applyBorder="1" applyAlignment="1">
      <alignment horizontal="right" vertical="center" wrapText="1"/>
    </xf>
    <xf numFmtId="0" fontId="19" fillId="5" borderId="2" xfId="0" applyFont="1" applyFill="1" applyBorder="1" applyAlignment="1">
      <alignment horizontal="center" vertical="center" wrapText="1"/>
    </xf>
    <xf numFmtId="0" fontId="18" fillId="6" borderId="12" xfId="0" applyFont="1" applyFill="1" applyBorder="1" applyAlignment="1">
      <alignment horizontal="left" vertical="center" wrapText="1"/>
    </xf>
    <xf numFmtId="49" fontId="19" fillId="2" borderId="2" xfId="0" applyNumberFormat="1" applyFont="1" applyFill="1" applyBorder="1" applyAlignment="1">
      <alignment vertical="center" wrapText="1"/>
    </xf>
    <xf numFmtId="167" fontId="24" fillId="0" borderId="0" xfId="0" applyNumberFormat="1" applyFont="1"/>
    <xf numFmtId="4" fontId="24" fillId="0" borderId="0" xfId="0" applyNumberFormat="1" applyFont="1"/>
    <xf numFmtId="0" fontId="20" fillId="5" borderId="0" xfId="0" applyFont="1" applyFill="1" applyAlignment="1">
      <alignment vertical="center" wrapText="1"/>
    </xf>
    <xf numFmtId="3" fontId="24" fillId="0" borderId="0" xfId="0" applyNumberFormat="1" applyFont="1"/>
    <xf numFmtId="0" fontId="22" fillId="0" borderId="0" xfId="0" applyFont="1" applyAlignment="1">
      <alignment horizontal="center" vertical="center" wrapText="1"/>
    </xf>
    <xf numFmtId="0" fontId="14" fillId="2" borderId="0" xfId="10" applyFont="1" applyFill="1"/>
    <xf numFmtId="167" fontId="14" fillId="0" borderId="0" xfId="10" applyNumberFormat="1" applyFont="1" applyFill="1"/>
    <xf numFmtId="0" fontId="17" fillId="5" borderId="0" xfId="10" applyFont="1" applyFill="1" applyBorder="1" applyAlignment="1">
      <alignment horizontal="center" vertical="center" wrapText="1"/>
    </xf>
    <xf numFmtId="0" fontId="14" fillId="0" borderId="0" xfId="10" applyFont="1" applyAlignment="1">
      <alignment vertical="center" wrapText="1"/>
    </xf>
    <xf numFmtId="0" fontId="18" fillId="0" borderId="0" xfId="10" applyFont="1" applyAlignment="1">
      <alignment vertical="center" wrapText="1"/>
    </xf>
    <xf numFmtId="167" fontId="14" fillId="0" borderId="0" xfId="10" applyNumberFormat="1" applyFont="1"/>
    <xf numFmtId="167" fontId="14" fillId="0" borderId="0" xfId="10" applyNumberFormat="1" applyFont="1" applyAlignment="1">
      <alignment vertical="center"/>
    </xf>
    <xf numFmtId="165" fontId="18" fillId="6" borderId="12" xfId="1" applyNumberFormat="1" applyFont="1" applyFill="1" applyBorder="1" applyAlignment="1">
      <alignment horizontal="right" vertical="center" wrapText="1"/>
    </xf>
    <xf numFmtId="3" fontId="18" fillId="6" borderId="12" xfId="1" applyNumberFormat="1" applyFont="1" applyFill="1" applyBorder="1" applyAlignment="1">
      <alignment horizontal="right" vertical="center" wrapText="1"/>
    </xf>
    <xf numFmtId="167" fontId="18" fillId="6" borderId="12" xfId="1" applyNumberFormat="1" applyFont="1" applyFill="1" applyBorder="1" applyAlignment="1">
      <alignment horizontal="right" vertical="center" wrapText="1"/>
    </xf>
    <xf numFmtId="167" fontId="21" fillId="0" borderId="2" xfId="0" applyNumberFormat="1" applyFont="1" applyBorder="1" applyAlignment="1">
      <alignment horizontal="right" vertical="center" wrapText="1"/>
    </xf>
    <xf numFmtId="165" fontId="18" fillId="6" borderId="13" xfId="2" applyNumberFormat="1" applyFont="1" applyFill="1" applyBorder="1" applyAlignment="1">
      <alignment horizontal="right" vertical="center" wrapText="1"/>
    </xf>
    <xf numFmtId="0" fontId="25" fillId="0" borderId="0" xfId="0" applyFont="1" applyAlignment="1">
      <alignment horizontal="center" vertical="center" wrapText="1"/>
    </xf>
    <xf numFmtId="167" fontId="26" fillId="0" borderId="0" xfId="10" applyNumberFormat="1" applyFont="1" applyFill="1" applyBorder="1"/>
    <xf numFmtId="167" fontId="26" fillId="0" borderId="0" xfId="10" applyNumberFormat="1" applyFont="1" applyFill="1" applyBorder="1" applyAlignment="1">
      <alignment vertical="center"/>
    </xf>
    <xf numFmtId="0" fontId="14" fillId="2" borderId="0" xfId="10" applyFont="1" applyFill="1" applyAlignment="1">
      <alignment horizontal="right"/>
    </xf>
    <xf numFmtId="167" fontId="14" fillId="2" borderId="0" xfId="10" applyNumberFormat="1" applyFont="1" applyFill="1" applyAlignment="1">
      <alignment horizontal="right"/>
    </xf>
    <xf numFmtId="167" fontId="14" fillId="0" borderId="0" xfId="10" applyNumberFormat="1" applyFont="1" applyFill="1" applyAlignment="1">
      <alignment horizontal="right"/>
    </xf>
    <xf numFmtId="0" fontId="18" fillId="2" borderId="0" xfId="10" applyFont="1" applyFill="1" applyAlignment="1">
      <alignment horizontal="right" wrapText="1"/>
    </xf>
    <xf numFmtId="0" fontId="11" fillId="3" borderId="21" xfId="10" applyFont="1" applyFill="1" applyBorder="1" applyAlignment="1">
      <alignment horizontal="center" vertical="center" wrapText="1"/>
    </xf>
    <xf numFmtId="3" fontId="21" fillId="0" borderId="0" xfId="0" applyNumberFormat="1" applyFont="1" applyBorder="1" applyAlignment="1">
      <alignment horizontal="right" vertical="center" wrapText="1"/>
    </xf>
    <xf numFmtId="167" fontId="26" fillId="0" borderId="0" xfId="0" applyNumberFormat="1" applyFont="1" applyAlignment="1">
      <alignment horizontal="center" vertical="center" wrapText="1"/>
    </xf>
    <xf numFmtId="0" fontId="14" fillId="0" borderId="0" xfId="10" applyFont="1" applyAlignment="1">
      <alignment horizontal="justify" vertical="top"/>
    </xf>
    <xf numFmtId="166" fontId="10" fillId="2" borderId="15" xfId="9" applyNumberFormat="1" applyFont="1" applyFill="1" applyBorder="1" applyAlignment="1">
      <alignment horizontal="right"/>
    </xf>
    <xf numFmtId="3" fontId="10" fillId="5" borderId="0" xfId="9" applyNumberFormat="1" applyFont="1" applyFill="1" applyBorder="1" applyAlignment="1">
      <alignment horizontal="right"/>
    </xf>
    <xf numFmtId="165" fontId="26" fillId="0" borderId="0" xfId="0" applyNumberFormat="1" applyFont="1" applyAlignment="1">
      <alignment horizontal="center" vertical="center" wrapText="1"/>
    </xf>
    <xf numFmtId="0" fontId="20" fillId="0" borderId="0" xfId="0" applyFont="1" applyAlignment="1">
      <alignment horizontal="justify" vertical="top" wrapText="1"/>
    </xf>
    <xf numFmtId="0" fontId="11" fillId="3" borderId="21" xfId="10" applyFont="1" applyFill="1" applyBorder="1" applyAlignment="1">
      <alignment horizontal="center" vertical="center" wrapText="1"/>
    </xf>
    <xf numFmtId="3" fontId="26" fillId="0" borderId="0" xfId="0" applyNumberFormat="1" applyFont="1" applyAlignment="1">
      <alignment horizontal="center" vertical="center" wrapText="1"/>
    </xf>
    <xf numFmtId="3" fontId="25" fillId="0" borderId="0" xfId="0" applyNumberFormat="1" applyFont="1" applyAlignment="1">
      <alignment horizontal="center" vertical="center" wrapText="1"/>
    </xf>
    <xf numFmtId="0" fontId="18" fillId="2" borderId="0" xfId="10" applyFont="1" applyFill="1" applyBorder="1" applyAlignment="1">
      <alignment horizontal="right" wrapText="1"/>
    </xf>
    <xf numFmtId="167" fontId="21" fillId="0" borderId="2" xfId="2" applyNumberFormat="1" applyFont="1" applyBorder="1" applyAlignment="1">
      <alignment horizontal="right" vertical="center" wrapText="1"/>
    </xf>
    <xf numFmtId="3" fontId="18" fillId="6" borderId="2" xfId="2" applyNumberFormat="1" applyFont="1" applyFill="1" applyBorder="1" applyAlignment="1">
      <alignment horizontal="left" vertical="center" wrapText="1"/>
    </xf>
    <xf numFmtId="166" fontId="18" fillId="6" borderId="2" xfId="2" applyNumberFormat="1" applyFont="1" applyFill="1" applyBorder="1" applyAlignment="1">
      <alignment horizontal="right" vertical="center" wrapText="1"/>
    </xf>
    <xf numFmtId="3" fontId="22" fillId="4" borderId="2" xfId="0" applyNumberFormat="1" applyFont="1" applyFill="1" applyBorder="1" applyAlignment="1">
      <alignment horizontal="right" vertical="center"/>
    </xf>
    <xf numFmtId="167" fontId="22" fillId="4" borderId="2" xfId="0" applyNumberFormat="1" applyFont="1" applyFill="1" applyBorder="1" applyAlignment="1">
      <alignment horizontal="right" vertical="center"/>
    </xf>
    <xf numFmtId="0" fontId="19" fillId="5" borderId="2" xfId="10" applyFont="1" applyFill="1" applyBorder="1" applyAlignment="1">
      <alignment horizontal="right" vertical="center" wrapText="1"/>
    </xf>
    <xf numFmtId="0" fontId="22" fillId="4" borderId="2" xfId="0" applyFont="1" applyFill="1" applyBorder="1" applyAlignment="1">
      <alignment horizontal="right" vertical="center"/>
    </xf>
    <xf numFmtId="0" fontId="14" fillId="0" borderId="0" xfId="10" applyFont="1" applyAlignment="1">
      <alignment horizontal="right"/>
    </xf>
    <xf numFmtId="0" fontId="22" fillId="4" borderId="12" xfId="0" applyFont="1" applyFill="1" applyBorder="1" applyAlignment="1">
      <alignment horizontal="left" vertical="center"/>
    </xf>
    <xf numFmtId="0" fontId="18" fillId="4" borderId="17" xfId="0" applyFont="1" applyFill="1" applyBorder="1" applyAlignment="1">
      <alignment horizontal="center" vertical="center" wrapText="1"/>
    </xf>
    <xf numFmtId="3" fontId="14" fillId="0" borderId="0" xfId="10" applyNumberFormat="1" applyFont="1"/>
    <xf numFmtId="3" fontId="18" fillId="4" borderId="14" xfId="0" applyNumberFormat="1" applyFont="1" applyFill="1" applyBorder="1" applyAlignment="1">
      <alignment horizontal="right" vertical="center"/>
    </xf>
    <xf numFmtId="0" fontId="28" fillId="0" borderId="0" xfId="0" applyFont="1" applyBorder="1" applyAlignment="1">
      <alignment vertical="center"/>
    </xf>
    <xf numFmtId="3" fontId="21" fillId="0" borderId="12" xfId="0" applyNumberFormat="1" applyFont="1" applyBorder="1" applyAlignment="1">
      <alignment horizontal="right" vertical="center" wrapText="1"/>
    </xf>
    <xf numFmtId="0" fontId="21" fillId="0" borderId="4" xfId="0" applyFont="1" applyBorder="1" applyAlignment="1">
      <alignment horizontal="justify" vertical="center" wrapText="1"/>
    </xf>
    <xf numFmtId="3" fontId="18" fillId="6" borderId="4" xfId="2" applyNumberFormat="1" applyFont="1" applyFill="1" applyBorder="1" applyAlignment="1">
      <alignment horizontal="left" vertical="center" wrapText="1"/>
    </xf>
    <xf numFmtId="3" fontId="18" fillId="6" borderId="4" xfId="2" applyNumberFormat="1" applyFont="1" applyFill="1" applyBorder="1" applyAlignment="1">
      <alignment horizontal="right" vertical="center" wrapText="1"/>
    </xf>
    <xf numFmtId="0" fontId="24" fillId="0" borderId="12" xfId="0" applyFont="1" applyBorder="1" applyAlignment="1"/>
    <xf numFmtId="165" fontId="18" fillId="6" borderId="12" xfId="2" applyNumberFormat="1" applyFont="1" applyFill="1" applyBorder="1" applyAlignment="1">
      <alignment horizontal="right" vertical="center" wrapText="1"/>
    </xf>
    <xf numFmtId="3" fontId="18" fillId="6" borderId="12" xfId="2" applyNumberFormat="1" applyFont="1" applyFill="1" applyBorder="1" applyAlignment="1">
      <alignment horizontal="right" vertical="center" wrapText="1"/>
    </xf>
    <xf numFmtId="167" fontId="18" fillId="6" borderId="12" xfId="2" applyNumberFormat="1" applyFont="1" applyFill="1" applyBorder="1" applyAlignment="1">
      <alignment horizontal="right" vertical="center" wrapText="1"/>
    </xf>
    <xf numFmtId="0" fontId="21" fillId="0" borderId="36" xfId="0" applyFont="1" applyBorder="1" applyAlignment="1">
      <alignment horizontal="justify" vertical="center" wrapText="1"/>
    </xf>
    <xf numFmtId="3" fontId="4" fillId="4" borderId="16" xfId="0" applyNumberFormat="1" applyFont="1" applyFill="1" applyBorder="1" applyAlignment="1">
      <alignment horizontal="right" vertical="center"/>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6" fontId="18" fillId="6" borderId="4" xfId="2" applyNumberFormat="1" applyFont="1" applyFill="1" applyBorder="1" applyAlignment="1">
      <alignment horizontal="right" vertical="center" wrapText="1"/>
    </xf>
    <xf numFmtId="167" fontId="18" fillId="6" borderId="2" xfId="2" applyNumberFormat="1" applyFont="1" applyFill="1" applyBorder="1" applyAlignment="1">
      <alignment horizontal="right" vertical="center" wrapText="1"/>
    </xf>
    <xf numFmtId="0" fontId="10" fillId="5" borderId="37" xfId="9" applyFont="1" applyFill="1" applyBorder="1" applyAlignment="1">
      <alignment horizontal="left" wrapText="1"/>
    </xf>
    <xf numFmtId="3" fontId="18" fillId="5" borderId="3" xfId="9" applyNumberFormat="1" applyFont="1" applyFill="1" applyBorder="1" applyAlignment="1">
      <alignment horizontal="right"/>
    </xf>
    <xf numFmtId="167" fontId="18" fillId="5" borderId="15" xfId="9" applyNumberFormat="1" applyFont="1" applyFill="1" applyBorder="1" applyAlignment="1">
      <alignment horizontal="right"/>
    </xf>
    <xf numFmtId="0" fontId="18" fillId="4" borderId="38" xfId="0" applyFont="1" applyFill="1" applyBorder="1" applyAlignment="1">
      <alignment vertical="center" wrapText="1"/>
    </xf>
    <xf numFmtId="3" fontId="21" fillId="0" borderId="39" xfId="0" applyNumberFormat="1" applyFont="1" applyBorder="1" applyAlignment="1">
      <alignment horizontal="right" vertical="center" wrapText="1"/>
    </xf>
    <xf numFmtId="166" fontId="21" fillId="0" borderId="2" xfId="0" applyNumberFormat="1" applyFont="1" applyBorder="1" applyAlignment="1">
      <alignment horizontal="right" vertical="center" wrapText="1"/>
    </xf>
    <xf numFmtId="0" fontId="18" fillId="0" borderId="0" xfId="0" applyFont="1" applyAlignment="1">
      <alignment horizontal="center" vertical="center" wrapText="1"/>
    </xf>
    <xf numFmtId="3" fontId="21" fillId="0" borderId="4" xfId="0" applyNumberFormat="1" applyFont="1" applyBorder="1" applyAlignment="1">
      <alignment horizontal="right" vertical="center" wrapText="1"/>
    </xf>
    <xf numFmtId="43" fontId="14" fillId="0" borderId="0" xfId="1" applyFont="1"/>
    <xf numFmtId="0" fontId="27" fillId="7" borderId="2" xfId="0" applyFont="1" applyFill="1" applyBorder="1" applyAlignment="1">
      <alignment horizontal="right" wrapText="1"/>
    </xf>
    <xf numFmtId="3" fontId="18" fillId="6" borderId="13" xfId="2" applyNumberFormat="1" applyFont="1" applyFill="1" applyBorder="1" applyAlignment="1">
      <alignment horizontal="right" vertical="center" wrapText="1"/>
    </xf>
    <xf numFmtId="0" fontId="19" fillId="0" borderId="12" xfId="0" applyFont="1" applyFill="1" applyBorder="1" applyAlignment="1">
      <alignment horizontal="center" vertical="center" wrapText="1"/>
    </xf>
    <xf numFmtId="0" fontId="21" fillId="0" borderId="12" xfId="0" applyFont="1" applyBorder="1" applyAlignment="1">
      <alignment horizontal="justify" vertical="center" wrapText="1"/>
    </xf>
    <xf numFmtId="164" fontId="14" fillId="0" borderId="0" xfId="1" applyNumberFormat="1" applyFont="1" applyAlignment="1">
      <alignment horizontal="right"/>
    </xf>
    <xf numFmtId="166" fontId="21" fillId="0" borderId="12" xfId="0" applyNumberFormat="1" applyFont="1" applyBorder="1" applyAlignment="1">
      <alignment horizontal="right" vertical="center" wrapText="1"/>
    </xf>
    <xf numFmtId="0" fontId="21" fillId="0" borderId="0" xfId="0" applyFont="1" applyBorder="1" applyAlignment="1">
      <alignment horizontal="justify" vertical="center" wrapText="1"/>
    </xf>
    <xf numFmtId="0" fontId="19" fillId="5" borderId="12" xfId="0" applyFont="1" applyFill="1" applyBorder="1" applyAlignment="1">
      <alignment horizontal="center" vertical="center" wrapText="1"/>
    </xf>
    <xf numFmtId="166" fontId="18" fillId="6" borderId="12" xfId="2" applyNumberFormat="1" applyFont="1" applyFill="1" applyBorder="1" applyAlignment="1">
      <alignment horizontal="right" vertical="center" wrapText="1"/>
    </xf>
    <xf numFmtId="166" fontId="18" fillId="6" borderId="13" xfId="2" applyNumberFormat="1" applyFont="1" applyFill="1" applyBorder="1" applyAlignment="1">
      <alignment horizontal="right" vertical="center" wrapText="1"/>
    </xf>
    <xf numFmtId="3" fontId="22" fillId="0" borderId="0" xfId="0" applyNumberFormat="1" applyFont="1" applyAlignment="1">
      <alignment horizontal="center" vertical="center" wrapText="1"/>
    </xf>
    <xf numFmtId="3" fontId="14" fillId="0" borderId="0" xfId="10" applyNumberFormat="1" applyFont="1" applyFill="1" applyBorder="1"/>
    <xf numFmtId="0" fontId="10" fillId="2" borderId="40" xfId="9" applyFont="1" applyFill="1" applyBorder="1" applyAlignment="1">
      <alignment horizontal="left" wrapText="1"/>
    </xf>
    <xf numFmtId="167" fontId="18" fillId="5" borderId="41" xfId="9" applyNumberFormat="1" applyFont="1" applyFill="1" applyBorder="1" applyAlignment="1">
      <alignment horizontal="right"/>
    </xf>
    <xf numFmtId="0" fontId="19" fillId="5" borderId="4" xfId="10" applyFont="1" applyFill="1" applyBorder="1" applyAlignment="1">
      <alignment horizontal="center" vertical="center" wrapText="1"/>
    </xf>
    <xf numFmtId="0" fontId="19" fillId="0" borderId="0" xfId="0" applyFont="1" applyFill="1" applyBorder="1" applyAlignment="1">
      <alignment horizontal="center" vertical="center" wrapText="1"/>
    </xf>
    <xf numFmtId="166" fontId="21" fillId="0" borderId="0" xfId="0" applyNumberFormat="1" applyFont="1" applyBorder="1" applyAlignment="1">
      <alignment horizontal="right" vertical="center" wrapText="1"/>
    </xf>
    <xf numFmtId="3" fontId="14" fillId="5" borderId="43" xfId="9" applyNumberFormat="1" applyFont="1" applyFill="1" applyBorder="1" applyAlignment="1">
      <alignment horizontal="right"/>
    </xf>
    <xf numFmtId="167" fontId="14" fillId="5" borderId="42" xfId="9" applyNumberFormat="1" applyFont="1" applyFill="1" applyBorder="1" applyAlignment="1">
      <alignment horizontal="right"/>
    </xf>
    <xf numFmtId="3" fontId="18" fillId="6" borderId="12" xfId="2" applyNumberFormat="1" applyFont="1" applyFill="1" applyBorder="1" applyAlignment="1">
      <alignment horizontal="left" vertical="center" wrapText="1"/>
    </xf>
    <xf numFmtId="3" fontId="21" fillId="0" borderId="11" xfId="0" applyNumberFormat="1" applyFont="1" applyBorder="1" applyAlignment="1">
      <alignment horizontal="right" vertical="center" wrapText="1"/>
    </xf>
    <xf numFmtId="0" fontId="14" fillId="2" borderId="44" xfId="9" applyFont="1" applyFill="1" applyBorder="1" applyAlignment="1">
      <alignment horizontal="left" wrapText="1"/>
    </xf>
    <xf numFmtId="3" fontId="18" fillId="4" borderId="16" xfId="0" applyNumberFormat="1" applyFont="1" applyFill="1" applyBorder="1" applyAlignment="1">
      <alignment horizontal="right" vertical="center"/>
    </xf>
    <xf numFmtId="166" fontId="18" fillId="4" borderId="16" xfId="0" applyNumberFormat="1" applyFont="1" applyFill="1" applyBorder="1" applyAlignment="1">
      <alignment horizontal="right" vertical="center"/>
    </xf>
    <xf numFmtId="0" fontId="10" fillId="6" borderId="18" xfId="9" applyFont="1" applyFill="1" applyBorder="1" applyAlignment="1">
      <alignment horizontal="center" vertical="center" wrapText="1"/>
    </xf>
    <xf numFmtId="0" fontId="10" fillId="6" borderId="18" xfId="9" applyFont="1" applyFill="1" applyBorder="1" applyAlignment="1">
      <alignment horizontal="center" vertical="center"/>
    </xf>
    <xf numFmtId="0" fontId="10" fillId="6" borderId="19" xfId="9" applyFont="1" applyFill="1" applyBorder="1" applyAlignment="1">
      <alignment horizontal="center" vertical="center" wrapText="1"/>
    </xf>
    <xf numFmtId="0" fontId="10" fillId="6" borderId="20" xfId="9" applyFont="1" applyFill="1" applyBorder="1" applyAlignment="1">
      <alignment horizontal="center" vertical="center"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0" fontId="4" fillId="2" borderId="0" xfId="9" applyFont="1" applyFill="1" applyAlignment="1">
      <alignment wrapText="1"/>
    </xf>
    <xf numFmtId="3" fontId="30"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1" fillId="3" borderId="21" xfId="10" applyFont="1" applyFill="1" applyBorder="1" applyAlignment="1">
      <alignment horizontal="center" vertical="center" wrapText="1"/>
    </xf>
    <xf numFmtId="0" fontId="15" fillId="3" borderId="22" xfId="10" applyFont="1" applyFill="1" applyBorder="1" applyAlignment="1">
      <alignment horizontal="center" vertical="center" wrapText="1"/>
    </xf>
    <xf numFmtId="0" fontId="15" fillId="3" borderId="35" xfId="10" applyFont="1" applyFill="1"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horizontal="center" vertical="center" wrapText="1"/>
    </xf>
    <xf numFmtId="0" fontId="11" fillId="3" borderId="23" xfId="10" applyFont="1" applyFill="1" applyBorder="1" applyAlignment="1">
      <alignment horizontal="center" vertical="center" wrapText="1"/>
    </xf>
    <xf numFmtId="0" fontId="11" fillId="3" borderId="24" xfId="10" applyFont="1" applyFill="1" applyBorder="1" applyAlignment="1">
      <alignment horizontal="center" vertical="center" wrapText="1"/>
    </xf>
    <xf numFmtId="167" fontId="11" fillId="3" borderId="25" xfId="10" applyNumberFormat="1" applyFont="1" applyFill="1" applyBorder="1" applyAlignment="1">
      <alignment horizontal="center" vertical="center" wrapText="1"/>
    </xf>
    <xf numFmtId="167" fontId="11" fillId="3" borderId="26" xfId="10" applyNumberFormat="1" applyFont="1" applyFill="1" applyBorder="1" applyAlignment="1">
      <alignment horizontal="center" vertical="center" wrapText="1"/>
    </xf>
    <xf numFmtId="0" fontId="11" fillId="3" borderId="27" xfId="10" applyFont="1" applyFill="1" applyBorder="1" applyAlignment="1">
      <alignment horizontal="center" vertical="center" wrapText="1"/>
    </xf>
    <xf numFmtId="0" fontId="11" fillId="3" borderId="28" xfId="10" applyFont="1" applyFill="1" applyBorder="1" applyAlignment="1">
      <alignment horizontal="center" vertical="center" wrapText="1"/>
    </xf>
    <xf numFmtId="3" fontId="31" fillId="0" borderId="0" xfId="11" applyNumberFormat="1" applyFont="1" applyBorder="1" applyAlignment="1">
      <alignment horizontal="left" vertical="center" wrapText="1"/>
    </xf>
    <xf numFmtId="4" fontId="11" fillId="3" borderId="23" xfId="10" applyNumberFormat="1" applyFont="1" applyFill="1" applyBorder="1" applyAlignment="1">
      <alignment horizontal="center" vertical="center" wrapText="1"/>
    </xf>
    <xf numFmtId="4" fontId="11" fillId="3" borderId="24" xfId="10" applyNumberFormat="1" applyFont="1" applyFill="1" applyBorder="1" applyAlignment="1">
      <alignment horizontal="center" vertical="center" wrapText="1"/>
    </xf>
    <xf numFmtId="0" fontId="3" fillId="0" borderId="0" xfId="0" applyFont="1" applyAlignment="1">
      <alignment horizontal="center" vertical="top" wrapText="1"/>
    </xf>
    <xf numFmtId="167" fontId="11" fillId="3" borderId="29" xfId="10" applyNumberFormat="1" applyFont="1" applyFill="1" applyBorder="1" applyAlignment="1">
      <alignment horizontal="center" vertical="center" wrapText="1"/>
    </xf>
    <xf numFmtId="167" fontId="11" fillId="3" borderId="30" xfId="10" applyNumberFormat="1" applyFont="1" applyFill="1" applyBorder="1" applyAlignment="1">
      <alignment horizontal="center" vertical="center" wrapText="1"/>
    </xf>
    <xf numFmtId="164" fontId="11" fillId="3" borderId="29" xfId="2" applyNumberFormat="1" applyFont="1" applyFill="1" applyBorder="1" applyAlignment="1">
      <alignment horizontal="center" vertical="center" wrapText="1"/>
    </xf>
    <xf numFmtId="164" fontId="11" fillId="3" borderId="23" xfId="2" applyNumberFormat="1" applyFont="1" applyFill="1" applyBorder="1" applyAlignment="1">
      <alignment horizontal="center" vertical="center" wrapText="1"/>
    </xf>
    <xf numFmtId="0" fontId="11" fillId="3" borderId="31" xfId="10" applyFont="1" applyFill="1" applyBorder="1" applyAlignment="1">
      <alignment horizontal="center" vertical="center" wrapText="1"/>
    </xf>
    <xf numFmtId="0" fontId="11" fillId="3" borderId="32" xfId="10" applyFont="1" applyFill="1" applyBorder="1" applyAlignment="1">
      <alignment horizontal="center" vertical="center" wrapText="1"/>
    </xf>
    <xf numFmtId="0" fontId="11" fillId="3" borderId="33" xfId="10" applyFont="1" applyFill="1" applyBorder="1" applyAlignment="1">
      <alignment horizontal="center" vertical="center" wrapText="1"/>
    </xf>
    <xf numFmtId="0" fontId="11" fillId="3" borderId="34" xfId="10" applyFont="1" applyFill="1" applyBorder="1" applyAlignment="1">
      <alignment horizontal="center" vertical="center" wrapText="1"/>
    </xf>
    <xf numFmtId="0" fontId="11" fillId="3" borderId="25" xfId="1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22" xfId="0" applyFont="1" applyFill="1" applyBorder="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G43"/>
  <sheetViews>
    <sheetView tabSelected="1" workbookViewId="0">
      <selection activeCell="B2" sqref="B2:E2"/>
    </sheetView>
  </sheetViews>
  <sheetFormatPr baseColWidth="10" defaultColWidth="11.42578125" defaultRowHeight="9" x14ac:dyDescent="0.15"/>
  <cols>
    <col min="1" max="1" width="4.140625" style="1" customWidth="1"/>
    <col min="2" max="2" width="64.85546875" style="1" customWidth="1"/>
    <col min="3" max="3" width="16.28515625" style="1" customWidth="1"/>
    <col min="4" max="4" width="16.5703125" style="1" customWidth="1"/>
    <col min="5" max="5" width="10.7109375" style="4" customWidth="1"/>
    <col min="6" max="6" width="12.5703125" style="1" bestFit="1" customWidth="1"/>
    <col min="7" max="16384" width="11.42578125" style="1"/>
  </cols>
  <sheetData>
    <row r="1" spans="2:7" ht="15" x14ac:dyDescent="0.2">
      <c r="B1" s="153"/>
      <c r="C1" s="153"/>
      <c r="D1" s="153"/>
    </row>
    <row r="2" spans="2:7" ht="15.75" customHeight="1" x14ac:dyDescent="0.15">
      <c r="B2" s="154" t="s">
        <v>108</v>
      </c>
      <c r="C2" s="154"/>
      <c r="D2" s="154"/>
      <c r="E2" s="154"/>
      <c r="F2" s="5"/>
    </row>
    <row r="3" spans="2:7" ht="15" customHeight="1" x14ac:dyDescent="0.15">
      <c r="B3" s="154" t="s">
        <v>168</v>
      </c>
      <c r="C3" s="154"/>
      <c r="D3" s="154"/>
      <c r="E3" s="154"/>
    </row>
    <row r="4" spans="2:7" x14ac:dyDescent="0.15">
      <c r="B4" s="155"/>
      <c r="C4" s="155"/>
      <c r="D4" s="155"/>
    </row>
    <row r="5" spans="2:7" x14ac:dyDescent="0.15">
      <c r="B5" s="2"/>
      <c r="C5" s="2"/>
      <c r="D5" s="2"/>
    </row>
    <row r="6" spans="2:7" x14ac:dyDescent="0.15">
      <c r="B6" s="2"/>
      <c r="C6" s="2"/>
      <c r="D6" s="2"/>
    </row>
    <row r="7" spans="2:7" ht="12.75" customHeight="1" x14ac:dyDescent="0.2">
      <c r="B7" s="156" t="s">
        <v>78</v>
      </c>
      <c r="C7" s="156"/>
      <c r="D7" s="156"/>
      <c r="F7" s="20"/>
    </row>
    <row r="8" spans="2:7" ht="12.75" customHeight="1" x14ac:dyDescent="0.2">
      <c r="B8" s="156" t="s">
        <v>8</v>
      </c>
      <c r="C8" s="156"/>
      <c r="D8" s="156"/>
      <c r="F8" s="20"/>
    </row>
    <row r="9" spans="2:7" ht="12.75" customHeight="1" x14ac:dyDescent="0.2">
      <c r="B9" s="3"/>
      <c r="C9" s="3"/>
      <c r="D9" s="3"/>
      <c r="F9" s="20"/>
    </row>
    <row r="10" spans="2:7" x14ac:dyDescent="0.15">
      <c r="B10" s="1" t="s">
        <v>28</v>
      </c>
      <c r="F10" s="21"/>
    </row>
    <row r="11" spans="2:7" ht="13.5" thickBot="1" x14ac:dyDescent="0.25">
      <c r="C11" s="19"/>
    </row>
    <row r="12" spans="2:7" ht="13.5" customHeight="1" thickBot="1" x14ac:dyDescent="0.2">
      <c r="B12" s="149" t="s">
        <v>5</v>
      </c>
      <c r="C12" s="150" t="s">
        <v>6</v>
      </c>
      <c r="D12" s="151" t="s">
        <v>79</v>
      </c>
      <c r="E12" s="149" t="s">
        <v>11</v>
      </c>
    </row>
    <row r="13" spans="2:7" ht="39" customHeight="1" thickBot="1" x14ac:dyDescent="0.2">
      <c r="B13" s="149"/>
      <c r="C13" s="150"/>
      <c r="D13" s="152"/>
      <c r="E13" s="149"/>
    </row>
    <row r="14" spans="2:7" s="10" customFormat="1" ht="34.5" customHeight="1" thickBot="1" x14ac:dyDescent="0.25">
      <c r="B14" s="6" t="s">
        <v>4</v>
      </c>
      <c r="C14" s="9">
        <v>352624071</v>
      </c>
      <c r="D14" s="9">
        <v>118220109</v>
      </c>
      <c r="E14" s="77">
        <f t="shared" ref="E14:E34" si="0">D14/C14%</f>
        <v>33.525819342038055</v>
      </c>
      <c r="F14" s="18"/>
      <c r="G14" s="11"/>
    </row>
    <row r="15" spans="2:7" s="10" customFormat="1" ht="21.75" customHeight="1" thickBot="1" x14ac:dyDescent="0.25">
      <c r="B15" s="137" t="s">
        <v>167</v>
      </c>
      <c r="C15" s="9">
        <f>C16+C33+C34</f>
        <v>351094071</v>
      </c>
      <c r="D15" s="9">
        <f>D16+D33+D34</f>
        <v>115640098</v>
      </c>
      <c r="E15" s="77">
        <f>D15/C15%</f>
        <v>32.937069449970863</v>
      </c>
      <c r="F15" s="18"/>
      <c r="G15" s="11"/>
    </row>
    <row r="16" spans="2:7" ht="26.25" customHeight="1" x14ac:dyDescent="0.2">
      <c r="B16" s="12" t="s">
        <v>7</v>
      </c>
      <c r="C16" s="13">
        <f>SUM(C17:C32)</f>
        <v>255781651</v>
      </c>
      <c r="D16" s="13">
        <f>SUM(D17:D31)</f>
        <v>90556237</v>
      </c>
      <c r="E16" s="138">
        <f t="shared" si="0"/>
        <v>35.403726829490211</v>
      </c>
      <c r="F16" s="17"/>
    </row>
    <row r="17" spans="2:6" ht="18.75" customHeight="1" x14ac:dyDescent="0.2">
      <c r="B17" s="14" t="s">
        <v>133</v>
      </c>
      <c r="C17" s="15">
        <f>'PLIEGO MINSA'!E7</f>
        <v>90298152</v>
      </c>
      <c r="D17" s="15">
        <f>'PLIEGO MINSA'!H7</f>
        <v>38184647</v>
      </c>
      <c r="E17" s="16">
        <f t="shared" si="0"/>
        <v>42.287296200701867</v>
      </c>
      <c r="F17" s="17"/>
    </row>
    <row r="18" spans="2:6" ht="18.75" customHeight="1" x14ac:dyDescent="0.2">
      <c r="B18" s="14" t="s">
        <v>189</v>
      </c>
      <c r="C18" s="15">
        <f>'PLIEGO MINSA'!E18</f>
        <v>130424</v>
      </c>
      <c r="D18" s="15">
        <v>0</v>
      </c>
      <c r="E18" s="16">
        <v>0</v>
      </c>
      <c r="F18" s="17"/>
    </row>
    <row r="19" spans="2:6" ht="18.75" customHeight="1" x14ac:dyDescent="0.2">
      <c r="B19" s="14" t="s">
        <v>132</v>
      </c>
      <c r="C19" s="15">
        <f>'PLIEGO MINSA'!E20</f>
        <v>811048</v>
      </c>
      <c r="D19" s="15">
        <f>'PLIEGO MINSA'!H20</f>
        <v>0</v>
      </c>
      <c r="E19" s="16">
        <f t="shared" si="0"/>
        <v>0</v>
      </c>
      <c r="F19" s="17"/>
    </row>
    <row r="20" spans="2:6" ht="18.75" customHeight="1" x14ac:dyDescent="0.2">
      <c r="B20" s="14" t="s">
        <v>134</v>
      </c>
      <c r="C20" s="15">
        <f>'PLIEGO MINSA'!E22</f>
        <v>19979265</v>
      </c>
      <c r="D20" s="15">
        <f>'PLIEGO MINSA'!H22</f>
        <v>11198216</v>
      </c>
      <c r="E20" s="16">
        <f t="shared" si="0"/>
        <v>56.049188996692322</v>
      </c>
      <c r="F20" s="17"/>
    </row>
    <row r="21" spans="2:6" ht="18.75" customHeight="1" x14ac:dyDescent="0.2">
      <c r="B21" s="14" t="s">
        <v>135</v>
      </c>
      <c r="C21" s="15">
        <f>'PLIEGO MINSA'!E24</f>
        <v>400144</v>
      </c>
      <c r="D21" s="15">
        <f>'PLIEGO MINSA'!H24</f>
        <v>384000</v>
      </c>
      <c r="E21" s="16">
        <f t="shared" si="0"/>
        <v>95.965452437122636</v>
      </c>
      <c r="F21" s="17"/>
    </row>
    <row r="22" spans="2:6" ht="18.75" customHeight="1" x14ac:dyDescent="0.2">
      <c r="B22" s="14" t="s">
        <v>136</v>
      </c>
      <c r="C22" s="15">
        <f>'PLIEGO MINSA'!E27</f>
        <v>13066477</v>
      </c>
      <c r="D22" s="15">
        <f>'PLIEGO MINSA'!H27</f>
        <v>7499159</v>
      </c>
      <c r="E22" s="16">
        <f t="shared" si="0"/>
        <v>57.392356026800492</v>
      </c>
      <c r="F22" s="17"/>
    </row>
    <row r="23" spans="2:6" ht="19.149999999999999" customHeight="1" x14ac:dyDescent="0.2">
      <c r="B23" s="14" t="s">
        <v>137</v>
      </c>
      <c r="C23" s="15">
        <f>'PLIEGO MINSA'!E44</f>
        <v>8268702</v>
      </c>
      <c r="D23" s="15">
        <f>'PLIEGO MINSA'!H44</f>
        <v>13600</v>
      </c>
      <c r="E23" s="16">
        <f t="shared" si="0"/>
        <v>0.16447563353958095</v>
      </c>
      <c r="F23" s="17"/>
    </row>
    <row r="24" spans="2:6" ht="18.75" customHeight="1" x14ac:dyDescent="0.2">
      <c r="B24" s="14" t="s">
        <v>138</v>
      </c>
      <c r="C24" s="15">
        <f>'PLIEGO MINSA'!E54</f>
        <v>5127084</v>
      </c>
      <c r="D24" s="15">
        <f>'PLIEGO MINSA'!H54</f>
        <v>135300</v>
      </c>
      <c r="E24" s="16">
        <f t="shared" si="0"/>
        <v>2.6389269222037322</v>
      </c>
      <c r="F24" s="17"/>
    </row>
    <row r="25" spans="2:6" ht="18.75" customHeight="1" x14ac:dyDescent="0.2">
      <c r="B25" s="14" t="s">
        <v>139</v>
      </c>
      <c r="C25" s="15">
        <f>'PLIEGO MINSA'!E58</f>
        <v>13168036</v>
      </c>
      <c r="D25" s="15">
        <f>'PLIEGO MINSA'!H58</f>
        <v>2084122</v>
      </c>
      <c r="E25" s="16">
        <f t="shared" si="0"/>
        <v>15.827128662163441</v>
      </c>
      <c r="F25" s="17"/>
    </row>
    <row r="26" spans="2:6" ht="18.75" customHeight="1" x14ac:dyDescent="0.2">
      <c r="B26" s="14" t="s">
        <v>149</v>
      </c>
      <c r="C26" s="15">
        <f>'PLIEGO MINSA'!E77</f>
        <v>811789</v>
      </c>
      <c r="D26" s="15">
        <f>'PLIEGO MINSA'!H77</f>
        <v>337650</v>
      </c>
      <c r="E26" s="16">
        <f t="shared" si="0"/>
        <v>41.593320431787077</v>
      </c>
      <c r="F26" s="17"/>
    </row>
    <row r="27" spans="2:6" ht="18.75" customHeight="1" x14ac:dyDescent="0.2">
      <c r="B27" s="14" t="s">
        <v>140</v>
      </c>
      <c r="C27" s="15">
        <f>'PLIEGO MINSA'!E79</f>
        <v>3172874</v>
      </c>
      <c r="D27" s="15">
        <f>'PLIEGO MINSA'!H79</f>
        <v>3172871</v>
      </c>
      <c r="E27" s="16">
        <f t="shared" si="0"/>
        <v>99.999905448498737</v>
      </c>
      <c r="F27" s="17"/>
    </row>
    <row r="28" spans="2:6" ht="22.9" customHeight="1" x14ac:dyDescent="0.2">
      <c r="B28" s="14" t="s">
        <v>141</v>
      </c>
      <c r="C28" s="15">
        <f>'PLIEGO MINSA'!E81</f>
        <v>12241013</v>
      </c>
      <c r="D28" s="15">
        <f>'PLIEGO MINSA'!H81</f>
        <v>0</v>
      </c>
      <c r="E28" s="16">
        <f t="shared" si="0"/>
        <v>0</v>
      </c>
      <c r="F28" s="17"/>
    </row>
    <row r="29" spans="2:6" ht="22.9" customHeight="1" x14ac:dyDescent="0.2">
      <c r="B29" s="14" t="s">
        <v>142</v>
      </c>
      <c r="C29" s="15">
        <f>'PLIEGO MINSA'!E84</f>
        <v>1563211</v>
      </c>
      <c r="D29" s="15">
        <f>'PLIEGO MINSA'!H84</f>
        <v>1563211</v>
      </c>
      <c r="E29" s="16">
        <f t="shared" si="0"/>
        <v>100</v>
      </c>
      <c r="F29" s="17"/>
    </row>
    <row r="30" spans="2:6" ht="22.9" customHeight="1" x14ac:dyDescent="0.2">
      <c r="B30" s="14" t="s">
        <v>143</v>
      </c>
      <c r="C30" s="15">
        <f>'PLIEGO MINSA'!E92</f>
        <v>81771035</v>
      </c>
      <c r="D30" s="15">
        <f>'PLIEGO MINSA'!H92</f>
        <v>25874591</v>
      </c>
      <c r="E30" s="16">
        <f t="shared" si="0"/>
        <v>31.642733884926368</v>
      </c>
      <c r="F30" s="17"/>
    </row>
    <row r="31" spans="2:6" ht="19.5" customHeight="1" x14ac:dyDescent="0.2">
      <c r="B31" s="14" t="s">
        <v>166</v>
      </c>
      <c r="C31" s="15">
        <f>'PLIEGO MINSA'!E121</f>
        <v>1744556</v>
      </c>
      <c r="D31" s="15">
        <f>'PLIEGO MINSA'!H121</f>
        <v>108870</v>
      </c>
      <c r="E31" s="16">
        <f t="shared" si="0"/>
        <v>6.2405563363973409</v>
      </c>
      <c r="F31" s="17"/>
    </row>
    <row r="32" spans="2:6" ht="21.75" customHeight="1" thickBot="1" x14ac:dyDescent="0.25">
      <c r="B32" s="146" t="s">
        <v>188</v>
      </c>
      <c r="C32" s="142">
        <f>'PLIEGO MINSA'!E130</f>
        <v>3227841</v>
      </c>
      <c r="D32" s="142">
        <v>0</v>
      </c>
      <c r="E32" s="143">
        <v>0</v>
      </c>
      <c r="F32" s="17"/>
    </row>
    <row r="33" spans="2:6" ht="30.75" customHeight="1" thickBot="1" x14ac:dyDescent="0.25">
      <c r="B33" s="116" t="s">
        <v>60</v>
      </c>
      <c r="C33" s="117">
        <f>'UE ADSCRITAS AL PLIEGO MINSA'!E7</f>
        <v>11232210</v>
      </c>
      <c r="D33" s="117">
        <f>'UE ADSCRITAS AL PLIEGO MINSA'!H7</f>
        <v>4430105</v>
      </c>
      <c r="E33" s="118">
        <f t="shared" si="0"/>
        <v>39.441080606576975</v>
      </c>
      <c r="F33" s="17"/>
    </row>
    <row r="34" spans="2:6" ht="30.75" customHeight="1" thickBot="1" x14ac:dyDescent="0.25">
      <c r="B34" s="116" t="s">
        <v>17</v>
      </c>
      <c r="C34" s="117">
        <f>'UE ADSCRITAS AL PLIEGO MINSA'!E12</f>
        <v>84080210</v>
      </c>
      <c r="D34" s="117">
        <f>'UE ADSCRITAS AL PLIEGO MINSA'!H12</f>
        <v>20653756</v>
      </c>
      <c r="E34" s="118">
        <f t="shared" si="0"/>
        <v>24.564348733191796</v>
      </c>
      <c r="F34" s="17"/>
    </row>
    <row r="35" spans="2:6" ht="12.75" x14ac:dyDescent="0.2">
      <c r="C35" s="7"/>
      <c r="D35" s="78"/>
    </row>
    <row r="36" spans="2:6" x14ac:dyDescent="0.15">
      <c r="D36" s="7"/>
    </row>
    <row r="37" spans="2:6" ht="33" customHeight="1" x14ac:dyDescent="0.15">
      <c r="D37" s="7"/>
      <c r="E37" s="7"/>
    </row>
    <row r="38" spans="2:6" x14ac:dyDescent="0.15">
      <c r="D38" s="7"/>
      <c r="E38" s="8"/>
    </row>
    <row r="39" spans="2:6" x14ac:dyDescent="0.15">
      <c r="D39" s="7"/>
    </row>
    <row r="41" spans="2:6" x14ac:dyDescent="0.15">
      <c r="D41" s="7"/>
      <c r="E41" s="8"/>
    </row>
    <row r="42" spans="2:6" x14ac:dyDescent="0.15">
      <c r="D42" s="7"/>
    </row>
    <row r="43" spans="2:6" x14ac:dyDescent="0.15">
      <c r="E43" s="8"/>
    </row>
  </sheetData>
  <mergeCells count="10">
    <mergeCell ref="B12:B13"/>
    <mergeCell ref="C12:C13"/>
    <mergeCell ref="D12:D13"/>
    <mergeCell ref="E12:E13"/>
    <mergeCell ref="B1:D1"/>
    <mergeCell ref="B2:E2"/>
    <mergeCell ref="B3:E3"/>
    <mergeCell ref="B4:D4"/>
    <mergeCell ref="B7:D7"/>
    <mergeCell ref="B8:D8"/>
  </mergeCells>
  <pageMargins left="0.59055118110236227" right="0" top="0.98425196850393704" bottom="0.98425196850393704" header="0" footer="0"/>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O1070"/>
  <sheetViews>
    <sheetView zoomScaleNormal="100" workbookViewId="0">
      <pane xSplit="2" ySplit="7" topLeftCell="C8" activePane="bottomRight" state="frozen"/>
      <selection pane="topRight" activeCell="C1" sqref="C1"/>
      <selection pane="bottomLeft" activeCell="A8" sqref="A8"/>
      <selection pane="bottomRight" activeCell="J6" sqref="J6"/>
    </sheetView>
  </sheetViews>
  <sheetFormatPr baseColWidth="10" defaultColWidth="11.42578125" defaultRowHeight="5.65" customHeight="1" x14ac:dyDescent="0.2"/>
  <cols>
    <col min="1" max="1" width="8.5703125" style="56" customWidth="1"/>
    <col min="2" max="2" width="41.42578125" style="76" customWidth="1"/>
    <col min="3" max="3" width="10.5703125" style="57" customWidth="1" collapsed="1"/>
    <col min="4" max="4" width="12.28515625" style="57" customWidth="1"/>
    <col min="5" max="5" width="13" style="58" customWidth="1"/>
    <col min="6" max="6" width="11.7109375" style="58" customWidth="1"/>
    <col min="7" max="7" width="11.7109375" style="32" customWidth="1"/>
    <col min="8" max="8" width="11.28515625" style="32" customWidth="1"/>
    <col min="9" max="9" width="8.7109375" style="59" customWidth="1"/>
    <col min="10" max="10" width="12.28515625" style="55" customWidth="1"/>
    <col min="11" max="11" width="10.5703125" style="60" customWidth="1"/>
    <col min="12" max="12" width="6.5703125" style="32" customWidth="1"/>
    <col min="13" max="13" width="11.42578125" style="32" customWidth="1"/>
    <col min="14" max="14" width="11.42578125" style="32"/>
    <col min="15" max="15" width="11.85546875" style="32" bestFit="1" customWidth="1"/>
    <col min="16" max="16384" width="11.42578125" style="32"/>
  </cols>
  <sheetData>
    <row r="1" spans="1:15" s="28" customFormat="1" ht="18.75" customHeight="1" x14ac:dyDescent="0.2">
      <c r="A1" s="162" t="s">
        <v>144</v>
      </c>
      <c r="B1" s="162"/>
      <c r="C1" s="162"/>
      <c r="D1" s="162"/>
      <c r="E1" s="162"/>
      <c r="F1" s="162"/>
      <c r="G1" s="162"/>
      <c r="H1" s="162"/>
      <c r="I1" s="162"/>
      <c r="J1" s="162"/>
      <c r="K1" s="162"/>
    </row>
    <row r="2" spans="1:15" s="28" customFormat="1" ht="18.75" customHeight="1" x14ac:dyDescent="0.2">
      <c r="A2" s="163" t="s">
        <v>169</v>
      </c>
      <c r="B2" s="163"/>
      <c r="C2" s="163"/>
      <c r="D2" s="163"/>
      <c r="E2" s="163"/>
      <c r="F2" s="163"/>
      <c r="G2" s="163"/>
      <c r="H2" s="163"/>
      <c r="I2" s="163"/>
      <c r="J2" s="163"/>
      <c r="K2" s="163"/>
    </row>
    <row r="3" spans="1:15" s="28" customFormat="1" ht="18.75" customHeight="1" x14ac:dyDescent="0.2">
      <c r="A3" s="66"/>
      <c r="B3" s="80"/>
      <c r="C3" s="66"/>
      <c r="D3" s="66"/>
      <c r="E3" s="122"/>
      <c r="F3" s="66"/>
      <c r="G3" s="135"/>
      <c r="H3" s="83"/>
      <c r="I3" s="83"/>
      <c r="J3" s="67"/>
      <c r="K3" s="68"/>
      <c r="L3" s="136"/>
    </row>
    <row r="4" spans="1:15" s="28" customFormat="1" ht="13.5" customHeight="1" x14ac:dyDescent="0.2">
      <c r="A4" s="160" t="s">
        <v>0</v>
      </c>
      <c r="B4" s="160" t="s">
        <v>1</v>
      </c>
      <c r="C4" s="168" t="s">
        <v>3</v>
      </c>
      <c r="D4" s="168" t="s">
        <v>75</v>
      </c>
      <c r="E4" s="159" t="s">
        <v>73</v>
      </c>
      <c r="F4" s="159"/>
      <c r="G4" s="159"/>
      <c r="H4" s="159"/>
      <c r="I4" s="159"/>
      <c r="J4" s="164" t="s">
        <v>19</v>
      </c>
      <c r="K4" s="166" t="s">
        <v>20</v>
      </c>
    </row>
    <row r="5" spans="1:15" s="29" customFormat="1" ht="75.75" customHeight="1" thickBot="1" x14ac:dyDescent="0.3">
      <c r="A5" s="161"/>
      <c r="B5" s="160"/>
      <c r="C5" s="169"/>
      <c r="D5" s="169"/>
      <c r="E5" s="81" t="s">
        <v>74</v>
      </c>
      <c r="F5" s="24" t="s">
        <v>190</v>
      </c>
      <c r="G5" s="73" t="s">
        <v>22</v>
      </c>
      <c r="H5" s="34" t="s">
        <v>76</v>
      </c>
      <c r="I5" s="27" t="s">
        <v>11</v>
      </c>
      <c r="J5" s="165"/>
      <c r="K5" s="167"/>
    </row>
    <row r="6" spans="1:15" s="92" customFormat="1" ht="21.75" customHeight="1" x14ac:dyDescent="0.2">
      <c r="A6" s="90"/>
      <c r="B6" s="91" t="s">
        <v>24</v>
      </c>
      <c r="C6" s="91"/>
      <c r="D6" s="88">
        <f>D7+D18+D20+D22+D24+D27+D44+D54+D58+D77+D79+D81+D84+D92+D121+D130</f>
        <v>1657962668.1400003</v>
      </c>
      <c r="E6" s="88">
        <f>E7+E18+E20+E22+E24+E27+E44+E54+E58+E77+E79+E81+E84+E92+E121+E130</f>
        <v>255781651</v>
      </c>
      <c r="F6" s="88">
        <f>F7+F18+F20+F22+F24+F27+F44+F54+F58+F77+F79+F81+F84+F92+F121+F130</f>
        <v>76492356</v>
      </c>
      <c r="G6" s="88">
        <f>G7+G18+G20+G22+G24+G27+G44+G54+G58+G77+G79+G81+G84+G92+G121+G130</f>
        <v>14063881</v>
      </c>
      <c r="H6" s="88">
        <f>SUM(F6:G6)</f>
        <v>90556237</v>
      </c>
      <c r="I6" s="89">
        <f t="shared" ref="I6:I37" si="0">H6/E6%</f>
        <v>35.403726829490211</v>
      </c>
      <c r="J6" s="88">
        <f t="shared" ref="J6:J37" si="1">D6+H6</f>
        <v>1748518905.1400003</v>
      </c>
      <c r="K6" s="91"/>
      <c r="L6" s="129"/>
    </row>
    <row r="7" spans="1:15" ht="26.25" customHeight="1" x14ac:dyDescent="0.2">
      <c r="A7" s="30"/>
      <c r="B7" s="86" t="s">
        <v>120</v>
      </c>
      <c r="C7" s="45"/>
      <c r="D7" s="45">
        <f>SUM(D8:D17)</f>
        <v>1045476855.37</v>
      </c>
      <c r="E7" s="45">
        <f>SUM(E8:E17)</f>
        <v>90298152</v>
      </c>
      <c r="F7" s="45">
        <f>SUM(F8:F17)</f>
        <v>35338139</v>
      </c>
      <c r="G7" s="45">
        <f>SUM(G8:G17)</f>
        <v>2846508</v>
      </c>
      <c r="H7" s="45">
        <f t="shared" ref="H7:H66" si="2">SUM(F7:G7)</f>
        <v>38184647</v>
      </c>
      <c r="I7" s="87">
        <f t="shared" si="0"/>
        <v>42.287296200701867</v>
      </c>
      <c r="J7" s="45">
        <f t="shared" si="1"/>
        <v>1083661502.3699999</v>
      </c>
      <c r="K7" s="45"/>
      <c r="L7" s="31"/>
    </row>
    <row r="8" spans="1:15" ht="16.5" customHeight="1" x14ac:dyDescent="0.2">
      <c r="A8" s="33"/>
      <c r="B8" s="40" t="s">
        <v>18</v>
      </c>
      <c r="C8" s="41"/>
      <c r="D8" s="41"/>
      <c r="E8" s="41">
        <v>170000</v>
      </c>
      <c r="F8" s="41">
        <v>0</v>
      </c>
      <c r="G8" s="41"/>
      <c r="H8" s="41">
        <f t="shared" si="2"/>
        <v>0</v>
      </c>
      <c r="I8" s="64">
        <f t="shared" si="0"/>
        <v>0</v>
      </c>
      <c r="J8" s="41">
        <f t="shared" si="1"/>
        <v>0</v>
      </c>
      <c r="K8" s="64"/>
    </row>
    <row r="9" spans="1:15" ht="60" x14ac:dyDescent="0.2">
      <c r="A9" s="33">
        <v>74531</v>
      </c>
      <c r="B9" s="40" t="s">
        <v>118</v>
      </c>
      <c r="C9" s="41">
        <v>4245500.71</v>
      </c>
      <c r="D9" s="41">
        <v>3616808.7</v>
      </c>
      <c r="E9" s="41">
        <v>491760</v>
      </c>
      <c r="F9" s="41">
        <v>0</v>
      </c>
      <c r="G9" s="41"/>
      <c r="H9" s="41">
        <f t="shared" si="2"/>
        <v>0</v>
      </c>
      <c r="I9" s="64">
        <f t="shared" si="0"/>
        <v>0</v>
      </c>
      <c r="J9" s="41">
        <f t="shared" si="1"/>
        <v>3616808.7</v>
      </c>
      <c r="K9" s="64">
        <f t="shared" ref="K9:K17" si="3">J9/C9%</f>
        <v>85.191569783060999</v>
      </c>
    </row>
    <row r="10" spans="1:15" ht="48" x14ac:dyDescent="0.2">
      <c r="A10" s="33">
        <v>66253</v>
      </c>
      <c r="B10" s="40" t="s">
        <v>32</v>
      </c>
      <c r="C10" s="41">
        <v>309614383.63</v>
      </c>
      <c r="D10" s="41">
        <v>301749182.72000003</v>
      </c>
      <c r="E10" s="41">
        <v>6392506</v>
      </c>
      <c r="F10" s="41">
        <v>875</v>
      </c>
      <c r="G10" s="41"/>
      <c r="H10" s="41">
        <f t="shared" si="2"/>
        <v>875</v>
      </c>
      <c r="I10" s="64">
        <f t="shared" si="0"/>
        <v>1.3687902678542656E-2</v>
      </c>
      <c r="J10" s="41">
        <f t="shared" si="1"/>
        <v>301750057.72000003</v>
      </c>
      <c r="K10" s="64">
        <f t="shared" si="3"/>
        <v>97.459961059367927</v>
      </c>
    </row>
    <row r="11" spans="1:15" ht="48" x14ac:dyDescent="0.2">
      <c r="A11" s="33">
        <v>76065</v>
      </c>
      <c r="B11" s="40" t="s">
        <v>66</v>
      </c>
      <c r="C11" s="41">
        <v>56221186</v>
      </c>
      <c r="D11" s="41">
        <v>96378327.609999999</v>
      </c>
      <c r="E11" s="41">
        <v>5811</v>
      </c>
      <c r="F11" s="41">
        <v>0</v>
      </c>
      <c r="G11" s="41"/>
      <c r="H11" s="41">
        <f t="shared" si="2"/>
        <v>0</v>
      </c>
      <c r="I11" s="64">
        <f t="shared" si="0"/>
        <v>0</v>
      </c>
      <c r="J11" s="41">
        <f t="shared" si="1"/>
        <v>96378327.609999999</v>
      </c>
      <c r="K11" s="64">
        <f t="shared" si="3"/>
        <v>171.42706240668775</v>
      </c>
    </row>
    <row r="12" spans="1:15" ht="36" x14ac:dyDescent="0.2">
      <c r="A12" s="33">
        <v>72056</v>
      </c>
      <c r="B12" s="40" t="s">
        <v>33</v>
      </c>
      <c r="C12" s="41">
        <v>161711702.53</v>
      </c>
      <c r="D12" s="41">
        <v>158163610.71000001</v>
      </c>
      <c r="E12" s="41">
        <v>3548091</v>
      </c>
      <c r="F12" s="41">
        <v>10039</v>
      </c>
      <c r="G12" s="41"/>
      <c r="H12" s="41">
        <f t="shared" si="2"/>
        <v>10039</v>
      </c>
      <c r="I12" s="64">
        <f t="shared" si="0"/>
        <v>0.28294088285785224</v>
      </c>
      <c r="J12" s="41">
        <f t="shared" si="1"/>
        <v>158173649.71000001</v>
      </c>
      <c r="K12" s="64">
        <f t="shared" si="3"/>
        <v>97.812123201570003</v>
      </c>
    </row>
    <row r="13" spans="1:15" ht="60" x14ac:dyDescent="0.2">
      <c r="A13" s="33">
        <v>74505</v>
      </c>
      <c r="B13" s="40" t="s">
        <v>34</v>
      </c>
      <c r="C13" s="41">
        <v>78610205.049999997</v>
      </c>
      <c r="D13" s="41">
        <v>76493767.019999996</v>
      </c>
      <c r="E13" s="41">
        <v>1427908</v>
      </c>
      <c r="F13" s="41">
        <v>0</v>
      </c>
      <c r="G13" s="41"/>
      <c r="H13" s="41">
        <f t="shared" si="2"/>
        <v>0</v>
      </c>
      <c r="I13" s="64">
        <f t="shared" si="0"/>
        <v>0</v>
      </c>
      <c r="J13" s="41">
        <f t="shared" si="1"/>
        <v>76493767.019999996</v>
      </c>
      <c r="K13" s="64">
        <f t="shared" si="3"/>
        <v>97.307680308614067</v>
      </c>
      <c r="O13" s="124"/>
    </row>
    <row r="14" spans="1:15" ht="48" x14ac:dyDescent="0.2">
      <c r="A14" s="33">
        <v>58330</v>
      </c>
      <c r="B14" s="40" t="s">
        <v>15</v>
      </c>
      <c r="C14" s="41">
        <v>255270770.75</v>
      </c>
      <c r="D14" s="41">
        <v>241460257.40000001</v>
      </c>
      <c r="E14" s="41">
        <v>2948149</v>
      </c>
      <c r="F14" s="41">
        <v>109500</v>
      </c>
      <c r="G14" s="41"/>
      <c r="H14" s="41">
        <f t="shared" si="2"/>
        <v>109500</v>
      </c>
      <c r="I14" s="64">
        <f t="shared" si="0"/>
        <v>3.7141949067024767</v>
      </c>
      <c r="J14" s="41">
        <f t="shared" si="1"/>
        <v>241569757.40000001</v>
      </c>
      <c r="K14" s="64">
        <f t="shared" si="3"/>
        <v>94.632752778649262</v>
      </c>
    </row>
    <row r="15" spans="1:15" ht="48" x14ac:dyDescent="0.2">
      <c r="A15" s="33">
        <v>57894</v>
      </c>
      <c r="B15" s="40" t="s">
        <v>12</v>
      </c>
      <c r="C15" s="41">
        <v>224048015.52000001</v>
      </c>
      <c r="D15" s="41">
        <v>167614901.21000001</v>
      </c>
      <c r="E15" s="41">
        <v>54590749</v>
      </c>
      <c r="F15" s="41">
        <v>35217725</v>
      </c>
      <c r="G15" s="41">
        <v>2846508</v>
      </c>
      <c r="H15" s="41">
        <f t="shared" si="2"/>
        <v>38064233</v>
      </c>
      <c r="I15" s="64">
        <f t="shared" si="0"/>
        <v>69.726526375375428</v>
      </c>
      <c r="J15" s="41">
        <f t="shared" si="1"/>
        <v>205679134.21000001</v>
      </c>
      <c r="K15" s="64">
        <f t="shared" si="3"/>
        <v>91.801363976660511</v>
      </c>
    </row>
    <row r="16" spans="1:15" ht="48" x14ac:dyDescent="0.2">
      <c r="A16" s="33">
        <v>327905</v>
      </c>
      <c r="B16" s="40" t="s">
        <v>146</v>
      </c>
      <c r="C16" s="41">
        <v>63299811</v>
      </c>
      <c r="D16" s="41">
        <v>0</v>
      </c>
      <c r="E16" s="41">
        <v>12989943</v>
      </c>
      <c r="F16" s="41">
        <v>0</v>
      </c>
      <c r="G16" s="41"/>
      <c r="H16" s="41">
        <f t="shared" si="2"/>
        <v>0</v>
      </c>
      <c r="I16" s="64">
        <f t="shared" si="0"/>
        <v>0</v>
      </c>
      <c r="J16" s="41">
        <f t="shared" si="1"/>
        <v>0</v>
      </c>
      <c r="K16" s="64">
        <f t="shared" si="3"/>
        <v>0</v>
      </c>
    </row>
    <row r="17" spans="1:12" ht="48" x14ac:dyDescent="0.2">
      <c r="A17" s="33">
        <v>159298</v>
      </c>
      <c r="B17" s="40" t="s">
        <v>31</v>
      </c>
      <c r="C17" s="41">
        <v>71944623</v>
      </c>
      <c r="D17" s="41">
        <v>0</v>
      </c>
      <c r="E17" s="41">
        <v>7733235</v>
      </c>
      <c r="F17" s="41">
        <v>0</v>
      </c>
      <c r="G17" s="41"/>
      <c r="H17" s="41">
        <f t="shared" si="2"/>
        <v>0</v>
      </c>
      <c r="I17" s="64">
        <f t="shared" si="0"/>
        <v>0</v>
      </c>
      <c r="J17" s="41">
        <f t="shared" si="1"/>
        <v>0</v>
      </c>
      <c r="K17" s="64">
        <f t="shared" si="3"/>
        <v>0</v>
      </c>
    </row>
    <row r="18" spans="1:12" ht="24" x14ac:dyDescent="0.2">
      <c r="A18" s="32"/>
      <c r="B18" s="100" t="s">
        <v>171</v>
      </c>
      <c r="C18" s="100"/>
      <c r="D18" s="101"/>
      <c r="E18" s="101">
        <f>E19</f>
        <v>130424</v>
      </c>
      <c r="F18" s="101">
        <v>0</v>
      </c>
      <c r="G18" s="101"/>
      <c r="H18" s="101">
        <f t="shared" si="2"/>
        <v>0</v>
      </c>
      <c r="I18" s="87">
        <f t="shared" si="0"/>
        <v>0</v>
      </c>
      <c r="J18" s="45">
        <f t="shared" si="1"/>
        <v>0</v>
      </c>
      <c r="K18" s="101"/>
    </row>
    <row r="19" spans="1:12" ht="84" x14ac:dyDescent="0.2">
      <c r="A19" s="139">
        <v>2345252</v>
      </c>
      <c r="B19" s="99" t="s">
        <v>172</v>
      </c>
      <c r="C19" s="123">
        <v>4222358</v>
      </c>
      <c r="D19" s="123">
        <v>0</v>
      </c>
      <c r="E19" s="123">
        <v>130424</v>
      </c>
      <c r="F19" s="123">
        <v>0</v>
      </c>
      <c r="G19" s="123"/>
      <c r="H19" s="145">
        <f t="shared" si="2"/>
        <v>0</v>
      </c>
      <c r="I19" s="130">
        <f t="shared" si="0"/>
        <v>0</v>
      </c>
      <c r="J19" s="98">
        <f t="shared" si="1"/>
        <v>0</v>
      </c>
      <c r="K19" s="130">
        <f>J19/C19%</f>
        <v>0</v>
      </c>
    </row>
    <row r="20" spans="1:12" ht="26.25" customHeight="1" x14ac:dyDescent="0.2">
      <c r="A20" s="99"/>
      <c r="B20" s="100" t="s">
        <v>119</v>
      </c>
      <c r="C20" s="100"/>
      <c r="D20" s="101">
        <f>D21</f>
        <v>1497079.07</v>
      </c>
      <c r="E20" s="101">
        <f>E21</f>
        <v>811048</v>
      </c>
      <c r="F20" s="101">
        <v>0</v>
      </c>
      <c r="G20" s="101">
        <f t="shared" ref="G20" si="4">G21</f>
        <v>0</v>
      </c>
      <c r="H20" s="45">
        <f t="shared" si="2"/>
        <v>0</v>
      </c>
      <c r="I20" s="87">
        <f t="shared" si="0"/>
        <v>0</v>
      </c>
      <c r="J20" s="45">
        <f t="shared" si="1"/>
        <v>1497079.07</v>
      </c>
      <c r="K20" s="45"/>
      <c r="L20" s="31"/>
    </row>
    <row r="21" spans="1:12" ht="48" x14ac:dyDescent="0.2">
      <c r="A21" s="127">
        <v>117211</v>
      </c>
      <c r="B21" s="128" t="s">
        <v>112</v>
      </c>
      <c r="C21" s="98">
        <v>2308127.64</v>
      </c>
      <c r="D21" s="98">
        <v>1497079.07</v>
      </c>
      <c r="E21" s="98">
        <v>811048</v>
      </c>
      <c r="F21" s="98">
        <v>0</v>
      </c>
      <c r="G21" s="98"/>
      <c r="H21" s="98">
        <f t="shared" si="2"/>
        <v>0</v>
      </c>
      <c r="I21" s="130">
        <f t="shared" si="0"/>
        <v>0</v>
      </c>
      <c r="J21" s="98">
        <f t="shared" si="1"/>
        <v>1497079.07</v>
      </c>
      <c r="K21" s="130">
        <f>J21/C21%</f>
        <v>64.861190692209718</v>
      </c>
    </row>
    <row r="22" spans="1:12" ht="26.25" customHeight="1" x14ac:dyDescent="0.2">
      <c r="A22" s="40"/>
      <c r="B22" s="86" t="s">
        <v>121</v>
      </c>
      <c r="C22" s="86"/>
      <c r="D22" s="45">
        <f>D23</f>
        <v>67045309.93</v>
      </c>
      <c r="E22" s="45">
        <f>E23</f>
        <v>19979265</v>
      </c>
      <c r="F22" s="45">
        <f t="shared" ref="F22:G22" si="5">F23</f>
        <v>5982459</v>
      </c>
      <c r="G22" s="45">
        <f t="shared" si="5"/>
        <v>5215757</v>
      </c>
      <c r="H22" s="45">
        <f t="shared" si="2"/>
        <v>11198216</v>
      </c>
      <c r="I22" s="87">
        <f t="shared" si="0"/>
        <v>56.049188996692322</v>
      </c>
      <c r="J22" s="45">
        <f t="shared" si="1"/>
        <v>78243525.930000007</v>
      </c>
      <c r="K22" s="45"/>
      <c r="L22" s="31"/>
    </row>
    <row r="23" spans="1:12" ht="48" x14ac:dyDescent="0.2">
      <c r="A23" s="127">
        <v>16823</v>
      </c>
      <c r="B23" s="128" t="s">
        <v>113</v>
      </c>
      <c r="C23" s="98">
        <v>131606305.98999999</v>
      </c>
      <c r="D23" s="98">
        <v>67045309.93</v>
      </c>
      <c r="E23" s="98">
        <v>19979265</v>
      </c>
      <c r="F23" s="98">
        <v>5982459</v>
      </c>
      <c r="G23" s="98">
        <v>5215757</v>
      </c>
      <c r="H23" s="98">
        <f t="shared" si="2"/>
        <v>11198216</v>
      </c>
      <c r="I23" s="130">
        <f t="shared" si="0"/>
        <v>56.049188996692322</v>
      </c>
      <c r="J23" s="98">
        <f t="shared" si="1"/>
        <v>78243525.930000007</v>
      </c>
      <c r="K23" s="130">
        <f>J23/C23%</f>
        <v>59.45271796926302</v>
      </c>
    </row>
    <row r="24" spans="1:12" ht="26.25" customHeight="1" x14ac:dyDescent="0.2">
      <c r="A24" s="40"/>
      <c r="B24" s="86" t="s">
        <v>122</v>
      </c>
      <c r="C24" s="86"/>
      <c r="D24" s="45">
        <f>SUM(D25:D26)</f>
        <v>23673602.68</v>
      </c>
      <c r="E24" s="45">
        <f>SUM(E25:E26)</f>
        <v>400144</v>
      </c>
      <c r="F24" s="45">
        <f>SUM(F25:F26)</f>
        <v>384000</v>
      </c>
      <c r="G24" s="45">
        <f t="shared" ref="G24" si="6">SUM(G25:G26)</f>
        <v>0</v>
      </c>
      <c r="H24" s="45">
        <f t="shared" si="2"/>
        <v>384000</v>
      </c>
      <c r="I24" s="87">
        <f t="shared" si="0"/>
        <v>95.965452437122636</v>
      </c>
      <c r="J24" s="45">
        <f t="shared" si="1"/>
        <v>24057602.68</v>
      </c>
      <c r="K24" s="45"/>
      <c r="L24" s="31"/>
    </row>
    <row r="25" spans="1:12" ht="60" x14ac:dyDescent="0.2">
      <c r="A25" s="42">
        <v>191262</v>
      </c>
      <c r="B25" s="40" t="s">
        <v>114</v>
      </c>
      <c r="C25" s="120">
        <v>12762215</v>
      </c>
      <c r="D25" s="120">
        <v>12651378.949999999</v>
      </c>
      <c r="E25" s="41">
        <v>5437</v>
      </c>
      <c r="F25" s="41">
        <v>0</v>
      </c>
      <c r="G25" s="98"/>
      <c r="H25" s="98">
        <f t="shared" si="2"/>
        <v>0</v>
      </c>
      <c r="I25" s="130">
        <f t="shared" si="0"/>
        <v>0</v>
      </c>
      <c r="J25" s="98">
        <f t="shared" si="1"/>
        <v>12651378.949999999</v>
      </c>
      <c r="K25" s="121">
        <f>J25/C25%</f>
        <v>99.131529675687176</v>
      </c>
    </row>
    <row r="26" spans="1:12" ht="48" x14ac:dyDescent="0.2">
      <c r="A26" s="127">
        <v>187772</v>
      </c>
      <c r="B26" s="128" t="s">
        <v>61</v>
      </c>
      <c r="C26" s="98">
        <v>11416931</v>
      </c>
      <c r="D26" s="98">
        <v>11022223.73</v>
      </c>
      <c r="E26" s="98">
        <v>394707</v>
      </c>
      <c r="F26" s="98">
        <v>384000</v>
      </c>
      <c r="G26" s="98"/>
      <c r="H26" s="98">
        <f t="shared" si="2"/>
        <v>384000</v>
      </c>
      <c r="I26" s="130">
        <f t="shared" si="0"/>
        <v>97.287354924032257</v>
      </c>
      <c r="J26" s="98">
        <f t="shared" si="1"/>
        <v>11406223.73</v>
      </c>
      <c r="K26" s="130">
        <f>J26/C26%</f>
        <v>99.906215864841442</v>
      </c>
    </row>
    <row r="27" spans="1:12" ht="26.25" customHeight="1" x14ac:dyDescent="0.2">
      <c r="A27" s="40"/>
      <c r="B27" s="86" t="s">
        <v>123</v>
      </c>
      <c r="C27" s="86"/>
      <c r="D27" s="45">
        <f>SUM(D28:D43)</f>
        <v>24835096.520000003</v>
      </c>
      <c r="E27" s="45">
        <f>SUM(E28:E43)</f>
        <v>13066477</v>
      </c>
      <c r="F27" s="45">
        <f>SUM(F28:F43)</f>
        <v>5861561</v>
      </c>
      <c r="G27" s="45">
        <f>SUM(G28:G43)</f>
        <v>1637598</v>
      </c>
      <c r="H27" s="45">
        <f t="shared" si="2"/>
        <v>7499159</v>
      </c>
      <c r="I27" s="87">
        <f t="shared" si="0"/>
        <v>57.392356026800492</v>
      </c>
      <c r="J27" s="45">
        <f t="shared" si="1"/>
        <v>32334255.520000003</v>
      </c>
      <c r="K27" s="45"/>
      <c r="L27" s="31"/>
    </row>
    <row r="28" spans="1:12" ht="60" x14ac:dyDescent="0.2">
      <c r="A28" s="33">
        <v>66385</v>
      </c>
      <c r="B28" s="40" t="s">
        <v>26</v>
      </c>
      <c r="C28" s="41">
        <v>15078978.33</v>
      </c>
      <c r="D28" s="41">
        <v>9983047.3200000003</v>
      </c>
      <c r="E28" s="41">
        <v>2834454</v>
      </c>
      <c r="F28" s="41">
        <v>495320</v>
      </c>
      <c r="G28" s="41">
        <v>1299990</v>
      </c>
      <c r="H28" s="41">
        <f t="shared" si="2"/>
        <v>1795310</v>
      </c>
      <c r="I28" s="64">
        <f t="shared" si="0"/>
        <v>63.338829982776225</v>
      </c>
      <c r="J28" s="41">
        <f t="shared" si="1"/>
        <v>11778357.32</v>
      </c>
      <c r="K28" s="64">
        <f t="shared" ref="K28:K43" si="7">J28/C28%</f>
        <v>78.111109799572205</v>
      </c>
    </row>
    <row r="29" spans="1:12" ht="72" x14ac:dyDescent="0.2">
      <c r="A29" s="33">
        <v>108527</v>
      </c>
      <c r="B29" s="40" t="s">
        <v>23</v>
      </c>
      <c r="C29" s="41">
        <v>2725244.36</v>
      </c>
      <c r="D29" s="41">
        <v>2412374.2999999998</v>
      </c>
      <c r="E29" s="41">
        <v>2007</v>
      </c>
      <c r="F29" s="41">
        <v>0</v>
      </c>
      <c r="G29" s="41"/>
      <c r="H29" s="41">
        <f t="shared" si="2"/>
        <v>0</v>
      </c>
      <c r="I29" s="64">
        <f t="shared" si="0"/>
        <v>0</v>
      </c>
      <c r="J29" s="41">
        <f t="shared" si="1"/>
        <v>2412374.2999999998</v>
      </c>
      <c r="K29" s="64">
        <f t="shared" si="7"/>
        <v>88.519559398335929</v>
      </c>
    </row>
    <row r="30" spans="1:12" ht="60" x14ac:dyDescent="0.2">
      <c r="A30" s="33">
        <v>142233</v>
      </c>
      <c r="B30" s="40" t="s">
        <v>35</v>
      </c>
      <c r="C30" s="41">
        <v>347525.81</v>
      </c>
      <c r="D30" s="41">
        <v>281104.27</v>
      </c>
      <c r="E30" s="41">
        <v>39406</v>
      </c>
      <c r="F30" s="41">
        <v>0</v>
      </c>
      <c r="G30" s="41"/>
      <c r="H30" s="41">
        <f t="shared" si="2"/>
        <v>0</v>
      </c>
      <c r="I30" s="64">
        <f t="shared" si="0"/>
        <v>0</v>
      </c>
      <c r="J30" s="41">
        <f t="shared" si="1"/>
        <v>281104.27</v>
      </c>
      <c r="K30" s="64">
        <f t="shared" si="7"/>
        <v>80.887307334094132</v>
      </c>
    </row>
    <row r="31" spans="1:12" ht="36" x14ac:dyDescent="0.2">
      <c r="A31" s="33">
        <v>111221</v>
      </c>
      <c r="B31" s="40" t="s">
        <v>65</v>
      </c>
      <c r="C31" s="41">
        <v>3865203</v>
      </c>
      <c r="D31" s="41">
        <v>89540.59</v>
      </c>
      <c r="E31" s="41">
        <v>460753</v>
      </c>
      <c r="F31" s="41">
        <v>0</v>
      </c>
      <c r="G31" s="41"/>
      <c r="H31" s="41">
        <f t="shared" si="2"/>
        <v>0</v>
      </c>
      <c r="I31" s="64">
        <f t="shared" si="0"/>
        <v>0</v>
      </c>
      <c r="J31" s="41">
        <f t="shared" si="1"/>
        <v>89540.59</v>
      </c>
      <c r="K31" s="64">
        <f t="shared" si="7"/>
        <v>2.3165818198940649</v>
      </c>
    </row>
    <row r="32" spans="1:12" ht="36" x14ac:dyDescent="0.2">
      <c r="A32" s="33">
        <v>111234</v>
      </c>
      <c r="B32" s="40" t="s">
        <v>13</v>
      </c>
      <c r="C32" s="41">
        <v>14669819.58</v>
      </c>
      <c r="D32" s="41">
        <v>3978634.55</v>
      </c>
      <c r="E32" s="41">
        <v>5201929</v>
      </c>
      <c r="F32" s="41">
        <v>3335419</v>
      </c>
      <c r="G32" s="41">
        <v>337608</v>
      </c>
      <c r="H32" s="41">
        <f t="shared" si="2"/>
        <v>3673027</v>
      </c>
      <c r="I32" s="64">
        <f t="shared" si="0"/>
        <v>70.608941413848598</v>
      </c>
      <c r="J32" s="41">
        <f t="shared" si="1"/>
        <v>7651661.5499999998</v>
      </c>
      <c r="K32" s="64">
        <f t="shared" si="7"/>
        <v>52.159206923252427</v>
      </c>
    </row>
    <row r="33" spans="1:12" ht="48" x14ac:dyDescent="0.2">
      <c r="A33" s="33">
        <v>141991</v>
      </c>
      <c r="B33" s="40" t="s">
        <v>36</v>
      </c>
      <c r="C33" s="41">
        <v>376317.74</v>
      </c>
      <c r="D33" s="41">
        <v>306143.46000000002</v>
      </c>
      <c r="E33" s="41">
        <v>51740</v>
      </c>
      <c r="F33" s="41">
        <v>0</v>
      </c>
      <c r="G33" s="41"/>
      <c r="H33" s="41">
        <f t="shared" si="2"/>
        <v>0</v>
      </c>
      <c r="I33" s="64">
        <f t="shared" si="0"/>
        <v>0</v>
      </c>
      <c r="J33" s="41">
        <f t="shared" si="1"/>
        <v>306143.46000000002</v>
      </c>
      <c r="K33" s="64">
        <f t="shared" si="7"/>
        <v>81.352385885395677</v>
      </c>
    </row>
    <row r="34" spans="1:12" ht="60" x14ac:dyDescent="0.2">
      <c r="A34" s="33">
        <v>142222</v>
      </c>
      <c r="B34" s="40" t="s">
        <v>37</v>
      </c>
      <c r="C34" s="41">
        <v>412200.81</v>
      </c>
      <c r="D34" s="41">
        <v>324780.38</v>
      </c>
      <c r="E34" s="41">
        <v>43811</v>
      </c>
      <c r="F34" s="41">
        <v>0</v>
      </c>
      <c r="G34" s="41"/>
      <c r="H34" s="41">
        <f t="shared" si="2"/>
        <v>0</v>
      </c>
      <c r="I34" s="64">
        <f t="shared" si="0"/>
        <v>0</v>
      </c>
      <c r="J34" s="41">
        <f t="shared" si="1"/>
        <v>324780.38</v>
      </c>
      <c r="K34" s="64">
        <f t="shared" si="7"/>
        <v>78.791785974413784</v>
      </c>
    </row>
    <row r="35" spans="1:12" ht="60" x14ac:dyDescent="0.2">
      <c r="A35" s="33">
        <v>141811</v>
      </c>
      <c r="B35" s="40" t="s">
        <v>38</v>
      </c>
      <c r="C35" s="41">
        <v>383114.81</v>
      </c>
      <c r="D35" s="41">
        <v>313378.19</v>
      </c>
      <c r="E35" s="41">
        <v>38050</v>
      </c>
      <c r="F35" s="41">
        <v>0</v>
      </c>
      <c r="G35" s="41"/>
      <c r="H35" s="41">
        <f t="shared" si="2"/>
        <v>0</v>
      </c>
      <c r="I35" s="64">
        <f t="shared" si="0"/>
        <v>0</v>
      </c>
      <c r="J35" s="41">
        <f t="shared" si="1"/>
        <v>313378.19</v>
      </c>
      <c r="K35" s="64">
        <f t="shared" si="7"/>
        <v>81.797461706061426</v>
      </c>
    </row>
    <row r="36" spans="1:12" ht="46.5" customHeight="1" x14ac:dyDescent="0.2">
      <c r="A36" s="33">
        <v>142361</v>
      </c>
      <c r="B36" s="40" t="s">
        <v>39</v>
      </c>
      <c r="C36" s="41">
        <v>337182.6</v>
      </c>
      <c r="D36" s="41">
        <v>273095.39</v>
      </c>
      <c r="E36" s="41">
        <v>31960</v>
      </c>
      <c r="F36" s="41">
        <v>0</v>
      </c>
      <c r="G36" s="41"/>
      <c r="H36" s="41">
        <f t="shared" si="2"/>
        <v>0</v>
      </c>
      <c r="I36" s="64">
        <f t="shared" si="0"/>
        <v>0</v>
      </c>
      <c r="J36" s="41">
        <f t="shared" si="1"/>
        <v>273095.39</v>
      </c>
      <c r="K36" s="64">
        <f t="shared" si="7"/>
        <v>80.993322312598593</v>
      </c>
    </row>
    <row r="37" spans="1:12" ht="72" x14ac:dyDescent="0.2">
      <c r="A37" s="33">
        <v>143125</v>
      </c>
      <c r="B37" s="40" t="s">
        <v>40</v>
      </c>
      <c r="C37" s="41">
        <v>13168445</v>
      </c>
      <c r="D37" s="41">
        <v>5782564.8600000003</v>
      </c>
      <c r="E37" s="41">
        <v>3790975</v>
      </c>
      <c r="F37" s="41">
        <v>2030822</v>
      </c>
      <c r="G37" s="41">
        <v>0</v>
      </c>
      <c r="H37" s="41">
        <f t="shared" si="2"/>
        <v>2030822</v>
      </c>
      <c r="I37" s="64">
        <f t="shared" si="0"/>
        <v>53.569912753315442</v>
      </c>
      <c r="J37" s="41">
        <f t="shared" si="1"/>
        <v>7813386.8600000003</v>
      </c>
      <c r="K37" s="64">
        <f t="shared" si="7"/>
        <v>59.334164815967256</v>
      </c>
    </row>
    <row r="38" spans="1:12" ht="48" x14ac:dyDescent="0.2">
      <c r="A38" s="33">
        <v>142024</v>
      </c>
      <c r="B38" s="40" t="s">
        <v>41</v>
      </c>
      <c r="C38" s="41">
        <v>248885.52</v>
      </c>
      <c r="D38" s="41">
        <v>207635.51</v>
      </c>
      <c r="E38" s="41">
        <v>25870</v>
      </c>
      <c r="F38" s="41">
        <v>0</v>
      </c>
      <c r="G38" s="41"/>
      <c r="H38" s="41">
        <f t="shared" si="2"/>
        <v>0</v>
      </c>
      <c r="I38" s="64">
        <f t="shared" ref="I38:I69" si="8">H38/E38%</f>
        <v>0</v>
      </c>
      <c r="J38" s="41">
        <f t="shared" ref="J38:J69" si="9">D38+H38</f>
        <v>207635.51</v>
      </c>
      <c r="K38" s="64">
        <f t="shared" si="7"/>
        <v>83.426110928430077</v>
      </c>
    </row>
    <row r="39" spans="1:12" ht="60" x14ac:dyDescent="0.2">
      <c r="A39" s="33">
        <v>142316</v>
      </c>
      <c r="B39" s="40" t="s">
        <v>42</v>
      </c>
      <c r="C39" s="41">
        <v>296021.2</v>
      </c>
      <c r="D39" s="41">
        <v>225191.47</v>
      </c>
      <c r="E39" s="41">
        <v>31960</v>
      </c>
      <c r="F39" s="41">
        <v>0</v>
      </c>
      <c r="G39" s="41"/>
      <c r="H39" s="41">
        <f t="shared" si="2"/>
        <v>0</v>
      </c>
      <c r="I39" s="64">
        <f t="shared" si="8"/>
        <v>0</v>
      </c>
      <c r="J39" s="41">
        <f t="shared" si="9"/>
        <v>225191.47</v>
      </c>
      <c r="K39" s="64">
        <f t="shared" si="7"/>
        <v>76.072750870545761</v>
      </c>
    </row>
    <row r="40" spans="1:12" ht="60" x14ac:dyDescent="0.2">
      <c r="A40" s="33">
        <v>142355</v>
      </c>
      <c r="B40" s="40" t="s">
        <v>43</v>
      </c>
      <c r="C40" s="41">
        <v>312350.82</v>
      </c>
      <c r="D40" s="41">
        <v>245879.66</v>
      </c>
      <c r="E40" s="41">
        <v>38728</v>
      </c>
      <c r="F40" s="41">
        <v>0</v>
      </c>
      <c r="G40" s="41"/>
      <c r="H40" s="41">
        <f t="shared" si="2"/>
        <v>0</v>
      </c>
      <c r="I40" s="64">
        <f t="shared" si="8"/>
        <v>0</v>
      </c>
      <c r="J40" s="41">
        <f t="shared" si="9"/>
        <v>245879.66</v>
      </c>
      <c r="K40" s="64">
        <f t="shared" si="7"/>
        <v>78.719069794662289</v>
      </c>
    </row>
    <row r="41" spans="1:12" ht="60" x14ac:dyDescent="0.2">
      <c r="A41" s="33">
        <v>148105</v>
      </c>
      <c r="B41" s="40" t="s">
        <v>77</v>
      </c>
      <c r="C41" s="41">
        <v>2516113</v>
      </c>
      <c r="D41" s="41">
        <v>69230.570000000007</v>
      </c>
      <c r="E41" s="41">
        <v>61395</v>
      </c>
      <c r="F41" s="41">
        <v>0</v>
      </c>
      <c r="G41" s="41"/>
      <c r="H41" s="41">
        <f t="shared" si="2"/>
        <v>0</v>
      </c>
      <c r="I41" s="64">
        <f t="shared" si="8"/>
        <v>0</v>
      </c>
      <c r="J41" s="41">
        <f t="shared" si="9"/>
        <v>69230.570000000007</v>
      </c>
      <c r="K41" s="64">
        <f t="shared" si="7"/>
        <v>2.7514889037177586</v>
      </c>
    </row>
    <row r="42" spans="1:12" ht="48" x14ac:dyDescent="0.2">
      <c r="A42" s="33">
        <v>145477</v>
      </c>
      <c r="B42" s="40" t="s">
        <v>72</v>
      </c>
      <c r="C42" s="41">
        <v>5473854</v>
      </c>
      <c r="D42" s="41">
        <v>206339</v>
      </c>
      <c r="E42" s="41">
        <v>274924</v>
      </c>
      <c r="F42" s="41">
        <v>0</v>
      </c>
      <c r="G42" s="41"/>
      <c r="H42" s="41">
        <f t="shared" si="2"/>
        <v>0</v>
      </c>
      <c r="I42" s="64">
        <f t="shared" si="8"/>
        <v>0</v>
      </c>
      <c r="J42" s="41">
        <f t="shared" si="9"/>
        <v>206339</v>
      </c>
      <c r="K42" s="64">
        <f t="shared" si="7"/>
        <v>3.7695378795269292</v>
      </c>
    </row>
    <row r="43" spans="1:12" ht="60" x14ac:dyDescent="0.2">
      <c r="A43" s="33">
        <v>142289</v>
      </c>
      <c r="B43" s="40" t="s">
        <v>44</v>
      </c>
      <c r="C43" s="41">
        <v>354496</v>
      </c>
      <c r="D43" s="41">
        <v>136157</v>
      </c>
      <c r="E43" s="41">
        <v>138515</v>
      </c>
      <c r="F43" s="41">
        <v>0</v>
      </c>
      <c r="G43" s="41"/>
      <c r="H43" s="41">
        <f t="shared" si="2"/>
        <v>0</v>
      </c>
      <c r="I43" s="64">
        <f t="shared" si="8"/>
        <v>0</v>
      </c>
      <c r="J43" s="41">
        <f t="shared" si="9"/>
        <v>136157</v>
      </c>
      <c r="K43" s="64">
        <f t="shared" si="7"/>
        <v>38.408613919480047</v>
      </c>
    </row>
    <row r="44" spans="1:12" ht="26.25" customHeight="1" x14ac:dyDescent="0.2">
      <c r="A44" s="99"/>
      <c r="B44" s="100" t="s">
        <v>124</v>
      </c>
      <c r="C44" s="100"/>
      <c r="D44" s="101">
        <f>SUM(D45:D53)</f>
        <v>1273222.6299999999</v>
      </c>
      <c r="E44" s="101">
        <f>SUM(E45:E53)</f>
        <v>8268702</v>
      </c>
      <c r="F44" s="101">
        <f>SUM(F45:F53)</f>
        <v>10000</v>
      </c>
      <c r="G44" s="101">
        <f t="shared" ref="G44" si="10">SUM(G45:G53)</f>
        <v>3600</v>
      </c>
      <c r="H44" s="101">
        <f t="shared" si="2"/>
        <v>13600</v>
      </c>
      <c r="I44" s="114">
        <f t="shared" si="8"/>
        <v>0.16447563353958095</v>
      </c>
      <c r="J44" s="101">
        <f t="shared" si="9"/>
        <v>1286822.6299999999</v>
      </c>
      <c r="K44" s="101"/>
      <c r="L44" s="31"/>
    </row>
    <row r="45" spans="1:12" ht="36" x14ac:dyDescent="0.2">
      <c r="A45" s="42">
        <v>158310</v>
      </c>
      <c r="B45" s="40" t="s">
        <v>64</v>
      </c>
      <c r="C45" s="98">
        <v>6789638.5499999998</v>
      </c>
      <c r="D45" s="120">
        <v>183954</v>
      </c>
      <c r="E45" s="41">
        <v>3281461</v>
      </c>
      <c r="F45" s="41">
        <v>0</v>
      </c>
      <c r="G45" s="98"/>
      <c r="H45" s="98">
        <f t="shared" si="2"/>
        <v>0</v>
      </c>
      <c r="I45" s="130">
        <f t="shared" si="8"/>
        <v>0</v>
      </c>
      <c r="J45" s="98">
        <f t="shared" si="9"/>
        <v>183954</v>
      </c>
      <c r="K45" s="121">
        <f t="shared" ref="K45:K53" si="11">J45/C45%</f>
        <v>2.7093342104345157</v>
      </c>
    </row>
    <row r="46" spans="1:12" ht="84" x14ac:dyDescent="0.2">
      <c r="A46" s="42">
        <v>268071</v>
      </c>
      <c r="B46" s="40" t="s">
        <v>82</v>
      </c>
      <c r="C46" s="98">
        <v>477750</v>
      </c>
      <c r="D46" s="120">
        <v>0</v>
      </c>
      <c r="E46" s="41">
        <v>74691</v>
      </c>
      <c r="F46" s="41">
        <v>0</v>
      </c>
      <c r="G46" s="98"/>
      <c r="H46" s="98">
        <f t="shared" si="2"/>
        <v>0</v>
      </c>
      <c r="I46" s="130">
        <f t="shared" si="8"/>
        <v>0</v>
      </c>
      <c r="J46" s="98">
        <f t="shared" si="9"/>
        <v>0</v>
      </c>
      <c r="K46" s="121">
        <f t="shared" si="11"/>
        <v>0</v>
      </c>
    </row>
    <row r="47" spans="1:12" ht="72" x14ac:dyDescent="0.2">
      <c r="A47" s="42">
        <v>263915</v>
      </c>
      <c r="B47" s="40" t="s">
        <v>115</v>
      </c>
      <c r="C47" s="98">
        <v>1151713.3</v>
      </c>
      <c r="D47" s="98">
        <v>1004568.63</v>
      </c>
      <c r="E47" s="41">
        <v>66192</v>
      </c>
      <c r="F47" s="41">
        <v>0</v>
      </c>
      <c r="G47" s="98"/>
      <c r="H47" s="98">
        <f t="shared" si="2"/>
        <v>0</v>
      </c>
      <c r="I47" s="130">
        <f t="shared" si="8"/>
        <v>0</v>
      </c>
      <c r="J47" s="98">
        <f t="shared" si="9"/>
        <v>1004568.63</v>
      </c>
      <c r="K47" s="121">
        <f t="shared" si="11"/>
        <v>87.223845552534641</v>
      </c>
    </row>
    <row r="48" spans="1:12" ht="60" x14ac:dyDescent="0.2">
      <c r="A48" s="42">
        <v>233213</v>
      </c>
      <c r="B48" s="40" t="s">
        <v>67</v>
      </c>
      <c r="C48" s="98">
        <v>862093.25</v>
      </c>
      <c r="D48" s="120">
        <v>24100</v>
      </c>
      <c r="E48" s="41">
        <v>973858</v>
      </c>
      <c r="F48" s="41">
        <v>0</v>
      </c>
      <c r="G48" s="98">
        <v>3600</v>
      </c>
      <c r="H48" s="98">
        <f t="shared" si="2"/>
        <v>3600</v>
      </c>
      <c r="I48" s="130">
        <f t="shared" si="8"/>
        <v>0.3696637497458562</v>
      </c>
      <c r="J48" s="98">
        <f t="shared" si="9"/>
        <v>27700</v>
      </c>
      <c r="K48" s="121">
        <f t="shared" si="11"/>
        <v>3.213109486705759</v>
      </c>
    </row>
    <row r="49" spans="1:12" ht="48" x14ac:dyDescent="0.2">
      <c r="A49" s="42">
        <v>286531</v>
      </c>
      <c r="B49" s="40" t="s">
        <v>68</v>
      </c>
      <c r="C49" s="98">
        <v>1195259.8600000001</v>
      </c>
      <c r="D49" s="120">
        <v>26300</v>
      </c>
      <c r="E49" s="41">
        <v>1198961</v>
      </c>
      <c r="F49" s="41">
        <v>0</v>
      </c>
      <c r="G49" s="98"/>
      <c r="H49" s="98">
        <f t="shared" si="2"/>
        <v>0</v>
      </c>
      <c r="I49" s="130">
        <f t="shared" si="8"/>
        <v>0</v>
      </c>
      <c r="J49" s="98">
        <f t="shared" si="9"/>
        <v>26300</v>
      </c>
      <c r="K49" s="121">
        <f t="shared" si="11"/>
        <v>2.2003583388134524</v>
      </c>
    </row>
    <row r="50" spans="1:12" ht="84" x14ac:dyDescent="0.2">
      <c r="A50" s="42">
        <v>308562</v>
      </c>
      <c r="B50" s="40" t="s">
        <v>69</v>
      </c>
      <c r="C50" s="98">
        <v>1218395</v>
      </c>
      <c r="D50" s="120">
        <v>13500</v>
      </c>
      <c r="E50" s="41">
        <v>1204895</v>
      </c>
      <c r="F50" s="41">
        <v>0</v>
      </c>
      <c r="G50" s="98"/>
      <c r="H50" s="98">
        <f t="shared" si="2"/>
        <v>0</v>
      </c>
      <c r="I50" s="130">
        <f t="shared" si="8"/>
        <v>0</v>
      </c>
      <c r="J50" s="98">
        <f t="shared" si="9"/>
        <v>13500</v>
      </c>
      <c r="K50" s="121">
        <f t="shared" si="11"/>
        <v>1.1080150525896773</v>
      </c>
    </row>
    <row r="51" spans="1:12" ht="60" x14ac:dyDescent="0.2">
      <c r="A51" s="42">
        <v>310146</v>
      </c>
      <c r="B51" s="40" t="s">
        <v>70</v>
      </c>
      <c r="C51" s="98">
        <v>700590</v>
      </c>
      <c r="D51" s="120">
        <v>10000</v>
      </c>
      <c r="E51" s="41">
        <v>688392</v>
      </c>
      <c r="F51" s="41">
        <v>10000</v>
      </c>
      <c r="G51" s="98"/>
      <c r="H51" s="98">
        <f t="shared" si="2"/>
        <v>10000</v>
      </c>
      <c r="I51" s="130">
        <f t="shared" si="8"/>
        <v>1.4526606933258956</v>
      </c>
      <c r="J51" s="98">
        <f t="shared" si="9"/>
        <v>20000</v>
      </c>
      <c r="K51" s="121">
        <f t="shared" si="11"/>
        <v>2.8547367219058222</v>
      </c>
    </row>
    <row r="52" spans="1:12" ht="72" x14ac:dyDescent="0.2">
      <c r="A52" s="42">
        <v>333135</v>
      </c>
      <c r="B52" s="40" t="s">
        <v>71</v>
      </c>
      <c r="C52" s="98">
        <v>1195800</v>
      </c>
      <c r="D52" s="120">
        <v>10800</v>
      </c>
      <c r="E52" s="41">
        <v>258547</v>
      </c>
      <c r="F52" s="41">
        <v>0</v>
      </c>
      <c r="G52" s="98"/>
      <c r="H52" s="98">
        <f t="shared" si="2"/>
        <v>0</v>
      </c>
      <c r="I52" s="130">
        <f t="shared" si="8"/>
        <v>0</v>
      </c>
      <c r="J52" s="98">
        <f t="shared" si="9"/>
        <v>10800</v>
      </c>
      <c r="K52" s="121">
        <f t="shared" si="11"/>
        <v>0.90316106372303062</v>
      </c>
    </row>
    <row r="53" spans="1:12" ht="48" x14ac:dyDescent="0.2">
      <c r="A53" s="127">
        <v>335595</v>
      </c>
      <c r="B53" s="128" t="s">
        <v>83</v>
      </c>
      <c r="C53" s="98">
        <v>521704.67</v>
      </c>
      <c r="D53" s="120">
        <v>0</v>
      </c>
      <c r="E53" s="98">
        <v>521705</v>
      </c>
      <c r="F53" s="98">
        <v>0</v>
      </c>
      <c r="G53" s="98"/>
      <c r="H53" s="98">
        <f t="shared" si="2"/>
        <v>0</v>
      </c>
      <c r="I53" s="130">
        <f t="shared" si="8"/>
        <v>0</v>
      </c>
      <c r="J53" s="98">
        <f t="shared" si="9"/>
        <v>0</v>
      </c>
      <c r="K53" s="130">
        <f t="shared" si="11"/>
        <v>0</v>
      </c>
    </row>
    <row r="54" spans="1:12" ht="26.25" customHeight="1" x14ac:dyDescent="0.2">
      <c r="A54" s="40"/>
      <c r="B54" s="86" t="s">
        <v>125</v>
      </c>
      <c r="C54" s="86"/>
      <c r="D54" s="45">
        <f>SUM(D55:D57)</f>
        <v>1598048</v>
      </c>
      <c r="E54" s="45">
        <f>SUM(E55:E57)</f>
        <v>5127084</v>
      </c>
      <c r="F54" s="45">
        <f>SUM(F55:F57)</f>
        <v>135300</v>
      </c>
      <c r="G54" s="45">
        <f t="shared" ref="G54" si="12">SUM(G55:G57)</f>
        <v>0</v>
      </c>
      <c r="H54" s="45">
        <f t="shared" si="2"/>
        <v>135300</v>
      </c>
      <c r="I54" s="87">
        <f t="shared" si="8"/>
        <v>2.6389269222037322</v>
      </c>
      <c r="J54" s="45">
        <f t="shared" si="9"/>
        <v>1733348</v>
      </c>
      <c r="K54" s="45"/>
      <c r="L54" s="31"/>
    </row>
    <row r="55" spans="1:12" ht="36" x14ac:dyDescent="0.2">
      <c r="A55" s="42">
        <v>182070</v>
      </c>
      <c r="B55" s="40" t="s">
        <v>110</v>
      </c>
      <c r="C55" s="98">
        <v>1197216.1399999999</v>
      </c>
      <c r="D55" s="98">
        <v>879608</v>
      </c>
      <c r="E55" s="41">
        <v>278603</v>
      </c>
      <c r="F55" s="41">
        <v>135300</v>
      </c>
      <c r="G55" s="98"/>
      <c r="H55" s="98">
        <f t="shared" si="2"/>
        <v>135300</v>
      </c>
      <c r="I55" s="130">
        <f t="shared" si="8"/>
        <v>48.563726880184348</v>
      </c>
      <c r="J55" s="98">
        <f t="shared" si="9"/>
        <v>1014908</v>
      </c>
      <c r="K55" s="121">
        <f>J55/C55%</f>
        <v>84.772328578864645</v>
      </c>
    </row>
    <row r="56" spans="1:12" ht="36" x14ac:dyDescent="0.2">
      <c r="A56" s="127">
        <v>206839</v>
      </c>
      <c r="B56" s="128" t="s">
        <v>111</v>
      </c>
      <c r="C56" s="98">
        <v>1531774.66</v>
      </c>
      <c r="D56" s="98">
        <v>718440</v>
      </c>
      <c r="E56" s="98">
        <v>348481</v>
      </c>
      <c r="F56" s="98">
        <v>0</v>
      </c>
      <c r="G56" s="98"/>
      <c r="H56" s="98">
        <f t="shared" si="2"/>
        <v>0</v>
      </c>
      <c r="I56" s="130">
        <f t="shared" si="8"/>
        <v>0</v>
      </c>
      <c r="J56" s="98">
        <f t="shared" si="9"/>
        <v>718440</v>
      </c>
      <c r="K56" s="130">
        <f>J56/C56%</f>
        <v>46.902460183014128</v>
      </c>
    </row>
    <row r="57" spans="1:12" ht="24" x14ac:dyDescent="0.2">
      <c r="A57" s="132">
        <v>2378488</v>
      </c>
      <c r="B57" s="128" t="s">
        <v>157</v>
      </c>
      <c r="C57" s="98">
        <v>4500000</v>
      </c>
      <c r="D57" s="98">
        <v>0</v>
      </c>
      <c r="E57" s="98">
        <v>4500000</v>
      </c>
      <c r="F57" s="98">
        <v>0</v>
      </c>
      <c r="G57" s="98"/>
      <c r="H57" s="98">
        <f t="shared" si="2"/>
        <v>0</v>
      </c>
      <c r="I57" s="130">
        <f t="shared" si="8"/>
        <v>0</v>
      </c>
      <c r="J57" s="98">
        <f t="shared" si="9"/>
        <v>0</v>
      </c>
      <c r="K57" s="130">
        <f>J57/C57%</f>
        <v>0</v>
      </c>
    </row>
    <row r="58" spans="1:12" ht="26.25" customHeight="1" x14ac:dyDescent="0.2">
      <c r="A58" s="32"/>
      <c r="B58" s="86" t="s">
        <v>126</v>
      </c>
      <c r="C58" s="86"/>
      <c r="D58" s="45">
        <f>SUM(D59:D62)</f>
        <v>112327.17</v>
      </c>
      <c r="E58" s="45">
        <f>SUM(E59:E76)</f>
        <v>13168036</v>
      </c>
      <c r="F58" s="45">
        <f>SUM(F59:F76)</f>
        <v>261492</v>
      </c>
      <c r="G58" s="45">
        <f t="shared" ref="G58" si="13">SUM(G59:G62)</f>
        <v>1822630</v>
      </c>
      <c r="H58" s="45">
        <f t="shared" si="2"/>
        <v>2084122</v>
      </c>
      <c r="I58" s="87">
        <f t="shared" si="8"/>
        <v>15.827128662163441</v>
      </c>
      <c r="J58" s="45">
        <f t="shared" si="9"/>
        <v>2196449.17</v>
      </c>
      <c r="K58" s="45"/>
      <c r="L58" s="31"/>
    </row>
    <row r="59" spans="1:12" ht="48" x14ac:dyDescent="0.2">
      <c r="A59" s="42">
        <v>220053</v>
      </c>
      <c r="B59" s="40" t="s">
        <v>62</v>
      </c>
      <c r="C59" s="98">
        <v>9951775</v>
      </c>
      <c r="D59" s="120">
        <v>33000</v>
      </c>
      <c r="E59" s="41">
        <v>190490</v>
      </c>
      <c r="F59" s="41">
        <v>38000</v>
      </c>
      <c r="G59" s="98"/>
      <c r="H59" s="98">
        <f t="shared" si="2"/>
        <v>38000</v>
      </c>
      <c r="I59" s="130">
        <f t="shared" si="8"/>
        <v>19.948553729854584</v>
      </c>
      <c r="J59" s="98">
        <f t="shared" si="9"/>
        <v>71000</v>
      </c>
      <c r="K59" s="121">
        <f t="shared" ref="K59:K76" si="14">J59/C59%</f>
        <v>0.71344056713500859</v>
      </c>
    </row>
    <row r="60" spans="1:12" ht="36" x14ac:dyDescent="0.2">
      <c r="A60" s="42">
        <v>285368</v>
      </c>
      <c r="B60" s="40" t="s">
        <v>80</v>
      </c>
      <c r="C60" s="98">
        <v>7853261.5899999999</v>
      </c>
      <c r="D60" s="120">
        <v>57066.28</v>
      </c>
      <c r="E60" s="41">
        <v>7796195</v>
      </c>
      <c r="F60" s="41">
        <v>160644</v>
      </c>
      <c r="G60" s="98">
        <v>304078</v>
      </c>
      <c r="H60" s="98">
        <f t="shared" si="2"/>
        <v>464722</v>
      </c>
      <c r="I60" s="130">
        <f t="shared" si="8"/>
        <v>5.9608821995858241</v>
      </c>
      <c r="J60" s="98">
        <f t="shared" si="9"/>
        <v>521788.28</v>
      </c>
      <c r="K60" s="121">
        <f t="shared" si="14"/>
        <v>6.6442238555305781</v>
      </c>
    </row>
    <row r="61" spans="1:12" ht="36" x14ac:dyDescent="0.2">
      <c r="A61" s="127">
        <v>271878</v>
      </c>
      <c r="B61" s="128" t="s">
        <v>63</v>
      </c>
      <c r="C61" s="98">
        <v>3653711.35</v>
      </c>
      <c r="D61" s="120">
        <v>22260.89</v>
      </c>
      <c r="E61" s="98">
        <v>3631451</v>
      </c>
      <c r="F61" s="98">
        <v>53248</v>
      </c>
      <c r="G61" s="98">
        <v>1518552</v>
      </c>
      <c r="H61" s="98">
        <f t="shared" si="2"/>
        <v>1571800</v>
      </c>
      <c r="I61" s="130">
        <f t="shared" si="8"/>
        <v>43.282974216091581</v>
      </c>
      <c r="J61" s="98">
        <f t="shared" si="9"/>
        <v>1594060.89</v>
      </c>
      <c r="K61" s="130">
        <f t="shared" si="14"/>
        <v>43.628539238601867</v>
      </c>
    </row>
    <row r="62" spans="1:12" ht="36" x14ac:dyDescent="0.2">
      <c r="A62" s="127">
        <v>299828</v>
      </c>
      <c r="B62" s="128" t="s">
        <v>156</v>
      </c>
      <c r="C62" s="98">
        <v>4271271</v>
      </c>
      <c r="D62" s="120">
        <v>0</v>
      </c>
      <c r="E62" s="98">
        <v>50000</v>
      </c>
      <c r="F62" s="98">
        <v>9600</v>
      </c>
      <c r="G62" s="98"/>
      <c r="H62" s="98">
        <f t="shared" si="2"/>
        <v>9600</v>
      </c>
      <c r="I62" s="130">
        <f t="shared" si="8"/>
        <v>19.2</v>
      </c>
      <c r="J62" s="98">
        <f t="shared" si="9"/>
        <v>9600</v>
      </c>
      <c r="K62" s="130">
        <f t="shared" si="14"/>
        <v>0.2247574550994306</v>
      </c>
    </row>
    <row r="63" spans="1:12" ht="48" x14ac:dyDescent="0.2">
      <c r="A63" s="127">
        <v>2380917</v>
      </c>
      <c r="B63" s="128" t="s">
        <v>173</v>
      </c>
      <c r="C63" s="98">
        <v>11400</v>
      </c>
      <c r="D63" s="120">
        <v>0</v>
      </c>
      <c r="E63" s="98">
        <v>11400</v>
      </c>
      <c r="F63" s="98">
        <v>0</v>
      </c>
      <c r="G63" s="98"/>
      <c r="H63" s="98">
        <f t="shared" si="2"/>
        <v>0</v>
      </c>
      <c r="I63" s="130">
        <f t="shared" si="8"/>
        <v>0</v>
      </c>
      <c r="J63" s="98">
        <f t="shared" si="9"/>
        <v>0</v>
      </c>
      <c r="K63" s="130">
        <f t="shared" si="14"/>
        <v>0</v>
      </c>
    </row>
    <row r="64" spans="1:12" ht="48" x14ac:dyDescent="0.2">
      <c r="A64" s="127">
        <v>2380918</v>
      </c>
      <c r="B64" s="128" t="s">
        <v>174</v>
      </c>
      <c r="C64" s="98">
        <v>350001</v>
      </c>
      <c r="D64" s="120">
        <v>0</v>
      </c>
      <c r="E64" s="98">
        <v>350001</v>
      </c>
      <c r="F64" s="98">
        <v>0</v>
      </c>
      <c r="G64" s="98"/>
      <c r="H64" s="98">
        <f t="shared" si="2"/>
        <v>0</v>
      </c>
      <c r="I64" s="130">
        <f t="shared" si="8"/>
        <v>0</v>
      </c>
      <c r="J64" s="98">
        <f t="shared" si="9"/>
        <v>0</v>
      </c>
      <c r="K64" s="130">
        <f t="shared" si="14"/>
        <v>0</v>
      </c>
    </row>
    <row r="65" spans="1:12" ht="36" x14ac:dyDescent="0.2">
      <c r="A65" s="127">
        <v>2380922</v>
      </c>
      <c r="B65" s="128" t="s">
        <v>175</v>
      </c>
      <c r="C65" s="98">
        <v>226400</v>
      </c>
      <c r="D65" s="120">
        <v>0</v>
      </c>
      <c r="E65" s="98">
        <v>226400</v>
      </c>
      <c r="F65" s="98">
        <v>0</v>
      </c>
      <c r="G65" s="98"/>
      <c r="H65" s="98">
        <f t="shared" si="2"/>
        <v>0</v>
      </c>
      <c r="I65" s="130">
        <f t="shared" si="8"/>
        <v>0</v>
      </c>
      <c r="J65" s="98">
        <f t="shared" si="9"/>
        <v>0</v>
      </c>
      <c r="K65" s="130">
        <f t="shared" si="14"/>
        <v>0</v>
      </c>
    </row>
    <row r="66" spans="1:12" ht="36" x14ac:dyDescent="0.2">
      <c r="A66" s="127">
        <v>2380925</v>
      </c>
      <c r="B66" s="128" t="s">
        <v>176</v>
      </c>
      <c r="C66" s="98">
        <v>127900</v>
      </c>
      <c r="D66" s="120">
        <v>0</v>
      </c>
      <c r="E66" s="98">
        <v>127900</v>
      </c>
      <c r="F66" s="98">
        <v>0</v>
      </c>
      <c r="G66" s="98"/>
      <c r="H66" s="98">
        <f t="shared" si="2"/>
        <v>0</v>
      </c>
      <c r="I66" s="130">
        <f t="shared" si="8"/>
        <v>0</v>
      </c>
      <c r="J66" s="98">
        <f t="shared" si="9"/>
        <v>0</v>
      </c>
      <c r="K66" s="130">
        <f t="shared" si="14"/>
        <v>0</v>
      </c>
    </row>
    <row r="67" spans="1:12" ht="36" x14ac:dyDescent="0.2">
      <c r="A67" s="127">
        <v>2380928</v>
      </c>
      <c r="B67" s="128" t="s">
        <v>177</v>
      </c>
      <c r="C67" s="98">
        <v>174005</v>
      </c>
      <c r="D67" s="120">
        <v>0</v>
      </c>
      <c r="E67" s="98">
        <v>174005</v>
      </c>
      <c r="F67" s="98">
        <v>0</v>
      </c>
      <c r="G67" s="98"/>
      <c r="H67" s="98">
        <f t="shared" ref="H67:H120" si="15">SUM(F67:G67)</f>
        <v>0</v>
      </c>
      <c r="I67" s="130">
        <f t="shared" si="8"/>
        <v>0</v>
      </c>
      <c r="J67" s="98">
        <f t="shared" si="9"/>
        <v>0</v>
      </c>
      <c r="K67" s="130">
        <f t="shared" si="14"/>
        <v>0</v>
      </c>
    </row>
    <row r="68" spans="1:12" ht="48" x14ac:dyDescent="0.2">
      <c r="A68" s="127">
        <v>2380929</v>
      </c>
      <c r="B68" s="128" t="s">
        <v>178</v>
      </c>
      <c r="C68" s="98">
        <v>138886</v>
      </c>
      <c r="D68" s="120">
        <v>0</v>
      </c>
      <c r="E68" s="98">
        <v>138886</v>
      </c>
      <c r="F68" s="98">
        <v>0</v>
      </c>
      <c r="G68" s="98"/>
      <c r="H68" s="98">
        <f t="shared" si="15"/>
        <v>0</v>
      </c>
      <c r="I68" s="130">
        <f t="shared" si="8"/>
        <v>0</v>
      </c>
      <c r="J68" s="98">
        <f t="shared" si="9"/>
        <v>0</v>
      </c>
      <c r="K68" s="130">
        <f t="shared" si="14"/>
        <v>0</v>
      </c>
    </row>
    <row r="69" spans="1:12" ht="36" x14ac:dyDescent="0.2">
      <c r="A69" s="127">
        <v>2380932</v>
      </c>
      <c r="B69" s="128" t="s">
        <v>179</v>
      </c>
      <c r="C69" s="98">
        <v>37500</v>
      </c>
      <c r="D69" s="120">
        <v>0</v>
      </c>
      <c r="E69" s="98">
        <v>37500</v>
      </c>
      <c r="F69" s="98">
        <v>0</v>
      </c>
      <c r="G69" s="98"/>
      <c r="H69" s="98">
        <f t="shared" si="15"/>
        <v>0</v>
      </c>
      <c r="I69" s="130">
        <f t="shared" si="8"/>
        <v>0</v>
      </c>
      <c r="J69" s="98">
        <f t="shared" si="9"/>
        <v>0</v>
      </c>
      <c r="K69" s="130">
        <f t="shared" si="14"/>
        <v>0</v>
      </c>
    </row>
    <row r="70" spans="1:12" ht="36" x14ac:dyDescent="0.2">
      <c r="A70" s="127">
        <v>2380933</v>
      </c>
      <c r="B70" s="128" t="s">
        <v>180</v>
      </c>
      <c r="C70" s="98">
        <v>14500</v>
      </c>
      <c r="D70" s="120">
        <v>0</v>
      </c>
      <c r="E70" s="98">
        <v>14500</v>
      </c>
      <c r="F70" s="98">
        <v>0</v>
      </c>
      <c r="G70" s="98"/>
      <c r="H70" s="98">
        <f t="shared" si="15"/>
        <v>0</v>
      </c>
      <c r="I70" s="130">
        <f t="shared" ref="I70:I101" si="16">H70/E70%</f>
        <v>0</v>
      </c>
      <c r="J70" s="98">
        <f t="shared" ref="J70:J101" si="17">D70+H70</f>
        <v>0</v>
      </c>
      <c r="K70" s="130">
        <f t="shared" si="14"/>
        <v>0</v>
      </c>
    </row>
    <row r="71" spans="1:12" ht="24" x14ac:dyDescent="0.2">
      <c r="A71" s="127">
        <v>2380934</v>
      </c>
      <c r="B71" s="128" t="s">
        <v>181</v>
      </c>
      <c r="C71" s="98">
        <v>121720</v>
      </c>
      <c r="D71" s="120">
        <v>0</v>
      </c>
      <c r="E71" s="98">
        <v>121720</v>
      </c>
      <c r="F71" s="98">
        <v>0</v>
      </c>
      <c r="G71" s="98"/>
      <c r="H71" s="98">
        <f t="shared" si="15"/>
        <v>0</v>
      </c>
      <c r="I71" s="130">
        <f t="shared" si="16"/>
        <v>0</v>
      </c>
      <c r="J71" s="98">
        <f t="shared" si="17"/>
        <v>0</v>
      </c>
      <c r="K71" s="130">
        <f t="shared" si="14"/>
        <v>0</v>
      </c>
    </row>
    <row r="72" spans="1:12" ht="48" x14ac:dyDescent="0.2">
      <c r="A72" s="127">
        <v>2380935</v>
      </c>
      <c r="B72" s="128" t="s">
        <v>182</v>
      </c>
      <c r="C72" s="98">
        <v>95300</v>
      </c>
      <c r="D72" s="120">
        <v>0</v>
      </c>
      <c r="E72" s="98">
        <v>95300</v>
      </c>
      <c r="F72" s="98">
        <v>0</v>
      </c>
      <c r="G72" s="98"/>
      <c r="H72" s="98">
        <f t="shared" si="15"/>
        <v>0</v>
      </c>
      <c r="I72" s="130">
        <f t="shared" si="16"/>
        <v>0</v>
      </c>
      <c r="J72" s="98">
        <f t="shared" si="17"/>
        <v>0</v>
      </c>
      <c r="K72" s="130">
        <f t="shared" si="14"/>
        <v>0</v>
      </c>
    </row>
    <row r="73" spans="1:12" ht="36" x14ac:dyDescent="0.2">
      <c r="A73" s="127">
        <v>2380936</v>
      </c>
      <c r="B73" s="128" t="s">
        <v>183</v>
      </c>
      <c r="C73" s="98">
        <v>70698</v>
      </c>
      <c r="D73" s="120">
        <v>0</v>
      </c>
      <c r="E73" s="98">
        <v>70698</v>
      </c>
      <c r="F73" s="98">
        <v>0</v>
      </c>
      <c r="G73" s="98"/>
      <c r="H73" s="98">
        <f t="shared" si="15"/>
        <v>0</v>
      </c>
      <c r="I73" s="130">
        <f t="shared" si="16"/>
        <v>0</v>
      </c>
      <c r="J73" s="98">
        <f t="shared" si="17"/>
        <v>0</v>
      </c>
      <c r="K73" s="130">
        <f t="shared" si="14"/>
        <v>0</v>
      </c>
    </row>
    <row r="74" spans="1:12" ht="48" x14ac:dyDescent="0.2">
      <c r="A74" s="127">
        <v>2380937</v>
      </c>
      <c r="B74" s="128" t="s">
        <v>184</v>
      </c>
      <c r="C74" s="98">
        <v>38650</v>
      </c>
      <c r="D74" s="120">
        <v>0</v>
      </c>
      <c r="E74" s="98">
        <v>38650</v>
      </c>
      <c r="F74" s="98">
        <v>0</v>
      </c>
      <c r="G74" s="98"/>
      <c r="H74" s="98">
        <f t="shared" si="15"/>
        <v>0</v>
      </c>
      <c r="I74" s="130">
        <f t="shared" si="16"/>
        <v>0</v>
      </c>
      <c r="J74" s="98">
        <f t="shared" si="17"/>
        <v>0</v>
      </c>
      <c r="K74" s="130">
        <f t="shared" si="14"/>
        <v>0</v>
      </c>
    </row>
    <row r="75" spans="1:12" ht="36" x14ac:dyDescent="0.2">
      <c r="A75" s="127">
        <v>2381092</v>
      </c>
      <c r="B75" s="128" t="s">
        <v>185</v>
      </c>
      <c r="C75" s="98">
        <v>42940</v>
      </c>
      <c r="D75" s="120">
        <v>0</v>
      </c>
      <c r="E75" s="98">
        <v>42940</v>
      </c>
      <c r="F75" s="98">
        <v>0</v>
      </c>
      <c r="G75" s="98"/>
      <c r="H75" s="98">
        <f t="shared" si="15"/>
        <v>0</v>
      </c>
      <c r="I75" s="130">
        <f t="shared" si="16"/>
        <v>0</v>
      </c>
      <c r="J75" s="98">
        <f t="shared" si="17"/>
        <v>0</v>
      </c>
      <c r="K75" s="130">
        <f t="shared" si="14"/>
        <v>0</v>
      </c>
    </row>
    <row r="76" spans="1:12" ht="48" x14ac:dyDescent="0.2">
      <c r="A76" s="127">
        <v>2381093</v>
      </c>
      <c r="B76" s="128" t="s">
        <v>186</v>
      </c>
      <c r="C76" s="98">
        <v>50000</v>
      </c>
      <c r="D76" s="120">
        <v>0</v>
      </c>
      <c r="E76" s="98">
        <v>50000</v>
      </c>
      <c r="F76" s="98">
        <v>0</v>
      </c>
      <c r="G76" s="98"/>
      <c r="H76" s="98">
        <f t="shared" si="15"/>
        <v>0</v>
      </c>
      <c r="I76" s="130">
        <f t="shared" si="16"/>
        <v>0</v>
      </c>
      <c r="J76" s="98">
        <f t="shared" si="17"/>
        <v>0</v>
      </c>
      <c r="K76" s="130">
        <f t="shared" si="14"/>
        <v>0</v>
      </c>
    </row>
    <row r="77" spans="1:12" ht="24" x14ac:dyDescent="0.2">
      <c r="A77" s="127"/>
      <c r="B77" s="86" t="s">
        <v>147</v>
      </c>
      <c r="C77" s="86"/>
      <c r="D77" s="45">
        <f>D78</f>
        <v>454257.49</v>
      </c>
      <c r="E77" s="45">
        <f>E78</f>
        <v>811789</v>
      </c>
      <c r="F77" s="45">
        <f>F78</f>
        <v>322650</v>
      </c>
      <c r="G77" s="45">
        <f>G78</f>
        <v>15000</v>
      </c>
      <c r="H77" s="45">
        <f t="shared" si="15"/>
        <v>337650</v>
      </c>
      <c r="I77" s="87">
        <f t="shared" si="16"/>
        <v>41.593320431787077</v>
      </c>
      <c r="J77" s="45">
        <f t="shared" si="17"/>
        <v>791907.49</v>
      </c>
      <c r="K77" s="45"/>
    </row>
    <row r="78" spans="1:12" ht="60" x14ac:dyDescent="0.2">
      <c r="A78" s="132">
        <v>172862</v>
      </c>
      <c r="B78" s="40" t="s">
        <v>148</v>
      </c>
      <c r="C78" s="98">
        <v>1266047.04</v>
      </c>
      <c r="D78" s="120">
        <v>454257.49</v>
      </c>
      <c r="E78" s="98">
        <v>811789</v>
      </c>
      <c r="F78" s="98">
        <v>322650</v>
      </c>
      <c r="G78" s="98">
        <v>15000</v>
      </c>
      <c r="H78" s="98">
        <f t="shared" si="15"/>
        <v>337650</v>
      </c>
      <c r="I78" s="130">
        <f t="shared" si="16"/>
        <v>41.593320431787077</v>
      </c>
      <c r="J78" s="98">
        <f t="shared" si="17"/>
        <v>791907.49</v>
      </c>
      <c r="K78" s="121">
        <f>J78/C78%</f>
        <v>62.549610320956162</v>
      </c>
    </row>
    <row r="79" spans="1:12" ht="26.25" customHeight="1" x14ac:dyDescent="0.2">
      <c r="A79" s="40"/>
      <c r="B79" s="86" t="s">
        <v>127</v>
      </c>
      <c r="C79" s="86"/>
      <c r="D79" s="45">
        <f>SUM(D80:D80)</f>
        <v>6880790.0800000001</v>
      </c>
      <c r="E79" s="45">
        <f>SUM(E80:E80)</f>
        <v>3172874</v>
      </c>
      <c r="F79" s="45">
        <f>F80</f>
        <v>3172871</v>
      </c>
      <c r="G79" s="45">
        <f>SUM(G80:G80)</f>
        <v>0</v>
      </c>
      <c r="H79" s="45">
        <f t="shared" si="15"/>
        <v>3172871</v>
      </c>
      <c r="I79" s="87">
        <f t="shared" si="16"/>
        <v>99.999905448498737</v>
      </c>
      <c r="J79" s="45">
        <f t="shared" si="17"/>
        <v>10053661.08</v>
      </c>
      <c r="K79" s="45"/>
      <c r="L79" s="31"/>
    </row>
    <row r="80" spans="1:12" ht="84" x14ac:dyDescent="0.2">
      <c r="A80" s="42">
        <v>120501</v>
      </c>
      <c r="B80" s="40" t="s">
        <v>116</v>
      </c>
      <c r="C80" s="98">
        <v>11627506.300000001</v>
      </c>
      <c r="D80" s="98">
        <v>6880790.0800000001</v>
      </c>
      <c r="E80" s="41">
        <v>3172874</v>
      </c>
      <c r="F80" s="41">
        <v>3172871</v>
      </c>
      <c r="G80" s="98"/>
      <c r="H80" s="98">
        <f t="shared" si="15"/>
        <v>3172871</v>
      </c>
      <c r="I80" s="130">
        <f t="shared" si="16"/>
        <v>99.999905448498737</v>
      </c>
      <c r="J80" s="98">
        <f t="shared" si="17"/>
        <v>10053661.08</v>
      </c>
      <c r="K80" s="121">
        <f>J80/C80%</f>
        <v>86.464464697817448</v>
      </c>
    </row>
    <row r="81" spans="1:13" ht="26.25" customHeight="1" x14ac:dyDescent="0.2">
      <c r="A81" s="40"/>
      <c r="B81" s="86" t="s">
        <v>128</v>
      </c>
      <c r="C81" s="86"/>
      <c r="D81" s="45">
        <f>SUM(D82:D83)</f>
        <v>385385.33999999997</v>
      </c>
      <c r="E81" s="45">
        <f>SUM(E82:E83)</f>
        <v>12241013</v>
      </c>
      <c r="F81" s="45">
        <v>0</v>
      </c>
      <c r="G81" s="45">
        <f>SUM(G82:G83)</f>
        <v>0</v>
      </c>
      <c r="H81" s="45">
        <f t="shared" si="15"/>
        <v>0</v>
      </c>
      <c r="I81" s="87">
        <f t="shared" si="16"/>
        <v>0</v>
      </c>
      <c r="J81" s="45">
        <f t="shared" si="17"/>
        <v>385385.33999999997</v>
      </c>
      <c r="K81" s="45"/>
      <c r="L81" s="31"/>
    </row>
    <row r="82" spans="1:13" ht="48" x14ac:dyDescent="0.2">
      <c r="A82" s="42">
        <v>25249</v>
      </c>
      <c r="B82" s="40" t="s">
        <v>91</v>
      </c>
      <c r="C82" s="98">
        <v>9815264</v>
      </c>
      <c r="D82" s="120">
        <v>225042.33</v>
      </c>
      <c r="E82" s="41">
        <v>9493723</v>
      </c>
      <c r="F82" s="41">
        <v>0</v>
      </c>
      <c r="G82" s="98"/>
      <c r="H82" s="98">
        <f t="shared" si="15"/>
        <v>0</v>
      </c>
      <c r="I82" s="130">
        <f t="shared" si="16"/>
        <v>0</v>
      </c>
      <c r="J82" s="98">
        <f t="shared" si="17"/>
        <v>225042.33</v>
      </c>
      <c r="K82" s="121">
        <f>J82/C82%</f>
        <v>2.2927791855624053</v>
      </c>
    </row>
    <row r="83" spans="1:13" ht="60" x14ac:dyDescent="0.2">
      <c r="A83" s="42">
        <v>180262</v>
      </c>
      <c r="B83" s="40" t="s">
        <v>92</v>
      </c>
      <c r="C83" s="98">
        <v>5718076</v>
      </c>
      <c r="D83" s="120">
        <v>160343.01</v>
      </c>
      <c r="E83" s="41">
        <v>2747290</v>
      </c>
      <c r="F83" s="41">
        <v>0</v>
      </c>
      <c r="G83" s="98"/>
      <c r="H83" s="98">
        <f t="shared" si="15"/>
        <v>0</v>
      </c>
      <c r="I83" s="130">
        <f t="shared" si="16"/>
        <v>0</v>
      </c>
      <c r="J83" s="98">
        <f t="shared" si="17"/>
        <v>160343.01</v>
      </c>
      <c r="K83" s="121">
        <f>J83/C83%</f>
        <v>2.8041426871556099</v>
      </c>
    </row>
    <row r="84" spans="1:13" ht="26.25" customHeight="1" x14ac:dyDescent="0.2">
      <c r="A84" s="40"/>
      <c r="B84" s="86" t="s">
        <v>129</v>
      </c>
      <c r="C84" s="86"/>
      <c r="D84" s="45">
        <f>SUM(D85:D91)</f>
        <v>0</v>
      </c>
      <c r="E84" s="45">
        <f>SUM(E85:E91)</f>
        <v>1563211</v>
      </c>
      <c r="F84" s="45">
        <f>SUM(F85:F91)</f>
        <v>1563211</v>
      </c>
      <c r="G84" s="45">
        <f>SUM(G85:G91)</f>
        <v>0</v>
      </c>
      <c r="H84" s="45">
        <f t="shared" si="15"/>
        <v>1563211</v>
      </c>
      <c r="I84" s="87">
        <f t="shared" si="16"/>
        <v>100</v>
      </c>
      <c r="J84" s="45">
        <f t="shared" si="17"/>
        <v>1563211</v>
      </c>
      <c r="K84" s="45"/>
      <c r="L84" s="31"/>
    </row>
    <row r="85" spans="1:13" ht="84" x14ac:dyDescent="0.2">
      <c r="A85" s="42">
        <v>352080</v>
      </c>
      <c r="B85" s="40" t="s">
        <v>96</v>
      </c>
      <c r="C85" s="98">
        <v>274536.18</v>
      </c>
      <c r="D85" s="41">
        <v>0</v>
      </c>
      <c r="E85" s="41">
        <v>241974</v>
      </c>
      <c r="F85" s="41">
        <v>241974</v>
      </c>
      <c r="G85" s="98"/>
      <c r="H85" s="98">
        <f t="shared" si="15"/>
        <v>241974</v>
      </c>
      <c r="I85" s="130">
        <f t="shared" si="16"/>
        <v>100.00000000000001</v>
      </c>
      <c r="J85" s="98">
        <f t="shared" si="17"/>
        <v>241974</v>
      </c>
      <c r="K85" s="121">
        <f t="shared" ref="K85:K91" si="18">J85/C85%</f>
        <v>88.1392026362427</v>
      </c>
    </row>
    <row r="86" spans="1:13" ht="84" x14ac:dyDescent="0.2">
      <c r="A86" s="42">
        <v>352089</v>
      </c>
      <c r="B86" s="40" t="s">
        <v>97</v>
      </c>
      <c r="C86" s="98">
        <v>274536.18</v>
      </c>
      <c r="D86" s="120">
        <v>0</v>
      </c>
      <c r="E86" s="41">
        <v>241974</v>
      </c>
      <c r="F86" s="41">
        <v>241974</v>
      </c>
      <c r="G86" s="98"/>
      <c r="H86" s="98">
        <f t="shared" si="15"/>
        <v>241974</v>
      </c>
      <c r="I86" s="130">
        <f t="shared" si="16"/>
        <v>100.00000000000001</v>
      </c>
      <c r="J86" s="98">
        <f t="shared" si="17"/>
        <v>241974</v>
      </c>
      <c r="K86" s="121">
        <f t="shared" si="18"/>
        <v>88.1392026362427</v>
      </c>
    </row>
    <row r="87" spans="1:13" ht="84" x14ac:dyDescent="0.2">
      <c r="A87" s="42">
        <v>352256</v>
      </c>
      <c r="B87" s="40" t="s">
        <v>98</v>
      </c>
      <c r="C87" s="98">
        <v>274536.18</v>
      </c>
      <c r="D87" s="120">
        <v>0</v>
      </c>
      <c r="E87" s="41">
        <v>241974</v>
      </c>
      <c r="F87" s="41">
        <v>241974</v>
      </c>
      <c r="G87" s="98"/>
      <c r="H87" s="98">
        <f t="shared" si="15"/>
        <v>241974</v>
      </c>
      <c r="I87" s="130">
        <f t="shared" si="16"/>
        <v>100.00000000000001</v>
      </c>
      <c r="J87" s="98">
        <f t="shared" si="17"/>
        <v>241974</v>
      </c>
      <c r="K87" s="121">
        <f t="shared" si="18"/>
        <v>88.1392026362427</v>
      </c>
    </row>
    <row r="88" spans="1:13" ht="84" x14ac:dyDescent="0.2">
      <c r="A88" s="42">
        <v>352262</v>
      </c>
      <c r="B88" s="40" t="s">
        <v>99</v>
      </c>
      <c r="C88" s="98">
        <v>274536.18</v>
      </c>
      <c r="D88" s="120">
        <v>0</v>
      </c>
      <c r="E88" s="41">
        <v>241974</v>
      </c>
      <c r="F88" s="41">
        <v>241974</v>
      </c>
      <c r="G88" s="98"/>
      <c r="H88" s="98">
        <f t="shared" si="15"/>
        <v>241974</v>
      </c>
      <c r="I88" s="130">
        <f t="shared" si="16"/>
        <v>100.00000000000001</v>
      </c>
      <c r="J88" s="98">
        <f t="shared" si="17"/>
        <v>241974</v>
      </c>
      <c r="K88" s="121">
        <f t="shared" si="18"/>
        <v>88.1392026362427</v>
      </c>
    </row>
    <row r="89" spans="1:13" ht="84" x14ac:dyDescent="0.2">
      <c r="A89" s="42">
        <v>352266</v>
      </c>
      <c r="B89" s="40" t="s">
        <v>100</v>
      </c>
      <c r="C89" s="98">
        <v>274536.18</v>
      </c>
      <c r="D89" s="120">
        <v>0</v>
      </c>
      <c r="E89" s="41">
        <v>241974</v>
      </c>
      <c r="F89" s="41">
        <v>241974</v>
      </c>
      <c r="G89" s="98"/>
      <c r="H89" s="98">
        <f t="shared" si="15"/>
        <v>241974</v>
      </c>
      <c r="I89" s="130">
        <f t="shared" si="16"/>
        <v>100.00000000000001</v>
      </c>
      <c r="J89" s="98">
        <f t="shared" si="17"/>
        <v>241974</v>
      </c>
      <c r="K89" s="121">
        <f t="shared" si="18"/>
        <v>88.1392026362427</v>
      </c>
    </row>
    <row r="90" spans="1:13" ht="84" x14ac:dyDescent="0.2">
      <c r="A90" s="42">
        <v>352317</v>
      </c>
      <c r="B90" s="40" t="s">
        <v>101</v>
      </c>
      <c r="C90" s="98">
        <v>270424.90000000002</v>
      </c>
      <c r="D90" s="120">
        <v>0</v>
      </c>
      <c r="E90" s="41">
        <v>238228</v>
      </c>
      <c r="F90" s="41">
        <v>238228</v>
      </c>
      <c r="G90" s="98"/>
      <c r="H90" s="98">
        <f t="shared" si="15"/>
        <v>238228</v>
      </c>
      <c r="I90" s="130">
        <f t="shared" si="16"/>
        <v>99.999999999999986</v>
      </c>
      <c r="J90" s="98">
        <f t="shared" si="17"/>
        <v>238228</v>
      </c>
      <c r="K90" s="121">
        <f t="shared" si="18"/>
        <v>88.093958803349835</v>
      </c>
    </row>
    <row r="91" spans="1:13" ht="84" x14ac:dyDescent="0.2">
      <c r="A91" s="127">
        <v>352335</v>
      </c>
      <c r="B91" s="128" t="s">
        <v>102</v>
      </c>
      <c r="C91" s="98">
        <v>144571.4</v>
      </c>
      <c r="D91" s="120">
        <v>0</v>
      </c>
      <c r="E91" s="98">
        <v>115113</v>
      </c>
      <c r="F91" s="98">
        <v>115113</v>
      </c>
      <c r="G91" s="98"/>
      <c r="H91" s="98">
        <f t="shared" si="15"/>
        <v>115113</v>
      </c>
      <c r="I91" s="130">
        <f t="shared" si="16"/>
        <v>99.999999999999986</v>
      </c>
      <c r="J91" s="98">
        <f t="shared" si="17"/>
        <v>115113</v>
      </c>
      <c r="K91" s="130">
        <f t="shared" si="18"/>
        <v>79.623632336686242</v>
      </c>
    </row>
    <row r="92" spans="1:13" ht="29.25" customHeight="1" x14ac:dyDescent="0.2">
      <c r="A92" s="48"/>
      <c r="B92" s="43" t="s">
        <v>130</v>
      </c>
      <c r="C92" s="44"/>
      <c r="D92" s="45">
        <f>SUM(D93:D120)</f>
        <v>484730693.86000001</v>
      </c>
      <c r="E92" s="45">
        <f>SUM(E93:E120)</f>
        <v>81771035</v>
      </c>
      <c r="F92" s="45">
        <f>SUM(F93:F120)</f>
        <v>23368063</v>
      </c>
      <c r="G92" s="45">
        <f>SUM(G93:G120)</f>
        <v>2506528</v>
      </c>
      <c r="H92" s="45">
        <f t="shared" si="15"/>
        <v>25874591</v>
      </c>
      <c r="I92" s="115">
        <f t="shared" si="16"/>
        <v>31.642733884926368</v>
      </c>
      <c r="J92" s="45">
        <f t="shared" si="17"/>
        <v>510605284.86000001</v>
      </c>
      <c r="K92" s="115"/>
    </row>
    <row r="93" spans="1:13" ht="20.25" customHeight="1" x14ac:dyDescent="0.2">
      <c r="A93" s="46"/>
      <c r="B93" s="40" t="s">
        <v>18</v>
      </c>
      <c r="C93" s="41"/>
      <c r="D93" s="41">
        <v>21003225</v>
      </c>
      <c r="E93" s="41">
        <v>13812434</v>
      </c>
      <c r="F93" s="41">
        <v>7327135</v>
      </c>
      <c r="G93" s="41">
        <v>698589</v>
      </c>
      <c r="H93" s="41">
        <f t="shared" si="15"/>
        <v>8025724</v>
      </c>
      <c r="I93" s="85">
        <f t="shared" si="16"/>
        <v>58.105066782581552</v>
      </c>
      <c r="J93" s="41">
        <f t="shared" si="17"/>
        <v>29028949</v>
      </c>
      <c r="K93" s="85"/>
      <c r="L93" s="95"/>
    </row>
    <row r="94" spans="1:13" ht="42" customHeight="1" x14ac:dyDescent="0.2">
      <c r="A94" s="33">
        <v>27954</v>
      </c>
      <c r="B94" s="40" t="s">
        <v>45</v>
      </c>
      <c r="C94" s="41">
        <v>97047900</v>
      </c>
      <c r="D94" s="41">
        <v>96112594</v>
      </c>
      <c r="E94" s="41">
        <v>71943</v>
      </c>
      <c r="F94" s="41">
        <v>67000</v>
      </c>
      <c r="G94" s="41">
        <v>1379</v>
      </c>
      <c r="H94" s="41">
        <f t="shared" si="15"/>
        <v>68379</v>
      </c>
      <c r="I94" s="64">
        <f t="shared" si="16"/>
        <v>95.046078145198294</v>
      </c>
      <c r="J94" s="41">
        <f t="shared" si="17"/>
        <v>96180973</v>
      </c>
      <c r="K94" s="64">
        <f t="shared" ref="K94:K120" si="19">J94/C94%</f>
        <v>99.1067019482132</v>
      </c>
    </row>
    <row r="95" spans="1:13" ht="72" x14ac:dyDescent="0.2">
      <c r="A95" s="33">
        <v>68162</v>
      </c>
      <c r="B95" s="40" t="s">
        <v>46</v>
      </c>
      <c r="C95" s="41">
        <v>48696233</v>
      </c>
      <c r="D95" s="41">
        <v>47971945.640000001</v>
      </c>
      <c r="E95" s="41">
        <v>262947</v>
      </c>
      <c r="F95" s="41">
        <v>0</v>
      </c>
      <c r="G95" s="41"/>
      <c r="H95" s="41">
        <f t="shared" si="15"/>
        <v>0</v>
      </c>
      <c r="I95" s="64">
        <f t="shared" si="16"/>
        <v>0</v>
      </c>
      <c r="J95" s="41">
        <f t="shared" si="17"/>
        <v>47971945.640000001</v>
      </c>
      <c r="K95" s="64">
        <f t="shared" si="19"/>
        <v>98.512641912157761</v>
      </c>
      <c r="M95" s="95"/>
    </row>
    <row r="96" spans="1:13" ht="72" x14ac:dyDescent="0.2">
      <c r="A96" s="33">
        <v>67776</v>
      </c>
      <c r="B96" s="40" t="s">
        <v>47</v>
      </c>
      <c r="C96" s="41">
        <v>67541014</v>
      </c>
      <c r="D96" s="41">
        <v>66590983.560000002</v>
      </c>
      <c r="E96" s="41">
        <v>369904</v>
      </c>
      <c r="F96" s="41">
        <v>369903</v>
      </c>
      <c r="G96" s="41"/>
      <c r="H96" s="41">
        <f t="shared" si="15"/>
        <v>369903</v>
      </c>
      <c r="I96" s="64">
        <f t="shared" si="16"/>
        <v>99.999729659587359</v>
      </c>
      <c r="J96" s="41">
        <f t="shared" si="17"/>
        <v>66960886.560000002</v>
      </c>
      <c r="K96" s="64">
        <f t="shared" si="19"/>
        <v>99.14107383700221</v>
      </c>
    </row>
    <row r="97" spans="1:11" ht="80.25" customHeight="1" x14ac:dyDescent="0.2">
      <c r="A97" s="33">
        <v>67514</v>
      </c>
      <c r="B97" s="40" t="s">
        <v>48</v>
      </c>
      <c r="C97" s="41">
        <v>28004259</v>
      </c>
      <c r="D97" s="41">
        <v>26968128.920000002</v>
      </c>
      <c r="E97" s="41">
        <v>662925</v>
      </c>
      <c r="F97" s="41">
        <v>4500</v>
      </c>
      <c r="G97" s="41"/>
      <c r="H97" s="41">
        <f t="shared" si="15"/>
        <v>4500</v>
      </c>
      <c r="I97" s="64">
        <f t="shared" si="16"/>
        <v>0.6788098201153977</v>
      </c>
      <c r="J97" s="41">
        <f t="shared" si="17"/>
        <v>26972628.920000002</v>
      </c>
      <c r="K97" s="64">
        <f t="shared" si="19"/>
        <v>96.316167194425674</v>
      </c>
    </row>
    <row r="98" spans="1:11" ht="72" x14ac:dyDescent="0.2">
      <c r="A98" s="33">
        <v>67623</v>
      </c>
      <c r="B98" s="40" t="s">
        <v>49</v>
      </c>
      <c r="C98" s="41">
        <v>57466574</v>
      </c>
      <c r="D98" s="41">
        <v>56453152.509999998</v>
      </c>
      <c r="E98" s="41">
        <v>997433</v>
      </c>
      <c r="F98" s="41">
        <v>28000</v>
      </c>
      <c r="G98" s="41">
        <v>0</v>
      </c>
      <c r="H98" s="41">
        <f t="shared" si="15"/>
        <v>28000</v>
      </c>
      <c r="I98" s="64">
        <f t="shared" si="16"/>
        <v>2.8072060980537037</v>
      </c>
      <c r="J98" s="41">
        <f t="shared" si="17"/>
        <v>56481152.509999998</v>
      </c>
      <c r="K98" s="64">
        <f t="shared" si="19"/>
        <v>98.285226660632318</v>
      </c>
    </row>
    <row r="99" spans="1:11" ht="72" x14ac:dyDescent="0.2">
      <c r="A99" s="33">
        <v>68101</v>
      </c>
      <c r="B99" s="40" t="s">
        <v>50</v>
      </c>
      <c r="C99" s="41">
        <v>35922461</v>
      </c>
      <c r="D99" s="41">
        <v>36916942.789999999</v>
      </c>
      <c r="E99" s="41">
        <v>100330</v>
      </c>
      <c r="F99" s="41">
        <v>20000</v>
      </c>
      <c r="G99" s="41"/>
      <c r="H99" s="41">
        <f t="shared" si="15"/>
        <v>20000</v>
      </c>
      <c r="I99" s="64">
        <f t="shared" si="16"/>
        <v>19.934217083624041</v>
      </c>
      <c r="J99" s="41">
        <f t="shared" si="17"/>
        <v>36936942.789999999</v>
      </c>
      <c r="K99" s="64">
        <f t="shared" si="19"/>
        <v>102.82408766481784</v>
      </c>
    </row>
    <row r="100" spans="1:11" ht="81" customHeight="1" x14ac:dyDescent="0.2">
      <c r="A100" s="33">
        <v>68060</v>
      </c>
      <c r="B100" s="40" t="s">
        <v>51</v>
      </c>
      <c r="C100" s="41">
        <v>28583991</v>
      </c>
      <c r="D100" s="41">
        <v>29028477.149999999</v>
      </c>
      <c r="E100" s="41">
        <v>424257</v>
      </c>
      <c r="F100" s="41">
        <v>10000</v>
      </c>
      <c r="G100" s="41"/>
      <c r="H100" s="41">
        <f t="shared" si="15"/>
        <v>10000</v>
      </c>
      <c r="I100" s="64">
        <f t="shared" si="16"/>
        <v>2.3570618752312869</v>
      </c>
      <c r="J100" s="41">
        <f t="shared" si="17"/>
        <v>29038477.149999999</v>
      </c>
      <c r="K100" s="64">
        <f t="shared" si="19"/>
        <v>101.59000242478386</v>
      </c>
    </row>
    <row r="101" spans="1:11" ht="72" x14ac:dyDescent="0.2">
      <c r="A101" s="33">
        <v>68102</v>
      </c>
      <c r="B101" s="40" t="s">
        <v>52</v>
      </c>
      <c r="C101" s="41">
        <v>48464248</v>
      </c>
      <c r="D101" s="41">
        <v>47509269.479999997</v>
      </c>
      <c r="E101" s="41">
        <v>359031</v>
      </c>
      <c r="F101" s="41">
        <v>13500</v>
      </c>
      <c r="G101" s="41">
        <v>0</v>
      </c>
      <c r="H101" s="41">
        <f t="shared" si="15"/>
        <v>13500</v>
      </c>
      <c r="I101" s="64">
        <f t="shared" si="16"/>
        <v>3.760120992337709</v>
      </c>
      <c r="J101" s="41">
        <f t="shared" si="17"/>
        <v>47522769.479999997</v>
      </c>
      <c r="K101" s="64">
        <f t="shared" si="19"/>
        <v>98.057375160345003</v>
      </c>
    </row>
    <row r="102" spans="1:11" ht="72" x14ac:dyDescent="0.2">
      <c r="A102" s="33">
        <v>67932</v>
      </c>
      <c r="B102" s="40" t="s">
        <v>53</v>
      </c>
      <c r="C102" s="41">
        <v>32472052</v>
      </c>
      <c r="D102" s="41">
        <v>29239842.670000002</v>
      </c>
      <c r="E102" s="41">
        <v>3390107</v>
      </c>
      <c r="F102" s="41">
        <v>2104873</v>
      </c>
      <c r="G102" s="41">
        <v>524921</v>
      </c>
      <c r="H102" s="41">
        <f t="shared" si="15"/>
        <v>2629794</v>
      </c>
      <c r="I102" s="64">
        <f t="shared" ref="I102:I133" si="20">H102/E102%</f>
        <v>77.572595791224288</v>
      </c>
      <c r="J102" s="41">
        <f t="shared" ref="J102:J120" si="21">D102+H102</f>
        <v>31869636.670000002</v>
      </c>
      <c r="K102" s="64">
        <f t="shared" si="19"/>
        <v>98.144819027759624</v>
      </c>
    </row>
    <row r="103" spans="1:11" ht="72" x14ac:dyDescent="0.2">
      <c r="A103" s="33">
        <v>68114</v>
      </c>
      <c r="B103" s="40" t="s">
        <v>54</v>
      </c>
      <c r="C103" s="41">
        <v>24000757</v>
      </c>
      <c r="D103" s="41">
        <v>23704773.530000001</v>
      </c>
      <c r="E103" s="41">
        <v>26172</v>
      </c>
      <c r="F103" s="41">
        <v>8000</v>
      </c>
      <c r="G103" s="98"/>
      <c r="H103" s="98">
        <f t="shared" si="15"/>
        <v>8000</v>
      </c>
      <c r="I103" s="64">
        <f t="shared" si="20"/>
        <v>30.567018187375819</v>
      </c>
      <c r="J103" s="41">
        <f t="shared" si="21"/>
        <v>23712773.530000001</v>
      </c>
      <c r="K103" s="64">
        <f t="shared" si="19"/>
        <v>98.800106721633824</v>
      </c>
    </row>
    <row r="104" spans="1:11" ht="60" x14ac:dyDescent="0.2">
      <c r="A104" s="33">
        <v>180262</v>
      </c>
      <c r="B104" s="40" t="s">
        <v>92</v>
      </c>
      <c r="C104" s="41">
        <v>5718076</v>
      </c>
      <c r="D104" s="41">
        <v>160343.01</v>
      </c>
      <c r="E104" s="41">
        <v>260000</v>
      </c>
      <c r="F104" s="41">
        <v>197500</v>
      </c>
      <c r="G104" s="98">
        <v>13500</v>
      </c>
      <c r="H104" s="98">
        <f t="shared" si="15"/>
        <v>211000</v>
      </c>
      <c r="I104" s="64">
        <f t="shared" si="20"/>
        <v>81.15384615384616</v>
      </c>
      <c r="J104" s="41">
        <f t="shared" si="21"/>
        <v>371343.01</v>
      </c>
      <c r="K104" s="64">
        <f t="shared" si="19"/>
        <v>6.4941950754064832</v>
      </c>
    </row>
    <row r="105" spans="1:11" ht="60" x14ac:dyDescent="0.2">
      <c r="A105" s="33">
        <v>268462</v>
      </c>
      <c r="B105" s="40" t="s">
        <v>29</v>
      </c>
      <c r="C105" s="41">
        <v>129685285.19</v>
      </c>
      <c r="D105" s="41">
        <v>2011952</v>
      </c>
      <c r="E105" s="41">
        <v>18340748</v>
      </c>
      <c r="F105" s="41">
        <v>2024262</v>
      </c>
      <c r="G105" s="125"/>
      <c r="H105" s="98">
        <f t="shared" si="15"/>
        <v>2024262</v>
      </c>
      <c r="I105" s="64">
        <f t="shared" si="20"/>
        <v>11.036965340781084</v>
      </c>
      <c r="J105" s="41">
        <f t="shared" si="21"/>
        <v>4036214</v>
      </c>
      <c r="K105" s="64">
        <f t="shared" si="19"/>
        <v>3.1123145498632345</v>
      </c>
    </row>
    <row r="106" spans="1:11" ht="48" x14ac:dyDescent="0.2">
      <c r="A106" s="33">
        <v>256869</v>
      </c>
      <c r="B106" s="40" t="s">
        <v>30</v>
      </c>
      <c r="C106" s="41">
        <v>40010388.399999999</v>
      </c>
      <c r="D106" s="41">
        <v>64955</v>
      </c>
      <c r="E106" s="41">
        <v>18364032</v>
      </c>
      <c r="F106" s="41">
        <v>8212973</v>
      </c>
      <c r="G106" s="123">
        <v>695403</v>
      </c>
      <c r="H106" s="123">
        <f t="shared" si="15"/>
        <v>8908376</v>
      </c>
      <c r="I106" s="64">
        <f t="shared" si="20"/>
        <v>48.509913291373046</v>
      </c>
      <c r="J106" s="41">
        <f t="shared" si="21"/>
        <v>8973331</v>
      </c>
      <c r="K106" s="64">
        <f t="shared" si="19"/>
        <v>22.427502853233989</v>
      </c>
    </row>
    <row r="107" spans="1:11" ht="65.45" customHeight="1" x14ac:dyDescent="0.2">
      <c r="A107" s="33">
        <v>319790</v>
      </c>
      <c r="B107" s="40" t="s">
        <v>55</v>
      </c>
      <c r="C107" s="41">
        <v>879374</v>
      </c>
      <c r="D107" s="41">
        <v>790527.6</v>
      </c>
      <c r="E107" s="41">
        <v>88846</v>
      </c>
      <c r="F107" s="41">
        <v>15777</v>
      </c>
      <c r="G107" s="41"/>
      <c r="H107" s="41">
        <f t="shared" si="15"/>
        <v>15777</v>
      </c>
      <c r="I107" s="64">
        <f t="shared" si="20"/>
        <v>17.757693086914436</v>
      </c>
      <c r="J107" s="41">
        <f t="shared" si="21"/>
        <v>806304.6</v>
      </c>
      <c r="K107" s="64">
        <f t="shared" si="19"/>
        <v>91.690748191327017</v>
      </c>
    </row>
    <row r="108" spans="1:11" ht="65.45" customHeight="1" x14ac:dyDescent="0.2">
      <c r="A108" s="33">
        <v>326206</v>
      </c>
      <c r="B108" s="40" t="s">
        <v>131</v>
      </c>
      <c r="C108" s="41">
        <v>73072983</v>
      </c>
      <c r="D108" s="41">
        <v>0</v>
      </c>
      <c r="E108" s="41">
        <v>9945584</v>
      </c>
      <c r="F108" s="41">
        <v>575019</v>
      </c>
      <c r="G108" s="41"/>
      <c r="H108" s="41">
        <f t="shared" si="15"/>
        <v>575019</v>
      </c>
      <c r="I108" s="64">
        <f t="shared" si="20"/>
        <v>5.7816514344456795</v>
      </c>
      <c r="J108" s="41">
        <f t="shared" si="21"/>
        <v>575019</v>
      </c>
      <c r="K108" s="64">
        <f t="shared" si="19"/>
        <v>0.7869105329941164</v>
      </c>
    </row>
    <row r="109" spans="1:11" ht="68.45" customHeight="1" x14ac:dyDescent="0.2">
      <c r="A109" s="33">
        <v>327681</v>
      </c>
      <c r="B109" s="40" t="s">
        <v>109</v>
      </c>
      <c r="C109" s="41">
        <v>43188164</v>
      </c>
      <c r="D109" s="41">
        <v>0</v>
      </c>
      <c r="E109" s="41">
        <v>1895826</v>
      </c>
      <c r="F109" s="41">
        <v>632135</v>
      </c>
      <c r="G109" s="41">
        <v>80000</v>
      </c>
      <c r="H109" s="41">
        <f t="shared" si="15"/>
        <v>712135</v>
      </c>
      <c r="I109" s="64">
        <f t="shared" si="20"/>
        <v>37.563310135001842</v>
      </c>
      <c r="J109" s="41">
        <f t="shared" si="21"/>
        <v>712135</v>
      </c>
      <c r="K109" s="64">
        <f t="shared" si="19"/>
        <v>1.6489124196157077</v>
      </c>
    </row>
    <row r="110" spans="1:11" ht="68.45" customHeight="1" x14ac:dyDescent="0.2">
      <c r="A110" s="33">
        <v>342907</v>
      </c>
      <c r="B110" s="40" t="s">
        <v>158</v>
      </c>
      <c r="C110" s="41">
        <v>299767271</v>
      </c>
      <c r="D110" s="41">
        <v>0</v>
      </c>
      <c r="E110" s="41">
        <v>360022</v>
      </c>
      <c r="F110" s="41">
        <v>0</v>
      </c>
      <c r="G110" s="41"/>
      <c r="H110" s="41">
        <f t="shared" si="15"/>
        <v>0</v>
      </c>
      <c r="I110" s="64">
        <f t="shared" si="20"/>
        <v>0</v>
      </c>
      <c r="J110" s="41">
        <f t="shared" si="21"/>
        <v>0</v>
      </c>
      <c r="K110" s="64">
        <f t="shared" si="19"/>
        <v>0</v>
      </c>
    </row>
    <row r="111" spans="1:11" ht="79.150000000000006" customHeight="1" x14ac:dyDescent="0.2">
      <c r="A111" s="33">
        <v>363808</v>
      </c>
      <c r="B111" s="40" t="s">
        <v>155</v>
      </c>
      <c r="C111" s="41">
        <v>3763095</v>
      </c>
      <c r="D111" s="41">
        <v>0</v>
      </c>
      <c r="E111" s="41">
        <v>2257857</v>
      </c>
      <c r="F111" s="41">
        <v>0</v>
      </c>
      <c r="G111" s="41"/>
      <c r="H111" s="41">
        <f t="shared" si="15"/>
        <v>0</v>
      </c>
      <c r="I111" s="64">
        <f t="shared" si="20"/>
        <v>0</v>
      </c>
      <c r="J111" s="41">
        <f t="shared" si="21"/>
        <v>0</v>
      </c>
      <c r="K111" s="64">
        <f t="shared" si="19"/>
        <v>0</v>
      </c>
    </row>
    <row r="112" spans="1:11" ht="48" x14ac:dyDescent="0.2">
      <c r="A112" s="33">
        <v>374288</v>
      </c>
      <c r="B112" s="40" t="s">
        <v>150</v>
      </c>
      <c r="C112" s="41">
        <v>88277317</v>
      </c>
      <c r="D112" s="41">
        <v>0</v>
      </c>
      <c r="E112" s="41">
        <v>1603867</v>
      </c>
      <c r="F112" s="41">
        <v>597106</v>
      </c>
      <c r="G112" s="41">
        <v>275176</v>
      </c>
      <c r="H112" s="41">
        <f t="shared" si="15"/>
        <v>872282</v>
      </c>
      <c r="I112" s="64">
        <f t="shared" si="20"/>
        <v>54.386180400245159</v>
      </c>
      <c r="J112" s="41">
        <f t="shared" si="21"/>
        <v>872282</v>
      </c>
      <c r="K112" s="64">
        <f t="shared" si="19"/>
        <v>0.98811566735767464</v>
      </c>
    </row>
    <row r="113" spans="1:11" ht="48" x14ac:dyDescent="0.2">
      <c r="A113" s="33">
        <v>374962</v>
      </c>
      <c r="B113" s="40" t="s">
        <v>159</v>
      </c>
      <c r="C113" s="41">
        <v>108190617</v>
      </c>
      <c r="D113" s="41">
        <v>0</v>
      </c>
      <c r="E113" s="41">
        <v>601695</v>
      </c>
      <c r="F113" s="41">
        <v>0</v>
      </c>
      <c r="G113" s="41"/>
      <c r="H113" s="41">
        <f t="shared" si="15"/>
        <v>0</v>
      </c>
      <c r="I113" s="64">
        <f t="shared" si="20"/>
        <v>0</v>
      </c>
      <c r="J113" s="41">
        <f t="shared" si="21"/>
        <v>0</v>
      </c>
      <c r="K113" s="64">
        <f t="shared" si="19"/>
        <v>0</v>
      </c>
    </row>
    <row r="114" spans="1:11" ht="48" x14ac:dyDescent="0.2">
      <c r="A114" s="33">
        <v>381809</v>
      </c>
      <c r="B114" s="40" t="s">
        <v>160</v>
      </c>
      <c r="C114" s="41">
        <v>18989050</v>
      </c>
      <c r="D114" s="41">
        <v>0</v>
      </c>
      <c r="E114" s="41">
        <v>621011</v>
      </c>
      <c r="F114" s="41">
        <v>0</v>
      </c>
      <c r="G114" s="41"/>
      <c r="H114" s="41">
        <f t="shared" si="15"/>
        <v>0</v>
      </c>
      <c r="I114" s="64">
        <f t="shared" si="20"/>
        <v>0</v>
      </c>
      <c r="J114" s="41">
        <f t="shared" si="21"/>
        <v>0</v>
      </c>
      <c r="K114" s="64">
        <f t="shared" si="19"/>
        <v>0</v>
      </c>
    </row>
    <row r="115" spans="1:11" ht="48" x14ac:dyDescent="0.2">
      <c r="A115" s="33">
        <v>381818</v>
      </c>
      <c r="B115" s="40" t="s">
        <v>151</v>
      </c>
      <c r="C115" s="41">
        <v>18188302</v>
      </c>
      <c r="D115" s="41">
        <v>0</v>
      </c>
      <c r="E115" s="41">
        <v>1083925</v>
      </c>
      <c r="F115" s="41">
        <v>11480</v>
      </c>
      <c r="G115" s="41">
        <v>32012</v>
      </c>
      <c r="H115" s="41">
        <f t="shared" si="15"/>
        <v>43492</v>
      </c>
      <c r="I115" s="64">
        <f t="shared" si="20"/>
        <v>4.0124547362594276</v>
      </c>
      <c r="J115" s="41">
        <f t="shared" si="21"/>
        <v>43492</v>
      </c>
      <c r="K115" s="64">
        <f t="shared" si="19"/>
        <v>0.23912072715748839</v>
      </c>
    </row>
    <row r="116" spans="1:11" ht="60" x14ac:dyDescent="0.2">
      <c r="A116" s="33">
        <v>382078</v>
      </c>
      <c r="B116" s="40" t="s">
        <v>152</v>
      </c>
      <c r="C116" s="41">
        <v>77449591.150000006</v>
      </c>
      <c r="D116" s="41">
        <v>102700</v>
      </c>
      <c r="E116" s="41">
        <v>2216950</v>
      </c>
      <c r="F116" s="41">
        <v>372033</v>
      </c>
      <c r="G116" s="41">
        <v>13393</v>
      </c>
      <c r="H116" s="41">
        <f t="shared" si="15"/>
        <v>385426</v>
      </c>
      <c r="I116" s="64">
        <f t="shared" si="20"/>
        <v>17.385416901599044</v>
      </c>
      <c r="J116" s="41">
        <f t="shared" si="21"/>
        <v>488126</v>
      </c>
      <c r="K116" s="64">
        <f t="shared" si="19"/>
        <v>0.63024993773643689</v>
      </c>
    </row>
    <row r="117" spans="1:11" ht="56.45" customHeight="1" x14ac:dyDescent="0.2">
      <c r="A117" s="33">
        <v>382960</v>
      </c>
      <c r="B117" s="40" t="s">
        <v>153</v>
      </c>
      <c r="C117" s="41">
        <v>17759612</v>
      </c>
      <c r="D117" s="41">
        <v>100881</v>
      </c>
      <c r="E117" s="41">
        <v>1628565</v>
      </c>
      <c r="F117" s="41">
        <v>488880</v>
      </c>
      <c r="G117" s="41">
        <v>32060</v>
      </c>
      <c r="H117" s="41">
        <f t="shared" si="15"/>
        <v>520940</v>
      </c>
      <c r="I117" s="64">
        <f t="shared" si="20"/>
        <v>31.987670126768045</v>
      </c>
      <c r="J117" s="41">
        <f t="shared" si="21"/>
        <v>621821</v>
      </c>
      <c r="K117" s="64">
        <f t="shared" si="19"/>
        <v>3.5013208621900076</v>
      </c>
    </row>
    <row r="118" spans="1:11" ht="56.45" customHeight="1" x14ac:dyDescent="0.2">
      <c r="A118" s="33">
        <v>383146</v>
      </c>
      <c r="B118" s="40" t="s">
        <v>161</v>
      </c>
      <c r="C118" s="41">
        <v>68407859</v>
      </c>
      <c r="D118" s="41">
        <v>0</v>
      </c>
      <c r="E118" s="41">
        <v>866940</v>
      </c>
      <c r="F118" s="41">
        <v>0</v>
      </c>
      <c r="G118" s="41"/>
      <c r="H118" s="41">
        <f t="shared" si="15"/>
        <v>0</v>
      </c>
      <c r="I118" s="64">
        <f t="shared" si="20"/>
        <v>0</v>
      </c>
      <c r="J118" s="41">
        <f t="shared" si="21"/>
        <v>0</v>
      </c>
      <c r="K118" s="64">
        <f t="shared" si="19"/>
        <v>0</v>
      </c>
    </row>
    <row r="119" spans="1:11" ht="68.25" customHeight="1" x14ac:dyDescent="0.2">
      <c r="A119" s="33">
        <v>260172</v>
      </c>
      <c r="B119" s="40" t="s">
        <v>162</v>
      </c>
      <c r="C119" s="41">
        <v>281104504</v>
      </c>
      <c r="D119" s="41">
        <v>0</v>
      </c>
      <c r="E119" s="41">
        <v>840684</v>
      </c>
      <c r="F119" s="41">
        <v>8912</v>
      </c>
      <c r="G119" s="41">
        <v>123535</v>
      </c>
      <c r="H119" s="41">
        <f t="shared" si="15"/>
        <v>132447</v>
      </c>
      <c r="I119" s="64">
        <f t="shared" si="20"/>
        <v>15.754671196311575</v>
      </c>
      <c r="J119" s="41">
        <f t="shared" si="21"/>
        <v>132447</v>
      </c>
      <c r="K119" s="64">
        <f t="shared" si="19"/>
        <v>4.7116641005510176E-2</v>
      </c>
    </row>
    <row r="120" spans="1:11" ht="56.45" customHeight="1" x14ac:dyDescent="0.2">
      <c r="A120" s="33">
        <v>385674</v>
      </c>
      <c r="B120" s="40" t="s">
        <v>163</v>
      </c>
      <c r="C120" s="41">
        <v>29644856</v>
      </c>
      <c r="D120" s="41">
        <v>0</v>
      </c>
      <c r="E120" s="41">
        <v>317000</v>
      </c>
      <c r="F120" s="41">
        <v>279075</v>
      </c>
      <c r="G120" s="41">
        <v>16560</v>
      </c>
      <c r="H120" s="41">
        <f t="shared" si="15"/>
        <v>295635</v>
      </c>
      <c r="I120" s="64">
        <f t="shared" si="20"/>
        <v>93.260252365930597</v>
      </c>
      <c r="J120" s="41">
        <f t="shared" si="21"/>
        <v>295635</v>
      </c>
      <c r="K120" s="64">
        <f t="shared" si="19"/>
        <v>0.99725564529643862</v>
      </c>
    </row>
    <row r="121" spans="1:11" ht="30.75" customHeight="1" x14ac:dyDescent="0.2">
      <c r="A121" s="42"/>
      <c r="B121" s="86" t="s">
        <v>165</v>
      </c>
      <c r="C121" s="86"/>
      <c r="D121" s="45">
        <f>SUM(D122:D129)</f>
        <v>0</v>
      </c>
      <c r="E121" s="45">
        <f>SUM(E122:E129)</f>
        <v>1744556</v>
      </c>
      <c r="F121" s="45">
        <v>92610</v>
      </c>
      <c r="G121" s="45">
        <f t="shared" ref="G121" si="22">SUM(G122:G129)</f>
        <v>16260</v>
      </c>
      <c r="H121" s="45">
        <f t="shared" ref="H121:H149" si="23">SUM(F121:G121)</f>
        <v>108870</v>
      </c>
      <c r="I121" s="87"/>
      <c r="J121" s="45"/>
      <c r="K121" s="45"/>
    </row>
    <row r="122" spans="1:11" ht="21.75" customHeight="1" x14ac:dyDescent="0.2">
      <c r="A122" s="42"/>
      <c r="B122" s="40" t="s">
        <v>18</v>
      </c>
      <c r="C122" s="41"/>
      <c r="D122" s="41"/>
      <c r="E122" s="41">
        <v>9344</v>
      </c>
      <c r="F122" s="41">
        <v>0</v>
      </c>
      <c r="G122" s="41"/>
      <c r="H122" s="41">
        <f t="shared" si="23"/>
        <v>0</v>
      </c>
      <c r="I122" s="121">
        <f t="shared" ref="I122:I129" si="24">H122/E122%</f>
        <v>0</v>
      </c>
      <c r="J122" s="41">
        <f t="shared" ref="J122:J129" si="25">D122+H122</f>
        <v>0</v>
      </c>
      <c r="K122" s="121"/>
    </row>
    <row r="123" spans="1:11" ht="84" x14ac:dyDescent="0.2">
      <c r="A123" s="42">
        <v>120501</v>
      </c>
      <c r="B123" s="40" t="s">
        <v>116</v>
      </c>
      <c r="C123" s="41">
        <v>11627506.300000001</v>
      </c>
      <c r="D123" s="41">
        <v>0</v>
      </c>
      <c r="E123" s="41">
        <v>194134</v>
      </c>
      <c r="F123" s="41">
        <v>92610</v>
      </c>
      <c r="G123" s="41">
        <v>12000</v>
      </c>
      <c r="H123" s="41">
        <f t="shared" si="23"/>
        <v>104610</v>
      </c>
      <c r="I123" s="121">
        <f t="shared" si="24"/>
        <v>53.885460558171161</v>
      </c>
      <c r="J123" s="41">
        <f t="shared" si="25"/>
        <v>104610</v>
      </c>
      <c r="K123" s="121">
        <f t="shared" ref="K123:K129" si="26">J123/C123%</f>
        <v>0.89967700125004435</v>
      </c>
    </row>
    <row r="124" spans="1:11" ht="84" x14ac:dyDescent="0.2">
      <c r="A124" s="42">
        <v>350337</v>
      </c>
      <c r="B124" s="40" t="s">
        <v>84</v>
      </c>
      <c r="C124" s="98">
        <v>331274.03999999998</v>
      </c>
      <c r="D124" s="41">
        <v>0</v>
      </c>
      <c r="E124" s="41">
        <v>331274</v>
      </c>
      <c r="F124" s="41">
        <v>0</v>
      </c>
      <c r="G124" s="41">
        <v>760</v>
      </c>
      <c r="H124" s="41">
        <f t="shared" si="23"/>
        <v>760</v>
      </c>
      <c r="I124" s="121">
        <f t="shared" si="24"/>
        <v>0.2294173403285498</v>
      </c>
      <c r="J124" s="41">
        <f t="shared" si="25"/>
        <v>760</v>
      </c>
      <c r="K124" s="121">
        <f t="shared" si="26"/>
        <v>0.22941731262733417</v>
      </c>
    </row>
    <row r="125" spans="1:11" ht="72" x14ac:dyDescent="0.2">
      <c r="A125" s="42">
        <v>350354</v>
      </c>
      <c r="B125" s="40" t="s">
        <v>85</v>
      </c>
      <c r="C125" s="98">
        <v>256392.5</v>
      </c>
      <c r="D125" s="41">
        <v>0</v>
      </c>
      <c r="E125" s="41">
        <v>256393</v>
      </c>
      <c r="F125" s="41">
        <v>0</v>
      </c>
      <c r="G125" s="41"/>
      <c r="H125" s="41">
        <f t="shared" si="23"/>
        <v>0</v>
      </c>
      <c r="I125" s="121">
        <f t="shared" si="24"/>
        <v>0</v>
      </c>
      <c r="J125" s="41">
        <f t="shared" si="25"/>
        <v>0</v>
      </c>
      <c r="K125" s="121">
        <f t="shared" si="26"/>
        <v>0</v>
      </c>
    </row>
    <row r="126" spans="1:11" ht="72" x14ac:dyDescent="0.2">
      <c r="A126" s="42">
        <v>351628</v>
      </c>
      <c r="B126" s="40" t="s">
        <v>86</v>
      </c>
      <c r="C126" s="98">
        <v>497678.04</v>
      </c>
      <c r="D126" s="41">
        <v>0</v>
      </c>
      <c r="E126" s="41">
        <v>497678</v>
      </c>
      <c r="F126" s="41">
        <v>0</v>
      </c>
      <c r="G126" s="41">
        <v>2360</v>
      </c>
      <c r="H126" s="41">
        <f t="shared" si="23"/>
        <v>2360</v>
      </c>
      <c r="I126" s="121">
        <f t="shared" si="24"/>
        <v>0.4742021949935501</v>
      </c>
      <c r="J126" s="41">
        <f t="shared" si="25"/>
        <v>2360</v>
      </c>
      <c r="K126" s="121">
        <f t="shared" si="26"/>
        <v>0.47420215688037998</v>
      </c>
    </row>
    <row r="127" spans="1:11" ht="72" x14ac:dyDescent="0.2">
      <c r="A127" s="42">
        <v>351644</v>
      </c>
      <c r="B127" s="40" t="s">
        <v>87</v>
      </c>
      <c r="C127" s="98">
        <v>151910.19</v>
      </c>
      <c r="D127" s="41">
        <v>0</v>
      </c>
      <c r="E127" s="41">
        <v>151911</v>
      </c>
      <c r="F127" s="41">
        <v>0</v>
      </c>
      <c r="G127" s="41">
        <v>380</v>
      </c>
      <c r="H127" s="41">
        <f t="shared" si="23"/>
        <v>380</v>
      </c>
      <c r="I127" s="121">
        <f t="shared" si="24"/>
        <v>0.25014646733942902</v>
      </c>
      <c r="J127" s="41">
        <f t="shared" si="25"/>
        <v>380</v>
      </c>
      <c r="K127" s="121">
        <f t="shared" si="26"/>
        <v>0.25014780114487378</v>
      </c>
    </row>
    <row r="128" spans="1:11" ht="72" x14ac:dyDescent="0.2">
      <c r="A128" s="42">
        <v>351659</v>
      </c>
      <c r="B128" s="40" t="s">
        <v>88</v>
      </c>
      <c r="C128" s="98">
        <v>151910.19</v>
      </c>
      <c r="D128" s="41">
        <v>0</v>
      </c>
      <c r="E128" s="41">
        <v>151911</v>
      </c>
      <c r="F128" s="41">
        <v>0</v>
      </c>
      <c r="G128" s="41">
        <v>380</v>
      </c>
      <c r="H128" s="41">
        <f t="shared" si="23"/>
        <v>380</v>
      </c>
      <c r="I128" s="121">
        <f t="shared" si="24"/>
        <v>0.25014646733942902</v>
      </c>
      <c r="J128" s="41">
        <f t="shared" si="25"/>
        <v>380</v>
      </c>
      <c r="K128" s="121">
        <f t="shared" si="26"/>
        <v>0.25014780114487378</v>
      </c>
    </row>
    <row r="129" spans="1:11" ht="72" x14ac:dyDescent="0.2">
      <c r="A129" s="42">
        <v>352491</v>
      </c>
      <c r="B129" s="40" t="s">
        <v>89</v>
      </c>
      <c r="C129" s="41">
        <v>151910.19</v>
      </c>
      <c r="D129" s="41">
        <v>0</v>
      </c>
      <c r="E129" s="41">
        <v>151911</v>
      </c>
      <c r="F129" s="41">
        <v>0</v>
      </c>
      <c r="G129" s="41">
        <v>380</v>
      </c>
      <c r="H129" s="41">
        <f t="shared" si="23"/>
        <v>380</v>
      </c>
      <c r="I129" s="121">
        <f t="shared" si="24"/>
        <v>0.25014646733942902</v>
      </c>
      <c r="J129" s="41">
        <f t="shared" si="25"/>
        <v>380</v>
      </c>
      <c r="K129" s="121">
        <f t="shared" si="26"/>
        <v>0.25014780114487378</v>
      </c>
    </row>
    <row r="130" spans="1:11" ht="24" x14ac:dyDescent="0.2">
      <c r="A130" s="42"/>
      <c r="B130" s="144" t="s">
        <v>187</v>
      </c>
      <c r="C130" s="144"/>
      <c r="D130" s="104"/>
      <c r="E130" s="104">
        <f>SUM(E131:E149)</f>
        <v>3227841</v>
      </c>
      <c r="F130" s="104">
        <v>0</v>
      </c>
      <c r="G130" s="104"/>
      <c r="H130" s="104">
        <f t="shared" si="23"/>
        <v>0</v>
      </c>
      <c r="I130" s="133"/>
      <c r="J130" s="104"/>
      <c r="K130" s="104"/>
    </row>
    <row r="131" spans="1:11" ht="23.25" customHeight="1" x14ac:dyDescent="0.2">
      <c r="A131" s="42"/>
      <c r="B131" s="40" t="s">
        <v>18</v>
      </c>
      <c r="C131" s="41"/>
      <c r="D131" s="41"/>
      <c r="E131" s="41">
        <v>264994</v>
      </c>
      <c r="F131" s="41">
        <v>0</v>
      </c>
      <c r="G131" s="41"/>
      <c r="H131" s="41">
        <f t="shared" si="23"/>
        <v>0</v>
      </c>
      <c r="I131" s="121">
        <f t="shared" ref="I131:I132" si="27">H131/E131%</f>
        <v>0</v>
      </c>
      <c r="J131" s="41">
        <f>D131+H131</f>
        <v>0</v>
      </c>
      <c r="K131" s="121"/>
    </row>
    <row r="132" spans="1:11" ht="46.5" customHeight="1" x14ac:dyDescent="0.2">
      <c r="A132" s="42">
        <v>22641</v>
      </c>
      <c r="B132" s="40" t="s">
        <v>90</v>
      </c>
      <c r="C132" s="41">
        <v>635365</v>
      </c>
      <c r="D132" s="41">
        <v>113664.69</v>
      </c>
      <c r="E132" s="41">
        <v>521700</v>
      </c>
      <c r="F132" s="41">
        <v>0</v>
      </c>
      <c r="G132" s="41"/>
      <c r="H132" s="41">
        <f t="shared" si="23"/>
        <v>0</v>
      </c>
      <c r="I132" s="121">
        <f t="shared" si="27"/>
        <v>0</v>
      </c>
      <c r="J132" s="41">
        <f>D132+H132</f>
        <v>113664.69</v>
      </c>
      <c r="K132" s="121">
        <f>J132/C132%</f>
        <v>17.889668143508064</v>
      </c>
    </row>
    <row r="133" spans="1:11" ht="48" x14ac:dyDescent="0.2">
      <c r="A133" s="42">
        <v>111982</v>
      </c>
      <c r="B133" s="40" t="s">
        <v>117</v>
      </c>
      <c r="C133" s="41">
        <v>11542757.890000001</v>
      </c>
      <c r="D133" s="41">
        <v>4775202.3</v>
      </c>
      <c r="E133" s="41">
        <v>5489</v>
      </c>
      <c r="F133" s="41">
        <v>0</v>
      </c>
      <c r="G133" s="41"/>
      <c r="H133" s="41">
        <f t="shared" si="23"/>
        <v>0</v>
      </c>
      <c r="I133" s="121">
        <f>H133/E133%</f>
        <v>0</v>
      </c>
      <c r="J133" s="41">
        <f t="shared" ref="J133:J149" si="28">D133+H133</f>
        <v>4775202.3</v>
      </c>
      <c r="K133" s="121">
        <f t="shared" ref="K133:K149" si="29">J133/C133%</f>
        <v>41.36968257938571</v>
      </c>
    </row>
    <row r="134" spans="1:11" ht="72" x14ac:dyDescent="0.2">
      <c r="A134" s="42">
        <v>351861</v>
      </c>
      <c r="B134" s="40" t="s">
        <v>103</v>
      </c>
      <c r="C134" s="41">
        <v>302534.2</v>
      </c>
      <c r="D134" s="41">
        <v>0</v>
      </c>
      <c r="E134" s="41">
        <v>302534</v>
      </c>
      <c r="F134" s="41">
        <v>0</v>
      </c>
      <c r="G134" s="41"/>
      <c r="H134" s="41">
        <f t="shared" si="23"/>
        <v>0</v>
      </c>
      <c r="I134" s="121">
        <f t="shared" ref="I134:I149" si="30">H134/E134%</f>
        <v>0</v>
      </c>
      <c r="J134" s="41">
        <f t="shared" si="28"/>
        <v>0</v>
      </c>
      <c r="K134" s="121">
        <f t="shared" si="29"/>
        <v>0</v>
      </c>
    </row>
    <row r="135" spans="1:11" ht="84" x14ac:dyDescent="0.2">
      <c r="A135" s="42">
        <v>351872</v>
      </c>
      <c r="B135" s="40" t="s">
        <v>104</v>
      </c>
      <c r="C135" s="41">
        <v>302534.2</v>
      </c>
      <c r="D135" s="41">
        <v>0</v>
      </c>
      <c r="E135" s="41">
        <v>302534</v>
      </c>
      <c r="F135" s="41">
        <v>0</v>
      </c>
      <c r="G135" s="41"/>
      <c r="H135" s="41">
        <f t="shared" si="23"/>
        <v>0</v>
      </c>
      <c r="I135" s="121">
        <f t="shared" si="30"/>
        <v>0</v>
      </c>
      <c r="J135" s="41">
        <f t="shared" si="28"/>
        <v>0</v>
      </c>
      <c r="K135" s="121">
        <f t="shared" si="29"/>
        <v>0</v>
      </c>
    </row>
    <row r="136" spans="1:11" ht="72" x14ac:dyDescent="0.2">
      <c r="A136" s="42">
        <v>351883</v>
      </c>
      <c r="B136" s="40" t="s">
        <v>105</v>
      </c>
      <c r="C136" s="41">
        <v>302534.2</v>
      </c>
      <c r="D136" s="41">
        <v>0</v>
      </c>
      <c r="E136" s="41">
        <v>302534</v>
      </c>
      <c r="F136" s="41">
        <v>0</v>
      </c>
      <c r="G136" s="41"/>
      <c r="H136" s="41">
        <f t="shared" si="23"/>
        <v>0</v>
      </c>
      <c r="I136" s="121">
        <f t="shared" si="30"/>
        <v>0</v>
      </c>
      <c r="J136" s="41">
        <f t="shared" si="28"/>
        <v>0</v>
      </c>
      <c r="K136" s="121">
        <f t="shared" si="29"/>
        <v>0</v>
      </c>
    </row>
    <row r="137" spans="1:11" ht="84" x14ac:dyDescent="0.2">
      <c r="A137" s="42">
        <v>351893</v>
      </c>
      <c r="B137" s="40" t="s">
        <v>106</v>
      </c>
      <c r="C137" s="41">
        <v>302534.2</v>
      </c>
      <c r="D137" s="41">
        <v>0</v>
      </c>
      <c r="E137" s="41">
        <v>302534</v>
      </c>
      <c r="F137" s="41">
        <v>0</v>
      </c>
      <c r="G137" s="41"/>
      <c r="H137" s="41">
        <f t="shared" si="23"/>
        <v>0</v>
      </c>
      <c r="I137" s="121">
        <f t="shared" si="30"/>
        <v>0</v>
      </c>
      <c r="J137" s="41">
        <f t="shared" si="28"/>
        <v>0</v>
      </c>
      <c r="K137" s="121">
        <f t="shared" si="29"/>
        <v>0</v>
      </c>
    </row>
    <row r="138" spans="1:11" ht="72" x14ac:dyDescent="0.2">
      <c r="A138" s="42">
        <v>351905</v>
      </c>
      <c r="B138" s="40" t="s">
        <v>107</v>
      </c>
      <c r="C138" s="41">
        <v>168541</v>
      </c>
      <c r="D138" s="41">
        <v>0</v>
      </c>
      <c r="E138" s="41">
        <v>168541</v>
      </c>
      <c r="F138" s="41">
        <v>0</v>
      </c>
      <c r="G138" s="41"/>
      <c r="H138" s="41">
        <f t="shared" si="23"/>
        <v>0</v>
      </c>
      <c r="I138" s="121">
        <f t="shared" si="30"/>
        <v>0</v>
      </c>
      <c r="J138" s="41">
        <f t="shared" si="28"/>
        <v>0</v>
      </c>
      <c r="K138" s="121">
        <f t="shared" si="29"/>
        <v>0</v>
      </c>
    </row>
    <row r="139" spans="1:11" ht="84" x14ac:dyDescent="0.2">
      <c r="A139" s="42">
        <v>352080</v>
      </c>
      <c r="B139" s="40" t="s">
        <v>96</v>
      </c>
      <c r="C139" s="41">
        <v>274536.18</v>
      </c>
      <c r="D139" s="41">
        <v>0</v>
      </c>
      <c r="E139" s="41">
        <v>5964</v>
      </c>
      <c r="F139" s="41">
        <v>0</v>
      </c>
      <c r="G139" s="41"/>
      <c r="H139" s="41">
        <f t="shared" si="23"/>
        <v>0</v>
      </c>
      <c r="I139" s="121">
        <f t="shared" si="30"/>
        <v>0</v>
      </c>
      <c r="J139" s="41">
        <f t="shared" si="28"/>
        <v>0</v>
      </c>
      <c r="K139" s="121">
        <f t="shared" si="29"/>
        <v>0</v>
      </c>
    </row>
    <row r="140" spans="1:11" ht="84" x14ac:dyDescent="0.2">
      <c r="A140" s="42">
        <v>352089</v>
      </c>
      <c r="B140" s="40" t="s">
        <v>97</v>
      </c>
      <c r="C140" s="41">
        <v>274536.18</v>
      </c>
      <c r="D140" s="41">
        <v>0</v>
      </c>
      <c r="E140" s="41">
        <v>5964</v>
      </c>
      <c r="F140" s="41">
        <v>0</v>
      </c>
      <c r="G140" s="41"/>
      <c r="H140" s="41">
        <f t="shared" si="23"/>
        <v>0</v>
      </c>
      <c r="I140" s="121">
        <f t="shared" si="30"/>
        <v>0</v>
      </c>
      <c r="J140" s="41">
        <f t="shared" si="28"/>
        <v>0</v>
      </c>
      <c r="K140" s="121">
        <f t="shared" si="29"/>
        <v>0</v>
      </c>
    </row>
    <row r="141" spans="1:11" ht="84" x14ac:dyDescent="0.2">
      <c r="A141" s="42">
        <v>352256</v>
      </c>
      <c r="B141" s="40" t="s">
        <v>98</v>
      </c>
      <c r="C141" s="41">
        <v>274536.18</v>
      </c>
      <c r="D141" s="41">
        <v>0</v>
      </c>
      <c r="E141" s="41">
        <v>5964</v>
      </c>
      <c r="F141" s="41">
        <v>0</v>
      </c>
      <c r="G141" s="41"/>
      <c r="H141" s="41">
        <f t="shared" si="23"/>
        <v>0</v>
      </c>
      <c r="I141" s="121">
        <f t="shared" si="30"/>
        <v>0</v>
      </c>
      <c r="J141" s="41">
        <f t="shared" si="28"/>
        <v>0</v>
      </c>
      <c r="K141" s="121">
        <f t="shared" si="29"/>
        <v>0</v>
      </c>
    </row>
    <row r="142" spans="1:11" ht="84" x14ac:dyDescent="0.2">
      <c r="A142" s="42">
        <v>352262</v>
      </c>
      <c r="B142" s="40" t="s">
        <v>99</v>
      </c>
      <c r="C142" s="41">
        <v>274536.18</v>
      </c>
      <c r="D142" s="41">
        <v>0</v>
      </c>
      <c r="E142" s="41">
        <v>5964</v>
      </c>
      <c r="F142" s="41">
        <v>0</v>
      </c>
      <c r="G142" s="41"/>
      <c r="H142" s="41">
        <f t="shared" si="23"/>
        <v>0</v>
      </c>
      <c r="I142" s="121">
        <f t="shared" si="30"/>
        <v>0</v>
      </c>
      <c r="J142" s="41">
        <f t="shared" si="28"/>
        <v>0</v>
      </c>
      <c r="K142" s="121">
        <f t="shared" si="29"/>
        <v>0</v>
      </c>
    </row>
    <row r="143" spans="1:11" ht="84" x14ac:dyDescent="0.2">
      <c r="A143" s="42">
        <v>352266</v>
      </c>
      <c r="B143" s="40" t="s">
        <v>100</v>
      </c>
      <c r="C143" s="41">
        <v>274536.18</v>
      </c>
      <c r="D143" s="41">
        <v>0</v>
      </c>
      <c r="E143" s="41">
        <v>5964</v>
      </c>
      <c r="F143" s="41">
        <v>0</v>
      </c>
      <c r="G143" s="41"/>
      <c r="H143" s="41">
        <f t="shared" si="23"/>
        <v>0</v>
      </c>
      <c r="I143" s="121">
        <f t="shared" si="30"/>
        <v>0</v>
      </c>
      <c r="J143" s="41">
        <f t="shared" si="28"/>
        <v>0</v>
      </c>
      <c r="K143" s="121">
        <f t="shared" si="29"/>
        <v>0</v>
      </c>
    </row>
    <row r="144" spans="1:11" ht="84" x14ac:dyDescent="0.2">
      <c r="A144" s="42">
        <v>352317</v>
      </c>
      <c r="B144" s="40" t="s">
        <v>101</v>
      </c>
      <c r="C144" s="41">
        <v>270424.90000000002</v>
      </c>
      <c r="D144" s="41">
        <v>0</v>
      </c>
      <c r="E144" s="41">
        <v>5196</v>
      </c>
      <c r="F144" s="41">
        <v>0</v>
      </c>
      <c r="G144" s="41"/>
      <c r="H144" s="41">
        <f t="shared" si="23"/>
        <v>0</v>
      </c>
      <c r="I144" s="121">
        <f t="shared" si="30"/>
        <v>0</v>
      </c>
      <c r="J144" s="41">
        <f t="shared" si="28"/>
        <v>0</v>
      </c>
      <c r="K144" s="121">
        <f t="shared" si="29"/>
        <v>0</v>
      </c>
    </row>
    <row r="145" spans="1:12" ht="84" x14ac:dyDescent="0.2">
      <c r="A145" s="42">
        <v>352335</v>
      </c>
      <c r="B145" s="40" t="s">
        <v>102</v>
      </c>
      <c r="C145" s="41">
        <v>144571.4</v>
      </c>
      <c r="D145" s="41">
        <v>0</v>
      </c>
      <c r="E145" s="41">
        <v>3675</v>
      </c>
      <c r="F145" s="41">
        <v>0</v>
      </c>
      <c r="G145" s="41"/>
      <c r="H145" s="41">
        <f t="shared" si="23"/>
        <v>0</v>
      </c>
      <c r="I145" s="121">
        <f t="shared" si="30"/>
        <v>0</v>
      </c>
      <c r="J145" s="41">
        <f t="shared" si="28"/>
        <v>0</v>
      </c>
      <c r="K145" s="121">
        <f t="shared" si="29"/>
        <v>0</v>
      </c>
    </row>
    <row r="146" spans="1:12" ht="84" x14ac:dyDescent="0.2">
      <c r="A146" s="42">
        <v>352751</v>
      </c>
      <c r="B146" s="40" t="s">
        <v>93</v>
      </c>
      <c r="C146" s="41">
        <v>209221.5</v>
      </c>
      <c r="D146" s="41">
        <v>0</v>
      </c>
      <c r="E146" s="41">
        <v>209221</v>
      </c>
      <c r="F146" s="41">
        <v>0</v>
      </c>
      <c r="G146" s="41"/>
      <c r="H146" s="41">
        <f t="shared" si="23"/>
        <v>0</v>
      </c>
      <c r="I146" s="121">
        <f t="shared" si="30"/>
        <v>0</v>
      </c>
      <c r="J146" s="41">
        <f t="shared" si="28"/>
        <v>0</v>
      </c>
      <c r="K146" s="121">
        <f t="shared" si="29"/>
        <v>0</v>
      </c>
    </row>
    <row r="147" spans="1:12" ht="84" x14ac:dyDescent="0.2">
      <c r="A147" s="42">
        <v>352767</v>
      </c>
      <c r="B147" s="40" t="s">
        <v>154</v>
      </c>
      <c r="C147" s="41">
        <v>209221.5</v>
      </c>
      <c r="D147" s="41">
        <v>0</v>
      </c>
      <c r="E147" s="41">
        <v>209221</v>
      </c>
      <c r="F147" s="41">
        <v>0</v>
      </c>
      <c r="G147" s="41"/>
      <c r="H147" s="41">
        <f t="shared" si="23"/>
        <v>0</v>
      </c>
      <c r="I147" s="121">
        <f t="shared" si="30"/>
        <v>0</v>
      </c>
      <c r="J147" s="41">
        <f t="shared" si="28"/>
        <v>0</v>
      </c>
      <c r="K147" s="121">
        <f t="shared" si="29"/>
        <v>0</v>
      </c>
    </row>
    <row r="148" spans="1:12" ht="84" x14ac:dyDescent="0.2">
      <c r="A148" s="42">
        <v>352780</v>
      </c>
      <c r="B148" s="40" t="s">
        <v>94</v>
      </c>
      <c r="C148" s="41">
        <v>299924.55</v>
      </c>
      <c r="D148" s="41">
        <v>0</v>
      </c>
      <c r="E148" s="41">
        <v>299924</v>
      </c>
      <c r="F148" s="41">
        <v>0</v>
      </c>
      <c r="G148" s="41"/>
      <c r="H148" s="41">
        <f t="shared" si="23"/>
        <v>0</v>
      </c>
      <c r="I148" s="121">
        <f t="shared" si="30"/>
        <v>0</v>
      </c>
      <c r="J148" s="41">
        <f t="shared" si="28"/>
        <v>0</v>
      </c>
      <c r="K148" s="121">
        <f t="shared" si="29"/>
        <v>0</v>
      </c>
    </row>
    <row r="149" spans="1:12" ht="84" x14ac:dyDescent="0.2">
      <c r="A149" s="42">
        <v>352790</v>
      </c>
      <c r="B149" s="40" t="s">
        <v>95</v>
      </c>
      <c r="C149" s="41">
        <v>299924.55</v>
      </c>
      <c r="D149" s="41">
        <v>0</v>
      </c>
      <c r="E149" s="41">
        <v>299924</v>
      </c>
      <c r="F149" s="41">
        <v>0</v>
      </c>
      <c r="G149" s="41"/>
      <c r="H149" s="41">
        <f t="shared" si="23"/>
        <v>0</v>
      </c>
      <c r="I149" s="121">
        <f t="shared" si="30"/>
        <v>0</v>
      </c>
      <c r="J149" s="41">
        <f t="shared" si="28"/>
        <v>0</v>
      </c>
      <c r="K149" s="121">
        <f t="shared" si="29"/>
        <v>0</v>
      </c>
    </row>
    <row r="150" spans="1:12" ht="12" x14ac:dyDescent="0.2">
      <c r="A150" s="140"/>
      <c r="B150" s="131"/>
      <c r="C150" s="74"/>
      <c r="D150" s="74"/>
      <c r="E150" s="74"/>
      <c r="F150" s="74"/>
      <c r="G150" s="74"/>
      <c r="H150" s="74"/>
      <c r="I150" s="141"/>
      <c r="J150" s="74"/>
      <c r="K150" s="141"/>
    </row>
    <row r="151" spans="1:12" s="54" customFormat="1" ht="12" x14ac:dyDescent="0.2">
      <c r="A151" s="108" t="s">
        <v>14</v>
      </c>
      <c r="B151" s="109"/>
      <c r="C151" s="110"/>
      <c r="D151" s="110"/>
      <c r="E151" s="84"/>
      <c r="F151" s="72"/>
      <c r="G151" s="69"/>
      <c r="H151" s="69"/>
      <c r="I151" s="70"/>
      <c r="J151" s="71"/>
      <c r="K151" s="70"/>
      <c r="L151" s="32"/>
    </row>
    <row r="152" spans="1:12" s="54" customFormat="1" ht="12" x14ac:dyDescent="0.2">
      <c r="A152" s="111" t="s">
        <v>10</v>
      </c>
      <c r="B152" s="112"/>
      <c r="C152" s="110"/>
      <c r="D152" s="110"/>
      <c r="E152" s="84"/>
      <c r="F152" s="72"/>
      <c r="G152" s="69"/>
      <c r="H152" s="69"/>
      <c r="I152" s="70"/>
      <c r="J152" s="71"/>
      <c r="K152" s="70"/>
      <c r="L152" s="32"/>
    </row>
    <row r="153" spans="1:12" ht="20.25" customHeight="1" x14ac:dyDescent="0.2">
      <c r="A153" s="113"/>
      <c r="B153" s="157" t="s">
        <v>59</v>
      </c>
      <c r="C153" s="158"/>
      <c r="D153" s="158"/>
    </row>
    <row r="154" spans="1:12" ht="20.25" customHeight="1" x14ac:dyDescent="0.2"/>
    <row r="155" spans="1:12" ht="20.25" customHeight="1" x14ac:dyDescent="0.2"/>
    <row r="156" spans="1:12" ht="20.25" customHeight="1" x14ac:dyDescent="0.2"/>
    <row r="157" spans="1:12" ht="20.25" customHeight="1" x14ac:dyDescent="0.2"/>
    <row r="158" spans="1:12" ht="20.25" customHeight="1" x14ac:dyDescent="0.2"/>
    <row r="159" spans="1:12" ht="20.25" customHeight="1" x14ac:dyDescent="0.2"/>
    <row r="160" spans="1:12"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row r="1046" ht="20.25" customHeight="1" x14ac:dyDescent="0.2"/>
    <row r="1047" ht="20.25" customHeight="1" x14ac:dyDescent="0.2"/>
    <row r="1048" ht="20.25" customHeight="1" x14ac:dyDescent="0.2"/>
    <row r="1049" ht="20.25" customHeight="1" x14ac:dyDescent="0.2"/>
    <row r="1050" ht="20.25" customHeight="1" x14ac:dyDescent="0.2"/>
    <row r="1051" ht="20.25" customHeight="1" x14ac:dyDescent="0.2"/>
    <row r="1052" ht="20.25" customHeight="1" x14ac:dyDescent="0.2"/>
    <row r="1053" ht="20.25" customHeight="1" x14ac:dyDescent="0.2"/>
    <row r="1054" ht="20.25" customHeight="1" x14ac:dyDescent="0.2"/>
    <row r="1055" ht="20.25" customHeight="1" x14ac:dyDescent="0.2"/>
    <row r="1056" ht="20.25" customHeight="1" x14ac:dyDescent="0.2"/>
    <row r="1057" ht="20.25" customHeight="1" x14ac:dyDescent="0.2"/>
    <row r="1058" ht="20.25" customHeight="1" x14ac:dyDescent="0.2"/>
    <row r="1059" ht="20.25" customHeight="1" x14ac:dyDescent="0.2"/>
    <row r="1060" ht="20.25" customHeight="1" x14ac:dyDescent="0.2"/>
    <row r="1061" ht="20.25" customHeight="1" x14ac:dyDescent="0.2"/>
    <row r="1062" ht="20.25" customHeight="1" x14ac:dyDescent="0.2"/>
    <row r="1063" ht="20.25" customHeight="1" x14ac:dyDescent="0.2"/>
    <row r="1064" ht="20.25" customHeight="1" x14ac:dyDescent="0.2"/>
    <row r="1065" ht="20.25" customHeight="1" x14ac:dyDescent="0.2"/>
    <row r="1066" ht="20.25" customHeight="1" x14ac:dyDescent="0.2"/>
    <row r="1067" ht="20.25" customHeight="1" x14ac:dyDescent="0.2"/>
    <row r="1068" ht="20.25" customHeight="1" x14ac:dyDescent="0.2"/>
    <row r="1069" ht="20.25" customHeight="1" x14ac:dyDescent="0.2"/>
    <row r="1070" ht="20.25" customHeight="1" x14ac:dyDescent="0.2"/>
  </sheetData>
  <autoFilter ref="A5:O129"/>
  <mergeCells count="10">
    <mergeCell ref="B153:D153"/>
    <mergeCell ref="E4:I4"/>
    <mergeCell ref="A4:A5"/>
    <mergeCell ref="B4:B5"/>
    <mergeCell ref="A1:K1"/>
    <mergeCell ref="A2:K2"/>
    <mergeCell ref="J4:J5"/>
    <mergeCell ref="K4:K5"/>
    <mergeCell ref="C4:C5"/>
    <mergeCell ref="D4:D5"/>
  </mergeCells>
  <phoneticPr fontId="6" type="noConversion"/>
  <hyperlinks>
    <hyperlink ref="B153" r:id="rId1"/>
  </hyperlinks>
  <pageMargins left="0.70866141732283472" right="0.70866141732283472" top="0.74803149606299213" bottom="0.74803149606299213" header="0.31496062992125984" footer="0.31496062992125984"/>
  <pageSetup paperSize="9" scale="86" fitToHeight="0"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FT18"/>
  <sheetViews>
    <sheetView zoomScaleNormal="100" workbookViewId="0">
      <pane xSplit="2" ySplit="7" topLeftCell="C8" activePane="bottomRight" state="frozen"/>
      <selection pane="topRight" activeCell="C1" sqref="C1"/>
      <selection pane="bottomLeft" activeCell="A8" sqref="A8"/>
      <selection pane="bottomRight" activeCell="H22" sqref="H22"/>
    </sheetView>
  </sheetViews>
  <sheetFormatPr baseColWidth="10" defaultColWidth="11.42578125" defaultRowHeight="12" x14ac:dyDescent="0.2"/>
  <cols>
    <col min="1" max="1" width="8.5703125" style="35" customWidth="1"/>
    <col min="2" max="2" width="41.42578125" style="37" customWidth="1"/>
    <col min="3" max="3" width="10.5703125" style="37" customWidth="1"/>
    <col min="4" max="4" width="11.42578125" style="37" customWidth="1"/>
    <col min="5" max="5" width="11.140625" style="37" customWidth="1"/>
    <col min="6" max="6" width="11.7109375" style="37" customWidth="1"/>
    <col min="7" max="7" width="11.7109375" style="36" customWidth="1"/>
    <col min="8" max="8" width="11.28515625" style="36" customWidth="1"/>
    <col min="9" max="9" width="8.7109375" style="49" customWidth="1"/>
    <col min="10" max="10" width="12.28515625" style="50" customWidth="1"/>
    <col min="11" max="11" width="10.5703125" style="49" customWidth="1"/>
    <col min="12" max="12" width="15.5703125" style="36" customWidth="1"/>
    <col min="13" max="16384" width="11.42578125" style="36"/>
  </cols>
  <sheetData>
    <row r="1" spans="1:176" ht="18" customHeight="1" x14ac:dyDescent="0.2">
      <c r="A1" s="173" t="s">
        <v>145</v>
      </c>
      <c r="B1" s="173"/>
      <c r="C1" s="173"/>
      <c r="D1" s="173"/>
      <c r="E1" s="173"/>
      <c r="F1" s="173"/>
      <c r="G1" s="173"/>
      <c r="H1" s="173"/>
      <c r="I1" s="173"/>
      <c r="J1" s="173"/>
      <c r="K1" s="173"/>
    </row>
    <row r="2" spans="1:176" ht="18" customHeight="1" x14ac:dyDescent="0.2">
      <c r="A2" s="163" t="s">
        <v>170</v>
      </c>
      <c r="B2" s="163"/>
      <c r="C2" s="163"/>
      <c r="D2" s="163"/>
      <c r="E2" s="163"/>
      <c r="F2" s="163"/>
      <c r="G2" s="163"/>
      <c r="H2" s="163"/>
      <c r="I2" s="163"/>
      <c r="J2" s="163"/>
      <c r="K2" s="163"/>
    </row>
    <row r="3" spans="1:176" ht="25.5" customHeight="1" x14ac:dyDescent="0.2">
      <c r="B3" s="35"/>
      <c r="C3" s="35"/>
      <c r="D3" s="35"/>
      <c r="E3" s="53"/>
      <c r="F3" s="35"/>
      <c r="G3" s="82"/>
      <c r="H3" s="79"/>
      <c r="I3" s="75"/>
      <c r="J3" s="82"/>
      <c r="K3" s="35"/>
    </row>
    <row r="4" spans="1:176" ht="20.25" customHeight="1" x14ac:dyDescent="0.2">
      <c r="A4" s="183" t="s">
        <v>2</v>
      </c>
      <c r="B4" s="176" t="s">
        <v>9</v>
      </c>
      <c r="C4" s="176" t="s">
        <v>3</v>
      </c>
      <c r="D4" s="181" t="s">
        <v>75</v>
      </c>
      <c r="E4" s="178" t="s">
        <v>73</v>
      </c>
      <c r="F4" s="179"/>
      <c r="G4" s="179"/>
      <c r="H4" s="179"/>
      <c r="I4" s="180"/>
      <c r="J4" s="171" t="s">
        <v>19</v>
      </c>
      <c r="K4" s="174" t="s">
        <v>20</v>
      </c>
    </row>
    <row r="5" spans="1:176" s="38" customFormat="1" ht="65.25" customHeight="1" thickBot="1" x14ac:dyDescent="0.25">
      <c r="A5" s="184"/>
      <c r="B5" s="177"/>
      <c r="C5" s="177"/>
      <c r="D5" s="182"/>
      <c r="E5" s="22" t="s">
        <v>81</v>
      </c>
      <c r="F5" s="24" t="s">
        <v>190</v>
      </c>
      <c r="G5" s="25" t="s">
        <v>21</v>
      </c>
      <c r="H5" s="23" t="s">
        <v>76</v>
      </c>
      <c r="I5" s="26" t="s">
        <v>11</v>
      </c>
      <c r="J5" s="172"/>
      <c r="K5" s="175"/>
    </row>
    <row r="6" spans="1:176" s="97" customFormat="1" ht="18.75" customHeight="1" x14ac:dyDescent="0.25">
      <c r="A6" s="94"/>
      <c r="B6" s="93" t="s">
        <v>27</v>
      </c>
      <c r="C6" s="96"/>
      <c r="D6" s="147">
        <f>D7+D12</f>
        <v>251719346.65000001</v>
      </c>
      <c r="E6" s="147">
        <f>E7+E12</f>
        <v>95312420</v>
      </c>
      <c r="F6" s="147">
        <f>F7+F12</f>
        <v>25083861</v>
      </c>
      <c r="G6" s="107">
        <f t="shared" ref="G6" si="0">G7+G12</f>
        <v>0</v>
      </c>
      <c r="H6" s="147">
        <f>F6+G6</f>
        <v>25083861</v>
      </c>
      <c r="I6" s="148">
        <f t="shared" ref="I6:I13" si="1">H6/E6%</f>
        <v>26.317515597652438</v>
      </c>
      <c r="J6" s="147">
        <f>D6+H6</f>
        <v>276803207.64999998</v>
      </c>
      <c r="K6" s="119"/>
    </row>
    <row r="7" spans="1:176" ht="21.75" customHeight="1" x14ac:dyDescent="0.2">
      <c r="A7" s="102"/>
      <c r="B7" s="47" t="s">
        <v>56</v>
      </c>
      <c r="C7" s="103"/>
      <c r="D7" s="104">
        <f>SUM(D8:D11)</f>
        <v>193939253.15000001</v>
      </c>
      <c r="E7" s="104">
        <f>SUM(E8:E11)</f>
        <v>11232210</v>
      </c>
      <c r="F7" s="104">
        <f>SUM(F8:F11)</f>
        <v>4430105</v>
      </c>
      <c r="G7" s="104">
        <f t="shared" ref="G7" si="2">SUM(G8:G11)</f>
        <v>0</v>
      </c>
      <c r="H7" s="104">
        <f>F7+G7</f>
        <v>4430105</v>
      </c>
      <c r="I7" s="133">
        <f t="shared" si="1"/>
        <v>39.441080606576975</v>
      </c>
      <c r="J7" s="104">
        <v>238008119</v>
      </c>
      <c r="K7" s="105"/>
    </row>
    <row r="8" spans="1:176" ht="24" customHeight="1" x14ac:dyDescent="0.2">
      <c r="A8" s="42"/>
      <c r="B8" s="106" t="s">
        <v>18</v>
      </c>
      <c r="C8" s="98"/>
      <c r="D8" s="98"/>
      <c r="E8" s="98">
        <v>842589</v>
      </c>
      <c r="F8" s="98">
        <v>0</v>
      </c>
      <c r="G8" s="98"/>
      <c r="H8" s="98">
        <v>0</v>
      </c>
      <c r="I8" s="130">
        <f t="shared" si="1"/>
        <v>0</v>
      </c>
      <c r="J8" s="98">
        <f>D8+H8</f>
        <v>0</v>
      </c>
      <c r="K8" s="64"/>
    </row>
    <row r="9" spans="1:176" ht="24" customHeight="1" x14ac:dyDescent="0.2">
      <c r="A9" s="42">
        <v>159771</v>
      </c>
      <c r="B9" s="106" t="s">
        <v>164</v>
      </c>
      <c r="C9" s="98">
        <v>275000000</v>
      </c>
      <c r="D9" s="98">
        <v>185720521.55000001</v>
      </c>
      <c r="E9" s="98">
        <v>98981</v>
      </c>
      <c r="F9" s="98">
        <v>0</v>
      </c>
      <c r="G9" s="98"/>
      <c r="H9" s="98">
        <v>0</v>
      </c>
      <c r="I9" s="130">
        <f t="shared" si="1"/>
        <v>0</v>
      </c>
      <c r="J9" s="98">
        <v>225359282.77000001</v>
      </c>
      <c r="K9" s="64">
        <f>J9/C9%</f>
        <v>81.948830098181816</v>
      </c>
      <c r="L9" s="52"/>
    </row>
    <row r="10" spans="1:176" ht="48" x14ac:dyDescent="0.2">
      <c r="A10" s="42">
        <v>238150</v>
      </c>
      <c r="B10" s="106" t="s">
        <v>57</v>
      </c>
      <c r="C10" s="98">
        <v>7604228.3600000003</v>
      </c>
      <c r="D10" s="98">
        <v>3575041.15</v>
      </c>
      <c r="E10" s="98">
        <v>4113215</v>
      </c>
      <c r="F10" s="98">
        <v>488446</v>
      </c>
      <c r="G10" s="98"/>
      <c r="H10" s="98">
        <f>F10+G10</f>
        <v>488446</v>
      </c>
      <c r="I10" s="130">
        <f t="shared" si="1"/>
        <v>11.87504178604814</v>
      </c>
      <c r="J10" s="98">
        <f>D10+H10</f>
        <v>4063487.15</v>
      </c>
      <c r="K10" s="64">
        <f>J10/C10%</f>
        <v>53.437205691702815</v>
      </c>
    </row>
    <row r="11" spans="1:176" ht="60" x14ac:dyDescent="0.2">
      <c r="A11" s="42">
        <v>227100</v>
      </c>
      <c r="B11" s="106" t="s">
        <v>58</v>
      </c>
      <c r="C11" s="98">
        <v>13590587</v>
      </c>
      <c r="D11" s="98">
        <v>4643690.45</v>
      </c>
      <c r="E11" s="98">
        <v>6177425</v>
      </c>
      <c r="F11" s="98">
        <v>3941659</v>
      </c>
      <c r="G11" s="98"/>
      <c r="H11" s="98">
        <f>F11+G11</f>
        <v>3941659</v>
      </c>
      <c r="I11" s="130">
        <f t="shared" si="1"/>
        <v>63.807476416144269</v>
      </c>
      <c r="J11" s="98">
        <f>D11+H11</f>
        <v>8585349.4499999993</v>
      </c>
      <c r="K11" s="64">
        <f>J11/C11%</f>
        <v>63.171292380527781</v>
      </c>
      <c r="L11" s="52"/>
    </row>
    <row r="12" spans="1:176" ht="24" x14ac:dyDescent="0.2">
      <c r="A12" s="42"/>
      <c r="B12" s="47" t="s">
        <v>16</v>
      </c>
      <c r="C12" s="61"/>
      <c r="D12" s="65">
        <f>D13</f>
        <v>57780093.5</v>
      </c>
      <c r="E12" s="62">
        <f>E13</f>
        <v>84080210</v>
      </c>
      <c r="F12" s="62">
        <f>F13</f>
        <v>20653756</v>
      </c>
      <c r="G12" s="126">
        <f t="shared" ref="G12" si="3">G13</f>
        <v>0</v>
      </c>
      <c r="H12" s="104">
        <f>F12+G12</f>
        <v>20653756</v>
      </c>
      <c r="I12" s="134">
        <f t="shared" si="1"/>
        <v>24.564348733191796</v>
      </c>
      <c r="J12" s="126">
        <f>D12+H12</f>
        <v>78433849.5</v>
      </c>
      <c r="K12" s="63"/>
    </row>
    <row r="13" spans="1:176" ht="63" customHeight="1" x14ac:dyDescent="0.2">
      <c r="A13" s="42">
        <v>143957</v>
      </c>
      <c r="B13" s="40" t="s">
        <v>25</v>
      </c>
      <c r="C13" s="41">
        <v>282245251.58999997</v>
      </c>
      <c r="D13" s="41">
        <v>57780093.5</v>
      </c>
      <c r="E13" s="41">
        <v>84080210</v>
      </c>
      <c r="F13" s="41">
        <v>20653756</v>
      </c>
      <c r="G13" s="41"/>
      <c r="H13" s="41">
        <f>F13+G13</f>
        <v>20653756</v>
      </c>
      <c r="I13" s="121">
        <f t="shared" si="1"/>
        <v>24.564348733191796</v>
      </c>
      <c r="J13" s="41">
        <f>D13+H13</f>
        <v>78433849.5</v>
      </c>
      <c r="K13" s="64">
        <f>J13/C13%</f>
        <v>27.789253869870574</v>
      </c>
      <c r="L13" s="39"/>
    </row>
    <row r="15" spans="1:176" s="49" customFormat="1" x14ac:dyDescent="0.2">
      <c r="A15" s="108" t="s">
        <v>14</v>
      </c>
      <c r="B15" s="109"/>
      <c r="C15" s="110"/>
      <c r="D15" s="110"/>
      <c r="E15" s="37"/>
      <c r="F15" s="36"/>
      <c r="G15" s="36"/>
      <c r="H15" s="36"/>
      <c r="I15" s="36"/>
      <c r="J15" s="36"/>
      <c r="K15" s="36"/>
      <c r="L15" s="39"/>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row>
    <row r="16" spans="1:176" s="49" customFormat="1" x14ac:dyDescent="0.2">
      <c r="A16" s="111" t="s">
        <v>10</v>
      </c>
      <c r="B16" s="112"/>
      <c r="C16" s="110"/>
      <c r="D16" s="110"/>
      <c r="E16" s="37"/>
      <c r="F16" s="36"/>
      <c r="G16" s="36"/>
      <c r="H16" s="36"/>
      <c r="I16" s="36"/>
      <c r="J16" s="36"/>
      <c r="K16" s="36"/>
      <c r="L16" s="39"/>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row>
    <row r="17" spans="1:176" s="49" customFormat="1" x14ac:dyDescent="0.2">
      <c r="A17" s="113"/>
      <c r="B17" s="170" t="s">
        <v>59</v>
      </c>
      <c r="C17" s="158"/>
      <c r="D17" s="158"/>
      <c r="E17" s="51"/>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row>
    <row r="18" spans="1:176" x14ac:dyDescent="0.2">
      <c r="F18" s="36"/>
    </row>
  </sheetData>
  <mergeCells count="10">
    <mergeCell ref="B17:D17"/>
    <mergeCell ref="J4:J5"/>
    <mergeCell ref="A1:K1"/>
    <mergeCell ref="K4:K5"/>
    <mergeCell ref="A2:K2"/>
    <mergeCell ref="C4:C5"/>
    <mergeCell ref="E4:I4"/>
    <mergeCell ref="D4:D5"/>
    <mergeCell ref="A4:A5"/>
    <mergeCell ref="B4:B5"/>
  </mergeCells>
  <hyperlinks>
    <hyperlink ref="B17" r:id="rId1"/>
  </hyperlinks>
  <pageMargins left="0.78740157480314965" right="0" top="0.59055118110236227" bottom="0.39370078740157483" header="0.31496062992125984" footer="0"/>
  <pageSetup paperSize="9" scale="6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CONSOLIDADO</vt:lpstr>
      <vt:lpstr>PLIEGO MINSA</vt:lpstr>
      <vt:lpstr>UE ADSCRITAS AL PLIEGO MINSA</vt:lpstr>
      <vt:lpstr>Hoja1</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cp:lastModifiedBy>
  <cp:lastPrinted>2017-12-09T23:31:02Z</cp:lastPrinted>
  <dcterms:created xsi:type="dcterms:W3CDTF">2009-03-02T15:11:29Z</dcterms:created>
  <dcterms:modified xsi:type="dcterms:W3CDTF">2017-12-10T02:21:24Z</dcterms:modified>
</cp:coreProperties>
</file>