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Diciembre 2017\"/>
    </mc:Choice>
  </mc:AlternateContent>
  <bookViews>
    <workbookView xWindow="30" yWindow="-15" windowWidth="20580" windowHeight="12540"/>
  </bookViews>
  <sheets>
    <sheet name="CONSOLIDADO" sheetId="11" r:id="rId1"/>
    <sheet name="PLIEGO MINSA" sheetId="5" r:id="rId2"/>
    <sheet name="UE ADSCRITAS AL PLIEGO MINSA" sheetId="9" r:id="rId3"/>
  </sheets>
  <definedNames>
    <definedName name="_xlnm._FilterDatabase" localSheetId="1" hidden="1">'PLIEGO MINSA'!$A$5:$O$126</definedName>
    <definedName name="_xlnm._FilterDatabase" localSheetId="2" hidden="1">'UE ADSCRITAS AL PLIEGO MINSA'!#REF!</definedName>
    <definedName name="_xlnm.Print_Area" localSheetId="0">CONSOLIDADO!$B$2:$E$33</definedName>
    <definedName name="_xlnm.Print_Area" localSheetId="1">'PLIEGO MINSA'!$A$1:$K$130</definedName>
    <definedName name="_xlnm.Print_Area" localSheetId="2">'UE ADSCRITAS AL PLIEGO MINSA'!$A$1:$K$17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1" i="9" l="1"/>
  <c r="F7" i="9"/>
  <c r="F101" i="5"/>
  <c r="F74" i="5"/>
  <c r="F66" i="5"/>
  <c r="F64" i="5"/>
  <c r="F62" i="5"/>
  <c r="F43" i="5"/>
  <c r="F40" i="5"/>
  <c r="F32" i="5"/>
  <c r="F27" i="5"/>
  <c r="F24" i="5"/>
  <c r="F22" i="5"/>
  <c r="F7" i="5"/>
  <c r="D110" i="5"/>
  <c r="F6" i="9" l="1"/>
  <c r="F6" i="5"/>
  <c r="D18" i="5"/>
  <c r="D6" i="5" s="1"/>
  <c r="G6" i="5"/>
  <c r="E6" i="5"/>
  <c r="H12" i="9"/>
  <c r="H10" i="9"/>
  <c r="H9" i="9"/>
  <c r="H8" i="9"/>
  <c r="H126" i="5"/>
  <c r="H125" i="5"/>
  <c r="H124" i="5"/>
  <c r="H123" i="5"/>
  <c r="H122" i="5"/>
  <c r="H121" i="5"/>
  <c r="H120" i="5"/>
  <c r="H119" i="5"/>
  <c r="H118" i="5"/>
  <c r="H117" i="5"/>
  <c r="H116" i="5"/>
  <c r="H115" i="5"/>
  <c r="H114" i="5"/>
  <c r="H113" i="5"/>
  <c r="H112" i="5"/>
  <c r="H111" i="5"/>
  <c r="H109" i="5"/>
  <c r="H108" i="5"/>
  <c r="H107" i="5"/>
  <c r="H106" i="5"/>
  <c r="H105" i="5"/>
  <c r="H104" i="5"/>
  <c r="H103" i="5"/>
  <c r="H102" i="5"/>
  <c r="H100" i="5"/>
  <c r="H99" i="5"/>
  <c r="H98" i="5"/>
  <c r="H97" i="5"/>
  <c r="H96" i="5"/>
  <c r="H95" i="5"/>
  <c r="H94" i="5"/>
  <c r="H93" i="5"/>
  <c r="H92" i="5"/>
  <c r="H91" i="5"/>
  <c r="H90" i="5"/>
  <c r="H89" i="5"/>
  <c r="H88" i="5"/>
  <c r="H87" i="5"/>
  <c r="H86" i="5"/>
  <c r="H85" i="5"/>
  <c r="H84" i="5"/>
  <c r="H83" i="5"/>
  <c r="H82" i="5"/>
  <c r="H81" i="5"/>
  <c r="H80" i="5"/>
  <c r="H79" i="5"/>
  <c r="H78" i="5"/>
  <c r="H77" i="5"/>
  <c r="H76" i="5"/>
  <c r="H75" i="5"/>
  <c r="H73" i="5"/>
  <c r="H72" i="5"/>
  <c r="H71" i="5"/>
  <c r="H70" i="5"/>
  <c r="H69" i="5"/>
  <c r="H68" i="5"/>
  <c r="H67" i="5"/>
  <c r="H65" i="5"/>
  <c r="H63" i="5"/>
  <c r="H61" i="5"/>
  <c r="H60" i="5"/>
  <c r="H59" i="5"/>
  <c r="H58" i="5"/>
  <c r="H57" i="5"/>
  <c r="H56" i="5"/>
  <c r="H55" i="5"/>
  <c r="H54" i="5"/>
  <c r="H53" i="5"/>
  <c r="H52" i="5"/>
  <c r="H51" i="5"/>
  <c r="H50" i="5"/>
  <c r="H49" i="5"/>
  <c r="H48" i="5"/>
  <c r="H47" i="5"/>
  <c r="H46" i="5"/>
  <c r="H45" i="5"/>
  <c r="H44" i="5"/>
  <c r="H42" i="5"/>
  <c r="H41" i="5"/>
  <c r="H39" i="5"/>
  <c r="H38" i="5"/>
  <c r="H37" i="5"/>
  <c r="H36" i="5"/>
  <c r="H35" i="5"/>
  <c r="H34" i="5"/>
  <c r="H33" i="5"/>
  <c r="H31" i="5"/>
  <c r="H30" i="5"/>
  <c r="H29" i="5"/>
  <c r="H28" i="5"/>
  <c r="H26" i="5"/>
  <c r="H25" i="5"/>
  <c r="H23" i="5"/>
  <c r="H21" i="5"/>
  <c r="H19" i="5"/>
  <c r="H17" i="5"/>
  <c r="H16" i="5"/>
  <c r="H15" i="5"/>
  <c r="H14" i="5"/>
  <c r="H13" i="5"/>
  <c r="H12" i="5"/>
  <c r="H11" i="5"/>
  <c r="H10" i="5"/>
  <c r="H9" i="5"/>
  <c r="H8" i="5"/>
  <c r="J8" i="9" l="1"/>
  <c r="I126" i="5"/>
  <c r="I125" i="5"/>
  <c r="I124" i="5"/>
  <c r="J123" i="5"/>
  <c r="K123" i="5" s="1"/>
  <c r="J122" i="5"/>
  <c r="K122" i="5" s="1"/>
  <c r="J121" i="5"/>
  <c r="K121" i="5" s="1"/>
  <c r="J120" i="5"/>
  <c r="K120" i="5" s="1"/>
  <c r="I119" i="5"/>
  <c r="I118" i="5"/>
  <c r="I117" i="5"/>
  <c r="I116" i="5"/>
  <c r="J115" i="5"/>
  <c r="K115" i="5" s="1"/>
  <c r="J114" i="5"/>
  <c r="K114" i="5" s="1"/>
  <c r="J113" i="5"/>
  <c r="K113" i="5" s="1"/>
  <c r="J112" i="5"/>
  <c r="K112" i="5" s="1"/>
  <c r="J111" i="5"/>
  <c r="K111" i="5" s="1"/>
  <c r="G18" i="5"/>
  <c r="H18" i="5" s="1"/>
  <c r="G110" i="5"/>
  <c r="H110" i="5" s="1"/>
  <c r="G62" i="5"/>
  <c r="H62" i="5" s="1"/>
  <c r="G43" i="5"/>
  <c r="H43" i="5" s="1"/>
  <c r="I39" i="5"/>
  <c r="J116" i="5" l="1"/>
  <c r="K116" i="5" s="1"/>
  <c r="J124" i="5"/>
  <c r="K124" i="5" s="1"/>
  <c r="I111" i="5"/>
  <c r="I112" i="5"/>
  <c r="I120" i="5"/>
  <c r="J117" i="5"/>
  <c r="K117" i="5" s="1"/>
  <c r="J125" i="5"/>
  <c r="K125" i="5" s="1"/>
  <c r="I113" i="5"/>
  <c r="I121" i="5"/>
  <c r="J118" i="5"/>
  <c r="K118" i="5" s="1"/>
  <c r="J126" i="5"/>
  <c r="K126" i="5" s="1"/>
  <c r="I114" i="5"/>
  <c r="I122" i="5"/>
  <c r="J119" i="5"/>
  <c r="K119" i="5" s="1"/>
  <c r="I115" i="5"/>
  <c r="I123" i="5"/>
  <c r="J39" i="5"/>
  <c r="K39" i="5" s="1"/>
  <c r="G32" i="5"/>
  <c r="H32" i="5" s="1"/>
  <c r="D32" i="5"/>
  <c r="E32" i="5"/>
  <c r="I61" i="5" l="1"/>
  <c r="I60" i="5"/>
  <c r="I59" i="5"/>
  <c r="J58" i="5"/>
  <c r="K58" i="5" s="1"/>
  <c r="I57" i="5"/>
  <c r="I56" i="5"/>
  <c r="I55" i="5"/>
  <c r="J54" i="5"/>
  <c r="K54" i="5" s="1"/>
  <c r="I53" i="5"/>
  <c r="I52" i="5"/>
  <c r="I51" i="5"/>
  <c r="J50" i="5"/>
  <c r="K50" i="5" s="1"/>
  <c r="I49" i="5"/>
  <c r="J48" i="5"/>
  <c r="K48" i="5" s="1"/>
  <c r="E110" i="5"/>
  <c r="C31" i="11" s="1"/>
  <c r="E43" i="5"/>
  <c r="E18" i="5"/>
  <c r="C18" i="11" s="1"/>
  <c r="J19" i="5" l="1"/>
  <c r="K19" i="5" s="1"/>
  <c r="I19" i="5"/>
  <c r="I110" i="5"/>
  <c r="D31" i="11"/>
  <c r="J110" i="5"/>
  <c r="I48" i="5"/>
  <c r="I50" i="5"/>
  <c r="I54" i="5"/>
  <c r="I58" i="5"/>
  <c r="J55" i="5"/>
  <c r="K55" i="5" s="1"/>
  <c r="J59" i="5"/>
  <c r="K59" i="5" s="1"/>
  <c r="J56" i="5"/>
  <c r="K56" i="5" s="1"/>
  <c r="J51" i="5"/>
  <c r="K51" i="5" s="1"/>
  <c r="J52" i="5"/>
  <c r="K52" i="5" s="1"/>
  <c r="J60" i="5"/>
  <c r="K60" i="5" s="1"/>
  <c r="J49" i="5"/>
  <c r="K49" i="5" s="1"/>
  <c r="J53" i="5"/>
  <c r="K53" i="5" s="1"/>
  <c r="J57" i="5"/>
  <c r="K57" i="5" s="1"/>
  <c r="J61" i="5"/>
  <c r="K61" i="5" s="1"/>
  <c r="I18" i="5"/>
  <c r="D18" i="11" l="1"/>
  <c r="J18" i="5"/>
  <c r="J109" i="5"/>
  <c r="G7" i="5"/>
  <c r="H7" i="5" s="1"/>
  <c r="G20" i="5"/>
  <c r="H20" i="5" s="1"/>
  <c r="G22" i="5"/>
  <c r="H22" i="5" s="1"/>
  <c r="G24" i="5"/>
  <c r="H24" i="5" s="1"/>
  <c r="G27" i="5"/>
  <c r="H27" i="5" s="1"/>
  <c r="G40" i="5"/>
  <c r="H40" i="5" s="1"/>
  <c r="G64" i="5"/>
  <c r="H64" i="5" s="1"/>
  <c r="G66" i="5"/>
  <c r="H66" i="5" s="1"/>
  <c r="G74" i="5"/>
  <c r="H74" i="5" s="1"/>
  <c r="G101" i="5"/>
  <c r="H101" i="5" s="1"/>
  <c r="I101" i="5" l="1"/>
  <c r="J101" i="5"/>
  <c r="H6" i="5"/>
  <c r="D101" i="5"/>
  <c r="K109" i="5"/>
  <c r="J108" i="5"/>
  <c r="K108" i="5" s="1"/>
  <c r="J107" i="5"/>
  <c r="K107" i="5" s="1"/>
  <c r="J106" i="5"/>
  <c r="K106" i="5" s="1"/>
  <c r="J104" i="5"/>
  <c r="K104" i="5" s="1"/>
  <c r="J103" i="5"/>
  <c r="K103" i="5" s="1"/>
  <c r="J102" i="5"/>
  <c r="I109" i="5"/>
  <c r="I106" i="5"/>
  <c r="I104" i="5" l="1"/>
  <c r="I103" i="5"/>
  <c r="I108" i="5"/>
  <c r="I102" i="5"/>
  <c r="I107" i="5"/>
  <c r="D30" i="11"/>
  <c r="E101" i="5"/>
  <c r="C30" i="11" s="1"/>
  <c r="E30" i="11" l="1"/>
  <c r="D74" i="5"/>
  <c r="D43" i="5"/>
  <c r="D40" i="5"/>
  <c r="J105" i="5" l="1"/>
  <c r="K105" i="5" s="1"/>
  <c r="I105" i="5"/>
  <c r="I8" i="9"/>
  <c r="J100" i="5"/>
  <c r="K100" i="5" s="1"/>
  <c r="J99" i="5"/>
  <c r="K99" i="5" s="1"/>
  <c r="J98" i="5"/>
  <c r="K98" i="5" s="1"/>
  <c r="I95" i="5"/>
  <c r="I94" i="5"/>
  <c r="J93" i="5"/>
  <c r="I92" i="5"/>
  <c r="I88" i="5"/>
  <c r="I87" i="5"/>
  <c r="J86" i="5"/>
  <c r="K86" i="5" s="1"/>
  <c r="E74" i="5"/>
  <c r="I98" i="5" l="1"/>
  <c r="J92" i="5"/>
  <c r="K92" i="5" s="1"/>
  <c r="I86" i="5"/>
  <c r="I99" i="5"/>
  <c r="I100" i="5"/>
  <c r="J94" i="5"/>
  <c r="K94" i="5" s="1"/>
  <c r="E40" i="5"/>
  <c r="I47" i="5" l="1"/>
  <c r="J47" i="5" l="1"/>
  <c r="K47" i="5" s="1"/>
  <c r="I97" i="5"/>
  <c r="I96" i="5"/>
  <c r="J95" i="5"/>
  <c r="K95" i="5" s="1"/>
  <c r="K93" i="5"/>
  <c r="I93" i="5" l="1"/>
  <c r="J97" i="5"/>
  <c r="K97" i="5" s="1"/>
  <c r="J96" i="5"/>
  <c r="K96" i="5" s="1"/>
  <c r="J16" i="5" l="1"/>
  <c r="K16" i="5" s="1"/>
  <c r="I16" i="5"/>
  <c r="J63" i="5"/>
  <c r="K63" i="5" s="1"/>
  <c r="I63" i="5"/>
  <c r="D62" i="5"/>
  <c r="E62" i="5"/>
  <c r="C26" i="11" s="1"/>
  <c r="D26" i="11" l="1"/>
  <c r="E26" i="11" s="1"/>
  <c r="I90" i="5"/>
  <c r="I62" i="5" l="1"/>
  <c r="J62" i="5"/>
  <c r="J90" i="5"/>
  <c r="K90" i="5" s="1"/>
  <c r="J9" i="5"/>
  <c r="K9" i="5" s="1"/>
  <c r="D66" i="5"/>
  <c r="I9" i="5" l="1"/>
  <c r="D20" i="5"/>
  <c r="D22" i="5"/>
  <c r="D24" i="5"/>
  <c r="D64" i="5"/>
  <c r="D27" i="5"/>
  <c r="D21" i="11" l="1"/>
  <c r="D19" i="11"/>
  <c r="E66" i="5"/>
  <c r="C28" i="11" s="1"/>
  <c r="J67" i="5"/>
  <c r="K67" i="5" s="1"/>
  <c r="I68" i="5"/>
  <c r="I69" i="5"/>
  <c r="J70" i="5"/>
  <c r="K70" i="5" s="1"/>
  <c r="J71" i="5"/>
  <c r="K71" i="5" s="1"/>
  <c r="I72" i="5"/>
  <c r="I73" i="5"/>
  <c r="E64" i="5"/>
  <c r="J65" i="5"/>
  <c r="K65" i="5" s="1"/>
  <c r="C24" i="11"/>
  <c r="J41" i="5"/>
  <c r="K41" i="5" s="1"/>
  <c r="I42" i="5"/>
  <c r="C25" i="11"/>
  <c r="I44" i="5"/>
  <c r="I45" i="5"/>
  <c r="I46" i="5"/>
  <c r="C23" i="11"/>
  <c r="J33" i="5"/>
  <c r="K33" i="5" s="1"/>
  <c r="I34" i="5"/>
  <c r="I35" i="5"/>
  <c r="I36" i="5"/>
  <c r="J37" i="5"/>
  <c r="K37" i="5" s="1"/>
  <c r="J38" i="5"/>
  <c r="K38" i="5" s="1"/>
  <c r="E20" i="5"/>
  <c r="C19" i="11" s="1"/>
  <c r="J21" i="5"/>
  <c r="K21" i="5" s="1"/>
  <c r="E22" i="5"/>
  <c r="J23" i="5"/>
  <c r="K23" i="5" s="1"/>
  <c r="E24" i="5"/>
  <c r="C21" i="11" s="1"/>
  <c r="J25" i="5"/>
  <c r="K25" i="5" s="1"/>
  <c r="J26" i="5"/>
  <c r="K26" i="5" s="1"/>
  <c r="C27" i="11" l="1"/>
  <c r="D20" i="11"/>
  <c r="C20" i="11"/>
  <c r="E21" i="11"/>
  <c r="I32" i="5"/>
  <c r="D23" i="11"/>
  <c r="E23" i="11" s="1"/>
  <c r="D24" i="11"/>
  <c r="E24" i="11" s="1"/>
  <c r="J40" i="5"/>
  <c r="E19" i="11"/>
  <c r="I38" i="5"/>
  <c r="J32" i="5"/>
  <c r="I20" i="5"/>
  <c r="J42" i="5"/>
  <c r="K42" i="5" s="1"/>
  <c r="I40" i="5"/>
  <c r="I71" i="5"/>
  <c r="I41" i="5"/>
  <c r="J73" i="5"/>
  <c r="K73" i="5" s="1"/>
  <c r="I70" i="5"/>
  <c r="J36" i="5"/>
  <c r="K36" i="5" s="1"/>
  <c r="J46" i="5"/>
  <c r="K46" i="5" s="1"/>
  <c r="D27" i="11"/>
  <c r="I67" i="5"/>
  <c r="D28" i="11"/>
  <c r="E28" i="11" s="1"/>
  <c r="I22" i="5"/>
  <c r="I37" i="5"/>
  <c r="J35" i="5"/>
  <c r="K35" i="5" s="1"/>
  <c r="J45" i="5"/>
  <c r="K45" i="5" s="1"/>
  <c r="J69" i="5"/>
  <c r="K69" i="5" s="1"/>
  <c r="I26" i="5"/>
  <c r="I33" i="5"/>
  <c r="I65" i="5"/>
  <c r="J72" i="5"/>
  <c r="K72" i="5" s="1"/>
  <c r="J68" i="5"/>
  <c r="K68" i="5" s="1"/>
  <c r="J44" i="5"/>
  <c r="K44" i="5" s="1"/>
  <c r="J34" i="5"/>
  <c r="K34" i="5" s="1"/>
  <c r="I24" i="5"/>
  <c r="I25" i="5"/>
  <c r="I23" i="5"/>
  <c r="I21" i="5"/>
  <c r="J24" i="5"/>
  <c r="J22" i="5"/>
  <c r="J20" i="5"/>
  <c r="J91" i="5"/>
  <c r="K91" i="5" s="1"/>
  <c r="E20" i="11" l="1"/>
  <c r="I43" i="5"/>
  <c r="D25" i="11"/>
  <c r="E25" i="11" s="1"/>
  <c r="I64" i="5"/>
  <c r="E27" i="11"/>
  <c r="I66" i="5"/>
  <c r="J66" i="5"/>
  <c r="J43" i="5"/>
  <c r="J64" i="5"/>
  <c r="I91" i="5"/>
  <c r="C29" i="11"/>
  <c r="E27" i="5"/>
  <c r="C22" i="11" l="1"/>
  <c r="G7" i="9"/>
  <c r="H7" i="9" s="1"/>
  <c r="G11" i="9"/>
  <c r="H11" i="9" s="1"/>
  <c r="D7" i="9"/>
  <c r="J7" i="9" l="1"/>
  <c r="G6" i="9"/>
  <c r="H6" i="9" s="1"/>
  <c r="E7" i="9" l="1"/>
  <c r="J17" i="5"/>
  <c r="K17" i="5" s="1"/>
  <c r="I17" i="5" l="1"/>
  <c r="I30" i="5" l="1"/>
  <c r="J30" i="5" l="1"/>
  <c r="K30" i="5" s="1"/>
  <c r="I12" i="5" l="1"/>
  <c r="I89" i="5" l="1"/>
  <c r="J89" i="5" l="1"/>
  <c r="K89" i="5" s="1"/>
  <c r="J88" i="5" l="1"/>
  <c r="K88" i="5" s="1"/>
  <c r="J87" i="5"/>
  <c r="K87" i="5" s="1"/>
  <c r="J85" i="5"/>
  <c r="K85" i="5" s="1"/>
  <c r="J84" i="5"/>
  <c r="K84" i="5" s="1"/>
  <c r="J83" i="5"/>
  <c r="K83" i="5" s="1"/>
  <c r="J82" i="5"/>
  <c r="K82" i="5" s="1"/>
  <c r="J81" i="5"/>
  <c r="K81" i="5" s="1"/>
  <c r="J80" i="5"/>
  <c r="K80" i="5" s="1"/>
  <c r="J79" i="5"/>
  <c r="K79" i="5" s="1"/>
  <c r="J78" i="5"/>
  <c r="K78" i="5" s="1"/>
  <c r="J77" i="5"/>
  <c r="K77" i="5" s="1"/>
  <c r="J76" i="5"/>
  <c r="K76" i="5" s="1"/>
  <c r="J29" i="5"/>
  <c r="K29" i="5" s="1"/>
  <c r="J8" i="5"/>
  <c r="J11" i="5"/>
  <c r="K11" i="5" s="1"/>
  <c r="I10" i="5"/>
  <c r="J14" i="5"/>
  <c r="K14" i="5" s="1"/>
  <c r="J13" i="5"/>
  <c r="K13" i="5" s="1"/>
  <c r="D22" i="11" l="1"/>
  <c r="E22" i="11" s="1"/>
  <c r="D29" i="11"/>
  <c r="E29" i="11" s="1"/>
  <c r="I8" i="5"/>
  <c r="I76" i="5"/>
  <c r="I77" i="5"/>
  <c r="I78" i="5"/>
  <c r="I79" i="5"/>
  <c r="I80" i="5"/>
  <c r="I81" i="5"/>
  <c r="I82" i="5"/>
  <c r="I83" i="5"/>
  <c r="I84" i="5"/>
  <c r="I85" i="5"/>
  <c r="J10" i="5"/>
  <c r="K10" i="5" s="1"/>
  <c r="I11" i="5"/>
  <c r="I29" i="5"/>
  <c r="I13" i="5"/>
  <c r="I14" i="5"/>
  <c r="D7" i="5" l="1"/>
  <c r="E11" i="9" l="1"/>
  <c r="C33" i="11" l="1"/>
  <c r="E6" i="9"/>
  <c r="J10" i="9"/>
  <c r="K10" i="9" s="1"/>
  <c r="I9" i="9"/>
  <c r="C32" i="11" l="1"/>
  <c r="J9" i="9"/>
  <c r="K9" i="9" s="1"/>
  <c r="I10" i="9"/>
  <c r="D32" i="11"/>
  <c r="E32" i="11" l="1"/>
  <c r="I7" i="9"/>
  <c r="E7" i="5" l="1"/>
  <c r="D11" i="9" l="1"/>
  <c r="D6" i="9" s="1"/>
  <c r="I15" i="5" l="1"/>
  <c r="J15" i="5" l="1"/>
  <c r="J31" i="5" l="1"/>
  <c r="K31" i="5" s="1"/>
  <c r="I31" i="5" l="1"/>
  <c r="J28" i="5" l="1"/>
  <c r="K28" i="5" s="1"/>
  <c r="J12" i="5"/>
  <c r="K12" i="5" s="1"/>
  <c r="J27" i="5" l="1"/>
  <c r="I28" i="5"/>
  <c r="I27" i="5" l="1"/>
  <c r="J75" i="5" l="1"/>
  <c r="J12" i="9" l="1"/>
  <c r="K12" i="9" s="1"/>
  <c r="I75" i="5"/>
  <c r="K15" i="5"/>
  <c r="C17" i="11"/>
  <c r="I12" i="9"/>
  <c r="C16" i="11" l="1"/>
  <c r="C15" i="11" s="1"/>
  <c r="I74" i="5"/>
  <c r="J74" i="5"/>
  <c r="I7" i="5" l="1"/>
  <c r="J7" i="5" l="1"/>
  <c r="D17" i="11"/>
  <c r="D16" i="11" s="1"/>
  <c r="E17" i="11" l="1"/>
  <c r="E16" i="11"/>
  <c r="J6" i="5"/>
  <c r="I6" i="5"/>
  <c r="I11" i="9"/>
  <c r="J11" i="9" l="1"/>
  <c r="D33" i="11"/>
  <c r="D15" i="11" s="1"/>
  <c r="E15" i="11" l="1"/>
  <c r="E33" i="11"/>
  <c r="J6" i="9"/>
  <c r="I6" i="9"/>
  <c r="E14" i="11" l="1"/>
</calcChain>
</file>

<file path=xl/sharedStrings.xml><?xml version="1.0" encoding="utf-8"?>
<sst xmlns="http://schemas.openxmlformats.org/spreadsheetml/2006/main" count="194" uniqueCount="173">
  <si>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</si>
  <si>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</si>
  <si>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</si>
  <si>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</si>
  <si>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</si>
  <si>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</si>
  <si>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</si>
  <si>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</si>
  <si>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</si>
  <si>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</si>
  <si>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</si>
  <si>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</si>
  <si>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</si>
  <si>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</si>
  <si>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</si>
  <si>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</si>
  <si>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</si>
  <si>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</si>
  <si>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</si>
  <si>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</si>
  <si>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</si>
  <si>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Dbre. (Devengado)</t>
  </si>
  <si>
    <t>Nivel de Ejecución     Mes Diciembre  (Devengado)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</si>
  <si>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</si>
  <si>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</si>
  <si>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</si>
  <si>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</si>
  <si>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2057397: MEJORAMIENTO DE LA CAPACIDAD RESOLUTIVA DEL CENTRO DE SALUD SAN GENARO DE VILLA - MICRORED SAN GENARO DE VILLA - RED BARRANCO CHORRILLOS SURCO - DISA II LIMA SUR</t>
  </si>
  <si>
    <t>TOTAL UE ADSCRITAS AL PLIEGO MINSA</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</si>
  <si>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</si>
  <si>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</si>
  <si>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</si>
  <si>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</si>
  <si>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</si>
  <si>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</si>
  <si>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</si>
  <si>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2131911: MEJORAMIENTO DE LA PRESTACION DE LOS SERVICIOS DE SALUD DEL CENTRO DE SALUD VILLA SAN LUIS DE LA MICRORED LEONOR SAAVEDRA - VILLA SAN LUIS, DE LA RED SAN JUAN DE MIRAFLORES - VILLA MARIA DEL TRIUNFO - DISA II LIMA SUR</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</si>
  <si>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</si>
  <si>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</si>
  <si>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</si>
  <si>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</si>
  <si>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</si>
  <si>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</si>
  <si>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</si>
  <si>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</si>
  <si>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</si>
  <si>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</si>
  <si>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</si>
  <si>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</si>
  <si>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</si>
  <si>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</si>
  <si>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</si>
  <si>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</si>
  <si>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</si>
  <si>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</si>
  <si>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</si>
  <si>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</si>
  <si>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</si>
  <si>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</si>
  <si>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</si>
  <si>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</si>
  <si>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AÑO 2017</t>
  </si>
  <si>
    <t>Ppto. 2017                     (PIM)</t>
  </si>
  <si>
    <t>Ppto. Ejecución Acumulada al 2016</t>
  </si>
  <si>
    <t>Ppto. Ejecución acumulada 2017</t>
  </si>
  <si>
    <r>
      <t xml:space="preserve">Año de Ejecución: </t>
    </r>
    <r>
      <rPr>
        <b/>
        <sz val="10"/>
        <rFont val="Arial"/>
        <family val="2"/>
      </rPr>
      <t>2017</t>
    </r>
  </si>
  <si>
    <t>Ejecución acumulada al 2017  (Devengado)</t>
  </si>
  <si>
    <t>2196449: MEJORAMIENTO DE LA CAPACIDAD RESOLUTIVA DEL SERVICIO DE UROLOGIA DEL HOSPITAL NACIONAL DOS DE MAYO</t>
  </si>
  <si>
    <t>Ppto 2017 (PIM)</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</si>
  <si>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</si>
  <si>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</si>
  <si>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</si>
  <si>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</si>
  <si>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</si>
  <si>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</si>
  <si>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</si>
  <si>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</si>
  <si>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</si>
  <si>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</si>
  <si>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</si>
  <si>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</si>
  <si>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</si>
  <si>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</si>
  <si>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</si>
  <si>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</si>
  <si>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</si>
  <si>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</si>
  <si>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</si>
  <si>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</si>
  <si>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</si>
  <si>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</si>
  <si>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</si>
  <si>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</si>
  <si>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</si>
  <si>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</si>
  <si>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</si>
  <si>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</si>
  <si>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</si>
  <si>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</si>
  <si>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</si>
  <si>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</si>
  <si>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</si>
  <si>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</si>
  <si>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</si>
  <si>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</si>
  <si>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</si>
  <si>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</si>
  <si>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</si>
  <si>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</si>
  <si>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</si>
  <si>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</si>
  <si>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045-1153: RED DE SALUD TUPAC AMARU </t>
  </si>
  <si>
    <t>Unidad Ejecutora 125-1655: PROGRAMA NACIONAL DE INVERSIONES EN SALUD</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</si>
  <si>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</si>
  <si>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</si>
  <si>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</si>
  <si>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</si>
  <si>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</si>
  <si>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</si>
  <si>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</si>
  <si>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</si>
  <si>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</si>
  <si>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</si>
  <si>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045-1153: RED DE SALUD TUPAC AMARU </t>
  </si>
  <si>
    <t xml:space="preserve">       125-1655: PROGRAMA NACIONAL DE INVERSIONES EN SALUD</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</si>
  <si>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</si>
  <si>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</si>
  <si>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</si>
  <si>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</si>
  <si>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</si>
  <si>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</si>
  <si>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</si>
  <si>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</si>
  <si>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</si>
  <si>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</si>
  <si>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</si>
  <si>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2297121: MEJORAMIENTO DEL SERVICIO DE CIRUGIA DE CABEZA Y CUELLO DEL HOSPITAL NACIONAL DOS DE MAYO</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</si>
  <si>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</si>
  <si>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</si>
  <si>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</si>
  <si>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</si>
  <si>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</si>
  <si>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143-1683: DIRECCION DE REDES INTEGRADAS DE SALUD LIMA CENTRO</t>
  </si>
  <si>
    <t xml:space="preserve">       143-1683: DIRECCION DE REDES INTEGRADAS DE SALUD LIMA CENTRO</t>
  </si>
  <si>
    <t>Función 20: SALUD</t>
  </si>
  <si>
    <t>..</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</si>
  <si>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</si>
  <si>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</si>
  <si>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2380917: EQUIPAMIENTO BIOMEDICO POR REPOSICION DEL SERVICIO DE ANATOMIA PATOLOGICA DEL HOSPITAL NACIONAL DOS DE MAYO</t>
  </si>
  <si>
    <t>2380918: EQUIPAMIENTO BIOMEDICO POR REPOSICION DEL SERVICIO DE ANESTESIA CLINICO QUIRURGICA DEL HOSPITAL NACIONAL DOS DE MAYO</t>
  </si>
  <si>
    <t>2380922: EQUIPAMIENTO BIOMEDICO POR REPOSICION DEL SERVICIO DE BANCO DE SANGRE</t>
  </si>
  <si>
    <t>2380925: EQUIPAMIENTO BIOMEDICO POR REPOSICION DEL SERVICIO DE CARDIOLOGIA DEL HOSPITAL NACIONAL DOS DE MAYO</t>
  </si>
  <si>
    <t>2380928: EQUIPAMIENTO BIOMEDICO POR REPOSICION DEL SERVICIO DE EMERGENCIA Y TRAUMASHOCK</t>
  </si>
  <si>
    <t>2380929: EQUIPAMIENTO BIOMEDICO POR REPOSICION DEL SERVICIO DE GASTROENTEROLOGIA DEL HOSPITAL NACIONAL DOS DE MAYO</t>
  </si>
  <si>
    <t>2380932: EQUIPAMIENTO BIOMEDICO POR REPOSICION DEL SERVICIO DE HEMATOLOGIA Y BIOQUIMICA</t>
  </si>
  <si>
    <t>2380933: EQUIPAMIENTO BIOMEDICO POR REPOSICION DEL SERVICIO DE HEMATOLOGIA CLINICA DEL HOSPITAL NACIONAL DOS DE MAYO</t>
  </si>
  <si>
    <t>2380934: EQUIPAMIENTO BIOMEDICO POR REPOSICION DEL SERVICIO DE NEFROLOGIA</t>
  </si>
  <si>
    <t>2380935: EQUIPAMIENTO BIOMEDICO POR REPOSICION DEL SERVICIO DE NEONATOLOGIA Y CUIDADOS CRITICOS DEL HOSPITAL NACIONAL DOS DE MAYO</t>
  </si>
  <si>
    <t>2380936: EQUIPAMIENTO BIOMEDICO POR REPOSICION DEL SERVICIO DE NEUMOLOGIA DEL HOSPITAL NACIONAL DOS DE MAYO</t>
  </si>
  <si>
    <t>2380937: EQUIPAMIENTO BIOMEDICO POR REPOSICION DEL SERVICIO DE MEDICINA FISICA Y REHABILITACION DEL HOSPITAL NACIONAL DOS DE MAYO</t>
  </si>
  <si>
    <t>2381092: EQUIPAMIENTO BIOMEDICO POR REPOSICION DEL SERVICIO DE MICROBIOLOGIA E INMUNOLOGIA</t>
  </si>
  <si>
    <t>2381093: EQUIPAMIENTO BIOMEDICO POR REPOSICION DEL SERVICIO DE OTORRINOLARINGOLOGIA DEL HOSPITAL NACIONAL DOS DE MAYO</t>
  </si>
  <si>
    <t>Unidad Ejecutora 144-1684: DIRECCION DE REDES INTEGRADAS DE SALUD LIMA NORTE</t>
  </si>
  <si>
    <t xml:space="preserve">       144-1684: DIRECCION DE REDES INTEGRADAS DE SALUD LIMA NORTE</t>
  </si>
  <si>
    <t xml:space="preserve">       005-121: INSTITUTO NACIONAL DE SALUD MENTAL</t>
  </si>
  <si>
    <t>AL MES DE DICIEMBRE 2017</t>
  </si>
  <si>
    <t>DEL MINISTERIO DE SALUD AL MES DE DICIEMBRE 2017</t>
  </si>
  <si>
    <t>AL PLIEGO DEL MINISTERIO DE SALUD AL MES DE DICIEMBRE 2017</t>
  </si>
  <si>
    <t>2402365: ADQUISICION DE UNIDADES O ACCESORIOS PARA UNIDADES DE SIGNOS VITALES MULTI PARAMETRO Y COMPUTADORES DE ESCRITORIO; EN EL(LA) EESS HOSPITAL MARIA AUXILIADORA EN LA LOCALIDAD CIUDAD DE DIOS, DISTRITO DE SAN JUAN DE MIRAFLORES, PROVINCIA LIMA, DEPARTAME</t>
  </si>
  <si>
    <t>Ejecución acumulada al mes de
Noviembre (Devengado)</t>
  </si>
  <si>
    <t>Ejecución acumulada al mes de
 Noviembre (Devengado)</t>
  </si>
  <si>
    <t>2160305: INNOVACION PARA LA COMPETITIVIDAD 1/</t>
  </si>
  <si>
    <t>1/ Proyecto Multisectorial, monto de inversión por S/.275,000,000 que tiene como Unidad Formuladora al MEF, corresponde a Salud en el año 2017 un PIM de S/.98,981 de  los cuales se ha ejecutado el 93.9%.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</si>
</sst>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197">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0" borderId="0" xfId="0" applyFont="1" applyAlignment="1">
      <alignment horizontal="center"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11" fillId="3" borderId="21" xfId="10" applyFont="1" applyFill="1" applyBorder="1" applyAlignment="1">
      <alignment horizontal="center" vertical="center"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43" fontId="14" fillId="0" borderId="0" xfId="1" applyFont="1"/>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0" fontId="7" fillId="2" borderId="0" xfId="9" applyFont="1" applyFill="1"/>
    <xf numFmtId="43" fontId="7" fillId="2" borderId="0" xfId="9" applyNumberFormat="1" applyFont="1" applyFill="1"/>
    <xf numFmtId="43" fontId="7" fillId="2" borderId="0" xfId="1" applyFont="1" applyFill="1"/>
    <xf numFmtId="0" fontId="10" fillId="2" borderId="40" xfId="9" applyFont="1" applyFill="1" applyBorder="1" applyAlignment="1">
      <alignment horizontal="left" wrapText="1"/>
    </xf>
    <xf numFmtId="167" fontId="19" fillId="5" borderId="41" xfId="9" applyNumberFormat="1" applyFont="1" applyFill="1" applyBorder="1" applyAlignment="1">
      <alignment horizontal="right"/>
    </xf>
    <xf numFmtId="0" fontId="20" fillId="5" borderId="4" xfId="10" applyFont="1" applyFill="1" applyBorder="1" applyAlignment="1">
      <alignment horizontal="center"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3" fontId="14" fillId="5" borderId="43" xfId="9" applyNumberFormat="1" applyFont="1" applyFill="1" applyBorder="1" applyAlignment="1">
      <alignment horizontal="right"/>
    </xf>
    <xf numFmtId="167" fontId="14" fillId="5" borderId="42" xfId="9" applyNumberFormat="1" applyFont="1" applyFill="1" applyBorder="1" applyAlignment="1">
      <alignment horizontal="right"/>
    </xf>
    <xf numFmtId="3" fontId="19" fillId="6" borderId="12" xfId="2" applyNumberFormat="1" applyFont="1" applyFill="1" applyBorder="1" applyAlignment="1">
      <alignment horizontal="left" vertical="center" wrapText="1"/>
    </xf>
    <xf numFmtId="43" fontId="34" fillId="0" borderId="0" xfId="1" applyFont="1"/>
    <xf numFmtId="43" fontId="26" fillId="0" borderId="0" xfId="1" applyFont="1"/>
    <xf numFmtId="3" fontId="19" fillId="4" borderId="16" xfId="0" applyNumberFormat="1" applyFont="1" applyFill="1" applyBorder="1" applyAlignment="1">
      <alignment horizontal="right" vertical="center"/>
    </xf>
    <xf numFmtId="166" fontId="19" fillId="4" borderId="16" xfId="0" applyNumberFormat="1" applyFont="1" applyFill="1" applyBorder="1" applyAlignment="1">
      <alignment horizontal="right" vertical="center"/>
    </xf>
    <xf numFmtId="0" fontId="35" fillId="0" borderId="0" xfId="0" applyFont="1" applyAlignment="1">
      <alignment vertical="center" wrapText="1"/>
    </xf>
    <xf numFmtId="0" fontId="20" fillId="5" borderId="0" xfId="0" applyFont="1" applyFill="1" applyBorder="1" applyAlignment="1">
      <alignment horizontal="center" vertical="center" wrapText="1"/>
    </xf>
    <xf numFmtId="0" fontId="14" fillId="2" borderId="44" xfId="9" applyFont="1" applyFill="1" applyBorder="1" applyAlignment="1">
      <alignment horizontal="left"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2"/>
  <sheetViews>
    <sheetView tabSelected="1" workbookViewId="0">
      <selection activeCell="G9" sqref="G9"/>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43" bestFit="1" customWidth="1"/>
    <col min="10" max="16384" width="11.42578125" style="1"/>
  </cols>
  <sheetData>
    <row r="1" spans="2:11" ht="15" x14ac:dyDescent="0.2">
      <c r="B1" s="165"/>
      <c r="C1" s="165"/>
      <c r="D1" s="165"/>
    </row>
    <row r="2" spans="2:11" ht="15.75" customHeight="1" x14ac:dyDescent="0.2">
      <c r="B2" s="166" t="s">
        <v>92</v>
      </c>
      <c r="C2" s="166"/>
      <c r="D2" s="166"/>
      <c r="E2" s="166"/>
      <c r="F2" s="5"/>
      <c r="G2" s="9"/>
      <c r="H2" s="38"/>
    </row>
    <row r="3" spans="2:11" ht="15" customHeight="1" x14ac:dyDescent="0.2">
      <c r="B3" s="166" t="s">
        <v>165</v>
      </c>
      <c r="C3" s="166"/>
      <c r="D3" s="166"/>
      <c r="E3" s="166"/>
    </row>
    <row r="4" spans="2:11" x14ac:dyDescent="0.2">
      <c r="B4" s="167"/>
      <c r="C4" s="167"/>
      <c r="D4" s="167"/>
    </row>
    <row r="5" spans="2:11" x14ac:dyDescent="0.2">
      <c r="B5" s="2"/>
      <c r="C5" s="2"/>
      <c r="D5" s="2"/>
    </row>
    <row r="6" spans="2:11" x14ac:dyDescent="0.2">
      <c r="B6" s="2"/>
      <c r="C6" s="2"/>
      <c r="D6" s="2"/>
    </row>
    <row r="7" spans="2:11" ht="12.75" customHeight="1" x14ac:dyDescent="0.2">
      <c r="B7" s="168" t="s">
        <v>65</v>
      </c>
      <c r="C7" s="168"/>
      <c r="D7" s="168"/>
      <c r="F7" s="23"/>
    </row>
    <row r="8" spans="2:11" ht="12.75" customHeight="1" x14ac:dyDescent="0.2">
      <c r="B8" s="168" t="s">
        <v>8</v>
      </c>
      <c r="C8" s="168"/>
      <c r="D8" s="168"/>
      <c r="F8" s="23"/>
    </row>
    <row r="9" spans="2:11" ht="12.75" customHeight="1" x14ac:dyDescent="0.2">
      <c r="B9" s="3"/>
      <c r="C9" s="3"/>
      <c r="D9" s="3"/>
      <c r="F9" s="23"/>
    </row>
    <row r="10" spans="2:11" x14ac:dyDescent="0.2">
      <c r="B10" s="1" t="s">
        <v>29</v>
      </c>
      <c r="F10" s="24"/>
    </row>
    <row r="11" spans="2:11" ht="13.5" thickBot="1" x14ac:dyDescent="0.25">
      <c r="C11" s="22"/>
    </row>
    <row r="12" spans="2:11" ht="13.5" customHeight="1" thickBot="1" x14ac:dyDescent="0.25">
      <c r="B12" s="161" t="s">
        <v>5</v>
      </c>
      <c r="C12" s="162" t="s">
        <v>6</v>
      </c>
      <c r="D12" s="163" t="s">
        <v>66</v>
      </c>
      <c r="E12" s="161" t="s">
        <v>11</v>
      </c>
      <c r="G12" s="8"/>
    </row>
    <row r="13" spans="2:11" ht="39" customHeight="1" thickBot="1" x14ac:dyDescent="0.25">
      <c r="B13" s="161"/>
      <c r="C13" s="162"/>
      <c r="D13" s="164"/>
      <c r="E13" s="161"/>
      <c r="G13" s="8"/>
    </row>
    <row r="14" spans="2:11" s="13" customFormat="1" ht="34.5" customHeight="1" thickBot="1" x14ac:dyDescent="0.25">
      <c r="B14" s="6" t="s">
        <v>4</v>
      </c>
      <c r="C14" s="12">
        <v>358414590</v>
      </c>
      <c r="D14" s="12">
        <v>155382620</v>
      </c>
      <c r="E14" s="84">
        <f t="shared" ref="E14:E33" si="0">D14/C14%</f>
        <v>43.35276083487561</v>
      </c>
      <c r="F14" s="21"/>
      <c r="G14" s="14"/>
      <c r="H14" s="37"/>
      <c r="I14" s="143"/>
      <c r="K14" s="14"/>
    </row>
    <row r="15" spans="2:11" s="13" customFormat="1" ht="21.75" customHeight="1" thickBot="1" x14ac:dyDescent="0.25">
      <c r="B15" s="146" t="s">
        <v>144</v>
      </c>
      <c r="C15" s="12">
        <f>C16+C32+C33</f>
        <v>356884590</v>
      </c>
      <c r="D15" s="12">
        <f>D16+D32+D33</f>
        <v>155382620</v>
      </c>
      <c r="E15" s="84">
        <f>D15/C15%</f>
        <v>43.538618464865628</v>
      </c>
      <c r="F15" s="21"/>
      <c r="G15" s="14"/>
      <c r="H15" s="37"/>
      <c r="I15" s="143"/>
      <c r="K15" s="14"/>
    </row>
    <row r="16" spans="2:11" ht="26.25" customHeight="1" x14ac:dyDescent="0.2">
      <c r="B16" s="15" t="s">
        <v>7</v>
      </c>
      <c r="C16" s="16">
        <f>SUM(C17:C31)</f>
        <v>261353492</v>
      </c>
      <c r="D16" s="16">
        <f>SUM(D17:D31)</f>
        <v>124816864</v>
      </c>
      <c r="E16" s="147">
        <f t="shared" si="0"/>
        <v>47.75787116707054</v>
      </c>
      <c r="F16" s="20"/>
      <c r="G16" s="8"/>
      <c r="I16" s="144"/>
    </row>
    <row r="17" spans="2:9" ht="18.75" customHeight="1" x14ac:dyDescent="0.2">
      <c r="B17" s="17" t="s">
        <v>115</v>
      </c>
      <c r="C17" s="18">
        <f>'PLIEGO MINSA'!E7</f>
        <v>111392465</v>
      </c>
      <c r="D17" s="18">
        <f>'PLIEGO MINSA'!H7</f>
        <v>42553665</v>
      </c>
      <c r="E17" s="19">
        <f t="shared" si="0"/>
        <v>38.201565069953347</v>
      </c>
      <c r="F17" s="20"/>
      <c r="G17" s="8"/>
      <c r="I17" s="145"/>
    </row>
    <row r="18" spans="2:9" ht="18.75" customHeight="1" x14ac:dyDescent="0.2">
      <c r="B18" s="17" t="s">
        <v>164</v>
      </c>
      <c r="C18" s="18">
        <f>'PLIEGO MINSA'!E18</f>
        <v>130424</v>
      </c>
      <c r="D18" s="18">
        <f>'PLIEGO MINSA'!H18</f>
        <v>130112</v>
      </c>
      <c r="E18" s="19">
        <v>0</v>
      </c>
      <c r="F18" s="20"/>
      <c r="G18" s="8"/>
      <c r="I18" s="145"/>
    </row>
    <row r="19" spans="2:9" ht="18.75" customHeight="1" x14ac:dyDescent="0.2">
      <c r="B19" s="17" t="s">
        <v>114</v>
      </c>
      <c r="C19" s="18">
        <f>'PLIEGO MINSA'!E20</f>
        <v>811048</v>
      </c>
      <c r="D19" s="18">
        <f>'PLIEGO MINSA'!H20</f>
        <v>47000</v>
      </c>
      <c r="E19" s="19">
        <f t="shared" si="0"/>
        <v>5.7949714443534788</v>
      </c>
      <c r="F19" s="20"/>
      <c r="G19" s="8"/>
      <c r="I19" s="145"/>
    </row>
    <row r="20" spans="2:9" ht="18.75" customHeight="1" x14ac:dyDescent="0.2">
      <c r="B20" s="17" t="s">
        <v>116</v>
      </c>
      <c r="C20" s="18">
        <f>'PLIEGO MINSA'!E22</f>
        <v>19979265</v>
      </c>
      <c r="D20" s="18">
        <f>'PLIEGO MINSA'!H22</f>
        <v>19975146</v>
      </c>
      <c r="E20" s="19">
        <f t="shared" si="0"/>
        <v>99.979383625974236</v>
      </c>
      <c r="F20" s="20"/>
      <c r="G20" s="8"/>
      <c r="I20" s="145"/>
    </row>
    <row r="21" spans="2:9" ht="18.75" customHeight="1" x14ac:dyDescent="0.2">
      <c r="B21" s="17" t="s">
        <v>117</v>
      </c>
      <c r="C21" s="18">
        <f>'PLIEGO MINSA'!E24</f>
        <v>400144</v>
      </c>
      <c r="D21" s="18">
        <f>'PLIEGO MINSA'!H24</f>
        <v>384000</v>
      </c>
      <c r="E21" s="19">
        <f t="shared" si="0"/>
        <v>95.965452437122636</v>
      </c>
      <c r="F21" s="20"/>
      <c r="G21" s="8"/>
    </row>
    <row r="22" spans="2:9" ht="18.75" customHeight="1" x14ac:dyDescent="0.2">
      <c r="B22" s="17" t="s">
        <v>118</v>
      </c>
      <c r="C22" s="18">
        <f>'PLIEGO MINSA'!E27</f>
        <v>12412460</v>
      </c>
      <c r="D22" s="18">
        <f>'PLIEGO MINSA'!H27</f>
        <v>9082395</v>
      </c>
      <c r="E22" s="19">
        <f t="shared" si="0"/>
        <v>73.171595316319241</v>
      </c>
      <c r="F22" s="20"/>
      <c r="G22" s="8"/>
    </row>
    <row r="23" spans="2:9" ht="19.149999999999999" customHeight="1" x14ac:dyDescent="0.2">
      <c r="B23" s="17" t="s">
        <v>119</v>
      </c>
      <c r="C23" s="18">
        <f>'PLIEGO MINSA'!E32</f>
        <v>4686561</v>
      </c>
      <c r="D23" s="18">
        <f>'PLIEGO MINSA'!H32</f>
        <v>4171347</v>
      </c>
      <c r="E23" s="19">
        <f t="shared" si="0"/>
        <v>89.006565795260101</v>
      </c>
      <c r="F23" s="20"/>
      <c r="G23" s="8"/>
    </row>
    <row r="24" spans="2:9" ht="18.75" customHeight="1" x14ac:dyDescent="0.2">
      <c r="B24" s="17" t="s">
        <v>120</v>
      </c>
      <c r="C24" s="18">
        <f>'PLIEGO MINSA'!E40</f>
        <v>401464</v>
      </c>
      <c r="D24" s="18">
        <f>'PLIEGO MINSA'!H40</f>
        <v>179800</v>
      </c>
      <c r="E24" s="19">
        <f t="shared" si="0"/>
        <v>44.786082936452587</v>
      </c>
      <c r="F24" s="20"/>
      <c r="G24" s="8"/>
    </row>
    <row r="25" spans="2:9" ht="18.75" customHeight="1" x14ac:dyDescent="0.2">
      <c r="B25" s="17" t="s">
        <v>121</v>
      </c>
      <c r="C25" s="18">
        <f>'PLIEGO MINSA'!E43</f>
        <v>13168036</v>
      </c>
      <c r="D25" s="18">
        <f>'PLIEGO MINSA'!H43</f>
        <v>11007953</v>
      </c>
      <c r="E25" s="19">
        <f t="shared" si="0"/>
        <v>83.596012343830168</v>
      </c>
      <c r="F25" s="20"/>
      <c r="G25" s="8"/>
    </row>
    <row r="26" spans="2:9" ht="18.75" customHeight="1" x14ac:dyDescent="0.2">
      <c r="B26" s="17" t="s">
        <v>130</v>
      </c>
      <c r="C26" s="18">
        <f>'PLIEGO MINSA'!E62</f>
        <v>811789</v>
      </c>
      <c r="D26" s="18">
        <f>'PLIEGO MINSA'!H62</f>
        <v>447755</v>
      </c>
      <c r="E26" s="19">
        <f t="shared" si="0"/>
        <v>55.156573937316224</v>
      </c>
      <c r="F26" s="20"/>
      <c r="G26" s="8"/>
    </row>
    <row r="27" spans="2:9" ht="18.75" customHeight="1" x14ac:dyDescent="0.2">
      <c r="B27" s="17" t="s">
        <v>122</v>
      </c>
      <c r="C27" s="18">
        <f>'PLIEGO MINSA'!E64</f>
        <v>3172874</v>
      </c>
      <c r="D27" s="18">
        <f>'PLIEGO MINSA'!H64</f>
        <v>3172871</v>
      </c>
      <c r="E27" s="19">
        <f t="shared" si="0"/>
        <v>99.999905448498737</v>
      </c>
      <c r="F27" s="20"/>
      <c r="G27" s="8"/>
    </row>
    <row r="28" spans="2:9" ht="22.9" customHeight="1" x14ac:dyDescent="0.2">
      <c r="B28" s="17" t="s">
        <v>123</v>
      </c>
      <c r="C28" s="18">
        <f>'PLIEGO MINSA'!E66</f>
        <v>1563211</v>
      </c>
      <c r="D28" s="18">
        <f>'PLIEGO MINSA'!H66</f>
        <v>1563211</v>
      </c>
      <c r="E28" s="19">
        <f t="shared" si="0"/>
        <v>100</v>
      </c>
      <c r="F28" s="20"/>
      <c r="G28" s="8"/>
    </row>
    <row r="29" spans="2:9" ht="22.9" customHeight="1" x14ac:dyDescent="0.2">
      <c r="B29" s="17" t="s">
        <v>124</v>
      </c>
      <c r="C29" s="18">
        <f>'PLIEGO MINSA'!E74</f>
        <v>86840385</v>
      </c>
      <c r="D29" s="18">
        <f>'PLIEGO MINSA'!H74</f>
        <v>30615356</v>
      </c>
      <c r="E29" s="19">
        <f t="shared" si="0"/>
        <v>35.254744667472401</v>
      </c>
      <c r="F29" s="20"/>
      <c r="G29" s="8"/>
    </row>
    <row r="30" spans="2:9" ht="21.75" customHeight="1" x14ac:dyDescent="0.2">
      <c r="B30" s="17" t="s">
        <v>143</v>
      </c>
      <c r="C30" s="18">
        <f>'PLIEGO MINSA'!E101</f>
        <v>2997508</v>
      </c>
      <c r="D30" s="18">
        <f>'PLIEGO MINSA'!H101</f>
        <v>880097</v>
      </c>
      <c r="E30" s="19">
        <f t="shared" si="0"/>
        <v>29.360955833979425</v>
      </c>
      <c r="F30" s="20"/>
      <c r="G30" s="8"/>
    </row>
    <row r="31" spans="2:9" ht="24.75" customHeight="1" thickBot="1" x14ac:dyDescent="0.25">
      <c r="B31" s="160" t="s">
        <v>163</v>
      </c>
      <c r="C31" s="151">
        <f>'PLIEGO MINSA'!E110</f>
        <v>2585858</v>
      </c>
      <c r="D31" s="151">
        <f>'PLIEGO MINSA'!H110</f>
        <v>606156</v>
      </c>
      <c r="E31" s="152">
        <v>0</v>
      </c>
      <c r="F31" s="20"/>
      <c r="G31" s="8"/>
    </row>
    <row r="32" spans="2:9" ht="30.75" customHeight="1" thickBot="1" x14ac:dyDescent="0.25">
      <c r="B32" s="123" t="s">
        <v>52</v>
      </c>
      <c r="C32" s="124">
        <f>'UE ADSCRITAS AL PLIEGO MINSA'!E7</f>
        <v>8203363</v>
      </c>
      <c r="D32" s="124">
        <f>'UE ADSCRITAS AL PLIEGO MINSA'!H7</f>
        <v>5889179</v>
      </c>
      <c r="E32" s="125">
        <f t="shared" si="0"/>
        <v>71.789813519162806</v>
      </c>
      <c r="F32" s="20"/>
      <c r="G32" s="8"/>
    </row>
    <row r="33" spans="2:9" ht="30.75" customHeight="1" thickBot="1" x14ac:dyDescent="0.25">
      <c r="B33" s="123" t="s">
        <v>17</v>
      </c>
      <c r="C33" s="124">
        <f>'UE ADSCRITAS AL PLIEGO MINSA'!E11</f>
        <v>87327735</v>
      </c>
      <c r="D33" s="124">
        <f>'UE ADSCRITAS AL PLIEGO MINSA'!H11</f>
        <v>24676577</v>
      </c>
      <c r="E33" s="125">
        <f t="shared" si="0"/>
        <v>28.257433906879641</v>
      </c>
      <c r="F33" s="20"/>
      <c r="G33" s="8" t="s">
        <v>145</v>
      </c>
    </row>
    <row r="34" spans="2:9" x14ac:dyDescent="0.2">
      <c r="C34" s="7"/>
      <c r="D34" s="85"/>
      <c r="I34" s="145"/>
    </row>
    <row r="35" spans="2:9" x14ac:dyDescent="0.2">
      <c r="D35" s="7"/>
      <c r="I35" s="145"/>
    </row>
    <row r="36" spans="2:9" ht="33" customHeight="1" x14ac:dyDescent="0.2">
      <c r="D36" s="7"/>
      <c r="E36" s="7"/>
    </row>
    <row r="37" spans="2:9" x14ac:dyDescent="0.2">
      <c r="D37" s="7"/>
      <c r="E37" s="11"/>
    </row>
    <row r="38" spans="2:9" ht="18" x14ac:dyDescent="0.25">
      <c r="D38" s="7"/>
      <c r="G38" s="10"/>
    </row>
    <row r="40" spans="2:9" x14ac:dyDescent="0.2">
      <c r="D40" s="7"/>
      <c r="E40" s="11"/>
    </row>
    <row r="41" spans="2:9" x14ac:dyDescent="0.2">
      <c r="D41" s="7"/>
    </row>
    <row r="42" spans="2:9" x14ac:dyDescent="0.2">
      <c r="E42"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47"/>
  <sheetViews>
    <sheetView zoomScaleNormal="100" workbookViewId="0">
      <pane xSplit="2" ySplit="7" topLeftCell="C72" activePane="bottomRight" state="frozen"/>
      <selection pane="topRight" activeCell="C1" sqref="C1"/>
      <selection pane="bottomLeft" activeCell="A8" sqref="A8"/>
      <selection pane="bottomRight" activeCell="J75" sqref="J75"/>
    </sheetView>
  </sheetViews>
  <sheetFormatPr baseColWidth="10" defaultColWidth="11.42578125" defaultRowHeight="5.65" customHeight="1" x14ac:dyDescent="0.2"/>
  <cols>
    <col min="1" max="1" width="8.5703125" style="61" customWidth="1"/>
    <col min="2" max="2" width="41.42578125" style="83" customWidth="1"/>
    <col min="3" max="3" width="10.5703125" style="62" customWidth="1" collapsed="1"/>
    <col min="4" max="4" width="12.28515625" style="62" customWidth="1"/>
    <col min="5" max="5" width="13" style="63" customWidth="1"/>
    <col min="6" max="6" width="11.7109375" style="63" customWidth="1"/>
    <col min="7" max="7" width="11.7109375" style="35" customWidth="1"/>
    <col min="8" max="8" width="11.28515625" style="35" customWidth="1"/>
    <col min="9" max="9" width="8.7109375" style="64" customWidth="1"/>
    <col min="10" max="10" width="12.28515625" style="60" customWidth="1"/>
    <col min="11" max="11" width="10.5703125" style="65" customWidth="1"/>
    <col min="12" max="12" width="5.140625" style="35" customWidth="1"/>
    <col min="13" max="13" width="11.42578125" style="35" customWidth="1"/>
    <col min="14" max="14" width="11.42578125" style="35"/>
    <col min="15" max="15" width="11.85546875" style="35" bestFit="1" customWidth="1"/>
    <col min="16" max="16384" width="11.42578125" style="35"/>
  </cols>
  <sheetData>
    <row r="1" spans="1:15" s="31" customFormat="1" ht="18.75" customHeight="1" x14ac:dyDescent="0.2">
      <c r="A1" s="174" t="s">
        <v>125</v>
      </c>
      <c r="B1" s="174"/>
      <c r="C1" s="174"/>
      <c r="D1" s="174"/>
      <c r="E1" s="174"/>
      <c r="F1" s="174"/>
      <c r="G1" s="174"/>
      <c r="H1" s="174"/>
      <c r="I1" s="174"/>
      <c r="J1" s="174"/>
      <c r="K1" s="174"/>
    </row>
    <row r="2" spans="1:15" s="31" customFormat="1" ht="18.75" customHeight="1" x14ac:dyDescent="0.2">
      <c r="A2" s="175" t="s">
        <v>166</v>
      </c>
      <c r="B2" s="175"/>
      <c r="C2" s="175"/>
      <c r="D2" s="175"/>
      <c r="E2" s="175"/>
      <c r="F2" s="175"/>
      <c r="G2" s="175"/>
      <c r="H2" s="175"/>
      <c r="I2" s="175"/>
      <c r="J2" s="175"/>
      <c r="K2" s="175"/>
    </row>
    <row r="3" spans="1:15" s="31" customFormat="1" ht="18.75" customHeight="1" x14ac:dyDescent="0.2">
      <c r="A3" s="71"/>
      <c r="B3" s="87"/>
      <c r="C3" s="71"/>
      <c r="D3" s="71"/>
      <c r="E3" s="129"/>
      <c r="F3" s="71"/>
      <c r="G3" s="58"/>
      <c r="H3" s="90"/>
      <c r="I3" s="90"/>
      <c r="J3" s="72"/>
      <c r="K3" s="73"/>
      <c r="L3" s="141"/>
    </row>
    <row r="4" spans="1:15" s="31" customFormat="1" ht="13.5" customHeight="1" x14ac:dyDescent="0.2">
      <c r="A4" s="172" t="s">
        <v>0</v>
      </c>
      <c r="B4" s="172" t="s">
        <v>1</v>
      </c>
      <c r="C4" s="180" t="s">
        <v>3</v>
      </c>
      <c r="D4" s="180" t="s">
        <v>63</v>
      </c>
      <c r="E4" s="171" t="s">
        <v>61</v>
      </c>
      <c r="F4" s="171"/>
      <c r="G4" s="171"/>
      <c r="H4" s="171"/>
      <c r="I4" s="171"/>
      <c r="J4" s="176" t="s">
        <v>19</v>
      </c>
      <c r="K4" s="178" t="s">
        <v>20</v>
      </c>
    </row>
    <row r="5" spans="1:15" s="32" customFormat="1" ht="75.75" customHeight="1" thickBot="1" x14ac:dyDescent="0.3">
      <c r="A5" s="173"/>
      <c r="B5" s="172"/>
      <c r="C5" s="181"/>
      <c r="D5" s="181"/>
      <c r="E5" s="88" t="s">
        <v>62</v>
      </c>
      <c r="F5" s="27" t="s">
        <v>169</v>
      </c>
      <c r="G5" s="79" t="s">
        <v>22</v>
      </c>
      <c r="H5" s="39" t="s">
        <v>64</v>
      </c>
      <c r="I5" s="30" t="s">
        <v>11</v>
      </c>
      <c r="J5" s="177"/>
      <c r="K5" s="179"/>
    </row>
    <row r="6" spans="1:15" s="99" customFormat="1" ht="21.75" customHeight="1" x14ac:dyDescent="0.2">
      <c r="A6" s="97"/>
      <c r="B6" s="98" t="s">
        <v>24</v>
      </c>
      <c r="C6" s="98"/>
      <c r="D6" s="95">
        <f>D7+D18+D20+D22+D24+D27+D32+D40+D43+D62+D64+D66+D74+D101+D110</f>
        <v>1654704053.3100004</v>
      </c>
      <c r="E6" s="95">
        <f>E7+E18+E20+E22+E24+E27+E32+E40+E43+E62+E64+E66+E74+E101+E110</f>
        <v>261353492</v>
      </c>
      <c r="F6" s="95">
        <f>F7+F18+F20+F22+F24+F27+F32+F40+F43+F62+F64+F66+F74+F101+F110</f>
        <v>90556237</v>
      </c>
      <c r="G6" s="95">
        <f>G7+G18+G20+G22+G24+G27+G32+G40+G43+G62+G64+G66+G74+G101+G110</f>
        <v>34260627</v>
      </c>
      <c r="H6" s="95">
        <f>SUM(F6:G6)</f>
        <v>124816864</v>
      </c>
      <c r="I6" s="96">
        <f t="shared" ref="I6:I37" si="0">H6/E6%</f>
        <v>47.75787116707054</v>
      </c>
      <c r="J6" s="95">
        <f t="shared" ref="J6:J37" si="1">D6+H6</f>
        <v>1779520917.3100004</v>
      </c>
      <c r="K6" s="98"/>
      <c r="L6" s="135"/>
    </row>
    <row r="7" spans="1:15" ht="26.25" customHeight="1" x14ac:dyDescent="0.2">
      <c r="A7" s="33"/>
      <c r="B7" s="93" t="s">
        <v>103</v>
      </c>
      <c r="C7" s="50"/>
      <c r="D7" s="50">
        <f>SUM(D8:D17)</f>
        <v>1045476855.37</v>
      </c>
      <c r="E7" s="50">
        <f>SUM(E8:E17)</f>
        <v>111392465</v>
      </c>
      <c r="F7" s="50">
        <f>SUM(F8:F17)</f>
        <v>38184647</v>
      </c>
      <c r="G7" s="50">
        <f>SUM(G8:G17)</f>
        <v>4369018</v>
      </c>
      <c r="H7" s="50">
        <f t="shared" ref="H7:H17" si="2">SUM(F7:G7)</f>
        <v>42553665</v>
      </c>
      <c r="I7" s="94">
        <f t="shared" si="0"/>
        <v>38.201565069953347</v>
      </c>
      <c r="J7" s="50">
        <f t="shared" si="1"/>
        <v>1088030520.3699999</v>
      </c>
      <c r="K7" s="50"/>
      <c r="L7" s="34"/>
    </row>
    <row r="8" spans="1:15" ht="16.5" customHeight="1" x14ac:dyDescent="0.2">
      <c r="A8" s="36"/>
      <c r="B8" s="45" t="s">
        <v>18</v>
      </c>
      <c r="C8" s="46"/>
      <c r="D8" s="46"/>
      <c r="E8" s="46">
        <v>170000</v>
      </c>
      <c r="F8" s="46">
        <v>0</v>
      </c>
      <c r="G8" s="46"/>
      <c r="H8" s="46">
        <f t="shared" si="2"/>
        <v>0</v>
      </c>
      <c r="I8" s="69">
        <f t="shared" si="0"/>
        <v>0</v>
      </c>
      <c r="J8" s="46">
        <f t="shared" si="1"/>
        <v>0</v>
      </c>
      <c r="K8" s="69"/>
    </row>
    <row r="9" spans="1:15" ht="60" x14ac:dyDescent="0.2">
      <c r="A9" s="36">
        <v>74531</v>
      </c>
      <c r="B9" s="45" t="s">
        <v>101</v>
      </c>
      <c r="C9" s="46">
        <v>4245500.71</v>
      </c>
      <c r="D9" s="46">
        <v>3616808.7</v>
      </c>
      <c r="E9" s="46">
        <v>628692</v>
      </c>
      <c r="F9" s="46">
        <v>0</v>
      </c>
      <c r="G9" s="46"/>
      <c r="H9" s="46">
        <f t="shared" si="2"/>
        <v>0</v>
      </c>
      <c r="I9" s="69">
        <f t="shared" si="0"/>
        <v>0</v>
      </c>
      <c r="J9" s="46">
        <f t="shared" si="1"/>
        <v>3616808.7</v>
      </c>
      <c r="K9" s="69">
        <f t="shared" ref="K9:K17" si="3">J9/C9%</f>
        <v>85.191569783060999</v>
      </c>
    </row>
    <row r="10" spans="1:15" ht="48" x14ac:dyDescent="0.2">
      <c r="A10" s="36">
        <v>66253</v>
      </c>
      <c r="B10" s="45" t="s">
        <v>33</v>
      </c>
      <c r="C10" s="46">
        <v>309614383.63</v>
      </c>
      <c r="D10" s="46">
        <v>301749182.72000003</v>
      </c>
      <c r="E10" s="46">
        <v>7866426</v>
      </c>
      <c r="F10" s="46">
        <v>875</v>
      </c>
      <c r="G10" s="46">
        <v>413165</v>
      </c>
      <c r="H10" s="46">
        <f t="shared" si="2"/>
        <v>414040</v>
      </c>
      <c r="I10" s="69">
        <f t="shared" si="0"/>
        <v>5.2633813627688104</v>
      </c>
      <c r="J10" s="46">
        <f t="shared" si="1"/>
        <v>302163222.72000003</v>
      </c>
      <c r="K10" s="69">
        <f t="shared" si="3"/>
        <v>97.593406087068502</v>
      </c>
    </row>
    <row r="11" spans="1:15" ht="48" x14ac:dyDescent="0.2">
      <c r="A11" s="36">
        <v>76065</v>
      </c>
      <c r="B11" s="45" t="s">
        <v>56</v>
      </c>
      <c r="C11" s="46">
        <v>56221186</v>
      </c>
      <c r="D11" s="46">
        <v>96378327.609999999</v>
      </c>
      <c r="E11" s="46">
        <v>5811</v>
      </c>
      <c r="F11" s="46">
        <v>0</v>
      </c>
      <c r="G11" s="46"/>
      <c r="H11" s="46">
        <f t="shared" si="2"/>
        <v>0</v>
      </c>
      <c r="I11" s="69">
        <f t="shared" si="0"/>
        <v>0</v>
      </c>
      <c r="J11" s="46">
        <f t="shared" si="1"/>
        <v>96378327.609999999</v>
      </c>
      <c r="K11" s="69">
        <f t="shared" si="3"/>
        <v>171.42706240668775</v>
      </c>
    </row>
    <row r="12" spans="1:15" ht="36" x14ac:dyDescent="0.2">
      <c r="A12" s="36">
        <v>72056</v>
      </c>
      <c r="B12" s="45" t="s">
        <v>34</v>
      </c>
      <c r="C12" s="46">
        <v>161711702.53</v>
      </c>
      <c r="D12" s="46">
        <v>158163610.71000001</v>
      </c>
      <c r="E12" s="46">
        <v>3548091</v>
      </c>
      <c r="F12" s="46">
        <v>10039</v>
      </c>
      <c r="G12" s="46"/>
      <c r="H12" s="46">
        <f t="shared" si="2"/>
        <v>10039</v>
      </c>
      <c r="I12" s="69">
        <f t="shared" si="0"/>
        <v>0.28294088285785224</v>
      </c>
      <c r="J12" s="46">
        <f t="shared" si="1"/>
        <v>158173649.71000001</v>
      </c>
      <c r="K12" s="69">
        <f t="shared" si="3"/>
        <v>97.812123201570003</v>
      </c>
    </row>
    <row r="13" spans="1:15" ht="60" x14ac:dyDescent="0.2">
      <c r="A13" s="36">
        <v>74505</v>
      </c>
      <c r="B13" s="45" t="s">
        <v>35</v>
      </c>
      <c r="C13" s="46">
        <v>78610205.049999997</v>
      </c>
      <c r="D13" s="46">
        <v>76493767.019999996</v>
      </c>
      <c r="E13" s="46">
        <v>2116438</v>
      </c>
      <c r="F13" s="46">
        <v>0</v>
      </c>
      <c r="G13" s="46"/>
      <c r="H13" s="46">
        <f t="shared" si="2"/>
        <v>0</v>
      </c>
      <c r="I13" s="69">
        <f t="shared" si="0"/>
        <v>0</v>
      </c>
      <c r="J13" s="46">
        <f t="shared" si="1"/>
        <v>76493767.019999996</v>
      </c>
      <c r="K13" s="69">
        <f t="shared" si="3"/>
        <v>97.307680308614067</v>
      </c>
      <c r="O13" s="131"/>
    </row>
    <row r="14" spans="1:15" ht="48" x14ac:dyDescent="0.2">
      <c r="A14" s="36">
        <v>58330</v>
      </c>
      <c r="B14" s="45" t="s">
        <v>15</v>
      </c>
      <c r="C14" s="46">
        <v>255270770.75</v>
      </c>
      <c r="D14" s="46">
        <v>241460257.40000001</v>
      </c>
      <c r="E14" s="46">
        <v>13810513</v>
      </c>
      <c r="F14" s="46">
        <v>109500</v>
      </c>
      <c r="G14" s="46">
        <v>237440</v>
      </c>
      <c r="H14" s="46">
        <f t="shared" si="2"/>
        <v>346940</v>
      </c>
      <c r="I14" s="69">
        <f t="shared" si="0"/>
        <v>2.512144190443903</v>
      </c>
      <c r="J14" s="46">
        <f t="shared" si="1"/>
        <v>241807197.40000001</v>
      </c>
      <c r="K14" s="69">
        <f t="shared" si="3"/>
        <v>94.725767736571143</v>
      </c>
    </row>
    <row r="15" spans="1:15" ht="48" x14ac:dyDescent="0.2">
      <c r="A15" s="36">
        <v>57894</v>
      </c>
      <c r="B15" s="45" t="s">
        <v>12</v>
      </c>
      <c r="C15" s="46">
        <v>224048015.52000001</v>
      </c>
      <c r="D15" s="46">
        <v>167614901.21000001</v>
      </c>
      <c r="E15" s="46">
        <v>56433114</v>
      </c>
      <c r="F15" s="46">
        <v>38064233</v>
      </c>
      <c r="G15" s="46">
        <v>3718413</v>
      </c>
      <c r="H15" s="46">
        <f t="shared" si="2"/>
        <v>41782646</v>
      </c>
      <c r="I15" s="69">
        <f t="shared" si="0"/>
        <v>74.039235190884554</v>
      </c>
      <c r="J15" s="46">
        <f t="shared" si="1"/>
        <v>209397547.21000001</v>
      </c>
      <c r="K15" s="69">
        <f t="shared" si="3"/>
        <v>93.461014025945616</v>
      </c>
    </row>
    <row r="16" spans="1:15" ht="48" x14ac:dyDescent="0.2">
      <c r="A16" s="36">
        <v>327905</v>
      </c>
      <c r="B16" s="45" t="s">
        <v>127</v>
      </c>
      <c r="C16" s="46">
        <v>63299811</v>
      </c>
      <c r="D16" s="46">
        <v>0</v>
      </c>
      <c r="E16" s="46">
        <v>16080145</v>
      </c>
      <c r="F16" s="46">
        <v>0</v>
      </c>
      <c r="G16" s="46"/>
      <c r="H16" s="46">
        <f t="shared" si="2"/>
        <v>0</v>
      </c>
      <c r="I16" s="69">
        <f t="shared" si="0"/>
        <v>0</v>
      </c>
      <c r="J16" s="46">
        <f t="shared" si="1"/>
        <v>0</v>
      </c>
      <c r="K16" s="69">
        <f t="shared" si="3"/>
        <v>0</v>
      </c>
    </row>
    <row r="17" spans="1:12" ht="48" x14ac:dyDescent="0.2">
      <c r="A17" s="36">
        <v>159298</v>
      </c>
      <c r="B17" s="45" t="s">
        <v>32</v>
      </c>
      <c r="C17" s="46">
        <v>71944623</v>
      </c>
      <c r="D17" s="46">
        <v>0</v>
      </c>
      <c r="E17" s="46">
        <v>10733235</v>
      </c>
      <c r="F17" s="46">
        <v>0</v>
      </c>
      <c r="G17" s="46"/>
      <c r="H17" s="46">
        <f t="shared" si="2"/>
        <v>0</v>
      </c>
      <c r="I17" s="69">
        <f t="shared" si="0"/>
        <v>0</v>
      </c>
      <c r="J17" s="46">
        <f t="shared" si="1"/>
        <v>0</v>
      </c>
      <c r="K17" s="69">
        <f t="shared" si="3"/>
        <v>0</v>
      </c>
    </row>
    <row r="18" spans="1:12" ht="24" x14ac:dyDescent="0.2">
      <c r="A18" s="107"/>
      <c r="B18" s="108" t="s">
        <v>146</v>
      </c>
      <c r="C18" s="108"/>
      <c r="D18" s="109">
        <f>D19</f>
        <v>0</v>
      </c>
      <c r="E18" s="109">
        <f>E19</f>
        <v>130424</v>
      </c>
      <c r="F18" s="109">
        <v>0</v>
      </c>
      <c r="G18" s="109">
        <f>G19</f>
        <v>130112</v>
      </c>
      <c r="H18" s="109">
        <f t="shared" ref="H18:H68" si="4">SUM(F18:G18)</f>
        <v>130112</v>
      </c>
      <c r="I18" s="94">
        <f t="shared" si="0"/>
        <v>99.760780224498561</v>
      </c>
      <c r="J18" s="50">
        <f t="shared" si="1"/>
        <v>130112</v>
      </c>
      <c r="K18" s="109"/>
    </row>
    <row r="19" spans="1:12" ht="84" x14ac:dyDescent="0.2">
      <c r="A19" s="148">
        <v>2345252</v>
      </c>
      <c r="B19" s="107" t="s">
        <v>147</v>
      </c>
      <c r="C19" s="130">
        <v>4222358</v>
      </c>
      <c r="D19" s="130">
        <v>0</v>
      </c>
      <c r="E19" s="130">
        <v>130424</v>
      </c>
      <c r="F19" s="130">
        <v>0</v>
      </c>
      <c r="G19" s="130">
        <v>130112</v>
      </c>
      <c r="H19" s="130">
        <f t="shared" si="4"/>
        <v>130112</v>
      </c>
      <c r="I19" s="136">
        <f t="shared" si="0"/>
        <v>99.760780224498561</v>
      </c>
      <c r="J19" s="106">
        <f t="shared" si="1"/>
        <v>130112</v>
      </c>
      <c r="K19" s="136">
        <f>J19/C19%</f>
        <v>3.0815009054182521</v>
      </c>
    </row>
    <row r="20" spans="1:12" ht="26.25" customHeight="1" x14ac:dyDescent="0.2">
      <c r="A20" s="107"/>
      <c r="B20" s="108" t="s">
        <v>102</v>
      </c>
      <c r="C20" s="108"/>
      <c r="D20" s="109">
        <f>D21</f>
        <v>1497079.07</v>
      </c>
      <c r="E20" s="109">
        <f>E21</f>
        <v>811048</v>
      </c>
      <c r="F20" s="109">
        <v>0</v>
      </c>
      <c r="G20" s="109">
        <f t="shared" ref="G20" si="5">G21</f>
        <v>47000</v>
      </c>
      <c r="H20" s="109">
        <f t="shared" si="4"/>
        <v>47000</v>
      </c>
      <c r="I20" s="121">
        <f t="shared" si="0"/>
        <v>5.7949714443534788</v>
      </c>
      <c r="J20" s="109">
        <f t="shared" si="1"/>
        <v>1544079.07</v>
      </c>
      <c r="K20" s="109"/>
      <c r="L20" s="34"/>
    </row>
    <row r="21" spans="1:12" ht="48" x14ac:dyDescent="0.2">
      <c r="A21" s="133">
        <v>117211</v>
      </c>
      <c r="B21" s="134" t="s">
        <v>96</v>
      </c>
      <c r="C21" s="106">
        <v>2308127.64</v>
      </c>
      <c r="D21" s="106">
        <v>1497079.07</v>
      </c>
      <c r="E21" s="106">
        <v>811048</v>
      </c>
      <c r="F21" s="106">
        <v>0</v>
      </c>
      <c r="G21" s="106">
        <v>47000</v>
      </c>
      <c r="H21" s="106">
        <f t="shared" si="4"/>
        <v>47000</v>
      </c>
      <c r="I21" s="136">
        <f t="shared" si="0"/>
        <v>5.7949714443534788</v>
      </c>
      <c r="J21" s="106">
        <f t="shared" si="1"/>
        <v>1544079.07</v>
      </c>
      <c r="K21" s="136">
        <f>J21/C21%</f>
        <v>66.897473226394013</v>
      </c>
    </row>
    <row r="22" spans="1:12" ht="26.25" customHeight="1" x14ac:dyDescent="0.2">
      <c r="A22" s="45"/>
      <c r="B22" s="93" t="s">
        <v>104</v>
      </c>
      <c r="C22" s="93"/>
      <c r="D22" s="50">
        <f>D23</f>
        <v>67045309.93</v>
      </c>
      <c r="E22" s="50">
        <f>E23</f>
        <v>19979265</v>
      </c>
      <c r="F22" s="50">
        <f>F23</f>
        <v>11198216</v>
      </c>
      <c r="G22" s="50">
        <f t="shared" ref="G22" si="6">G23</f>
        <v>8776930</v>
      </c>
      <c r="H22" s="50">
        <f t="shared" si="4"/>
        <v>19975146</v>
      </c>
      <c r="I22" s="94">
        <f t="shared" si="0"/>
        <v>99.979383625974236</v>
      </c>
      <c r="J22" s="50">
        <f t="shared" si="1"/>
        <v>87020455.930000007</v>
      </c>
      <c r="K22" s="50"/>
      <c r="L22" s="34"/>
    </row>
    <row r="23" spans="1:12" ht="48" x14ac:dyDescent="0.2">
      <c r="A23" s="133">
        <v>16823</v>
      </c>
      <c r="B23" s="134" t="s">
        <v>97</v>
      </c>
      <c r="C23" s="106">
        <v>131606305.98999999</v>
      </c>
      <c r="D23" s="106">
        <v>67045309.93</v>
      </c>
      <c r="E23" s="106">
        <v>19979265</v>
      </c>
      <c r="F23" s="106">
        <v>11198216</v>
      </c>
      <c r="G23" s="106">
        <v>8776930</v>
      </c>
      <c r="H23" s="106">
        <f t="shared" si="4"/>
        <v>19975146</v>
      </c>
      <c r="I23" s="136">
        <f t="shared" si="0"/>
        <v>99.979383625974236</v>
      </c>
      <c r="J23" s="106">
        <f t="shared" si="1"/>
        <v>87020455.930000007</v>
      </c>
      <c r="K23" s="136">
        <f>J23/C23%</f>
        <v>66.121798097282806</v>
      </c>
    </row>
    <row r="24" spans="1:12" ht="26.25" customHeight="1" x14ac:dyDescent="0.2">
      <c r="A24" s="45"/>
      <c r="B24" s="93" t="s">
        <v>105</v>
      </c>
      <c r="C24" s="93"/>
      <c r="D24" s="50">
        <f>SUM(D25:D26)</f>
        <v>23673602.68</v>
      </c>
      <c r="E24" s="50">
        <f>SUM(E25:E26)</f>
        <v>400144</v>
      </c>
      <c r="F24" s="50">
        <f>SUM(F25:F26)</f>
        <v>384000</v>
      </c>
      <c r="G24" s="50">
        <f t="shared" ref="G24" si="7">SUM(G25:G26)</f>
        <v>0</v>
      </c>
      <c r="H24" s="50">
        <f t="shared" si="4"/>
        <v>384000</v>
      </c>
      <c r="I24" s="94">
        <f t="shared" si="0"/>
        <v>95.965452437122636</v>
      </c>
      <c r="J24" s="50">
        <f t="shared" si="1"/>
        <v>24057602.68</v>
      </c>
      <c r="K24" s="50"/>
      <c r="L24" s="34"/>
    </row>
    <row r="25" spans="1:12" ht="60" x14ac:dyDescent="0.2">
      <c r="A25" s="47">
        <v>191262</v>
      </c>
      <c r="B25" s="45" t="s">
        <v>98</v>
      </c>
      <c r="C25" s="127">
        <v>12762215</v>
      </c>
      <c r="D25" s="127">
        <v>12651378.949999999</v>
      </c>
      <c r="E25" s="46">
        <v>5437</v>
      </c>
      <c r="F25" s="46">
        <v>0</v>
      </c>
      <c r="G25" s="106"/>
      <c r="H25" s="106">
        <f t="shared" si="4"/>
        <v>0</v>
      </c>
      <c r="I25" s="136">
        <f t="shared" si="0"/>
        <v>0</v>
      </c>
      <c r="J25" s="106">
        <f t="shared" si="1"/>
        <v>12651378.949999999</v>
      </c>
      <c r="K25" s="128">
        <f>J25/C25%</f>
        <v>99.131529675687176</v>
      </c>
    </row>
    <row r="26" spans="1:12" ht="48" x14ac:dyDescent="0.2">
      <c r="A26" s="133">
        <v>187772</v>
      </c>
      <c r="B26" s="134" t="s">
        <v>53</v>
      </c>
      <c r="C26" s="106">
        <v>11416931</v>
      </c>
      <c r="D26" s="106">
        <v>11022223.73</v>
      </c>
      <c r="E26" s="106">
        <v>394707</v>
      </c>
      <c r="F26" s="106">
        <v>384000</v>
      </c>
      <c r="G26" s="106"/>
      <c r="H26" s="106">
        <f t="shared" si="4"/>
        <v>384000</v>
      </c>
      <c r="I26" s="136">
        <f t="shared" si="0"/>
        <v>97.287354924032257</v>
      </c>
      <c r="J26" s="106">
        <f t="shared" si="1"/>
        <v>11406223.73</v>
      </c>
      <c r="K26" s="136">
        <f>J26/C26%</f>
        <v>99.906215864841442</v>
      </c>
    </row>
    <row r="27" spans="1:12" ht="26.25" customHeight="1" x14ac:dyDescent="0.2">
      <c r="A27" s="45"/>
      <c r="B27" s="93" t="s">
        <v>106</v>
      </c>
      <c r="C27" s="93"/>
      <c r="D27" s="50">
        <f>SUM(D28:D31)</f>
        <v>22156621.030000001</v>
      </c>
      <c r="E27" s="50">
        <f>SUM(E28:E31)</f>
        <v>12412460</v>
      </c>
      <c r="F27" s="50">
        <f>SUM(F28:F31)</f>
        <v>7499159</v>
      </c>
      <c r="G27" s="50">
        <f>SUM(G28:G31)</f>
        <v>1583236</v>
      </c>
      <c r="H27" s="50">
        <f t="shared" si="4"/>
        <v>9082395</v>
      </c>
      <c r="I27" s="94">
        <f t="shared" si="0"/>
        <v>73.171595316319241</v>
      </c>
      <c r="J27" s="50">
        <f t="shared" si="1"/>
        <v>31239016.030000001</v>
      </c>
      <c r="K27" s="50"/>
      <c r="L27" s="34"/>
    </row>
    <row r="28" spans="1:12" ht="60" x14ac:dyDescent="0.2">
      <c r="A28" s="36">
        <v>66385</v>
      </c>
      <c r="B28" s="45" t="s">
        <v>27</v>
      </c>
      <c r="C28" s="46">
        <v>15078978.33</v>
      </c>
      <c r="D28" s="46">
        <v>9983047.3200000003</v>
      </c>
      <c r="E28" s="46">
        <v>2499091</v>
      </c>
      <c r="F28" s="46">
        <v>1795310</v>
      </c>
      <c r="G28" s="46">
        <v>105623</v>
      </c>
      <c r="H28" s="46">
        <f t="shared" si="4"/>
        <v>1900933</v>
      </c>
      <c r="I28" s="69">
        <f t="shared" si="0"/>
        <v>76.064977225719275</v>
      </c>
      <c r="J28" s="46">
        <f t="shared" si="1"/>
        <v>11883980.32</v>
      </c>
      <c r="K28" s="69">
        <f>J28/C28%</f>
        <v>78.811575027974726</v>
      </c>
    </row>
    <row r="29" spans="1:12" ht="72" x14ac:dyDescent="0.2">
      <c r="A29" s="36">
        <v>108527</v>
      </c>
      <c r="B29" s="45" t="s">
        <v>23</v>
      </c>
      <c r="C29" s="46">
        <v>2725244.36</v>
      </c>
      <c r="D29" s="46">
        <v>2412374.2999999998</v>
      </c>
      <c r="E29" s="46">
        <v>2007</v>
      </c>
      <c r="F29" s="46">
        <v>0</v>
      </c>
      <c r="G29" s="46"/>
      <c r="H29" s="46">
        <f t="shared" si="4"/>
        <v>0</v>
      </c>
      <c r="I29" s="69">
        <f t="shared" si="0"/>
        <v>0</v>
      </c>
      <c r="J29" s="46">
        <f t="shared" si="1"/>
        <v>2412374.2999999998</v>
      </c>
      <c r="K29" s="69">
        <f>J29/C29%</f>
        <v>88.519559398335929</v>
      </c>
    </row>
    <row r="30" spans="1:12" ht="36" x14ac:dyDescent="0.2">
      <c r="A30" s="36">
        <v>111234</v>
      </c>
      <c r="B30" s="45" t="s">
        <v>13</v>
      </c>
      <c r="C30" s="46">
        <v>14669819.58</v>
      </c>
      <c r="D30" s="46">
        <v>3978634.55</v>
      </c>
      <c r="E30" s="46">
        <v>6834807</v>
      </c>
      <c r="F30" s="46">
        <v>3673027</v>
      </c>
      <c r="G30" s="46">
        <v>450881</v>
      </c>
      <c r="H30" s="46">
        <f t="shared" si="4"/>
        <v>4123908</v>
      </c>
      <c r="I30" s="69">
        <f t="shared" si="0"/>
        <v>60.336861011583785</v>
      </c>
      <c r="J30" s="46">
        <f t="shared" si="1"/>
        <v>8102542.5499999998</v>
      </c>
      <c r="K30" s="69">
        <f>J30/C30%</f>
        <v>55.232734839128817</v>
      </c>
    </row>
    <row r="31" spans="1:12" ht="72" x14ac:dyDescent="0.2">
      <c r="A31" s="36">
        <v>143125</v>
      </c>
      <c r="B31" s="45" t="s">
        <v>36</v>
      </c>
      <c r="C31" s="46">
        <v>13168445</v>
      </c>
      <c r="D31" s="46">
        <v>5782564.8600000003</v>
      </c>
      <c r="E31" s="46">
        <v>3076555</v>
      </c>
      <c r="F31" s="46">
        <v>2030822</v>
      </c>
      <c r="G31" s="46">
        <v>1026732</v>
      </c>
      <c r="H31" s="46">
        <f t="shared" si="4"/>
        <v>3057554</v>
      </c>
      <c r="I31" s="69">
        <f t="shared" si="0"/>
        <v>99.382393618836659</v>
      </c>
      <c r="J31" s="46">
        <f t="shared" si="1"/>
        <v>8840118.8599999994</v>
      </c>
      <c r="K31" s="69">
        <f>J31/C31%</f>
        <v>67.131076296404004</v>
      </c>
    </row>
    <row r="32" spans="1:12" ht="26.25" customHeight="1" x14ac:dyDescent="0.2">
      <c r="A32" s="107"/>
      <c r="B32" s="108" t="s">
        <v>107</v>
      </c>
      <c r="C32" s="108"/>
      <c r="D32" s="109">
        <f>SUM(D33:D39)</f>
        <v>1078468.6299999999</v>
      </c>
      <c r="E32" s="109">
        <f>SUM(E33:E39)</f>
        <v>4686561</v>
      </c>
      <c r="F32" s="109">
        <f>SUM(F33:F39)</f>
        <v>13600</v>
      </c>
      <c r="G32" s="109">
        <f t="shared" ref="G32" si="8">SUM(G33:G39)</f>
        <v>4157747</v>
      </c>
      <c r="H32" s="109">
        <f t="shared" si="4"/>
        <v>4171347</v>
      </c>
      <c r="I32" s="121">
        <f t="shared" si="0"/>
        <v>89.006565795260101</v>
      </c>
      <c r="J32" s="109">
        <f t="shared" si="1"/>
        <v>5249815.63</v>
      </c>
      <c r="K32" s="109"/>
      <c r="L32" s="34"/>
    </row>
    <row r="33" spans="1:12" ht="72" x14ac:dyDescent="0.2">
      <c r="A33" s="47">
        <v>263915</v>
      </c>
      <c r="B33" s="45" t="s">
        <v>99</v>
      </c>
      <c r="C33" s="106">
        <v>1151713.3</v>
      </c>
      <c r="D33" s="106">
        <v>1004568.63</v>
      </c>
      <c r="E33" s="46">
        <v>64800</v>
      </c>
      <c r="F33" s="46">
        <v>0</v>
      </c>
      <c r="G33" s="106">
        <v>64800</v>
      </c>
      <c r="H33" s="106">
        <f t="shared" si="4"/>
        <v>64800</v>
      </c>
      <c r="I33" s="136">
        <f t="shared" si="0"/>
        <v>100</v>
      </c>
      <c r="J33" s="106">
        <f t="shared" si="1"/>
        <v>1069368.6299999999</v>
      </c>
      <c r="K33" s="128">
        <f t="shared" ref="K33:K39" si="9">J33/C33%</f>
        <v>92.850245803360949</v>
      </c>
    </row>
    <row r="34" spans="1:12" ht="60" x14ac:dyDescent="0.2">
      <c r="A34" s="47">
        <v>233213</v>
      </c>
      <c r="B34" s="45" t="s">
        <v>57</v>
      </c>
      <c r="C34" s="106">
        <v>862093.25</v>
      </c>
      <c r="D34" s="127">
        <v>24100</v>
      </c>
      <c r="E34" s="46">
        <v>772429</v>
      </c>
      <c r="F34" s="46">
        <v>3600</v>
      </c>
      <c r="G34" s="106">
        <v>718226</v>
      </c>
      <c r="H34" s="106">
        <f t="shared" si="4"/>
        <v>721826</v>
      </c>
      <c r="I34" s="136">
        <f t="shared" si="0"/>
        <v>93.448847725810396</v>
      </c>
      <c r="J34" s="106">
        <f t="shared" si="1"/>
        <v>745926</v>
      </c>
      <c r="K34" s="128">
        <f t="shared" si="9"/>
        <v>86.524978591353076</v>
      </c>
    </row>
    <row r="35" spans="1:12" ht="48" x14ac:dyDescent="0.2">
      <c r="A35" s="47">
        <v>286531</v>
      </c>
      <c r="B35" s="45" t="s">
        <v>58</v>
      </c>
      <c r="C35" s="106">
        <v>1195259.8600000001</v>
      </c>
      <c r="D35" s="127">
        <v>26300</v>
      </c>
      <c r="E35" s="46">
        <v>1150628</v>
      </c>
      <c r="F35" s="46">
        <v>0</v>
      </c>
      <c r="G35" s="106">
        <v>1037897</v>
      </c>
      <c r="H35" s="106">
        <f t="shared" si="4"/>
        <v>1037897</v>
      </c>
      <c r="I35" s="136">
        <f t="shared" si="0"/>
        <v>90.202654550384651</v>
      </c>
      <c r="J35" s="106">
        <f t="shared" si="1"/>
        <v>1064197</v>
      </c>
      <c r="K35" s="128">
        <f t="shared" si="9"/>
        <v>89.034781106093519</v>
      </c>
    </row>
    <row r="36" spans="1:12" ht="84" x14ac:dyDescent="0.2">
      <c r="A36" s="47">
        <v>308562</v>
      </c>
      <c r="B36" s="45" t="s">
        <v>59</v>
      </c>
      <c r="C36" s="106">
        <v>1218395</v>
      </c>
      <c r="D36" s="127">
        <v>13500</v>
      </c>
      <c r="E36" s="46">
        <v>1204895</v>
      </c>
      <c r="F36" s="46">
        <v>0</v>
      </c>
      <c r="G36" s="106">
        <v>893025</v>
      </c>
      <c r="H36" s="106">
        <f t="shared" si="4"/>
        <v>893025</v>
      </c>
      <c r="I36" s="136">
        <f t="shared" si="0"/>
        <v>74.116416783205167</v>
      </c>
      <c r="J36" s="106">
        <f t="shared" si="1"/>
        <v>906525</v>
      </c>
      <c r="K36" s="128">
        <f t="shared" si="9"/>
        <v>74.403210781396837</v>
      </c>
    </row>
    <row r="37" spans="1:12" ht="60" x14ac:dyDescent="0.2">
      <c r="A37" s="47">
        <v>310146</v>
      </c>
      <c r="B37" s="45" t="s">
        <v>60</v>
      </c>
      <c r="C37" s="106">
        <v>700590</v>
      </c>
      <c r="D37" s="127">
        <v>10000</v>
      </c>
      <c r="E37" s="46">
        <v>674281</v>
      </c>
      <c r="F37" s="46">
        <v>10000</v>
      </c>
      <c r="G37" s="106">
        <v>664000</v>
      </c>
      <c r="H37" s="106">
        <f t="shared" si="4"/>
        <v>674000</v>
      </c>
      <c r="I37" s="136">
        <f t="shared" si="0"/>
        <v>99.958325979821467</v>
      </c>
      <c r="J37" s="106">
        <f t="shared" si="1"/>
        <v>684000</v>
      </c>
      <c r="K37" s="128">
        <f t="shared" si="9"/>
        <v>97.631995889179123</v>
      </c>
    </row>
    <row r="38" spans="1:12" ht="48" x14ac:dyDescent="0.2">
      <c r="A38" s="133">
        <v>335595</v>
      </c>
      <c r="B38" s="134" t="s">
        <v>69</v>
      </c>
      <c r="C38" s="106">
        <v>521704.67</v>
      </c>
      <c r="D38" s="127">
        <v>0</v>
      </c>
      <c r="E38" s="106">
        <v>494528</v>
      </c>
      <c r="F38" s="106">
        <v>0</v>
      </c>
      <c r="G38" s="106">
        <v>466980</v>
      </c>
      <c r="H38" s="106">
        <f t="shared" si="4"/>
        <v>466980</v>
      </c>
      <c r="I38" s="136">
        <f t="shared" ref="I38:I69" si="10">H38/E38%</f>
        <v>94.429435744790993</v>
      </c>
      <c r="J38" s="106">
        <f t="shared" ref="J38:J69" si="11">D38+H38</f>
        <v>466980</v>
      </c>
      <c r="K38" s="136">
        <f t="shared" si="9"/>
        <v>89.510412088126415</v>
      </c>
    </row>
    <row r="39" spans="1:12" ht="84" x14ac:dyDescent="0.2">
      <c r="A39" s="133">
        <v>2402365</v>
      </c>
      <c r="B39" s="134" t="s">
        <v>168</v>
      </c>
      <c r="C39" s="106">
        <v>325000</v>
      </c>
      <c r="D39" s="127">
        <v>0</v>
      </c>
      <c r="E39" s="106">
        <v>325000</v>
      </c>
      <c r="F39" s="106">
        <v>0</v>
      </c>
      <c r="G39" s="106">
        <v>312819</v>
      </c>
      <c r="H39" s="106">
        <f t="shared" si="4"/>
        <v>312819</v>
      </c>
      <c r="I39" s="136">
        <f t="shared" si="10"/>
        <v>96.251999999999995</v>
      </c>
      <c r="J39" s="106">
        <f t="shared" si="11"/>
        <v>312819</v>
      </c>
      <c r="K39" s="136">
        <f t="shared" si="9"/>
        <v>96.251999999999995</v>
      </c>
    </row>
    <row r="40" spans="1:12" ht="26.25" customHeight="1" x14ac:dyDescent="0.2">
      <c r="A40" s="45"/>
      <c r="B40" s="93" t="s">
        <v>108</v>
      </c>
      <c r="C40" s="93"/>
      <c r="D40" s="50">
        <f>SUM(D41:D42)</f>
        <v>1598048</v>
      </c>
      <c r="E40" s="50">
        <f>SUM(E41:E42)</f>
        <v>401464</v>
      </c>
      <c r="F40" s="50">
        <f>SUM(F41:F42)</f>
        <v>135300</v>
      </c>
      <c r="G40" s="50">
        <f t="shared" ref="G40" si="12">SUM(G41:G42)</f>
        <v>44500</v>
      </c>
      <c r="H40" s="50">
        <f t="shared" si="4"/>
        <v>179800</v>
      </c>
      <c r="I40" s="94">
        <f t="shared" si="10"/>
        <v>44.786082936452587</v>
      </c>
      <c r="J40" s="50">
        <f t="shared" si="11"/>
        <v>1777848</v>
      </c>
      <c r="K40" s="50"/>
      <c r="L40" s="34"/>
    </row>
    <row r="41" spans="1:12" ht="36" x14ac:dyDescent="0.2">
      <c r="A41" s="47">
        <v>182070</v>
      </c>
      <c r="B41" s="45" t="s">
        <v>94</v>
      </c>
      <c r="C41" s="106">
        <v>1197216.1399999999</v>
      </c>
      <c r="D41" s="106">
        <v>879608</v>
      </c>
      <c r="E41" s="46">
        <v>278603</v>
      </c>
      <c r="F41" s="46">
        <v>135300</v>
      </c>
      <c r="G41" s="106">
        <v>44500</v>
      </c>
      <c r="H41" s="106">
        <f t="shared" si="4"/>
        <v>179800</v>
      </c>
      <c r="I41" s="136">
        <f t="shared" si="10"/>
        <v>64.536275632351405</v>
      </c>
      <c r="J41" s="106">
        <f t="shared" si="11"/>
        <v>1059408</v>
      </c>
      <c r="K41" s="128">
        <f>J41/C41%</f>
        <v>88.489284817025606</v>
      </c>
    </row>
    <row r="42" spans="1:12" ht="36" x14ac:dyDescent="0.2">
      <c r="A42" s="133">
        <v>206839</v>
      </c>
      <c r="B42" s="134" t="s">
        <v>95</v>
      </c>
      <c r="C42" s="106">
        <v>1531774.66</v>
      </c>
      <c r="D42" s="106">
        <v>718440</v>
      </c>
      <c r="E42" s="106">
        <v>122861</v>
      </c>
      <c r="F42" s="106">
        <v>0</v>
      </c>
      <c r="G42" s="106"/>
      <c r="H42" s="106">
        <f t="shared" si="4"/>
        <v>0</v>
      </c>
      <c r="I42" s="136">
        <f t="shared" si="10"/>
        <v>0</v>
      </c>
      <c r="J42" s="106">
        <f t="shared" si="11"/>
        <v>718440</v>
      </c>
      <c r="K42" s="136">
        <f>J42/C42%</f>
        <v>46.902460183014128</v>
      </c>
    </row>
    <row r="43" spans="1:12" ht="26.25" customHeight="1" x14ac:dyDescent="0.2">
      <c r="A43" s="45"/>
      <c r="B43" s="93" t="s">
        <v>109</v>
      </c>
      <c r="C43" s="93"/>
      <c r="D43" s="50">
        <f>SUM(D44:D47)</f>
        <v>112327.17</v>
      </c>
      <c r="E43" s="50">
        <f>SUM(E44:E61)</f>
        <v>13168036</v>
      </c>
      <c r="F43" s="50">
        <f>SUM(F44:F61)</f>
        <v>2084122</v>
      </c>
      <c r="G43" s="50">
        <f>SUM(G44:G61)</f>
        <v>8923831</v>
      </c>
      <c r="H43" s="50">
        <f t="shared" si="4"/>
        <v>11007953</v>
      </c>
      <c r="I43" s="94">
        <f t="shared" si="10"/>
        <v>83.596012343830168</v>
      </c>
      <c r="J43" s="50">
        <f t="shared" si="11"/>
        <v>11120280.17</v>
      </c>
      <c r="K43" s="50"/>
      <c r="L43" s="34"/>
    </row>
    <row r="44" spans="1:12" ht="48" x14ac:dyDescent="0.2">
      <c r="A44" s="47">
        <v>220053</v>
      </c>
      <c r="B44" s="45" t="s">
        <v>54</v>
      </c>
      <c r="C44" s="106">
        <v>9951775</v>
      </c>
      <c r="D44" s="127">
        <v>33000</v>
      </c>
      <c r="E44" s="46">
        <v>190490</v>
      </c>
      <c r="F44" s="46">
        <v>38000</v>
      </c>
      <c r="G44" s="106">
        <v>152000</v>
      </c>
      <c r="H44" s="106">
        <f t="shared" si="4"/>
        <v>190000</v>
      </c>
      <c r="I44" s="136">
        <f t="shared" si="10"/>
        <v>99.742768649272918</v>
      </c>
      <c r="J44" s="106">
        <f t="shared" si="11"/>
        <v>223000</v>
      </c>
      <c r="K44" s="128">
        <f t="shared" ref="K44:K61" si="13">J44/C44%</f>
        <v>2.2408062883254494</v>
      </c>
    </row>
    <row r="45" spans="1:12" ht="36" x14ac:dyDescent="0.2">
      <c r="A45" s="47">
        <v>285368</v>
      </c>
      <c r="B45" s="45" t="s">
        <v>67</v>
      </c>
      <c r="C45" s="106">
        <v>7907362.4400000004</v>
      </c>
      <c r="D45" s="127">
        <v>57066.28</v>
      </c>
      <c r="E45" s="46">
        <v>7824296</v>
      </c>
      <c r="F45" s="46">
        <v>464722</v>
      </c>
      <c r="G45" s="106">
        <v>7000517</v>
      </c>
      <c r="H45" s="106">
        <f t="shared" si="4"/>
        <v>7465239</v>
      </c>
      <c r="I45" s="136">
        <f t="shared" si="10"/>
        <v>95.410999277123452</v>
      </c>
      <c r="J45" s="106">
        <f t="shared" si="11"/>
        <v>7522305.2800000003</v>
      </c>
      <c r="K45" s="128">
        <f t="shared" si="13"/>
        <v>95.13039698228377</v>
      </c>
    </row>
    <row r="46" spans="1:12" ht="36" x14ac:dyDescent="0.2">
      <c r="A46" s="133">
        <v>271878</v>
      </c>
      <c r="B46" s="134" t="s">
        <v>55</v>
      </c>
      <c r="C46" s="106">
        <v>3260093.42</v>
      </c>
      <c r="D46" s="127">
        <v>22260.89</v>
      </c>
      <c r="E46" s="106">
        <v>3603350</v>
      </c>
      <c r="F46" s="106">
        <v>1571800</v>
      </c>
      <c r="G46" s="106">
        <v>1658424</v>
      </c>
      <c r="H46" s="106">
        <f t="shared" si="4"/>
        <v>3230224</v>
      </c>
      <c r="I46" s="136">
        <f t="shared" si="10"/>
        <v>89.645024768618086</v>
      </c>
      <c r="J46" s="106">
        <f t="shared" si="11"/>
        <v>3252484.89</v>
      </c>
      <c r="K46" s="136">
        <f t="shared" si="13"/>
        <v>99.766616197151805</v>
      </c>
    </row>
    <row r="47" spans="1:12" ht="36" x14ac:dyDescent="0.2">
      <c r="A47" s="133">
        <v>299828</v>
      </c>
      <c r="B47" s="134" t="s">
        <v>136</v>
      </c>
      <c r="C47" s="106">
        <v>4271271</v>
      </c>
      <c r="D47" s="127">
        <v>0</v>
      </c>
      <c r="E47" s="106">
        <v>50000</v>
      </c>
      <c r="F47" s="106">
        <v>9600</v>
      </c>
      <c r="G47" s="106">
        <v>22400</v>
      </c>
      <c r="H47" s="106">
        <f t="shared" si="4"/>
        <v>32000</v>
      </c>
      <c r="I47" s="136">
        <f t="shared" si="10"/>
        <v>64</v>
      </c>
      <c r="J47" s="106">
        <f t="shared" si="11"/>
        <v>32000</v>
      </c>
      <c r="K47" s="136">
        <f t="shared" si="13"/>
        <v>0.74919151699810194</v>
      </c>
    </row>
    <row r="48" spans="1:12" ht="48" x14ac:dyDescent="0.2">
      <c r="A48" s="133">
        <v>2380917</v>
      </c>
      <c r="B48" s="134" t="s">
        <v>148</v>
      </c>
      <c r="C48" s="106">
        <v>11400</v>
      </c>
      <c r="D48" s="127">
        <v>0</v>
      </c>
      <c r="E48" s="106">
        <v>11400</v>
      </c>
      <c r="F48" s="106">
        <v>0</v>
      </c>
      <c r="G48" s="106"/>
      <c r="H48" s="106">
        <f t="shared" si="4"/>
        <v>0</v>
      </c>
      <c r="I48" s="136">
        <f t="shared" si="10"/>
        <v>0</v>
      </c>
      <c r="J48" s="106">
        <f t="shared" si="11"/>
        <v>0</v>
      </c>
      <c r="K48" s="136">
        <f t="shared" si="13"/>
        <v>0</v>
      </c>
    </row>
    <row r="49" spans="1:12" ht="48" x14ac:dyDescent="0.2">
      <c r="A49" s="133">
        <v>2380918</v>
      </c>
      <c r="B49" s="134" t="s">
        <v>149</v>
      </c>
      <c r="C49" s="106">
        <v>350001</v>
      </c>
      <c r="D49" s="127">
        <v>0</v>
      </c>
      <c r="E49" s="106">
        <v>350001</v>
      </c>
      <c r="F49" s="106">
        <v>0</v>
      </c>
      <c r="G49" s="106"/>
      <c r="H49" s="106">
        <f t="shared" si="4"/>
        <v>0</v>
      </c>
      <c r="I49" s="136">
        <f t="shared" si="10"/>
        <v>0</v>
      </c>
      <c r="J49" s="106">
        <f t="shared" si="11"/>
        <v>0</v>
      </c>
      <c r="K49" s="136">
        <f t="shared" si="13"/>
        <v>0</v>
      </c>
    </row>
    <row r="50" spans="1:12" ht="36" x14ac:dyDescent="0.2">
      <c r="A50" s="133">
        <v>2380922</v>
      </c>
      <c r="B50" s="134" t="s">
        <v>150</v>
      </c>
      <c r="C50" s="106">
        <v>226400</v>
      </c>
      <c r="D50" s="127">
        <v>0</v>
      </c>
      <c r="E50" s="106">
        <v>226400</v>
      </c>
      <c r="F50" s="106">
        <v>0</v>
      </c>
      <c r="G50" s="106"/>
      <c r="H50" s="106">
        <f t="shared" si="4"/>
        <v>0</v>
      </c>
      <c r="I50" s="136">
        <f t="shared" si="10"/>
        <v>0</v>
      </c>
      <c r="J50" s="106">
        <f t="shared" si="11"/>
        <v>0</v>
      </c>
      <c r="K50" s="136">
        <f t="shared" si="13"/>
        <v>0</v>
      </c>
    </row>
    <row r="51" spans="1:12" ht="36" x14ac:dyDescent="0.2">
      <c r="A51" s="133">
        <v>2380925</v>
      </c>
      <c r="B51" s="134" t="s">
        <v>151</v>
      </c>
      <c r="C51" s="106">
        <v>127900</v>
      </c>
      <c r="D51" s="127">
        <v>0</v>
      </c>
      <c r="E51" s="106">
        <v>127900</v>
      </c>
      <c r="F51" s="106">
        <v>0</v>
      </c>
      <c r="G51" s="106"/>
      <c r="H51" s="106">
        <f t="shared" si="4"/>
        <v>0</v>
      </c>
      <c r="I51" s="136">
        <f t="shared" si="10"/>
        <v>0</v>
      </c>
      <c r="J51" s="106">
        <f t="shared" si="11"/>
        <v>0</v>
      </c>
      <c r="K51" s="136">
        <f t="shared" si="13"/>
        <v>0</v>
      </c>
    </row>
    <row r="52" spans="1:12" ht="36" x14ac:dyDescent="0.2">
      <c r="A52" s="133">
        <v>2380928</v>
      </c>
      <c r="B52" s="134" t="s">
        <v>152</v>
      </c>
      <c r="C52" s="106">
        <v>174005</v>
      </c>
      <c r="D52" s="127">
        <v>0</v>
      </c>
      <c r="E52" s="106">
        <v>174005</v>
      </c>
      <c r="F52" s="106">
        <v>0</v>
      </c>
      <c r="G52" s="106">
        <v>12850</v>
      </c>
      <c r="H52" s="106">
        <f t="shared" si="4"/>
        <v>12850</v>
      </c>
      <c r="I52" s="136">
        <f t="shared" si="10"/>
        <v>7.3848452630671533</v>
      </c>
      <c r="J52" s="106">
        <f t="shared" si="11"/>
        <v>12850</v>
      </c>
      <c r="K52" s="136">
        <f t="shared" si="13"/>
        <v>7.3848452630671533</v>
      </c>
    </row>
    <row r="53" spans="1:12" ht="48" x14ac:dyDescent="0.2">
      <c r="A53" s="133">
        <v>2380929</v>
      </c>
      <c r="B53" s="134" t="s">
        <v>153</v>
      </c>
      <c r="C53" s="106">
        <v>138886</v>
      </c>
      <c r="D53" s="127">
        <v>0</v>
      </c>
      <c r="E53" s="106">
        <v>138886</v>
      </c>
      <c r="F53" s="106">
        <v>0</v>
      </c>
      <c r="G53" s="106"/>
      <c r="H53" s="106">
        <f t="shared" si="4"/>
        <v>0</v>
      </c>
      <c r="I53" s="136">
        <f t="shared" si="10"/>
        <v>0</v>
      </c>
      <c r="J53" s="106">
        <f t="shared" si="11"/>
        <v>0</v>
      </c>
      <c r="K53" s="136">
        <f t="shared" si="13"/>
        <v>0</v>
      </c>
    </row>
    <row r="54" spans="1:12" ht="36" x14ac:dyDescent="0.2">
      <c r="A54" s="133">
        <v>2380932</v>
      </c>
      <c r="B54" s="134" t="s">
        <v>154</v>
      </c>
      <c r="C54" s="106">
        <v>37500</v>
      </c>
      <c r="D54" s="127">
        <v>0</v>
      </c>
      <c r="E54" s="106">
        <v>37500</v>
      </c>
      <c r="F54" s="106">
        <v>0</v>
      </c>
      <c r="G54" s="106">
        <v>14570</v>
      </c>
      <c r="H54" s="106">
        <f t="shared" si="4"/>
        <v>14570</v>
      </c>
      <c r="I54" s="136">
        <f t="shared" si="10"/>
        <v>38.853333333333332</v>
      </c>
      <c r="J54" s="106">
        <f t="shared" si="11"/>
        <v>14570</v>
      </c>
      <c r="K54" s="136">
        <f t="shared" si="13"/>
        <v>38.853333333333332</v>
      </c>
    </row>
    <row r="55" spans="1:12" ht="36" x14ac:dyDescent="0.2">
      <c r="A55" s="133">
        <v>2380933</v>
      </c>
      <c r="B55" s="134" t="s">
        <v>155</v>
      </c>
      <c r="C55" s="106">
        <v>14500</v>
      </c>
      <c r="D55" s="127">
        <v>0</v>
      </c>
      <c r="E55" s="106">
        <v>14500</v>
      </c>
      <c r="F55" s="106">
        <v>0</v>
      </c>
      <c r="G55" s="106">
        <v>7990</v>
      </c>
      <c r="H55" s="106">
        <f t="shared" si="4"/>
        <v>7990</v>
      </c>
      <c r="I55" s="136">
        <f t="shared" si="10"/>
        <v>55.103448275862071</v>
      </c>
      <c r="J55" s="106">
        <f t="shared" si="11"/>
        <v>7990</v>
      </c>
      <c r="K55" s="136">
        <f t="shared" si="13"/>
        <v>55.103448275862071</v>
      </c>
    </row>
    <row r="56" spans="1:12" ht="24" x14ac:dyDescent="0.2">
      <c r="A56" s="133">
        <v>2380934</v>
      </c>
      <c r="B56" s="134" t="s">
        <v>156</v>
      </c>
      <c r="C56" s="106">
        <v>121720</v>
      </c>
      <c r="D56" s="127">
        <v>0</v>
      </c>
      <c r="E56" s="106">
        <v>121720</v>
      </c>
      <c r="F56" s="106">
        <v>0</v>
      </c>
      <c r="G56" s="106"/>
      <c r="H56" s="106">
        <f t="shared" si="4"/>
        <v>0</v>
      </c>
      <c r="I56" s="136">
        <f t="shared" si="10"/>
        <v>0</v>
      </c>
      <c r="J56" s="106">
        <f t="shared" si="11"/>
        <v>0</v>
      </c>
      <c r="K56" s="136">
        <f t="shared" si="13"/>
        <v>0</v>
      </c>
    </row>
    <row r="57" spans="1:12" ht="48" x14ac:dyDescent="0.2">
      <c r="A57" s="133">
        <v>2380935</v>
      </c>
      <c r="B57" s="134" t="s">
        <v>157</v>
      </c>
      <c r="C57" s="106">
        <v>95300</v>
      </c>
      <c r="D57" s="127">
        <v>0</v>
      </c>
      <c r="E57" s="106">
        <v>95300</v>
      </c>
      <c r="F57" s="106">
        <v>0</v>
      </c>
      <c r="G57" s="106"/>
      <c r="H57" s="106">
        <f t="shared" si="4"/>
        <v>0</v>
      </c>
      <c r="I57" s="136">
        <f t="shared" si="10"/>
        <v>0</v>
      </c>
      <c r="J57" s="106">
        <f t="shared" si="11"/>
        <v>0</v>
      </c>
      <c r="K57" s="136">
        <f t="shared" si="13"/>
        <v>0</v>
      </c>
    </row>
    <row r="58" spans="1:12" ht="36" x14ac:dyDescent="0.2">
      <c r="A58" s="133">
        <v>2380936</v>
      </c>
      <c r="B58" s="134" t="s">
        <v>158</v>
      </c>
      <c r="C58" s="106">
        <v>70698</v>
      </c>
      <c r="D58" s="127">
        <v>0</v>
      </c>
      <c r="E58" s="106">
        <v>70698</v>
      </c>
      <c r="F58" s="106">
        <v>0</v>
      </c>
      <c r="G58" s="106"/>
      <c r="H58" s="106">
        <f t="shared" si="4"/>
        <v>0</v>
      </c>
      <c r="I58" s="136">
        <f t="shared" si="10"/>
        <v>0</v>
      </c>
      <c r="J58" s="106">
        <f t="shared" si="11"/>
        <v>0</v>
      </c>
      <c r="K58" s="136">
        <f t="shared" si="13"/>
        <v>0</v>
      </c>
    </row>
    <row r="59" spans="1:12" ht="48" x14ac:dyDescent="0.2">
      <c r="A59" s="133">
        <v>2380937</v>
      </c>
      <c r="B59" s="134" t="s">
        <v>159</v>
      </c>
      <c r="C59" s="106">
        <v>38650</v>
      </c>
      <c r="D59" s="127">
        <v>0</v>
      </c>
      <c r="E59" s="106">
        <v>38650</v>
      </c>
      <c r="F59" s="106">
        <v>0</v>
      </c>
      <c r="G59" s="106">
        <v>32350</v>
      </c>
      <c r="H59" s="106">
        <f t="shared" si="4"/>
        <v>32350</v>
      </c>
      <c r="I59" s="136">
        <f t="shared" si="10"/>
        <v>83.699870633893923</v>
      </c>
      <c r="J59" s="106">
        <f t="shared" si="11"/>
        <v>32350</v>
      </c>
      <c r="K59" s="136">
        <f t="shared" si="13"/>
        <v>83.699870633893923</v>
      </c>
    </row>
    <row r="60" spans="1:12" ht="36" x14ac:dyDescent="0.2">
      <c r="A60" s="133">
        <v>2381092</v>
      </c>
      <c r="B60" s="134" t="s">
        <v>160</v>
      </c>
      <c r="C60" s="106">
        <v>42940</v>
      </c>
      <c r="D60" s="127">
        <v>0</v>
      </c>
      <c r="E60" s="106">
        <v>42940</v>
      </c>
      <c r="F60" s="106">
        <v>0</v>
      </c>
      <c r="G60" s="106">
        <v>22730</v>
      </c>
      <c r="H60" s="106">
        <f t="shared" si="4"/>
        <v>22730</v>
      </c>
      <c r="I60" s="136">
        <f t="shared" si="10"/>
        <v>52.934326967862134</v>
      </c>
      <c r="J60" s="106">
        <f t="shared" si="11"/>
        <v>22730</v>
      </c>
      <c r="K60" s="136">
        <f t="shared" si="13"/>
        <v>52.934326967862134</v>
      </c>
    </row>
    <row r="61" spans="1:12" ht="48" x14ac:dyDescent="0.2">
      <c r="A61" s="133">
        <v>2381093</v>
      </c>
      <c r="B61" s="134" t="s">
        <v>161</v>
      </c>
      <c r="C61" s="106">
        <v>50000</v>
      </c>
      <c r="D61" s="127">
        <v>0</v>
      </c>
      <c r="E61" s="106">
        <v>50000</v>
      </c>
      <c r="F61" s="106">
        <v>0</v>
      </c>
      <c r="G61" s="106"/>
      <c r="H61" s="106">
        <f t="shared" si="4"/>
        <v>0</v>
      </c>
      <c r="I61" s="136">
        <f t="shared" si="10"/>
        <v>0</v>
      </c>
      <c r="J61" s="106">
        <f t="shared" si="11"/>
        <v>0</v>
      </c>
      <c r="K61" s="136">
        <f t="shared" si="13"/>
        <v>0</v>
      </c>
    </row>
    <row r="62" spans="1:12" ht="24" x14ac:dyDescent="0.2">
      <c r="A62" s="133"/>
      <c r="B62" s="93" t="s">
        <v>128</v>
      </c>
      <c r="C62" s="93"/>
      <c r="D62" s="50">
        <f>D63</f>
        <v>454257.49</v>
      </c>
      <c r="E62" s="50">
        <f>E63</f>
        <v>811789</v>
      </c>
      <c r="F62" s="50">
        <f>F63</f>
        <v>337650</v>
      </c>
      <c r="G62" s="50">
        <f>G63</f>
        <v>110105</v>
      </c>
      <c r="H62" s="50">
        <f t="shared" si="4"/>
        <v>447755</v>
      </c>
      <c r="I62" s="94">
        <f t="shared" si="10"/>
        <v>55.156573937316224</v>
      </c>
      <c r="J62" s="50">
        <f t="shared" si="11"/>
        <v>902012.49</v>
      </c>
      <c r="K62" s="50"/>
    </row>
    <row r="63" spans="1:12" ht="60" x14ac:dyDescent="0.2">
      <c r="A63" s="138">
        <v>172862</v>
      </c>
      <c r="B63" s="45" t="s">
        <v>129</v>
      </c>
      <c r="C63" s="106">
        <v>1266047.04</v>
      </c>
      <c r="D63" s="127">
        <v>454257.49</v>
      </c>
      <c r="E63" s="106">
        <v>811789</v>
      </c>
      <c r="F63" s="106">
        <v>337650</v>
      </c>
      <c r="G63" s="106">
        <v>110105</v>
      </c>
      <c r="H63" s="106">
        <f t="shared" si="4"/>
        <v>447755</v>
      </c>
      <c r="I63" s="136">
        <f t="shared" si="10"/>
        <v>55.156573937316224</v>
      </c>
      <c r="J63" s="106">
        <f t="shared" si="11"/>
        <v>902012.49</v>
      </c>
      <c r="K63" s="128">
        <f>J63/C63%</f>
        <v>71.246364590055038</v>
      </c>
    </row>
    <row r="64" spans="1:12" ht="26.25" customHeight="1" x14ac:dyDescent="0.2">
      <c r="A64" s="45"/>
      <c r="B64" s="93" t="s">
        <v>110</v>
      </c>
      <c r="C64" s="93"/>
      <c r="D64" s="50">
        <f>SUM(D65:D65)</f>
        <v>6880790.0800000001</v>
      </c>
      <c r="E64" s="50">
        <f>SUM(E65:E65)</f>
        <v>3172874</v>
      </c>
      <c r="F64" s="50">
        <f>SUM(F65:F65)</f>
        <v>3172871</v>
      </c>
      <c r="G64" s="50">
        <f t="shared" ref="G64" si="14">SUM(G65:G65)</f>
        <v>0</v>
      </c>
      <c r="H64" s="50">
        <f t="shared" si="4"/>
        <v>3172871</v>
      </c>
      <c r="I64" s="94">
        <f t="shared" si="10"/>
        <v>99.999905448498737</v>
      </c>
      <c r="J64" s="50">
        <f t="shared" si="11"/>
        <v>10053661.08</v>
      </c>
      <c r="K64" s="50"/>
      <c r="L64" s="34"/>
    </row>
    <row r="65" spans="1:13" ht="84" x14ac:dyDescent="0.2">
      <c r="A65" s="47">
        <v>120501</v>
      </c>
      <c r="B65" s="45" t="s">
        <v>100</v>
      </c>
      <c r="C65" s="106">
        <v>11627506.300000001</v>
      </c>
      <c r="D65" s="106">
        <v>6880790.0800000001</v>
      </c>
      <c r="E65" s="46">
        <v>3172874</v>
      </c>
      <c r="F65" s="46">
        <v>3172871</v>
      </c>
      <c r="G65" s="106"/>
      <c r="H65" s="106">
        <f t="shared" si="4"/>
        <v>3172871</v>
      </c>
      <c r="I65" s="136">
        <f t="shared" si="10"/>
        <v>99.999905448498737</v>
      </c>
      <c r="J65" s="106">
        <f t="shared" si="11"/>
        <v>10053661.08</v>
      </c>
      <c r="K65" s="128">
        <f>J65/C65%</f>
        <v>86.464464697817448</v>
      </c>
    </row>
    <row r="66" spans="1:13" ht="26.25" customHeight="1" x14ac:dyDescent="0.2">
      <c r="A66" s="45"/>
      <c r="B66" s="93" t="s">
        <v>111</v>
      </c>
      <c r="C66" s="93"/>
      <c r="D66" s="50">
        <f>SUM(D67:D73)</f>
        <v>0</v>
      </c>
      <c r="E66" s="50">
        <f>SUM(E67:E73)</f>
        <v>1563211</v>
      </c>
      <c r="F66" s="50">
        <f>SUM(F67:F73)</f>
        <v>1563211</v>
      </c>
      <c r="G66" s="50">
        <f t="shared" ref="G66" si="15">SUM(G67:G73)</f>
        <v>0</v>
      </c>
      <c r="H66" s="50">
        <f t="shared" si="4"/>
        <v>1563211</v>
      </c>
      <c r="I66" s="94">
        <f t="shared" si="10"/>
        <v>100</v>
      </c>
      <c r="J66" s="50">
        <f t="shared" si="11"/>
        <v>1563211</v>
      </c>
      <c r="K66" s="50"/>
      <c r="L66" s="34"/>
    </row>
    <row r="67" spans="1:13" ht="84" x14ac:dyDescent="0.2">
      <c r="A67" s="47">
        <v>352080</v>
      </c>
      <c r="B67" s="45" t="s">
        <v>80</v>
      </c>
      <c r="C67" s="106">
        <v>274536.18</v>
      </c>
      <c r="D67" s="46">
        <v>0</v>
      </c>
      <c r="E67" s="46">
        <v>241974</v>
      </c>
      <c r="F67" s="46">
        <v>241974</v>
      </c>
      <c r="G67" s="106"/>
      <c r="H67" s="106">
        <f t="shared" si="4"/>
        <v>241974</v>
      </c>
      <c r="I67" s="136">
        <f t="shared" si="10"/>
        <v>100.00000000000001</v>
      </c>
      <c r="J67" s="106">
        <f t="shared" si="11"/>
        <v>241974</v>
      </c>
      <c r="K67" s="128">
        <f t="shared" ref="K67:K73" si="16">J67/C67%</f>
        <v>88.1392026362427</v>
      </c>
    </row>
    <row r="68" spans="1:13" ht="84" x14ac:dyDescent="0.2">
      <c r="A68" s="47">
        <v>352089</v>
      </c>
      <c r="B68" s="45" t="s">
        <v>81</v>
      </c>
      <c r="C68" s="106">
        <v>274536.18</v>
      </c>
      <c r="D68" s="127">
        <v>0</v>
      </c>
      <c r="E68" s="46">
        <v>241974</v>
      </c>
      <c r="F68" s="46">
        <v>241974</v>
      </c>
      <c r="G68" s="106"/>
      <c r="H68" s="106">
        <f t="shared" si="4"/>
        <v>241974</v>
      </c>
      <c r="I68" s="136">
        <f t="shared" si="10"/>
        <v>100.00000000000001</v>
      </c>
      <c r="J68" s="106">
        <f t="shared" si="11"/>
        <v>241974</v>
      </c>
      <c r="K68" s="128">
        <f t="shared" si="16"/>
        <v>88.1392026362427</v>
      </c>
    </row>
    <row r="69" spans="1:13" ht="84" x14ac:dyDescent="0.2">
      <c r="A69" s="47">
        <v>352256</v>
      </c>
      <c r="B69" s="45" t="s">
        <v>82</v>
      </c>
      <c r="C69" s="106">
        <v>274536.18</v>
      </c>
      <c r="D69" s="127">
        <v>0</v>
      </c>
      <c r="E69" s="46">
        <v>241974</v>
      </c>
      <c r="F69" s="46">
        <v>241974</v>
      </c>
      <c r="G69" s="106"/>
      <c r="H69" s="106">
        <f t="shared" ref="H69:H125" si="17">SUM(F69:G69)</f>
        <v>241974</v>
      </c>
      <c r="I69" s="136">
        <f t="shared" si="10"/>
        <v>100.00000000000001</v>
      </c>
      <c r="J69" s="106">
        <f t="shared" si="11"/>
        <v>241974</v>
      </c>
      <c r="K69" s="128">
        <f t="shared" si="16"/>
        <v>88.1392026362427</v>
      </c>
    </row>
    <row r="70" spans="1:13" ht="84" x14ac:dyDescent="0.2">
      <c r="A70" s="47">
        <v>352262</v>
      </c>
      <c r="B70" s="45" t="s">
        <v>83</v>
      </c>
      <c r="C70" s="106">
        <v>274536.18</v>
      </c>
      <c r="D70" s="127">
        <v>0</v>
      </c>
      <c r="E70" s="46">
        <v>241974</v>
      </c>
      <c r="F70" s="46">
        <v>241974</v>
      </c>
      <c r="G70" s="106"/>
      <c r="H70" s="106">
        <f t="shared" si="17"/>
        <v>241974</v>
      </c>
      <c r="I70" s="136">
        <f t="shared" ref="I70:I101" si="18">H70/E70%</f>
        <v>100.00000000000001</v>
      </c>
      <c r="J70" s="106">
        <f t="shared" ref="J70:J101" si="19">D70+H70</f>
        <v>241974</v>
      </c>
      <c r="K70" s="128">
        <f t="shared" si="16"/>
        <v>88.1392026362427</v>
      </c>
    </row>
    <row r="71" spans="1:13" ht="84" x14ac:dyDescent="0.2">
      <c r="A71" s="47">
        <v>352266</v>
      </c>
      <c r="B71" s="45" t="s">
        <v>84</v>
      </c>
      <c r="C71" s="106">
        <v>274536.18</v>
      </c>
      <c r="D71" s="127">
        <v>0</v>
      </c>
      <c r="E71" s="46">
        <v>241974</v>
      </c>
      <c r="F71" s="46">
        <v>241974</v>
      </c>
      <c r="G71" s="106"/>
      <c r="H71" s="106">
        <f t="shared" si="17"/>
        <v>241974</v>
      </c>
      <c r="I71" s="136">
        <f t="shared" si="18"/>
        <v>100.00000000000001</v>
      </c>
      <c r="J71" s="106">
        <f t="shared" si="19"/>
        <v>241974</v>
      </c>
      <c r="K71" s="128">
        <f t="shared" si="16"/>
        <v>88.1392026362427</v>
      </c>
    </row>
    <row r="72" spans="1:13" ht="84" x14ac:dyDescent="0.2">
      <c r="A72" s="47">
        <v>352317</v>
      </c>
      <c r="B72" s="45" t="s">
        <v>85</v>
      </c>
      <c r="C72" s="106">
        <v>270424.90000000002</v>
      </c>
      <c r="D72" s="127">
        <v>0</v>
      </c>
      <c r="E72" s="46">
        <v>238228</v>
      </c>
      <c r="F72" s="46">
        <v>238228</v>
      </c>
      <c r="G72" s="106"/>
      <c r="H72" s="106">
        <f t="shared" si="17"/>
        <v>238228</v>
      </c>
      <c r="I72" s="136">
        <f t="shared" si="18"/>
        <v>99.999999999999986</v>
      </c>
      <c r="J72" s="106">
        <f t="shared" si="19"/>
        <v>238228</v>
      </c>
      <c r="K72" s="128">
        <f t="shared" si="16"/>
        <v>88.093958803349835</v>
      </c>
    </row>
    <row r="73" spans="1:13" ht="84" x14ac:dyDescent="0.2">
      <c r="A73" s="133">
        <v>352335</v>
      </c>
      <c r="B73" s="134" t="s">
        <v>86</v>
      </c>
      <c r="C73" s="106">
        <v>144571.4</v>
      </c>
      <c r="D73" s="127">
        <v>0</v>
      </c>
      <c r="E73" s="106">
        <v>115113</v>
      </c>
      <c r="F73" s="106">
        <v>115113</v>
      </c>
      <c r="G73" s="106"/>
      <c r="H73" s="106">
        <f t="shared" si="17"/>
        <v>115113</v>
      </c>
      <c r="I73" s="136">
        <f t="shared" si="18"/>
        <v>99.999999999999986</v>
      </c>
      <c r="J73" s="106">
        <f t="shared" si="19"/>
        <v>115113</v>
      </c>
      <c r="K73" s="136">
        <f t="shared" si="16"/>
        <v>79.623632336686242</v>
      </c>
    </row>
    <row r="74" spans="1:13" ht="29.25" customHeight="1" x14ac:dyDescent="0.2">
      <c r="A74" s="53"/>
      <c r="B74" s="48" t="s">
        <v>112</v>
      </c>
      <c r="C74" s="49"/>
      <c r="D74" s="50">
        <f>SUM(D75:D100)</f>
        <v>484730693.86000001</v>
      </c>
      <c r="E74" s="50">
        <f>SUM(E75:E100)</f>
        <v>86840385</v>
      </c>
      <c r="F74" s="50">
        <f>SUM(F75:F100)</f>
        <v>25874591</v>
      </c>
      <c r="G74" s="50">
        <f>SUM(G75:G100)</f>
        <v>4740765</v>
      </c>
      <c r="H74" s="50">
        <f t="shared" si="17"/>
        <v>30615356</v>
      </c>
      <c r="I74" s="122">
        <f t="shared" si="18"/>
        <v>35.254744667472401</v>
      </c>
      <c r="J74" s="50">
        <f t="shared" si="19"/>
        <v>515346049.86000001</v>
      </c>
      <c r="K74" s="122"/>
    </row>
    <row r="75" spans="1:13" ht="20.25" customHeight="1" x14ac:dyDescent="0.2">
      <c r="A75" s="51"/>
      <c r="B75" s="45" t="s">
        <v>18</v>
      </c>
      <c r="C75" s="46"/>
      <c r="D75" s="46">
        <v>21003225</v>
      </c>
      <c r="E75" s="46">
        <v>13812434</v>
      </c>
      <c r="F75" s="46">
        <v>8025724</v>
      </c>
      <c r="G75" s="46">
        <v>1954254</v>
      </c>
      <c r="H75" s="46">
        <f t="shared" si="17"/>
        <v>9979978</v>
      </c>
      <c r="I75" s="92">
        <f t="shared" si="18"/>
        <v>72.253579637014013</v>
      </c>
      <c r="J75" s="46">
        <f t="shared" si="19"/>
        <v>30983203</v>
      </c>
      <c r="K75" s="92"/>
      <c r="L75" s="103"/>
    </row>
    <row r="76" spans="1:13" ht="42" customHeight="1" x14ac:dyDescent="0.2">
      <c r="A76" s="36">
        <v>27954</v>
      </c>
      <c r="B76" s="45" t="s">
        <v>37</v>
      </c>
      <c r="C76" s="46">
        <v>96345121</v>
      </c>
      <c r="D76" s="46">
        <v>96112594</v>
      </c>
      <c r="E76" s="46">
        <v>71943</v>
      </c>
      <c r="F76" s="46">
        <v>68379</v>
      </c>
      <c r="G76" s="46">
        <v>2378</v>
      </c>
      <c r="H76" s="46">
        <f t="shared" si="17"/>
        <v>70757</v>
      </c>
      <c r="I76" s="69">
        <f t="shared" si="18"/>
        <v>98.35147269366027</v>
      </c>
      <c r="J76" s="46">
        <f t="shared" si="19"/>
        <v>96183351</v>
      </c>
      <c r="K76" s="69">
        <f t="shared" ref="K76:K100" si="20">J76/C76%</f>
        <v>99.832093209992451</v>
      </c>
    </row>
    <row r="77" spans="1:13" ht="72" x14ac:dyDescent="0.2">
      <c r="A77" s="36">
        <v>68162</v>
      </c>
      <c r="B77" s="45" t="s">
        <v>38</v>
      </c>
      <c r="C77" s="46">
        <v>48696233</v>
      </c>
      <c r="D77" s="46">
        <v>47971945.640000001</v>
      </c>
      <c r="E77" s="46">
        <v>262947</v>
      </c>
      <c r="F77" s="46">
        <v>0</v>
      </c>
      <c r="G77" s="46">
        <v>15697</v>
      </c>
      <c r="H77" s="46">
        <f t="shared" si="17"/>
        <v>15697</v>
      </c>
      <c r="I77" s="69">
        <f t="shared" si="18"/>
        <v>5.9696440727599098</v>
      </c>
      <c r="J77" s="46">
        <f t="shared" si="19"/>
        <v>47987642.640000001</v>
      </c>
      <c r="K77" s="69">
        <f t="shared" si="20"/>
        <v>98.544876438388982</v>
      </c>
      <c r="M77" s="103"/>
    </row>
    <row r="78" spans="1:13" ht="72" x14ac:dyDescent="0.2">
      <c r="A78" s="36">
        <v>67776</v>
      </c>
      <c r="B78" s="45" t="s">
        <v>39</v>
      </c>
      <c r="C78" s="46">
        <v>67541014</v>
      </c>
      <c r="D78" s="46">
        <v>66590983.560000002</v>
      </c>
      <c r="E78" s="46">
        <v>369904</v>
      </c>
      <c r="F78" s="46">
        <v>369903</v>
      </c>
      <c r="G78" s="46"/>
      <c r="H78" s="46">
        <f t="shared" si="17"/>
        <v>369903</v>
      </c>
      <c r="I78" s="69">
        <f t="shared" si="18"/>
        <v>99.999729659587359</v>
      </c>
      <c r="J78" s="46">
        <f t="shared" si="19"/>
        <v>66960886.560000002</v>
      </c>
      <c r="K78" s="69">
        <f t="shared" si="20"/>
        <v>99.14107383700221</v>
      </c>
    </row>
    <row r="79" spans="1:13" ht="80.25" customHeight="1" x14ac:dyDescent="0.2">
      <c r="A79" s="36">
        <v>67514</v>
      </c>
      <c r="B79" s="45" t="s">
        <v>40</v>
      </c>
      <c r="C79" s="46">
        <v>28004259</v>
      </c>
      <c r="D79" s="46">
        <v>26968128.920000002</v>
      </c>
      <c r="E79" s="46">
        <v>662925</v>
      </c>
      <c r="F79" s="46">
        <v>4500</v>
      </c>
      <c r="G79" s="46">
        <v>4294</v>
      </c>
      <c r="H79" s="46">
        <f t="shared" si="17"/>
        <v>8794</v>
      </c>
      <c r="I79" s="69">
        <f t="shared" si="18"/>
        <v>1.3265452351321794</v>
      </c>
      <c r="J79" s="46">
        <f t="shared" si="19"/>
        <v>26976922.920000002</v>
      </c>
      <c r="K79" s="69">
        <f t="shared" si="20"/>
        <v>96.331500576394461</v>
      </c>
    </row>
    <row r="80" spans="1:13" ht="72" x14ac:dyDescent="0.2">
      <c r="A80" s="36">
        <v>67623</v>
      </c>
      <c r="B80" s="45" t="s">
        <v>41</v>
      </c>
      <c r="C80" s="46">
        <v>57466574</v>
      </c>
      <c r="D80" s="46">
        <v>56453152.509999998</v>
      </c>
      <c r="E80" s="46">
        <v>997433</v>
      </c>
      <c r="F80" s="46">
        <v>28000</v>
      </c>
      <c r="G80" s="46">
        <v>40382</v>
      </c>
      <c r="H80" s="46">
        <f t="shared" si="17"/>
        <v>68382</v>
      </c>
      <c r="I80" s="69">
        <f t="shared" si="18"/>
        <v>6.8557988356110133</v>
      </c>
      <c r="J80" s="46">
        <f t="shared" si="19"/>
        <v>56521534.509999998</v>
      </c>
      <c r="K80" s="69">
        <f t="shared" si="20"/>
        <v>98.355497075569531</v>
      </c>
    </row>
    <row r="81" spans="1:11" ht="72" x14ac:dyDescent="0.2">
      <c r="A81" s="36">
        <v>68101</v>
      </c>
      <c r="B81" s="45" t="s">
        <v>42</v>
      </c>
      <c r="C81" s="46">
        <v>35922461</v>
      </c>
      <c r="D81" s="46">
        <v>36916942.789999999</v>
      </c>
      <c r="E81" s="46">
        <v>100330</v>
      </c>
      <c r="F81" s="46">
        <v>20000</v>
      </c>
      <c r="G81" s="46">
        <v>8235</v>
      </c>
      <c r="H81" s="46">
        <f t="shared" si="17"/>
        <v>28235</v>
      </c>
      <c r="I81" s="69">
        <f t="shared" si="18"/>
        <v>28.142130967806242</v>
      </c>
      <c r="J81" s="46">
        <f t="shared" si="19"/>
        <v>36945177.789999999</v>
      </c>
      <c r="K81" s="69">
        <f t="shared" si="20"/>
        <v>102.84701204073964</v>
      </c>
    </row>
    <row r="82" spans="1:11" ht="81" customHeight="1" x14ac:dyDescent="0.2">
      <c r="A82" s="36">
        <v>68060</v>
      </c>
      <c r="B82" s="45" t="s">
        <v>43</v>
      </c>
      <c r="C82" s="46">
        <v>28583991</v>
      </c>
      <c r="D82" s="46">
        <v>29028477.149999999</v>
      </c>
      <c r="E82" s="46">
        <v>424257</v>
      </c>
      <c r="F82" s="46">
        <v>10000</v>
      </c>
      <c r="G82" s="46">
        <v>7470</v>
      </c>
      <c r="H82" s="46">
        <f t="shared" si="17"/>
        <v>17470</v>
      </c>
      <c r="I82" s="69">
        <f t="shared" si="18"/>
        <v>4.1177870960290583</v>
      </c>
      <c r="J82" s="46">
        <f t="shared" si="19"/>
        <v>29045947.149999999</v>
      </c>
      <c r="K82" s="69">
        <f t="shared" si="20"/>
        <v>101.61613593427174</v>
      </c>
    </row>
    <row r="83" spans="1:11" ht="72" x14ac:dyDescent="0.2">
      <c r="A83" s="36">
        <v>68102</v>
      </c>
      <c r="B83" s="45" t="s">
        <v>44</v>
      </c>
      <c r="C83" s="46">
        <v>48464248</v>
      </c>
      <c r="D83" s="46">
        <v>47509269.479999997</v>
      </c>
      <c r="E83" s="46">
        <v>359031</v>
      </c>
      <c r="F83" s="46">
        <v>13500</v>
      </c>
      <c r="G83" s="46">
        <v>7500</v>
      </c>
      <c r="H83" s="46">
        <f t="shared" si="17"/>
        <v>21000</v>
      </c>
      <c r="I83" s="69">
        <f t="shared" si="18"/>
        <v>5.8490770991919918</v>
      </c>
      <c r="J83" s="46">
        <f t="shared" si="19"/>
        <v>47530269.479999997</v>
      </c>
      <c r="K83" s="69">
        <f t="shared" si="20"/>
        <v>98.072850485578556</v>
      </c>
    </row>
    <row r="84" spans="1:11" ht="72" x14ac:dyDescent="0.2">
      <c r="A84" s="36">
        <v>67932</v>
      </c>
      <c r="B84" s="45" t="s">
        <v>45</v>
      </c>
      <c r="C84" s="46">
        <v>32472052</v>
      </c>
      <c r="D84" s="46">
        <v>29239842.670000002</v>
      </c>
      <c r="E84" s="46">
        <v>3205415</v>
      </c>
      <c r="F84" s="46">
        <v>2629794</v>
      </c>
      <c r="G84" s="46">
        <v>367662</v>
      </c>
      <c r="H84" s="46">
        <f t="shared" si="17"/>
        <v>2997456</v>
      </c>
      <c r="I84" s="69">
        <f t="shared" si="18"/>
        <v>93.512259722999985</v>
      </c>
      <c r="J84" s="46">
        <f t="shared" si="19"/>
        <v>32237298.670000002</v>
      </c>
      <c r="K84" s="69">
        <f t="shared" si="20"/>
        <v>99.277060377952097</v>
      </c>
    </row>
    <row r="85" spans="1:11" ht="72" x14ac:dyDescent="0.2">
      <c r="A85" s="36">
        <v>68114</v>
      </c>
      <c r="B85" s="45" t="s">
        <v>46</v>
      </c>
      <c r="C85" s="46">
        <v>24000757</v>
      </c>
      <c r="D85" s="46">
        <v>23704773.530000001</v>
      </c>
      <c r="E85" s="46">
        <v>26172</v>
      </c>
      <c r="F85" s="46">
        <v>8000</v>
      </c>
      <c r="G85" s="106">
        <v>2433</v>
      </c>
      <c r="H85" s="106">
        <f t="shared" si="17"/>
        <v>10433</v>
      </c>
      <c r="I85" s="69">
        <f t="shared" si="18"/>
        <v>39.863212593611486</v>
      </c>
      <c r="J85" s="46">
        <f t="shared" si="19"/>
        <v>23715206.530000001</v>
      </c>
      <c r="K85" s="69">
        <f t="shared" si="20"/>
        <v>98.81024390189026</v>
      </c>
    </row>
    <row r="86" spans="1:11" ht="60" x14ac:dyDescent="0.2">
      <c r="A86" s="36">
        <v>180262</v>
      </c>
      <c r="B86" s="45" t="s">
        <v>76</v>
      </c>
      <c r="C86" s="46">
        <v>5718076</v>
      </c>
      <c r="D86" s="46">
        <v>160343.01</v>
      </c>
      <c r="E86" s="46">
        <v>211000</v>
      </c>
      <c r="F86" s="46">
        <v>211000</v>
      </c>
      <c r="G86" s="106">
        <v>0</v>
      </c>
      <c r="H86" s="106">
        <f t="shared" si="17"/>
        <v>211000</v>
      </c>
      <c r="I86" s="69">
        <f t="shared" si="18"/>
        <v>100</v>
      </c>
      <c r="J86" s="46">
        <f t="shared" si="19"/>
        <v>371343.01</v>
      </c>
      <c r="K86" s="69">
        <f t="shared" si="20"/>
        <v>6.4941950754064832</v>
      </c>
    </row>
    <row r="87" spans="1:11" ht="60" x14ac:dyDescent="0.2">
      <c r="A87" s="36">
        <v>268462</v>
      </c>
      <c r="B87" s="45" t="s">
        <v>30</v>
      </c>
      <c r="C87" s="46">
        <v>129685285.19</v>
      </c>
      <c r="D87" s="46">
        <v>2011952</v>
      </c>
      <c r="E87" s="46">
        <v>2024263</v>
      </c>
      <c r="F87" s="46">
        <v>2024262</v>
      </c>
      <c r="G87" s="46"/>
      <c r="H87" s="46">
        <f t="shared" si="17"/>
        <v>2024262</v>
      </c>
      <c r="I87" s="69">
        <f t="shared" si="18"/>
        <v>99.999950599304526</v>
      </c>
      <c r="J87" s="46">
        <f t="shared" si="19"/>
        <v>4036214</v>
      </c>
      <c r="K87" s="69">
        <f t="shared" si="20"/>
        <v>3.1123145498632345</v>
      </c>
    </row>
    <row r="88" spans="1:11" ht="48" x14ac:dyDescent="0.2">
      <c r="A88" s="36">
        <v>256869</v>
      </c>
      <c r="B88" s="45" t="s">
        <v>31</v>
      </c>
      <c r="C88" s="46">
        <v>40010388.399999999</v>
      </c>
      <c r="D88" s="46">
        <v>64955</v>
      </c>
      <c r="E88" s="46">
        <v>18364032</v>
      </c>
      <c r="F88" s="46">
        <v>8908376</v>
      </c>
      <c r="G88" s="130">
        <v>885582</v>
      </c>
      <c r="H88" s="130">
        <f t="shared" si="17"/>
        <v>9793958</v>
      </c>
      <c r="I88" s="69">
        <f t="shared" si="18"/>
        <v>53.332285633133289</v>
      </c>
      <c r="J88" s="46">
        <f t="shared" si="19"/>
        <v>9858913</v>
      </c>
      <c r="K88" s="69">
        <f t="shared" si="20"/>
        <v>24.640883016271847</v>
      </c>
    </row>
    <row r="89" spans="1:11" ht="65.45" customHeight="1" x14ac:dyDescent="0.2">
      <c r="A89" s="36">
        <v>319790</v>
      </c>
      <c r="B89" s="45" t="s">
        <v>47</v>
      </c>
      <c r="C89" s="46">
        <v>879374</v>
      </c>
      <c r="D89" s="46">
        <v>790527.6</v>
      </c>
      <c r="E89" s="46">
        <v>88846</v>
      </c>
      <c r="F89" s="46">
        <v>15777</v>
      </c>
      <c r="G89" s="46"/>
      <c r="H89" s="46">
        <f t="shared" si="17"/>
        <v>15777</v>
      </c>
      <c r="I89" s="69">
        <f t="shared" si="18"/>
        <v>17.757693086914436</v>
      </c>
      <c r="J89" s="46">
        <f t="shared" si="19"/>
        <v>806304.6</v>
      </c>
      <c r="K89" s="69">
        <f t="shared" si="20"/>
        <v>91.690748191327017</v>
      </c>
    </row>
    <row r="90" spans="1:11" ht="65.45" customHeight="1" x14ac:dyDescent="0.2">
      <c r="A90" s="36">
        <v>326206</v>
      </c>
      <c r="B90" s="45" t="s">
        <v>113</v>
      </c>
      <c r="C90" s="46">
        <v>73072983</v>
      </c>
      <c r="D90" s="46">
        <v>0</v>
      </c>
      <c r="E90" s="46">
        <v>37636970</v>
      </c>
      <c r="F90" s="46">
        <v>575019</v>
      </c>
      <c r="G90" s="46">
        <v>1039103</v>
      </c>
      <c r="H90" s="46">
        <f t="shared" si="17"/>
        <v>1614122</v>
      </c>
      <c r="I90" s="69">
        <f t="shared" si="18"/>
        <v>4.2886608565992423</v>
      </c>
      <c r="J90" s="46">
        <f t="shared" si="19"/>
        <v>1614122</v>
      </c>
      <c r="K90" s="69">
        <f t="shared" si="20"/>
        <v>2.208917624178556</v>
      </c>
    </row>
    <row r="91" spans="1:11" ht="68.45" customHeight="1" x14ac:dyDescent="0.2">
      <c r="A91" s="36">
        <v>327681</v>
      </c>
      <c r="B91" s="45" t="s">
        <v>93</v>
      </c>
      <c r="C91" s="46">
        <v>43188164</v>
      </c>
      <c r="D91" s="46">
        <v>0</v>
      </c>
      <c r="E91" s="46">
        <v>1746211</v>
      </c>
      <c r="F91" s="46">
        <v>712135</v>
      </c>
      <c r="G91" s="46">
        <v>78000</v>
      </c>
      <c r="H91" s="46">
        <f t="shared" si="17"/>
        <v>790135</v>
      </c>
      <c r="I91" s="69">
        <f t="shared" si="18"/>
        <v>45.248540983878812</v>
      </c>
      <c r="J91" s="46">
        <f t="shared" si="19"/>
        <v>790135</v>
      </c>
      <c r="K91" s="69">
        <f t="shared" si="20"/>
        <v>1.8295174576071351</v>
      </c>
    </row>
    <row r="92" spans="1:11" ht="68.45" customHeight="1" x14ac:dyDescent="0.2">
      <c r="A92" s="36">
        <v>342907</v>
      </c>
      <c r="B92" s="45" t="s">
        <v>137</v>
      </c>
      <c r="C92" s="46">
        <v>299767271</v>
      </c>
      <c r="D92" s="46">
        <v>0</v>
      </c>
      <c r="E92" s="46">
        <v>360022</v>
      </c>
      <c r="F92" s="46">
        <v>0</v>
      </c>
      <c r="G92" s="46"/>
      <c r="H92" s="46">
        <f t="shared" si="17"/>
        <v>0</v>
      </c>
      <c r="I92" s="69">
        <f t="shared" si="18"/>
        <v>0</v>
      </c>
      <c r="J92" s="46">
        <f t="shared" si="19"/>
        <v>0</v>
      </c>
      <c r="K92" s="69">
        <f t="shared" si="20"/>
        <v>0</v>
      </c>
    </row>
    <row r="93" spans="1:11" ht="48" x14ac:dyDescent="0.2">
      <c r="A93" s="36">
        <v>374288</v>
      </c>
      <c r="B93" s="45" t="s">
        <v>131</v>
      </c>
      <c r="C93" s="46">
        <v>88277317</v>
      </c>
      <c r="D93" s="46">
        <v>0</v>
      </c>
      <c r="E93" s="46">
        <v>1592420</v>
      </c>
      <c r="F93" s="46">
        <v>872282</v>
      </c>
      <c r="G93" s="46">
        <v>72362</v>
      </c>
      <c r="H93" s="46">
        <f t="shared" si="17"/>
        <v>944644</v>
      </c>
      <c r="I93" s="69">
        <f t="shared" si="18"/>
        <v>59.321284585724868</v>
      </c>
      <c r="J93" s="46">
        <f t="shared" si="19"/>
        <v>944644</v>
      </c>
      <c r="K93" s="69">
        <f t="shared" si="20"/>
        <v>1.0700868944623678</v>
      </c>
    </row>
    <row r="94" spans="1:11" ht="48" x14ac:dyDescent="0.2">
      <c r="A94" s="36">
        <v>374962</v>
      </c>
      <c r="B94" s="45" t="s">
        <v>138</v>
      </c>
      <c r="C94" s="46">
        <v>108190617</v>
      </c>
      <c r="D94" s="46">
        <v>0</v>
      </c>
      <c r="E94" s="46">
        <v>601695</v>
      </c>
      <c r="F94" s="46">
        <v>0</v>
      </c>
      <c r="G94" s="46"/>
      <c r="H94" s="46">
        <f t="shared" si="17"/>
        <v>0</v>
      </c>
      <c r="I94" s="69">
        <f t="shared" si="18"/>
        <v>0</v>
      </c>
      <c r="J94" s="46">
        <f t="shared" si="19"/>
        <v>0</v>
      </c>
      <c r="K94" s="69">
        <f t="shared" si="20"/>
        <v>0</v>
      </c>
    </row>
    <row r="95" spans="1:11" ht="48" x14ac:dyDescent="0.2">
      <c r="A95" s="36">
        <v>381818</v>
      </c>
      <c r="B95" s="45" t="s">
        <v>132</v>
      </c>
      <c r="C95" s="46">
        <v>18188302</v>
      </c>
      <c r="D95" s="46">
        <v>0</v>
      </c>
      <c r="E95" s="46">
        <v>1078429</v>
      </c>
      <c r="F95" s="46">
        <v>43492</v>
      </c>
      <c r="G95" s="46">
        <v>30000</v>
      </c>
      <c r="H95" s="46">
        <f t="shared" si="17"/>
        <v>73492</v>
      </c>
      <c r="I95" s="69">
        <f t="shared" si="18"/>
        <v>6.8147277196737104</v>
      </c>
      <c r="J95" s="46">
        <f t="shared" si="19"/>
        <v>73492</v>
      </c>
      <c r="K95" s="69">
        <f t="shared" si="20"/>
        <v>0.40406190748317244</v>
      </c>
    </row>
    <row r="96" spans="1:11" ht="60" x14ac:dyDescent="0.2">
      <c r="A96" s="36">
        <v>382078</v>
      </c>
      <c r="B96" s="45" t="s">
        <v>133</v>
      </c>
      <c r="C96" s="46">
        <v>77449591.150000006</v>
      </c>
      <c r="D96" s="46">
        <v>102700</v>
      </c>
      <c r="E96" s="46">
        <v>750226</v>
      </c>
      <c r="F96" s="46">
        <v>385426</v>
      </c>
      <c r="G96" s="46"/>
      <c r="H96" s="46">
        <f t="shared" si="17"/>
        <v>385426</v>
      </c>
      <c r="I96" s="69">
        <f t="shared" si="18"/>
        <v>51.374652438065326</v>
      </c>
      <c r="J96" s="46">
        <f t="shared" si="19"/>
        <v>488126</v>
      </c>
      <c r="K96" s="69">
        <f t="shared" si="20"/>
        <v>0.63024993773643689</v>
      </c>
    </row>
    <row r="97" spans="1:11" ht="56.45" customHeight="1" x14ac:dyDescent="0.2">
      <c r="A97" s="36">
        <v>382960</v>
      </c>
      <c r="B97" s="45" t="s">
        <v>134</v>
      </c>
      <c r="C97" s="46">
        <v>17759612</v>
      </c>
      <c r="D97" s="46">
        <v>100881</v>
      </c>
      <c r="E97" s="46">
        <v>561387</v>
      </c>
      <c r="F97" s="46">
        <v>520940</v>
      </c>
      <c r="G97" s="46">
        <v>16000</v>
      </c>
      <c r="H97" s="46">
        <f t="shared" si="17"/>
        <v>536940</v>
      </c>
      <c r="I97" s="69">
        <f t="shared" si="18"/>
        <v>95.645250068134814</v>
      </c>
      <c r="J97" s="46">
        <f t="shared" si="19"/>
        <v>637821</v>
      </c>
      <c r="K97" s="69">
        <f t="shared" si="20"/>
        <v>3.5914129205074978</v>
      </c>
    </row>
    <row r="98" spans="1:11" ht="56.45" customHeight="1" x14ac:dyDescent="0.2">
      <c r="A98" s="36">
        <v>383146</v>
      </c>
      <c r="B98" s="45" t="s">
        <v>139</v>
      </c>
      <c r="C98" s="46">
        <v>68407859</v>
      </c>
      <c r="D98" s="46">
        <v>0</v>
      </c>
      <c r="E98" s="46">
        <v>866940</v>
      </c>
      <c r="F98" s="46">
        <v>0</v>
      </c>
      <c r="G98" s="46"/>
      <c r="H98" s="46">
        <f t="shared" si="17"/>
        <v>0</v>
      </c>
      <c r="I98" s="69">
        <f t="shared" si="18"/>
        <v>0</v>
      </c>
      <c r="J98" s="46">
        <f t="shared" si="19"/>
        <v>0</v>
      </c>
      <c r="K98" s="69">
        <f t="shared" si="20"/>
        <v>0</v>
      </c>
    </row>
    <row r="99" spans="1:11" ht="68.25" customHeight="1" x14ac:dyDescent="0.2">
      <c r="A99" s="36">
        <v>260172</v>
      </c>
      <c r="B99" s="45" t="s">
        <v>140</v>
      </c>
      <c r="C99" s="46">
        <v>281104504</v>
      </c>
      <c r="D99" s="46">
        <v>0</v>
      </c>
      <c r="E99" s="46">
        <v>354666</v>
      </c>
      <c r="F99" s="46">
        <v>132447</v>
      </c>
      <c r="G99" s="46">
        <v>203803</v>
      </c>
      <c r="H99" s="46">
        <f t="shared" si="17"/>
        <v>336250</v>
      </c>
      <c r="I99" s="69">
        <f t="shared" si="18"/>
        <v>94.807509036671121</v>
      </c>
      <c r="J99" s="46">
        <f t="shared" si="19"/>
        <v>336250</v>
      </c>
      <c r="K99" s="69">
        <f t="shared" si="20"/>
        <v>0.11961743594119004</v>
      </c>
    </row>
    <row r="100" spans="1:11" ht="56.45" customHeight="1" x14ac:dyDescent="0.2">
      <c r="A100" s="36">
        <v>385674</v>
      </c>
      <c r="B100" s="45" t="s">
        <v>141</v>
      </c>
      <c r="C100" s="46">
        <v>29644856</v>
      </c>
      <c r="D100" s="46">
        <v>0</v>
      </c>
      <c r="E100" s="46">
        <v>310487</v>
      </c>
      <c r="F100" s="46">
        <v>295635</v>
      </c>
      <c r="G100" s="46">
        <v>5610</v>
      </c>
      <c r="H100" s="46">
        <f t="shared" si="17"/>
        <v>301245</v>
      </c>
      <c r="I100" s="69">
        <f t="shared" si="18"/>
        <v>97.023385842241382</v>
      </c>
      <c r="J100" s="46">
        <f t="shared" si="19"/>
        <v>301245</v>
      </c>
      <c r="K100" s="69">
        <f t="shared" si="20"/>
        <v>1.0161796704291632</v>
      </c>
    </row>
    <row r="101" spans="1:11" ht="30.75" customHeight="1" x14ac:dyDescent="0.2">
      <c r="A101" s="47"/>
      <c r="B101" s="93" t="s">
        <v>142</v>
      </c>
      <c r="C101" s="93"/>
      <c r="D101" s="50">
        <f>SUM(D102:D109)</f>
        <v>0</v>
      </c>
      <c r="E101" s="50">
        <f>SUM(E102:E109)</f>
        <v>2997508</v>
      </c>
      <c r="F101" s="50">
        <f>SUM(F102:F109)</f>
        <v>108870</v>
      </c>
      <c r="G101" s="50">
        <f t="shared" ref="G101" si="21">SUM(G102:G109)</f>
        <v>771227</v>
      </c>
      <c r="H101" s="50">
        <f t="shared" si="17"/>
        <v>880097</v>
      </c>
      <c r="I101" s="122">
        <f t="shared" si="18"/>
        <v>29.360955833979425</v>
      </c>
      <c r="J101" s="50">
        <f t="shared" si="19"/>
        <v>880097</v>
      </c>
      <c r="K101" s="50"/>
    </row>
    <row r="102" spans="1:11" ht="21.75" customHeight="1" x14ac:dyDescent="0.2">
      <c r="A102" s="47"/>
      <c r="B102" s="45" t="s">
        <v>18</v>
      </c>
      <c r="C102" s="46"/>
      <c r="D102" s="46"/>
      <c r="E102" s="46">
        <v>9344</v>
      </c>
      <c r="F102" s="46">
        <v>0</v>
      </c>
      <c r="G102" s="46"/>
      <c r="H102" s="46">
        <f t="shared" si="17"/>
        <v>0</v>
      </c>
      <c r="I102" s="128">
        <f t="shared" ref="I102:I133" si="22">H102/E102%</f>
        <v>0</v>
      </c>
      <c r="J102" s="46">
        <f t="shared" ref="J102:J126" si="23">D102+H102</f>
        <v>0</v>
      </c>
      <c r="K102" s="128"/>
    </row>
    <row r="103" spans="1:11" ht="84" x14ac:dyDescent="0.2">
      <c r="A103" s="47">
        <v>120501</v>
      </c>
      <c r="B103" s="45" t="s">
        <v>100</v>
      </c>
      <c r="C103" s="46">
        <v>11627506.300000001</v>
      </c>
      <c r="D103" s="46">
        <v>0</v>
      </c>
      <c r="E103" s="46">
        <v>1447086</v>
      </c>
      <c r="F103" s="46">
        <v>104610</v>
      </c>
      <c r="G103" s="46">
        <v>73290</v>
      </c>
      <c r="H103" s="46">
        <f t="shared" si="17"/>
        <v>177900</v>
      </c>
      <c r="I103" s="128">
        <f t="shared" si="22"/>
        <v>12.293671557875619</v>
      </c>
      <c r="J103" s="46">
        <f t="shared" si="23"/>
        <v>177900</v>
      </c>
      <c r="K103" s="128">
        <f t="shared" ref="K103:K109" si="24">J103/C103%</f>
        <v>1.5299927207951716</v>
      </c>
    </row>
    <row r="104" spans="1:11" ht="84" x14ac:dyDescent="0.2">
      <c r="A104" s="47">
        <v>350337</v>
      </c>
      <c r="B104" s="45" t="s">
        <v>70</v>
      </c>
      <c r="C104" s="106">
        <v>331274.03999999998</v>
      </c>
      <c r="D104" s="46">
        <v>0</v>
      </c>
      <c r="E104" s="46">
        <v>331274</v>
      </c>
      <c r="F104" s="46">
        <v>760</v>
      </c>
      <c r="G104" s="46">
        <v>195025</v>
      </c>
      <c r="H104" s="46">
        <f t="shared" si="17"/>
        <v>195785</v>
      </c>
      <c r="I104" s="128">
        <f t="shared" si="22"/>
        <v>59.100623652927794</v>
      </c>
      <c r="J104" s="46">
        <f t="shared" si="23"/>
        <v>195785</v>
      </c>
      <c r="K104" s="128">
        <f t="shared" si="24"/>
        <v>59.100616516766607</v>
      </c>
    </row>
    <row r="105" spans="1:11" ht="72" x14ac:dyDescent="0.2">
      <c r="A105" s="47">
        <v>350354</v>
      </c>
      <c r="B105" s="45" t="s">
        <v>71</v>
      </c>
      <c r="C105" s="106">
        <v>256392.5</v>
      </c>
      <c r="D105" s="46">
        <v>0</v>
      </c>
      <c r="E105" s="46">
        <v>256393</v>
      </c>
      <c r="F105" s="46">
        <v>0</v>
      </c>
      <c r="G105" s="46"/>
      <c r="H105" s="46">
        <f t="shared" si="17"/>
        <v>0</v>
      </c>
      <c r="I105" s="128">
        <f t="shared" si="22"/>
        <v>0</v>
      </c>
      <c r="J105" s="46">
        <f t="shared" si="23"/>
        <v>0</v>
      </c>
      <c r="K105" s="128">
        <f t="shared" si="24"/>
        <v>0</v>
      </c>
    </row>
    <row r="106" spans="1:11" ht="72" x14ac:dyDescent="0.2">
      <c r="A106" s="47">
        <v>351628</v>
      </c>
      <c r="B106" s="45" t="s">
        <v>72</v>
      </c>
      <c r="C106" s="106">
        <v>497678.04</v>
      </c>
      <c r="D106" s="46">
        <v>0</v>
      </c>
      <c r="E106" s="46">
        <v>497678</v>
      </c>
      <c r="F106" s="46">
        <v>2360</v>
      </c>
      <c r="G106" s="46">
        <v>363067</v>
      </c>
      <c r="H106" s="46">
        <f t="shared" si="17"/>
        <v>365427</v>
      </c>
      <c r="I106" s="128">
        <f t="shared" si="22"/>
        <v>73.426392165215262</v>
      </c>
      <c r="J106" s="46">
        <f t="shared" si="23"/>
        <v>365427</v>
      </c>
      <c r="K106" s="128">
        <f t="shared" si="24"/>
        <v>73.426386263697722</v>
      </c>
    </row>
    <row r="107" spans="1:11" ht="72" x14ac:dyDescent="0.2">
      <c r="A107" s="47">
        <v>351644</v>
      </c>
      <c r="B107" s="45" t="s">
        <v>73</v>
      </c>
      <c r="C107" s="106">
        <v>151910.19</v>
      </c>
      <c r="D107" s="46">
        <v>0</v>
      </c>
      <c r="E107" s="46">
        <v>151911</v>
      </c>
      <c r="F107" s="46">
        <v>380</v>
      </c>
      <c r="G107" s="46">
        <v>46615</v>
      </c>
      <c r="H107" s="46">
        <f t="shared" si="17"/>
        <v>46995</v>
      </c>
      <c r="I107" s="128">
        <f t="shared" si="22"/>
        <v>30.935876927938072</v>
      </c>
      <c r="J107" s="46">
        <f t="shared" si="23"/>
        <v>46995</v>
      </c>
      <c r="K107" s="128">
        <f t="shared" si="24"/>
        <v>30.936041881061431</v>
      </c>
    </row>
    <row r="108" spans="1:11" ht="72" x14ac:dyDescent="0.2">
      <c r="A108" s="47">
        <v>351659</v>
      </c>
      <c r="B108" s="45" t="s">
        <v>74</v>
      </c>
      <c r="C108" s="106">
        <v>151910.19</v>
      </c>
      <c r="D108" s="46">
        <v>0</v>
      </c>
      <c r="E108" s="46">
        <v>151911</v>
      </c>
      <c r="F108" s="46">
        <v>380</v>
      </c>
      <c r="G108" s="46">
        <v>46615</v>
      </c>
      <c r="H108" s="46">
        <f t="shared" si="17"/>
        <v>46995</v>
      </c>
      <c r="I108" s="128">
        <f t="shared" si="22"/>
        <v>30.935876927938072</v>
      </c>
      <c r="J108" s="46">
        <f t="shared" si="23"/>
        <v>46995</v>
      </c>
      <c r="K108" s="128">
        <f t="shared" si="24"/>
        <v>30.936041881061431</v>
      </c>
    </row>
    <row r="109" spans="1:11" ht="72" x14ac:dyDescent="0.2">
      <c r="A109" s="47">
        <v>352491</v>
      </c>
      <c r="B109" s="45" t="s">
        <v>75</v>
      </c>
      <c r="C109" s="46">
        <v>151910.19</v>
      </c>
      <c r="D109" s="46">
        <v>0</v>
      </c>
      <c r="E109" s="46">
        <v>151911</v>
      </c>
      <c r="F109" s="46">
        <v>380</v>
      </c>
      <c r="G109" s="46">
        <v>46615</v>
      </c>
      <c r="H109" s="46">
        <f t="shared" si="17"/>
        <v>46995</v>
      </c>
      <c r="I109" s="128">
        <f t="shared" si="22"/>
        <v>30.935876927938072</v>
      </c>
      <c r="J109" s="46">
        <f t="shared" si="23"/>
        <v>46995</v>
      </c>
      <c r="K109" s="128">
        <f t="shared" si="24"/>
        <v>30.936041881061431</v>
      </c>
    </row>
    <row r="110" spans="1:11" ht="24" x14ac:dyDescent="0.2">
      <c r="A110" s="159"/>
      <c r="B110" s="153" t="s">
        <v>162</v>
      </c>
      <c r="C110" s="153"/>
      <c r="D110" s="112">
        <f>SUM(D111:D126)</f>
        <v>0</v>
      </c>
      <c r="E110" s="112">
        <f>SUM(E111:E126)</f>
        <v>2585858</v>
      </c>
      <c r="F110" s="112">
        <v>0</v>
      </c>
      <c r="G110" s="112">
        <f>SUM(G111:G126)</f>
        <v>606156</v>
      </c>
      <c r="H110" s="112">
        <f t="shared" si="17"/>
        <v>606156</v>
      </c>
      <c r="I110" s="139">
        <f t="shared" si="22"/>
        <v>23.4411943733956</v>
      </c>
      <c r="J110" s="50">
        <f t="shared" si="23"/>
        <v>606156</v>
      </c>
      <c r="K110" s="50"/>
    </row>
    <row r="111" spans="1:11" ht="72" x14ac:dyDescent="0.2">
      <c r="A111" s="47">
        <v>351861</v>
      </c>
      <c r="B111" s="45" t="s">
        <v>87</v>
      </c>
      <c r="C111" s="46">
        <v>302534.2</v>
      </c>
      <c r="D111" s="46">
        <v>0</v>
      </c>
      <c r="E111" s="46">
        <v>302534</v>
      </c>
      <c r="F111" s="46">
        <v>0</v>
      </c>
      <c r="G111" s="46">
        <v>54563</v>
      </c>
      <c r="H111" s="46">
        <f t="shared" si="17"/>
        <v>54563</v>
      </c>
      <c r="I111" s="128">
        <f t="shared" si="22"/>
        <v>18.035328260625253</v>
      </c>
      <c r="J111" s="46">
        <f t="shared" si="23"/>
        <v>54563</v>
      </c>
      <c r="K111" s="128">
        <f t="shared" ref="K111:K126" si="25">J111/C111%</f>
        <v>18.035316337789247</v>
      </c>
    </row>
    <row r="112" spans="1:11" ht="84" x14ac:dyDescent="0.2">
      <c r="A112" s="47">
        <v>351872</v>
      </c>
      <c r="B112" s="45" t="s">
        <v>88</v>
      </c>
      <c r="C112" s="46">
        <v>302534.2</v>
      </c>
      <c r="D112" s="46">
        <v>0</v>
      </c>
      <c r="E112" s="46">
        <v>302534</v>
      </c>
      <c r="F112" s="46">
        <v>0</v>
      </c>
      <c r="G112" s="46">
        <v>54563</v>
      </c>
      <c r="H112" s="46">
        <f t="shared" si="17"/>
        <v>54563</v>
      </c>
      <c r="I112" s="128">
        <f t="shared" si="22"/>
        <v>18.035328260625253</v>
      </c>
      <c r="J112" s="46">
        <f t="shared" si="23"/>
        <v>54563</v>
      </c>
      <c r="K112" s="128">
        <f t="shared" si="25"/>
        <v>18.035316337789247</v>
      </c>
    </row>
    <row r="113" spans="1:12" ht="72" x14ac:dyDescent="0.2">
      <c r="A113" s="47">
        <v>351883</v>
      </c>
      <c r="B113" s="45" t="s">
        <v>89</v>
      </c>
      <c r="C113" s="46">
        <v>302534.2</v>
      </c>
      <c r="D113" s="46">
        <v>0</v>
      </c>
      <c r="E113" s="46">
        <v>302534</v>
      </c>
      <c r="F113" s="46">
        <v>0</v>
      </c>
      <c r="G113" s="46">
        <v>54563</v>
      </c>
      <c r="H113" s="46">
        <f t="shared" si="17"/>
        <v>54563</v>
      </c>
      <c r="I113" s="128">
        <f t="shared" si="22"/>
        <v>18.035328260625253</v>
      </c>
      <c r="J113" s="46">
        <f t="shared" si="23"/>
        <v>54563</v>
      </c>
      <c r="K113" s="128">
        <f t="shared" si="25"/>
        <v>18.035316337789247</v>
      </c>
    </row>
    <row r="114" spans="1:12" ht="84" x14ac:dyDescent="0.2">
      <c r="A114" s="47">
        <v>351893</v>
      </c>
      <c r="B114" s="45" t="s">
        <v>90</v>
      </c>
      <c r="C114" s="46">
        <v>302534.2</v>
      </c>
      <c r="D114" s="46">
        <v>0</v>
      </c>
      <c r="E114" s="46">
        <v>302534</v>
      </c>
      <c r="F114" s="46">
        <v>0</v>
      </c>
      <c r="G114" s="46">
        <v>54563</v>
      </c>
      <c r="H114" s="46">
        <f t="shared" si="17"/>
        <v>54563</v>
      </c>
      <c r="I114" s="128">
        <f t="shared" si="22"/>
        <v>18.035328260625253</v>
      </c>
      <c r="J114" s="46">
        <f t="shared" si="23"/>
        <v>54563</v>
      </c>
      <c r="K114" s="128">
        <f t="shared" si="25"/>
        <v>18.035316337789247</v>
      </c>
    </row>
    <row r="115" spans="1:12" ht="72" x14ac:dyDescent="0.2">
      <c r="A115" s="47">
        <v>351905</v>
      </c>
      <c r="B115" s="45" t="s">
        <v>91</v>
      </c>
      <c r="C115" s="46">
        <v>168541</v>
      </c>
      <c r="D115" s="46">
        <v>0</v>
      </c>
      <c r="E115" s="46">
        <v>168541</v>
      </c>
      <c r="F115" s="46">
        <v>0</v>
      </c>
      <c r="G115" s="46">
        <v>61990</v>
      </c>
      <c r="H115" s="46">
        <f t="shared" si="17"/>
        <v>61990</v>
      </c>
      <c r="I115" s="128">
        <f t="shared" si="22"/>
        <v>36.780367981678047</v>
      </c>
      <c r="J115" s="46">
        <f t="shared" si="23"/>
        <v>61990</v>
      </c>
      <c r="K115" s="128">
        <f t="shared" si="25"/>
        <v>36.780367981678047</v>
      </c>
    </row>
    <row r="116" spans="1:12" ht="84" x14ac:dyDescent="0.2">
      <c r="A116" s="47">
        <v>352080</v>
      </c>
      <c r="B116" s="45" t="s">
        <v>80</v>
      </c>
      <c r="C116" s="46">
        <v>274536.18</v>
      </c>
      <c r="D116" s="46">
        <v>0</v>
      </c>
      <c r="E116" s="46">
        <v>26984</v>
      </c>
      <c r="F116" s="46">
        <v>0</v>
      </c>
      <c r="G116" s="46">
        <v>18530</v>
      </c>
      <c r="H116" s="46">
        <f t="shared" si="17"/>
        <v>18530</v>
      </c>
      <c r="I116" s="128">
        <f t="shared" si="22"/>
        <v>68.670323154461911</v>
      </c>
      <c r="J116" s="46">
        <f t="shared" si="23"/>
        <v>18530</v>
      </c>
      <c r="K116" s="128">
        <f t="shared" si="25"/>
        <v>6.7495657585094975</v>
      </c>
    </row>
    <row r="117" spans="1:12" ht="84" x14ac:dyDescent="0.2">
      <c r="A117" s="47">
        <v>352089</v>
      </c>
      <c r="B117" s="45" t="s">
        <v>81</v>
      </c>
      <c r="C117" s="46">
        <v>274536.18</v>
      </c>
      <c r="D117" s="46">
        <v>0</v>
      </c>
      <c r="E117" s="46">
        <v>26984</v>
      </c>
      <c r="F117" s="46">
        <v>0</v>
      </c>
      <c r="G117" s="46">
        <v>18530</v>
      </c>
      <c r="H117" s="46">
        <f t="shared" si="17"/>
        <v>18530</v>
      </c>
      <c r="I117" s="128">
        <f t="shared" si="22"/>
        <v>68.670323154461911</v>
      </c>
      <c r="J117" s="46">
        <f t="shared" si="23"/>
        <v>18530</v>
      </c>
      <c r="K117" s="128">
        <f t="shared" si="25"/>
        <v>6.7495657585094975</v>
      </c>
    </row>
    <row r="118" spans="1:12" ht="84" x14ac:dyDescent="0.2">
      <c r="A118" s="47">
        <v>352256</v>
      </c>
      <c r="B118" s="45" t="s">
        <v>82</v>
      </c>
      <c r="C118" s="46">
        <v>274536.18</v>
      </c>
      <c r="D118" s="46">
        <v>0</v>
      </c>
      <c r="E118" s="46">
        <v>26984</v>
      </c>
      <c r="F118" s="46">
        <v>0</v>
      </c>
      <c r="G118" s="46">
        <v>18530</v>
      </c>
      <c r="H118" s="46">
        <f t="shared" si="17"/>
        <v>18530</v>
      </c>
      <c r="I118" s="128">
        <f t="shared" si="22"/>
        <v>68.670323154461911</v>
      </c>
      <c r="J118" s="46">
        <f t="shared" si="23"/>
        <v>18530</v>
      </c>
      <c r="K118" s="128">
        <f t="shared" si="25"/>
        <v>6.7495657585094975</v>
      </c>
    </row>
    <row r="119" spans="1:12" ht="84" x14ac:dyDescent="0.2">
      <c r="A119" s="47">
        <v>352262</v>
      </c>
      <c r="B119" s="45" t="s">
        <v>83</v>
      </c>
      <c r="C119" s="46">
        <v>274536.18</v>
      </c>
      <c r="D119" s="46">
        <v>0</v>
      </c>
      <c r="E119" s="46">
        <v>26984</v>
      </c>
      <c r="F119" s="46">
        <v>0</v>
      </c>
      <c r="G119" s="46">
        <v>18530</v>
      </c>
      <c r="H119" s="46">
        <f t="shared" si="17"/>
        <v>18530</v>
      </c>
      <c r="I119" s="128">
        <f t="shared" si="22"/>
        <v>68.670323154461911</v>
      </c>
      <c r="J119" s="46">
        <f t="shared" si="23"/>
        <v>18530</v>
      </c>
      <c r="K119" s="128">
        <f t="shared" si="25"/>
        <v>6.7495657585094975</v>
      </c>
    </row>
    <row r="120" spans="1:12" ht="84" x14ac:dyDescent="0.2">
      <c r="A120" s="47">
        <v>352266</v>
      </c>
      <c r="B120" s="45" t="s">
        <v>84</v>
      </c>
      <c r="C120" s="46">
        <v>274536.18</v>
      </c>
      <c r="D120" s="46">
        <v>0</v>
      </c>
      <c r="E120" s="46">
        <v>26984</v>
      </c>
      <c r="F120" s="46">
        <v>0</v>
      </c>
      <c r="G120" s="46">
        <v>18530</v>
      </c>
      <c r="H120" s="46">
        <f t="shared" si="17"/>
        <v>18530</v>
      </c>
      <c r="I120" s="128">
        <f t="shared" si="22"/>
        <v>68.670323154461911</v>
      </c>
      <c r="J120" s="46">
        <f t="shared" si="23"/>
        <v>18530</v>
      </c>
      <c r="K120" s="128">
        <f t="shared" si="25"/>
        <v>6.7495657585094975</v>
      </c>
    </row>
    <row r="121" spans="1:12" ht="84" x14ac:dyDescent="0.2">
      <c r="A121" s="47">
        <v>352317</v>
      </c>
      <c r="B121" s="45" t="s">
        <v>85</v>
      </c>
      <c r="C121" s="46">
        <v>270424.90000000002</v>
      </c>
      <c r="D121" s="46">
        <v>0</v>
      </c>
      <c r="E121" s="46">
        <v>26986</v>
      </c>
      <c r="F121" s="46">
        <v>0</v>
      </c>
      <c r="G121" s="46">
        <v>18530</v>
      </c>
      <c r="H121" s="46">
        <f t="shared" si="17"/>
        <v>18530</v>
      </c>
      <c r="I121" s="128">
        <f t="shared" si="22"/>
        <v>68.66523382494627</v>
      </c>
      <c r="J121" s="46">
        <f t="shared" si="23"/>
        <v>18530</v>
      </c>
      <c r="K121" s="128">
        <f t="shared" si="25"/>
        <v>6.8521796624497222</v>
      </c>
    </row>
    <row r="122" spans="1:12" ht="84" x14ac:dyDescent="0.2">
      <c r="A122" s="47">
        <v>352335</v>
      </c>
      <c r="B122" s="45" t="s">
        <v>86</v>
      </c>
      <c r="C122" s="46">
        <v>144571.4</v>
      </c>
      <c r="D122" s="46">
        <v>0</v>
      </c>
      <c r="E122" s="46">
        <v>26985</v>
      </c>
      <c r="F122" s="46">
        <v>0</v>
      </c>
      <c r="G122" s="46">
        <v>18530</v>
      </c>
      <c r="H122" s="46">
        <f t="shared" si="17"/>
        <v>18530</v>
      </c>
      <c r="I122" s="128">
        <f t="shared" si="22"/>
        <v>68.667778395404852</v>
      </c>
      <c r="J122" s="46">
        <f t="shared" si="23"/>
        <v>18530</v>
      </c>
      <c r="K122" s="128">
        <f t="shared" si="25"/>
        <v>12.817196208932058</v>
      </c>
    </row>
    <row r="123" spans="1:12" ht="84" x14ac:dyDescent="0.2">
      <c r="A123" s="47">
        <v>352751</v>
      </c>
      <c r="B123" s="45" t="s">
        <v>77</v>
      </c>
      <c r="C123" s="46">
        <v>209221.5</v>
      </c>
      <c r="D123" s="46">
        <v>0</v>
      </c>
      <c r="E123" s="46">
        <v>209221</v>
      </c>
      <c r="F123" s="46">
        <v>0</v>
      </c>
      <c r="G123" s="46">
        <v>46004</v>
      </c>
      <c r="H123" s="46">
        <f t="shared" si="17"/>
        <v>46004</v>
      </c>
      <c r="I123" s="128">
        <f t="shared" si="22"/>
        <v>21.988232538798687</v>
      </c>
      <c r="J123" s="46">
        <f t="shared" si="23"/>
        <v>46004</v>
      </c>
      <c r="K123" s="128">
        <f t="shared" si="25"/>
        <v>21.988179991062104</v>
      </c>
    </row>
    <row r="124" spans="1:12" ht="84" x14ac:dyDescent="0.2">
      <c r="A124" s="47">
        <v>352767</v>
      </c>
      <c r="B124" s="45" t="s">
        <v>135</v>
      </c>
      <c r="C124" s="46">
        <v>209221.5</v>
      </c>
      <c r="D124" s="46">
        <v>0</v>
      </c>
      <c r="E124" s="46">
        <v>209221</v>
      </c>
      <c r="F124" s="46">
        <v>0</v>
      </c>
      <c r="G124" s="46">
        <v>46004</v>
      </c>
      <c r="H124" s="46">
        <f t="shared" si="17"/>
        <v>46004</v>
      </c>
      <c r="I124" s="128">
        <f t="shared" si="22"/>
        <v>21.988232538798687</v>
      </c>
      <c r="J124" s="46">
        <f t="shared" si="23"/>
        <v>46004</v>
      </c>
      <c r="K124" s="128">
        <f t="shared" si="25"/>
        <v>21.988179991062104</v>
      </c>
    </row>
    <row r="125" spans="1:12" ht="84" x14ac:dyDescent="0.2">
      <c r="A125" s="47">
        <v>352780</v>
      </c>
      <c r="B125" s="45" t="s">
        <v>78</v>
      </c>
      <c r="C125" s="46">
        <v>299924.55</v>
      </c>
      <c r="D125" s="46">
        <v>0</v>
      </c>
      <c r="E125" s="46">
        <v>299924</v>
      </c>
      <c r="F125" s="46">
        <v>0</v>
      </c>
      <c r="G125" s="46">
        <v>52098</v>
      </c>
      <c r="H125" s="46">
        <f t="shared" si="17"/>
        <v>52098</v>
      </c>
      <c r="I125" s="128">
        <f t="shared" si="22"/>
        <v>17.37040050146037</v>
      </c>
      <c r="J125" s="46">
        <f t="shared" si="23"/>
        <v>52098</v>
      </c>
      <c r="K125" s="128">
        <f t="shared" si="25"/>
        <v>17.370368647714901</v>
      </c>
    </row>
    <row r="126" spans="1:12" ht="84" x14ac:dyDescent="0.2">
      <c r="A126" s="47">
        <v>352790</v>
      </c>
      <c r="B126" s="45" t="s">
        <v>79</v>
      </c>
      <c r="C126" s="46">
        <v>299924.55</v>
      </c>
      <c r="D126" s="46">
        <v>0</v>
      </c>
      <c r="E126" s="46">
        <v>299924</v>
      </c>
      <c r="F126" s="46">
        <v>0</v>
      </c>
      <c r="G126" s="46">
        <v>52098</v>
      </c>
      <c r="H126" s="46">
        <f t="shared" ref="H126" si="26">SUM(F126:G126)</f>
        <v>52098</v>
      </c>
      <c r="I126" s="128">
        <f t="shared" si="22"/>
        <v>17.37040050146037</v>
      </c>
      <c r="J126" s="46">
        <f t="shared" si="23"/>
        <v>52098</v>
      </c>
      <c r="K126" s="128">
        <f t="shared" si="25"/>
        <v>17.370368647714901</v>
      </c>
    </row>
    <row r="127" spans="1:12" ht="12" x14ac:dyDescent="0.2">
      <c r="A127" s="149"/>
      <c r="B127" s="137"/>
      <c r="C127" s="81"/>
      <c r="D127" s="81"/>
      <c r="E127" s="81"/>
      <c r="F127" s="81"/>
      <c r="G127" s="81"/>
      <c r="H127" s="81"/>
      <c r="I127" s="150"/>
      <c r="J127" s="81"/>
      <c r="K127" s="150"/>
    </row>
    <row r="128" spans="1:12" s="59" customFormat="1" ht="12" x14ac:dyDescent="0.2">
      <c r="A128" s="115" t="s">
        <v>14</v>
      </c>
      <c r="B128" s="116"/>
      <c r="C128" s="117"/>
      <c r="D128" s="117"/>
      <c r="E128" s="91"/>
      <c r="F128" s="78"/>
      <c r="G128" s="75"/>
      <c r="H128" s="75"/>
      <c r="I128" s="76"/>
      <c r="J128" s="77"/>
      <c r="K128" s="76"/>
      <c r="L128" s="35"/>
    </row>
    <row r="129" spans="1:12" s="59" customFormat="1" ht="12" x14ac:dyDescent="0.2">
      <c r="A129" s="118" t="s">
        <v>10</v>
      </c>
      <c r="B129" s="119"/>
      <c r="C129" s="117"/>
      <c r="D129" s="117"/>
      <c r="E129" s="91"/>
      <c r="F129" s="78"/>
      <c r="G129" s="75"/>
      <c r="H129" s="75"/>
      <c r="I129" s="76"/>
      <c r="J129" s="77"/>
      <c r="K129" s="76"/>
      <c r="L129" s="35"/>
    </row>
    <row r="130" spans="1:12" ht="20.25" customHeight="1" x14ac:dyDescent="0.2">
      <c r="A130" s="120"/>
      <c r="B130" s="169" t="s">
        <v>51</v>
      </c>
      <c r="C130" s="170"/>
      <c r="D130" s="170"/>
    </row>
    <row r="131" spans="1:12" ht="20.25" customHeight="1" x14ac:dyDescent="0.2"/>
    <row r="132" spans="1:12" ht="20.25" customHeight="1" x14ac:dyDescent="0.2"/>
    <row r="133" spans="1:12" ht="20.25" customHeight="1" x14ac:dyDescent="0.2"/>
    <row r="134" spans="1:12" ht="20.25" customHeight="1" x14ac:dyDescent="0.2"/>
    <row r="135" spans="1:12" ht="20.25" customHeight="1" x14ac:dyDescent="0.2"/>
    <row r="136" spans="1:12" ht="20.25" customHeight="1" x14ac:dyDescent="0.2"/>
    <row r="137" spans="1:12" ht="20.25" customHeight="1" x14ac:dyDescent="0.2"/>
    <row r="138" spans="1:12" ht="20.25" customHeight="1" x14ac:dyDescent="0.2"/>
    <row r="139" spans="1:12" ht="20.25" customHeight="1" x14ac:dyDescent="0.2"/>
    <row r="140" spans="1:12" ht="20.25" customHeight="1" x14ac:dyDescent="0.2"/>
    <row r="141" spans="1:12" ht="20.25" customHeight="1" x14ac:dyDescent="0.2"/>
    <row r="142" spans="1:12" ht="20.25" customHeight="1" x14ac:dyDescent="0.2"/>
    <row r="143" spans="1:12" ht="20.25" customHeight="1" x14ac:dyDescent="0.2"/>
    <row r="144" spans="1:12"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sheetData>
  <autoFilter ref="A5:O126"/>
  <mergeCells count="10">
    <mergeCell ref="B130:D130"/>
    <mergeCell ref="E4:I4"/>
    <mergeCell ref="A4:A5"/>
    <mergeCell ref="B4:B5"/>
    <mergeCell ref="A1:K1"/>
    <mergeCell ref="A2:K2"/>
    <mergeCell ref="J4:J5"/>
    <mergeCell ref="K4:K5"/>
    <mergeCell ref="C4:C5"/>
    <mergeCell ref="D4:D5"/>
  </mergeCells>
  <phoneticPr fontId="6" type="noConversion"/>
  <hyperlinks>
    <hyperlink ref="B130"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42"/>
  <sheetViews>
    <sheetView zoomScaleNormal="100" workbookViewId="0">
      <pane xSplit="2" ySplit="7" topLeftCell="C8" activePane="bottomRight" state="frozen"/>
      <selection pane="topRight" activeCell="C1" sqref="C1"/>
      <selection pane="bottomLeft" activeCell="A8" sqref="A8"/>
      <selection pane="bottomRight" activeCell="N9" sqref="N9"/>
    </sheetView>
  </sheetViews>
  <sheetFormatPr baseColWidth="10" defaultColWidth="11.42578125"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20.28515625" style="41" customWidth="1"/>
    <col min="13" max="17" width="11.42578125" style="41" customWidth="1"/>
    <col min="18" max="16384" width="11.42578125" style="41"/>
  </cols>
  <sheetData>
    <row r="1" spans="1:184" ht="18" customHeight="1" x14ac:dyDescent="0.2">
      <c r="A1" s="185" t="s">
        <v>126</v>
      </c>
      <c r="B1" s="185"/>
      <c r="C1" s="185"/>
      <c r="D1" s="185"/>
      <c r="E1" s="185"/>
      <c r="F1" s="185"/>
      <c r="G1" s="185"/>
      <c r="H1" s="185"/>
      <c r="I1" s="185"/>
      <c r="J1" s="185"/>
      <c r="K1" s="185"/>
    </row>
    <row r="2" spans="1:184" ht="18" customHeight="1" x14ac:dyDescent="0.2">
      <c r="A2" s="175" t="s">
        <v>167</v>
      </c>
      <c r="B2" s="175"/>
      <c r="C2" s="175"/>
      <c r="D2" s="175"/>
      <c r="E2" s="175"/>
      <c r="F2" s="175"/>
      <c r="G2" s="175"/>
      <c r="H2" s="175"/>
      <c r="I2" s="175"/>
      <c r="J2" s="175"/>
      <c r="K2" s="175"/>
    </row>
    <row r="3" spans="1:184" ht="25.5" customHeight="1" x14ac:dyDescent="0.2">
      <c r="B3" s="40"/>
      <c r="C3" s="40"/>
      <c r="D3" s="40"/>
      <c r="E3" s="58"/>
      <c r="F3" s="40"/>
      <c r="G3" s="74"/>
      <c r="H3" s="86"/>
      <c r="I3" s="82"/>
      <c r="J3" s="89"/>
      <c r="K3" s="40"/>
    </row>
    <row r="4" spans="1:184" ht="20.25" customHeight="1" x14ac:dyDescent="0.2">
      <c r="A4" s="195" t="s">
        <v>2</v>
      </c>
      <c r="B4" s="188" t="s">
        <v>9</v>
      </c>
      <c r="C4" s="188" t="s">
        <v>3</v>
      </c>
      <c r="D4" s="193" t="s">
        <v>63</v>
      </c>
      <c r="E4" s="190" t="s">
        <v>61</v>
      </c>
      <c r="F4" s="191"/>
      <c r="G4" s="191"/>
      <c r="H4" s="191"/>
      <c r="I4" s="192"/>
      <c r="J4" s="183" t="s">
        <v>19</v>
      </c>
      <c r="K4" s="186" t="s">
        <v>20</v>
      </c>
    </row>
    <row r="5" spans="1:184" s="43" customFormat="1" ht="65.25" customHeight="1" thickBot="1" x14ac:dyDescent="0.25">
      <c r="A5" s="196"/>
      <c r="B5" s="189"/>
      <c r="C5" s="189"/>
      <c r="D5" s="194"/>
      <c r="E5" s="25" t="s">
        <v>68</v>
      </c>
      <c r="F5" s="27" t="s">
        <v>170</v>
      </c>
      <c r="G5" s="28" t="s">
        <v>21</v>
      </c>
      <c r="H5" s="26" t="s">
        <v>64</v>
      </c>
      <c r="I5" s="29" t="s">
        <v>11</v>
      </c>
      <c r="J5" s="184"/>
      <c r="K5" s="187"/>
    </row>
    <row r="6" spans="1:184" s="105" customFormat="1" ht="18.75" customHeight="1" x14ac:dyDescent="0.25">
      <c r="A6" s="102"/>
      <c r="B6" s="100" t="s">
        <v>28</v>
      </c>
      <c r="C6" s="104"/>
      <c r="D6" s="156">
        <f>D7+D11</f>
        <v>65998825.100000001</v>
      </c>
      <c r="E6" s="156">
        <f>E7+E11</f>
        <v>95531098</v>
      </c>
      <c r="F6" s="156">
        <f>F7+F11</f>
        <v>25083861</v>
      </c>
      <c r="G6" s="156">
        <f>G7+G11</f>
        <v>5481895</v>
      </c>
      <c r="H6" s="156">
        <f>SUM(F6:G6)</f>
        <v>30565756</v>
      </c>
      <c r="I6" s="157">
        <f t="shared" ref="I6:I12" si="0">H6/E6%</f>
        <v>31.995608382937252</v>
      </c>
      <c r="J6" s="156">
        <f t="shared" ref="J6:J12" si="1">D6+H6</f>
        <v>96564581.099999994</v>
      </c>
      <c r="K6" s="126"/>
    </row>
    <row r="7" spans="1:184" ht="21.75" customHeight="1" x14ac:dyDescent="0.2">
      <c r="A7" s="110"/>
      <c r="B7" s="52" t="s">
        <v>48</v>
      </c>
      <c r="C7" s="111"/>
      <c r="D7" s="112">
        <f>SUM(D8:D10)</f>
        <v>8218731.5999999996</v>
      </c>
      <c r="E7" s="112">
        <f>SUM(E8:E10)</f>
        <v>8203363</v>
      </c>
      <c r="F7" s="112">
        <f>SUM(F8:F10)</f>
        <v>4430105</v>
      </c>
      <c r="G7" s="112">
        <f>SUM(G8:G10)</f>
        <v>1459074</v>
      </c>
      <c r="H7" s="112">
        <f t="shared" ref="H7:H12" si="2">SUM(F7:G7)</f>
        <v>5889179</v>
      </c>
      <c r="I7" s="139">
        <f t="shared" si="0"/>
        <v>71.789813519162806</v>
      </c>
      <c r="J7" s="132">
        <f t="shared" si="1"/>
        <v>14107910.6</v>
      </c>
      <c r="K7" s="113"/>
    </row>
    <row r="8" spans="1:184" ht="24" customHeight="1" x14ac:dyDescent="0.2">
      <c r="A8" s="47">
        <v>159771</v>
      </c>
      <c r="B8" s="114" t="s">
        <v>171</v>
      </c>
      <c r="C8" s="106"/>
      <c r="D8" s="106">
        <v>0</v>
      </c>
      <c r="E8" s="106">
        <v>98981</v>
      </c>
      <c r="F8" s="106">
        <v>0</v>
      </c>
      <c r="G8" s="106">
        <v>92967</v>
      </c>
      <c r="H8" s="106">
        <f t="shared" si="2"/>
        <v>92967</v>
      </c>
      <c r="I8" s="136">
        <f t="shared" si="0"/>
        <v>93.924086440832085</v>
      </c>
      <c r="J8" s="106">
        <f t="shared" si="1"/>
        <v>92967</v>
      </c>
      <c r="K8" s="69"/>
      <c r="L8" s="57"/>
    </row>
    <row r="9" spans="1:184" ht="48" x14ac:dyDescent="0.2">
      <c r="A9" s="47">
        <v>238150</v>
      </c>
      <c r="B9" s="114" t="s">
        <v>49</v>
      </c>
      <c r="C9" s="106">
        <v>7604228.3600000003</v>
      </c>
      <c r="D9" s="106">
        <v>3575041.15</v>
      </c>
      <c r="E9" s="106">
        <v>4063215</v>
      </c>
      <c r="F9" s="106">
        <v>488446</v>
      </c>
      <c r="G9" s="106">
        <v>1351766</v>
      </c>
      <c r="H9" s="106">
        <f t="shared" si="2"/>
        <v>1840212</v>
      </c>
      <c r="I9" s="136">
        <f t="shared" si="0"/>
        <v>45.28955519213234</v>
      </c>
      <c r="J9" s="106">
        <f t="shared" si="1"/>
        <v>5415253.1500000004</v>
      </c>
      <c r="K9" s="69">
        <f>J9/C9%</f>
        <v>71.213710236340134</v>
      </c>
    </row>
    <row r="10" spans="1:184" ht="60" x14ac:dyDescent="0.2">
      <c r="A10" s="47">
        <v>227100</v>
      </c>
      <c r="B10" s="114" t="s">
        <v>50</v>
      </c>
      <c r="C10" s="106">
        <v>13590587</v>
      </c>
      <c r="D10" s="106">
        <v>4643690.45</v>
      </c>
      <c r="E10" s="106">
        <v>4041167</v>
      </c>
      <c r="F10" s="106">
        <v>3941659</v>
      </c>
      <c r="G10" s="106">
        <v>14341</v>
      </c>
      <c r="H10" s="106">
        <f t="shared" si="2"/>
        <v>3956000</v>
      </c>
      <c r="I10" s="136">
        <f t="shared" si="0"/>
        <v>97.892514711715705</v>
      </c>
      <c r="J10" s="106">
        <f t="shared" si="1"/>
        <v>8599690.4499999993</v>
      </c>
      <c r="K10" s="69">
        <f>J10/C10%</f>
        <v>63.276813944828135</v>
      </c>
      <c r="L10" s="57"/>
    </row>
    <row r="11" spans="1:184" ht="24" x14ac:dyDescent="0.2">
      <c r="A11" s="47"/>
      <c r="B11" s="52" t="s">
        <v>16</v>
      </c>
      <c r="C11" s="66"/>
      <c r="D11" s="70">
        <f>D12</f>
        <v>57780093.5</v>
      </c>
      <c r="E11" s="67">
        <f>E12</f>
        <v>87327735</v>
      </c>
      <c r="F11" s="67">
        <f>F12</f>
        <v>20653756</v>
      </c>
      <c r="G11" s="132">
        <f t="shared" ref="G11" si="3">G12</f>
        <v>4022821</v>
      </c>
      <c r="H11" s="132">
        <f t="shared" si="2"/>
        <v>24676577</v>
      </c>
      <c r="I11" s="140">
        <f t="shared" si="0"/>
        <v>28.257433906879641</v>
      </c>
      <c r="J11" s="132">
        <f t="shared" si="1"/>
        <v>82456670.5</v>
      </c>
      <c r="K11" s="68"/>
    </row>
    <row r="12" spans="1:184" ht="63" customHeight="1" x14ac:dyDescent="0.2">
      <c r="A12" s="47">
        <v>143957</v>
      </c>
      <c r="B12" s="45" t="s">
        <v>26</v>
      </c>
      <c r="C12" s="46">
        <v>282245251.58999997</v>
      </c>
      <c r="D12" s="46">
        <v>57780093.5</v>
      </c>
      <c r="E12" s="46">
        <v>87327735</v>
      </c>
      <c r="F12" s="46">
        <v>20653756</v>
      </c>
      <c r="G12" s="46">
        <v>4022821</v>
      </c>
      <c r="H12" s="46">
        <f t="shared" si="2"/>
        <v>24676577</v>
      </c>
      <c r="I12" s="128">
        <f t="shared" si="0"/>
        <v>28.257433906879641</v>
      </c>
      <c r="J12" s="46">
        <f t="shared" si="1"/>
        <v>82456670.5</v>
      </c>
      <c r="K12" s="69">
        <f>J12/C12%</f>
        <v>29.214546581559379</v>
      </c>
      <c r="L12" s="44"/>
      <c r="M12" s="44"/>
      <c r="N12" s="44"/>
      <c r="O12" s="44"/>
    </row>
    <row r="14" spans="1:184" s="54" customFormat="1" x14ac:dyDescent="0.2">
      <c r="A14" s="115" t="s">
        <v>14</v>
      </c>
      <c r="B14" s="116"/>
      <c r="C14" s="117"/>
      <c r="D14" s="117"/>
      <c r="E14" s="42"/>
      <c r="F14" s="41"/>
      <c r="G14" s="41"/>
      <c r="H14" s="41"/>
      <c r="I14" s="41"/>
      <c r="J14" s="41"/>
      <c r="K14" s="41"/>
      <c r="L14" s="44"/>
      <c r="M14" s="44"/>
      <c r="N14" s="44"/>
      <c r="O14" s="44"/>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row>
    <row r="15" spans="1:184" s="54" customFormat="1" x14ac:dyDescent="0.2">
      <c r="A15" s="118" t="s">
        <v>10</v>
      </c>
      <c r="B15" s="119"/>
      <c r="C15" s="117"/>
      <c r="D15" s="117"/>
      <c r="E15" s="42"/>
      <c r="F15" s="41"/>
      <c r="G15" s="41"/>
      <c r="H15" s="41"/>
      <c r="I15" s="41"/>
      <c r="J15" s="41"/>
      <c r="K15" s="41"/>
      <c r="L15" s="44"/>
      <c r="M15" s="44"/>
      <c r="N15" s="44"/>
      <c r="O15" s="44"/>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row>
    <row r="16" spans="1:184" s="54" customFormat="1" x14ac:dyDescent="0.2">
      <c r="A16" s="120"/>
      <c r="B16" s="182" t="s">
        <v>51</v>
      </c>
      <c r="C16" s="170"/>
      <c r="D16" s="170"/>
      <c r="E16" s="56"/>
      <c r="F16" s="41"/>
      <c r="G16" s="41"/>
      <c r="H16" s="41"/>
      <c r="I16" s="41"/>
      <c r="J16" s="154"/>
      <c r="K16" s="41"/>
      <c r="L16" s="155"/>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row>
    <row r="17" spans="2:12" ht="54" customHeight="1" x14ac:dyDescent="0.2">
      <c r="B17" s="158" t="s">
        <v>172</v>
      </c>
      <c r="F17" s="41"/>
      <c r="L17" s="155"/>
    </row>
    <row r="18" spans="2:12" x14ac:dyDescent="0.2">
      <c r="F18" s="41"/>
      <c r="L18" s="155"/>
    </row>
    <row r="19" spans="2:12" x14ac:dyDescent="0.2">
      <c r="B19" s="142"/>
      <c r="C19" s="142"/>
      <c r="F19" s="41"/>
      <c r="L19" s="155"/>
    </row>
    <row r="20" spans="2:12" x14ac:dyDescent="0.2">
      <c r="B20" s="142"/>
      <c r="C20" s="142"/>
      <c r="F20" s="41"/>
      <c r="L20" s="155"/>
    </row>
    <row r="21" spans="2:12" x14ac:dyDescent="0.2">
      <c r="F21" s="41"/>
    </row>
    <row r="22" spans="2:12" x14ac:dyDescent="0.2">
      <c r="F22" s="41"/>
    </row>
    <row r="23" spans="2:12" x14ac:dyDescent="0.2">
      <c r="F23" s="41"/>
    </row>
    <row r="24" spans="2:12" x14ac:dyDescent="0.2">
      <c r="F24" s="41"/>
    </row>
    <row r="25" spans="2:12" x14ac:dyDescent="0.2">
      <c r="F25" s="41"/>
    </row>
    <row r="26" spans="2:12" x14ac:dyDescent="0.2">
      <c r="F26" s="41"/>
    </row>
    <row r="27" spans="2:12" x14ac:dyDescent="0.2">
      <c r="F27" s="41"/>
    </row>
    <row r="28" spans="2:12" x14ac:dyDescent="0.2">
      <c r="F28" s="41"/>
    </row>
    <row r="29" spans="2:12" x14ac:dyDescent="0.2">
      <c r="F29" s="41"/>
    </row>
    <row r="30" spans="2:12" x14ac:dyDescent="0.2">
      <c r="F30" s="41"/>
    </row>
    <row r="31" spans="2:12" x14ac:dyDescent="0.2">
      <c r="F31" s="41"/>
    </row>
    <row r="32" spans="2:12" x14ac:dyDescent="0.2">
      <c r="F32" s="41"/>
    </row>
    <row r="33" spans="6:6" x14ac:dyDescent="0.2">
      <c r="F33" s="41"/>
    </row>
    <row r="34" spans="6:6" x14ac:dyDescent="0.2">
      <c r="F34" s="41"/>
    </row>
    <row r="35" spans="6:6" x14ac:dyDescent="0.2">
      <c r="F35" s="41"/>
    </row>
    <row r="36" spans="6:6" x14ac:dyDescent="0.2">
      <c r="F36" s="41"/>
    </row>
    <row r="37" spans="6:6" x14ac:dyDescent="0.2">
      <c r="F37" s="41"/>
    </row>
    <row r="38" spans="6:6" x14ac:dyDescent="0.2">
      <c r="F38" s="41"/>
    </row>
    <row r="39" spans="6:6" x14ac:dyDescent="0.2">
      <c r="F39" s="41"/>
    </row>
    <row r="40" spans="6:6" x14ac:dyDescent="0.2">
      <c r="F40" s="41"/>
    </row>
    <row r="41" spans="6:6" x14ac:dyDescent="0.2">
      <c r="F41" s="41"/>
    </row>
    <row r="42" spans="6:6" x14ac:dyDescent="0.2">
      <c r="F42" s="41"/>
    </row>
    <row r="43" spans="6:6" x14ac:dyDescent="0.2">
      <c r="F43" s="41"/>
    </row>
    <row r="44" spans="6:6" x14ac:dyDescent="0.2">
      <c r="F44" s="41"/>
    </row>
    <row r="45" spans="6:6" x14ac:dyDescent="0.2">
      <c r="F45" s="41"/>
    </row>
    <row r="46" spans="6:6" x14ac:dyDescent="0.2">
      <c r="F46" s="41"/>
    </row>
    <row r="47" spans="6:6" x14ac:dyDescent="0.2">
      <c r="F47" s="41"/>
    </row>
    <row r="48" spans="6:6" x14ac:dyDescent="0.2">
      <c r="F48" s="41"/>
    </row>
    <row r="49" spans="3:6" x14ac:dyDescent="0.2">
      <c r="F49" s="41"/>
    </row>
    <row r="50" spans="3:6" x14ac:dyDescent="0.2">
      <c r="F50" s="41"/>
    </row>
    <row r="51" spans="3:6" x14ac:dyDescent="0.2">
      <c r="F51" s="41"/>
    </row>
    <row r="52" spans="3:6" x14ac:dyDescent="0.2">
      <c r="F52" s="41"/>
    </row>
    <row r="53" spans="3:6" x14ac:dyDescent="0.2">
      <c r="F53" s="41"/>
    </row>
    <row r="54" spans="3:6" x14ac:dyDescent="0.2">
      <c r="F54" s="41"/>
    </row>
    <row r="55" spans="3:6" x14ac:dyDescent="0.2">
      <c r="F55" s="41"/>
    </row>
    <row r="56" spans="3:6" x14ac:dyDescent="0.2">
      <c r="F56" s="41"/>
    </row>
    <row r="57" spans="3:6" x14ac:dyDescent="0.2">
      <c r="F57" s="41"/>
    </row>
    <row r="58" spans="3:6" x14ac:dyDescent="0.2">
      <c r="F58" s="41"/>
    </row>
    <row r="59" spans="3:6" x14ac:dyDescent="0.2">
      <c r="C59" s="80"/>
      <c r="D59" s="80"/>
      <c r="F59" s="41"/>
    </row>
    <row r="60" spans="3:6" x14ac:dyDescent="0.2">
      <c r="F60" s="41"/>
    </row>
    <row r="61" spans="3:6" x14ac:dyDescent="0.2">
      <c r="F61" s="41"/>
    </row>
    <row r="62" spans="3:6" x14ac:dyDescent="0.2">
      <c r="F62" s="41"/>
    </row>
    <row r="63" spans="3:6" x14ac:dyDescent="0.2">
      <c r="F63" s="41"/>
    </row>
    <row r="64" spans="3: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1"/>
    </row>
    <row r="109" spans="6:6" x14ac:dyDescent="0.2">
      <c r="F109" s="41"/>
    </row>
    <row r="110" spans="6:6" x14ac:dyDescent="0.2">
      <c r="F110" s="41"/>
    </row>
    <row r="111" spans="6:6" x14ac:dyDescent="0.2">
      <c r="F111" s="41"/>
    </row>
    <row r="112" spans="6: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4:6" x14ac:dyDescent="0.2">
      <c r="F129" s="41"/>
    </row>
    <row r="130" spans="4:6" x14ac:dyDescent="0.2">
      <c r="F130" s="41"/>
    </row>
    <row r="131" spans="4:6" x14ac:dyDescent="0.2">
      <c r="F131" s="41"/>
    </row>
    <row r="132" spans="4:6" x14ac:dyDescent="0.2">
      <c r="F132" s="41"/>
    </row>
    <row r="133" spans="4:6" x14ac:dyDescent="0.2">
      <c r="F133" s="41"/>
    </row>
    <row r="134" spans="4:6" x14ac:dyDescent="0.2">
      <c r="D134" s="101"/>
      <c r="F134" s="41"/>
    </row>
    <row r="135" spans="4:6" x14ac:dyDescent="0.2">
      <c r="F135" s="41"/>
    </row>
    <row r="136" spans="4:6" x14ac:dyDescent="0.2">
      <c r="F136" s="41"/>
    </row>
    <row r="137" spans="4:6" x14ac:dyDescent="0.2">
      <c r="F137" s="41"/>
    </row>
    <row r="138" spans="4:6" x14ac:dyDescent="0.2">
      <c r="F138" s="41"/>
    </row>
    <row r="139" spans="4:6" x14ac:dyDescent="0.2">
      <c r="F139" s="41"/>
    </row>
    <row r="140" spans="4:6" x14ac:dyDescent="0.2">
      <c r="F140" s="41"/>
    </row>
    <row r="141" spans="4:6" x14ac:dyDescent="0.2">
      <c r="F141" s="41"/>
    </row>
    <row r="142" spans="4:6" x14ac:dyDescent="0.2">
      <c r="F142" s="41"/>
    </row>
    <row r="143" spans="4:6" x14ac:dyDescent="0.2">
      <c r="F143" s="41"/>
    </row>
    <row r="144" spans="4:6" x14ac:dyDescent="0.2">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273" spans="4:4" x14ac:dyDescent="0.2">
      <c r="D273" s="101"/>
    </row>
    <row r="442" spans="4:4" ht="288" x14ac:dyDescent="0.2">
      <c r="D442" s="42" t="s">
        <v>25</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2018-01-10T16:08:21Z</cp:lastPrinted>
  <dcterms:created xsi:type="dcterms:W3CDTF">2009-03-02T15:11:29Z</dcterms:created>
  <dcterms:modified xsi:type="dcterms:W3CDTF">2018-01-10T16:45:00Z</dcterms:modified>
</cp:coreProperties>
</file>