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encia Deveng 2018\Transparencia Marz 2018\"/>
    </mc:Choice>
  </mc:AlternateContent>
  <bookViews>
    <workbookView xWindow="30" yWindow="-15" windowWidth="20580" windowHeight="12540" activeTab="1"/>
  </bookViews>
  <sheets>
    <sheet name="CONSOLIDADO" sheetId="11" r:id="rId1"/>
    <sheet name="PLIEGO MINSA" sheetId="5" r:id="rId2"/>
    <sheet name="UE ADSCRITAS AL PLIEGO MINSA" sheetId="9" r:id="rId3"/>
  </sheets>
  <definedNames>
    <definedName name="_xlnm._FilterDatabase" localSheetId="1" hidden="1">'PLIEGO MINSA'!$A$5:$O$54</definedName>
    <definedName name="_xlnm._FilterDatabase" localSheetId="2" hidden="1">'UE ADSCRITAS AL PLIEGO MINSA'!#REF!</definedName>
    <definedName name="_xlnm.Print_Area" localSheetId="0">CONSOLIDADO!$B$2:$E$29</definedName>
    <definedName name="_xlnm.Print_Area" localSheetId="1">'PLIEGO MINSA'!$A$1:$K$85</definedName>
    <definedName name="_xlnm.Print_Area" localSheetId="2">'UE ADSCRITAS AL PLIEGO MINSA'!$A$1:$K$17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12" i="9" l="1"/>
  <c r="J12" i="9" s="1"/>
  <c r="H10" i="9"/>
  <c r="H9" i="9"/>
  <c r="H8" i="9"/>
  <c r="J9" i="9"/>
  <c r="J8" i="9"/>
  <c r="J10" i="9"/>
  <c r="F33" i="5"/>
  <c r="F7" i="5"/>
  <c r="F6"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2" i="5"/>
  <c r="H31" i="5"/>
  <c r="H30" i="5"/>
  <c r="H29" i="5"/>
  <c r="H28" i="5"/>
  <c r="H27" i="5"/>
  <c r="H26" i="5"/>
  <c r="H25" i="5"/>
  <c r="H24" i="5"/>
  <c r="H23" i="5"/>
  <c r="H22" i="5"/>
  <c r="H21" i="5"/>
  <c r="H20" i="5"/>
  <c r="H19" i="5"/>
  <c r="H18" i="5"/>
  <c r="H17" i="5"/>
  <c r="H15" i="5"/>
  <c r="H14" i="5"/>
  <c r="H13" i="5"/>
  <c r="H12" i="5"/>
  <c r="H10" i="5"/>
  <c r="H9" i="5"/>
  <c r="H8" i="5"/>
  <c r="H7" i="5"/>
  <c r="D33" i="5" l="1"/>
  <c r="D16" i="5"/>
  <c r="D27" i="11"/>
  <c r="D26" i="11"/>
  <c r="D59" i="5"/>
  <c r="J59" i="5" s="1"/>
  <c r="D73" i="5"/>
  <c r="J73" i="5" s="1"/>
  <c r="J81" i="5"/>
  <c r="K81" i="5" s="1"/>
  <c r="J80" i="5"/>
  <c r="K80" i="5" s="1"/>
  <c r="J79" i="5"/>
  <c r="K79" i="5" s="1"/>
  <c r="J78" i="5"/>
  <c r="K78" i="5" s="1"/>
  <c r="J77" i="5"/>
  <c r="K77" i="5" s="1"/>
  <c r="J76" i="5"/>
  <c r="K76" i="5" s="1"/>
  <c r="J75" i="5"/>
  <c r="K75" i="5" s="1"/>
  <c r="J74" i="5"/>
  <c r="K74" i="5" s="1"/>
  <c r="I74" i="5"/>
  <c r="J72" i="5"/>
  <c r="K72" i="5" s="1"/>
  <c r="J71" i="5"/>
  <c r="K71" i="5" s="1"/>
  <c r="J70" i="5"/>
  <c r="K70" i="5" s="1"/>
  <c r="J69" i="5"/>
  <c r="K69" i="5" s="1"/>
  <c r="J68" i="5"/>
  <c r="K68" i="5" s="1"/>
  <c r="J67" i="5"/>
  <c r="K67" i="5" s="1"/>
  <c r="J66" i="5"/>
  <c r="K66" i="5" s="1"/>
  <c r="J65" i="5"/>
  <c r="K65" i="5" s="1"/>
  <c r="J64" i="5"/>
  <c r="K64" i="5" s="1"/>
  <c r="J63" i="5"/>
  <c r="K63" i="5" s="1"/>
  <c r="J62" i="5"/>
  <c r="K62" i="5" s="1"/>
  <c r="J61" i="5"/>
  <c r="K61" i="5" s="1"/>
  <c r="J60" i="5"/>
  <c r="K60" i="5" s="1"/>
  <c r="J56" i="5"/>
  <c r="K56" i="5" s="1"/>
  <c r="I56" i="5"/>
  <c r="J55" i="5"/>
  <c r="K55" i="5" s="1"/>
  <c r="J53" i="5"/>
  <c r="K53" i="5" s="1"/>
  <c r="I53" i="5"/>
  <c r="J51" i="5"/>
  <c r="K51" i="5" s="1"/>
  <c r="J37" i="5"/>
  <c r="J26" i="5"/>
  <c r="K26" i="5" s="1"/>
  <c r="I26" i="5"/>
  <c r="J25" i="5"/>
  <c r="K25" i="5" s="1"/>
  <c r="I25" i="5"/>
  <c r="J24" i="5"/>
  <c r="K24" i="5" s="1"/>
  <c r="I24" i="5"/>
  <c r="J23" i="5"/>
  <c r="K23" i="5" s="1"/>
  <c r="I23" i="5"/>
  <c r="J22" i="5"/>
  <c r="K22" i="5" s="1"/>
  <c r="I22" i="5"/>
  <c r="J21" i="5"/>
  <c r="K21" i="5" s="1"/>
  <c r="I21" i="5"/>
  <c r="J20" i="5"/>
  <c r="K20" i="5" s="1"/>
  <c r="I20" i="5"/>
  <c r="J19" i="5"/>
  <c r="K19" i="5" s="1"/>
  <c r="I19" i="5"/>
  <c r="J18" i="5"/>
  <c r="K18" i="5" s="1"/>
  <c r="I18" i="5"/>
  <c r="I76" i="5" l="1"/>
  <c r="I78" i="5"/>
  <c r="I80" i="5"/>
  <c r="I75" i="5"/>
  <c r="I77" i="5"/>
  <c r="I79" i="5"/>
  <c r="I81" i="5"/>
  <c r="I61" i="5"/>
  <c r="I63" i="5"/>
  <c r="I65" i="5"/>
  <c r="I67" i="5"/>
  <c r="I69" i="5"/>
  <c r="I71" i="5"/>
  <c r="I60" i="5"/>
  <c r="I62" i="5"/>
  <c r="I64" i="5"/>
  <c r="I66" i="5"/>
  <c r="I68" i="5"/>
  <c r="I70" i="5"/>
  <c r="I72" i="5"/>
  <c r="I55" i="5"/>
  <c r="I51" i="5"/>
  <c r="K37" i="5"/>
  <c r="I37" i="5"/>
  <c r="K10" i="9"/>
  <c r="I9" i="9"/>
  <c r="E73" i="5" l="1"/>
  <c r="E59" i="5"/>
  <c r="E33" i="5"/>
  <c r="C26" i="11" l="1"/>
  <c r="E26" i="11" s="1"/>
  <c r="I59" i="5"/>
  <c r="C27" i="11"/>
  <c r="E27" i="11" s="1"/>
  <c r="I73" i="5"/>
  <c r="E16" i="5"/>
  <c r="E7" i="9" l="1"/>
  <c r="I10" i="9" l="1"/>
  <c r="D9" i="5"/>
  <c r="J36" i="5"/>
  <c r="K36" i="5" s="1"/>
  <c r="I32" i="5"/>
  <c r="I30" i="5"/>
  <c r="D23" i="11"/>
  <c r="D22" i="11"/>
  <c r="I28" i="5"/>
  <c r="D18" i="11"/>
  <c r="D17" i="11"/>
  <c r="J10" i="5"/>
  <c r="K10" i="5" s="1"/>
  <c r="J8" i="5"/>
  <c r="K8" i="5" s="1"/>
  <c r="J58" i="5"/>
  <c r="K58" i="5" s="1"/>
  <c r="E57" i="5"/>
  <c r="C25" i="11" s="1"/>
  <c r="E31" i="5"/>
  <c r="C23" i="11" s="1"/>
  <c r="E29" i="5"/>
  <c r="C22" i="11" s="1"/>
  <c r="E27" i="5"/>
  <c r="C21" i="11" s="1"/>
  <c r="E9" i="5"/>
  <c r="C18" i="11" s="1"/>
  <c r="E7" i="5"/>
  <c r="D57" i="5"/>
  <c r="D31" i="5"/>
  <c r="D29" i="5"/>
  <c r="D27" i="5"/>
  <c r="D7" i="5"/>
  <c r="C17" i="11" l="1"/>
  <c r="J29" i="5"/>
  <c r="J30" i="5"/>
  <c r="K30" i="5" s="1"/>
  <c r="J27" i="5"/>
  <c r="J32" i="5"/>
  <c r="K32" i="5" s="1"/>
  <c r="J28" i="5"/>
  <c r="K28" i="5" s="1"/>
  <c r="E18" i="11"/>
  <c r="E23" i="11"/>
  <c r="E22" i="11"/>
  <c r="J57" i="5"/>
  <c r="D21" i="11"/>
  <c r="E21" i="11" s="1"/>
  <c r="I10" i="5"/>
  <c r="I29" i="5"/>
  <c r="I36" i="5"/>
  <c r="J7" i="5"/>
  <c r="J31" i="5"/>
  <c r="D25" i="11"/>
  <c r="E25" i="11" s="1"/>
  <c r="J9" i="5"/>
  <c r="I31" i="5"/>
  <c r="I27" i="5"/>
  <c r="I9" i="5"/>
  <c r="I7" i="5"/>
  <c r="I8" i="5"/>
  <c r="I57" i="5"/>
  <c r="I58" i="5"/>
  <c r="J46" i="5"/>
  <c r="K46" i="5" s="1"/>
  <c r="J43" i="5"/>
  <c r="K43" i="5" s="1"/>
  <c r="I38" i="5"/>
  <c r="G33" i="5"/>
  <c r="H33" i="5" s="1"/>
  <c r="G16" i="5"/>
  <c r="H16" i="5" s="1"/>
  <c r="G11" i="5"/>
  <c r="H11" i="5" s="1"/>
  <c r="E11" i="5"/>
  <c r="E6" i="5" s="1"/>
  <c r="D11" i="5"/>
  <c r="D6" i="5" s="1"/>
  <c r="E17" i="11" l="1"/>
  <c r="G6" i="5"/>
  <c r="H6" i="5" s="1"/>
  <c r="J38" i="5"/>
  <c r="K38" i="5" s="1"/>
  <c r="I46" i="5"/>
  <c r="I43" i="5"/>
  <c r="I13" i="5" l="1"/>
  <c r="I12" i="5"/>
  <c r="J12" i="5" l="1"/>
  <c r="K12" i="5" s="1"/>
  <c r="J13" i="5"/>
  <c r="K13" i="5" s="1"/>
  <c r="J34" i="5" l="1"/>
  <c r="J35" i="5"/>
  <c r="J39" i="5"/>
  <c r="J40" i="5"/>
  <c r="J41" i="5"/>
  <c r="J42" i="5"/>
  <c r="J44" i="5"/>
  <c r="J45" i="5"/>
  <c r="J47" i="5"/>
  <c r="J48" i="5"/>
  <c r="J49" i="5"/>
  <c r="J50" i="5"/>
  <c r="J52" i="5"/>
  <c r="J54" i="5"/>
  <c r="K54" i="5" l="1"/>
  <c r="K52" i="5"/>
  <c r="K50" i="5"/>
  <c r="I47" i="5"/>
  <c r="I45" i="5"/>
  <c r="I42" i="5"/>
  <c r="I39" i="5"/>
  <c r="J33" i="5" l="1"/>
  <c r="I50" i="5"/>
  <c r="K42" i="5"/>
  <c r="I52" i="5"/>
  <c r="I54" i="5"/>
  <c r="K45" i="5"/>
  <c r="I49" i="5" l="1"/>
  <c r="I48" i="5"/>
  <c r="K47" i="5"/>
  <c r="K44" i="5"/>
  <c r="I44" i="5" l="1"/>
  <c r="K49" i="5"/>
  <c r="K48" i="5"/>
  <c r="I40" i="5" l="1"/>
  <c r="K40" i="5" l="1"/>
  <c r="C19" i="11" l="1"/>
  <c r="J14" i="5"/>
  <c r="K14" i="5" s="1"/>
  <c r="I15" i="5"/>
  <c r="C20" i="11"/>
  <c r="I17" i="5"/>
  <c r="D19" i="11" l="1"/>
  <c r="E19" i="11" s="1"/>
  <c r="J11" i="5"/>
  <c r="J15" i="5"/>
  <c r="K15" i="5" s="1"/>
  <c r="I11" i="5"/>
  <c r="I14" i="5"/>
  <c r="J17" i="5"/>
  <c r="K17" i="5" s="1"/>
  <c r="K41" i="5"/>
  <c r="I16" i="5" l="1"/>
  <c r="D20" i="11"/>
  <c r="E20" i="11" s="1"/>
  <c r="J16" i="5"/>
  <c r="I41" i="5"/>
  <c r="C24" i="11"/>
  <c r="C16" i="11" s="1"/>
  <c r="G7" i="9" l="1"/>
  <c r="H7" i="9" s="1"/>
  <c r="G11" i="9"/>
  <c r="H11" i="9" s="1"/>
  <c r="D7" i="9"/>
  <c r="J7" i="9" l="1"/>
  <c r="I8" i="9"/>
  <c r="G6" i="9"/>
  <c r="H6" i="9" s="1"/>
  <c r="K39" i="5" l="1"/>
  <c r="K35" i="5"/>
  <c r="D24" i="11" l="1"/>
  <c r="I35" i="5"/>
  <c r="E24" i="11" l="1"/>
  <c r="D16" i="11"/>
  <c r="E11" i="9"/>
  <c r="C29" i="11" l="1"/>
  <c r="E6" i="9"/>
  <c r="C28" i="11" l="1"/>
  <c r="D28" i="11" l="1"/>
  <c r="E28" i="11" s="1"/>
  <c r="I7" i="9"/>
  <c r="D11" i="9" l="1"/>
  <c r="D6" i="9" l="1"/>
  <c r="J6" i="9" s="1"/>
  <c r="J11" i="9"/>
  <c r="K12" i="9"/>
  <c r="I34" i="5"/>
  <c r="I12" i="9"/>
  <c r="C15" i="11" l="1"/>
  <c r="I33" i="5"/>
  <c r="E16" i="11" l="1"/>
  <c r="J6" i="5"/>
  <c r="I6" i="5"/>
  <c r="I11" i="9"/>
  <c r="D29" i="11" l="1"/>
  <c r="D15" i="11" s="1"/>
  <c r="E15" i="11" l="1"/>
  <c r="E29" i="11"/>
  <c r="I6" i="9"/>
  <c r="E14" i="11" l="1"/>
</calcChain>
</file>

<file path=xl/sharedStrings.xml><?xml version="1.0" encoding="utf-8"?>
<sst xmlns="http://schemas.openxmlformats.org/spreadsheetml/2006/main" count="145" uniqueCount="130">
  <si>
    <t>Denominación del Proyecto</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</si>
  <si>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</si>
  <si>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</si>
  <si>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</si>
  <si>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</si>
  <si>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</si>
  <si>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</si>
  <si>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</si>
  <si>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</si>
  <si>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</si>
  <si>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FUENTE DE INFORMACION: Transparencia Económica - MEF</t>
  </si>
  <si>
    <t>Pliego 136: INSTITUTO NACIONAL DE ENFERMEDADES NEOPLASICAS - INEN</t>
  </si>
  <si>
    <t>136: INSTITUTO NACIONAL DE ENFERMEDADES NEOPLASICAS - INEN</t>
  </si>
  <si>
    <t>2001621: ESTUDIOS DE PRE-INVERSION</t>
  </si>
  <si>
    <t>Ejecución Total Acumulada del PIP</t>
  </si>
  <si>
    <t>Nivel de Ejecución  Mes Marzo   (Devengado)</t>
  </si>
  <si>
    <t>%
Avance  Ejecución respecto al Ppto. Total del Proyecto</t>
  </si>
  <si>
    <t>TOTAL PLIEGO 011: MINISTERIO DE SALUD</t>
  </si>
  <si>
    <t>3……………………………………………………………………………………………………………………………………………………………………………………………………………………………………………………………………………………………………………………………………………………………………………………..</t>
  </si>
  <si>
    <t>2193990: AMPLIACION DE LA CAPACIDAD DE RESPUESTA EN EL TRATAMIENTO AMBULATORIO DEL CANCER DEL INSTITUTO NACIONAL DE ENFERMEDADES NEOPLASICAS, LIMA - PERU</t>
  </si>
  <si>
    <t>TOTAL UE ADSCRITAS AL PLIEGO MINSA</t>
  </si>
  <si>
    <t xml:space="preserve">                                                                                                                                                                                                                                                                                             </t>
  </si>
  <si>
    <t>2250037: MEJORAMIENTO DE LA CAPACIDAD RESOLUTIVA DEL ESTABLECIMIENTO DE SALUD ESTRATEGICO DE PUTINA, PROVINCIA SAN ANTONIO DE PUTINA - REGION PUNO</t>
  </si>
  <si>
    <t>2088617: MEJORAMIENTO DE LA CAPACIDAD RESOLUTIVA DE LOS SERVICIOS DE SALUD PARA BRINDAR ATENCION INTEGRAL A LAS MUJERES (GESTANTES, PARTURIENTAS Y MADRES LACTANTES), NIÑOS Y NIÑAS MENORES DE 3 AÑOS EN EL DEPARTAMENTO DE HUANUCO</t>
  </si>
  <si>
    <t>Pliego 131: INSTITUTO NACIONAL DE SALUD</t>
  </si>
  <si>
    <t>http://apps5.mineco.gob.pe/transparencia/Navegador/default.aspx</t>
  </si>
  <si>
    <t>131: INSTITUTO NACIONAL DE SALUD</t>
  </si>
  <si>
    <t>2178583: MEJORAMIENTO DE LA CAPACIDAD RESOLUTIVA DEL SERVICIO DE NEUROCIRUGIA Y DE LA SALA DE OPERACIONES DEL HOSPITAL DOS DE MAYO</t>
  </si>
  <si>
    <t>2235570: AMPLIACION, MEJORAMIENTO PUESTO DE SALUD LA NORIA DEL CENTRO POBLADO LA NORIA, DISTRITO DE MARCAVELICA - SULLANA - PIURA</t>
  </si>
  <si>
    <t>CONSOLIDADO GENERAL DE LAS EJECUCIONES DEL SECTOR SALUD</t>
  </si>
  <si>
    <t>2285573: MEJORAMIENTO DE LOS SERVICIOS DE SALUD DEL ESTABLECIMIENTO DE SALUD PROGRESO, DEL DISTRITO DE CHIMBOTE, PROVINCIA DE SANTA, DEPARTAMENTO DE ANCASH</t>
  </si>
  <si>
    <t>2170440: EQUIPAMIENTO DEL DEPARTAMENTO DE ANESTESIOLOGIA Y CENTRO QUIRURGICO DEL HOSPITAL NACIONAL ARZOBISPO LOAYZA</t>
  </si>
  <si>
    <t>2172430: MEJORAMIENTO DEL SERVICIO DE NEFROLOGIA DEL HOSPITAL NACIONAL ARZOBISPO LOAYZA - LIMA - LIMA</t>
  </si>
  <si>
    <t>Unidad Ejecutora 027-143: HOSPITAL NACIONAL ARZOBISPO LOAYZA</t>
  </si>
  <si>
    <t>Unidad Ejecutora 028-144: HOSPITAL NACIONAL DOS DE MAYO</t>
  </si>
  <si>
    <t>Unidad Ejecutora 125-1655: PROGRAMA NACIONAL DE INVERSIONES EN SALUD</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</si>
  <si>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</si>
  <si>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</si>
  <si>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</si>
  <si>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</si>
  <si>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EJECUCION DE LOS PROYECTOS DE INVERSION DE LAS UNIDADES EJECUTORAS DEL PLIEGO 011</t>
  </si>
  <si>
    <t>EJECUCION DE LOS PROYECTOS DE INVERSION DE LAS UNIDADES EJECUTORAS DE LOS PLIEGOS ADSCRITOS</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</si>
  <si>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</si>
  <si>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</si>
  <si>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</si>
  <si>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</si>
  <si>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2303995: MEJORAMIENTO DE LOS SERVICIOS DE SALUD DEL HOSPITAL SANTA ROSA DE PUERTO MALDONADO DISTRITO Y PROVINCIA DE TAMBOPATA, DEPARTAMENTO DE MADRE DE DIOS</t>
  </si>
  <si>
    <t>2335905: MEJORAMIENTO Y AMPLIACION DE LOS SERVICIOS DE SALUD DEL HOSPITAL DE APOYO LEONCIO PRADO DISTRITO DE HUAMACHUCO, PROVINCIA SANCHEZ CARRION - LA LIBERTAD</t>
  </si>
  <si>
    <t>2344621: MEJORAMIENTO DE LOS SERVICIOS DE SALUD DEL HOSPITAL SAN MARTIN DE PORRES DE IBERIA, DISTRITO DE IBERIA, PROVINCIA DE TAHUAMANU - MADRE DE DIOS</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</si>
  <si>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</si>
  <si>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</si>
  <si>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Función 20: SALUD</t>
  </si>
  <si>
    <t>..</t>
  </si>
  <si>
    <r>
      <t xml:space="preserve">Año de Ejecución: </t>
    </r>
    <r>
      <rPr>
        <b/>
        <sz val="10"/>
        <rFont val="Arial"/>
        <family val="2"/>
      </rPr>
      <t>2018</t>
    </r>
  </si>
  <si>
    <t>Ejecución acumulada al 2018  (Devengado)</t>
  </si>
  <si>
    <t>Ppto. 2018                    (PIM)</t>
  </si>
  <si>
    <t>Ppto. Ejecución Acumulada al 2017</t>
  </si>
  <si>
    <t>2030208: MEJORAMIENTO Y AMPLIACION DE SERVICIO DE NEUMOLOGIA Y DEL PROGRAMA DE CONTROL DE TUBERCULOSIS DEL HOSPITAL NACIONAL ARZOBISPO LOAYZA</t>
  </si>
  <si>
    <t>2134963: EQUIPAMIENTO DE LA UNIDAD DE CUIDADOS INTENSIVOS CORONARIOS DEL HOSPITAL NACIONAL ARZOBISPO LOAYZA</t>
  </si>
  <si>
    <t>2328426: MEJORAMIENTO Y AMPLIACION DEL SERVICIO DE SALUD EN EL CENTRO DE SALUD VILLA ESTELA - MICRO RED ZAPALLAL, DISTRITO DE ANCON - LIMA - LIMA</t>
  </si>
  <si>
    <t>2343118: MEJORAMIENTO Y AMPLIACION DE LOS SERVICIOS DE SALUD DEL CENTRO DE SALUD DESAGUADERO, DISTRITO DE DESAGUADERO - CHUCUITO - PUNO</t>
  </si>
  <si>
    <t>AÑO 2018</t>
  </si>
  <si>
    <t>Ppto. Ejecución acumulada 2018</t>
  </si>
  <si>
    <t>Ppto 2018 (PIM)</t>
  </si>
  <si>
    <t>Unidad Ejecutora 007-123: INSTITUTO NACIONAL DE CIENCIAS NEUROLOGICAS</t>
  </si>
  <si>
    <t>2108103: MEJORAMIENTO DE LA CAPACIDAD RESOLUTIVA DE LA UNIDAD DE CUIDADOS INTENSIVOS DEL INSTITUTO NACIONAL DE CIENCIAS NEUROLOGICAS</t>
  </si>
  <si>
    <t>Unidad Ejecutora 009-125: INSTITUTO NACIONAL DE REHABILITACION</t>
  </si>
  <si>
    <t>2056337: MEJORAMIENTO DE LA ATENCION DE LAS PERSONAS CON DISCAPACIDAD DE ALTA COMPLEJIDAD EN EL INSTITUTO NACIONAL DE REHABILITACION</t>
  </si>
  <si>
    <t>Unidad Ejecutora 029-145: HOSPITAL DE APOYO SANTA ROSA</t>
  </si>
  <si>
    <t>2345333: ADQUISICION DE EQUIPO DE RAYOS X DIGITAL; EN EL(LA) EESS DE APOYO SANTA ROSA EN LA LOCALIDAD PUEBLO LIBRE, DISTRITO DE PUEBLO LIBRE, PROVINCIA LIMA, DEPARTAMENTO LIMA</t>
  </si>
  <si>
    <t>Unidad Ejecutora 030-146: HOSPITAL DE EMERGENCIAS CASIMIRO ULLOA</t>
  </si>
  <si>
    <t>2148228: AMPLIACION, REMODELACION Y EQUIPAMIENTO DE LOS SERVICIOS DEL DEPARTAMENTO DE PATOLOGIA CLINICA DEL HOSPITAL DE EMERGENCIAS JOSE CASIMIRO ULLOA</t>
  </si>
  <si>
    <t>Unidad Ejecutora 033-149: HOSPITAL NACIONAL DOCENTE MADRE NIÑO - SAN BARTOLOME</t>
  </si>
  <si>
    <t>2197490: INSTALACION DEL MODULO DE ATENCION DE URGENCIAS (MAU) EN EL SERVICIO DE EMERGENCIA DEL HOSPITAL NACIONAL DOCENTE MADRE NIÑO SAN BARTOLOME, LIMA -PERU</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</si>
  <si>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</si>
  <si>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</si>
  <si>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Código SNIP/
Código Unificado</t>
  </si>
  <si>
    <t>2088623: MEJORAMIENTO DE LA CAPACIDAD RESOLUTIVA DE LOS SERVICIOS DE SALUD PARA BRINDAR ATENCION INTEGRAL A LAS MUJERES (GESTANTES, PARTURIENTAS Y MADRES LACTANTES) Y DE NIÑOS Y NIÑAS MENORES DE 3 AÑOS EN EL DEPARTAMENTO DE APURIMAC</t>
  </si>
  <si>
    <t>Ejecución acumulada al mes de
Febrero (Devengado)</t>
  </si>
  <si>
    <t xml:space="preserve">       009-125: INSTITUTO NACIONAL DE REHABILITACION</t>
  </si>
  <si>
    <t xml:space="preserve">       029-145: HOSPITAL DE APOYO SANTA ROSA</t>
  </si>
  <si>
    <t xml:space="preserve">       030-146: HOSPITAL DE EMERGENCIAS CASIMIRO ULLOA</t>
  </si>
  <si>
    <t xml:space="preserve">       033-149: HOSPITAL NACIONAL DOCENTE MADRE NIÑO - SAN BARTOLOME</t>
  </si>
  <si>
    <t xml:space="preserve">       143-1683: DIRECCION DE REDES INTEGRADAS DE SALUD LIMA CENTRO</t>
  </si>
  <si>
    <t xml:space="preserve">       007-123: INSTITUTO NACIONAL DE CIENCIAS NEUROLOGICAS</t>
  </si>
  <si>
    <t>2172722: MEJORAMIENTO Y AMPLIACION DEL LABORATORIO QUIMICO TOXICOLOGICO OCUPACIONAL Y AMBIENTAL DEL CENSOPAS-INS, SEDE CHORRILLOS</t>
  </si>
  <si>
    <t>AL MES DE MARZO 2018</t>
  </si>
  <si>
    <t>DEL MINISTERIO DE SALUD AL MES DE MARZO 2018</t>
  </si>
  <si>
    <t>AL PLIEGO DEL MINISTERIO DE SALUD AL MES DE MARZO 2018</t>
  </si>
  <si>
    <t>2380918: EQUIPAMIENTO BIOMEDICO POR REPOSICION DEL SERVICIO DE ANESTESIA CLINICO QUIRURGICA DEL HOSPITAL NACIONAL DOS DE MAYO</t>
  </si>
  <si>
    <t>2380922: EQUIPAMIENTO BIOMEDICO POR REPOSICION DEL SERVICIO DE BANCO DE SANGRE</t>
  </si>
  <si>
    <t>2380925: EQUIPAMIENTO BIOMEDICO POR REPOSICION DEL SERVICIO DE CARDIOLOGIA DEL HOSPITAL NACIONAL DOS DE MAYO</t>
  </si>
  <si>
    <t>2380928: EQUIPAMIENTO BIOMEDICO POR REPOSICION DEL SERVICIO DE EMERGENCIA Y TRAUMASHOCK</t>
  </si>
  <si>
    <t>2380929: EQUIPAMIENTO BIOMEDICO POR REPOSICION DEL SERVICIO DE GASTROENTEROLOGIA DEL HOSPITAL NACIONAL DOS DE MAYO</t>
  </si>
  <si>
    <t>2380934: EQUIPAMIENTO BIOMEDICO POR REPOSICION DEL SERVICIO DE NEFROLOGIA</t>
  </si>
  <si>
    <t>2380935: EQUIPAMIENTO BIOMEDICO POR REPOSICION DEL SERVICIO DE NEONATOLOGIA Y CUIDADOS CRITICOS DEL HOSPITAL NACIONAL DOS DE MAYO</t>
  </si>
  <si>
    <t>2380936: EQUIPAMIENTO BIOMEDICO POR REPOSICION DEL SERVICIO DE NEUMOLOGIA DEL HOSPITAL NACIONAL DOS DE MAYO</t>
  </si>
  <si>
    <t>2381093: EQUIPAMIENTO BIOMEDICO POR REPOSICION DEL SERVICIO DE OTORRINOLARINGOLOGIA DEL HOSPITAL NACIONAL DOS DE MAYO</t>
  </si>
  <si>
    <t>2183907: MEJORAMIENTO Y AMPLIACION DE LOS SERVICIOS DE SALUD DEL HOSPITAL QUILLABAMBA DISTRITO DE SANTA ANA, PROVINCIA DE LA CONVENCION Y DEPARTAMENTO DE CUSCO</t>
  </si>
  <si>
    <t>2347056: MEJORAMIENTO DE LOS SERVICIOS DE SALUD DEL CENTRO DE SALUD LA RAMADA, DISTRITO LA RAMADA, PROVINCIA CUTERVO, DEPARTAMENTO CAJAMARCA CENTRO POBLADO DE LA RAMADA - DISTRITO DE LA RAMADA - PROVINCIA DE CUTERVO - REGION CAJAMARCA</t>
  </si>
  <si>
    <t>2386533: MEJORAMIENTO Y AMPLIACION DE LOS SERVICIOS DE SALUD DEL HOSPITAL DE APOYO DE POMABAMBA `ANTONIO CALDAS DOMINGUEZ¿, BARRIO DE HUAJTACHACRA, DISTRITO Y PROVINCIA DE POMABAMBA, DEPARTAMENTO DE ANCASH</t>
  </si>
  <si>
    <t>2386577: MEJORAMIENTO DE LOS SERVICIOS DE SALUD DEL HOSPITAL DE APOYO YUNGAY, DISTRITO Y PROVINCIA DE YUNGAY, DEPARTAMENTO ANCASH</t>
  </si>
  <si>
    <t>Unidad Ejecutora 144-1684: DIRECCION DE REDES INTEGRADAS DE SALUD LIMA NORTE</t>
  </si>
  <si>
    <t>2045646: CONSOLIDACION DE LOS SERVICIOS ASISTENCIALES DEL C.S. EL PROGRESO DISTRITO DE CARABAYLLO PROVINCIA DE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</si>
  <si>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</si>
  <si>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</si>
  <si>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</si>
  <si>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</si>
  <si>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</si>
  <si>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</si>
  <si>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</si>
  <si>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</si>
  <si>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2315192: MEJORAMIENTO DE LA CAPACIDAD DE ATENCION NEONATAL DEL CENTRO DE SALUD MEXICO DE LA DIRECCION DE RED DE SALUD LIMA NORTE V RIMAC - SAN MARTIN DE PORRES - LOS OLIVOS, DISTRTITO DE SAN MARTIN DE PORRES, PROVINCIA LIMA, DEPARTAMENTO LIMA, EN EL MARCO DEL</t>
  </si>
  <si>
    <t>2315208: MEJORAMIENTO DE LA CAPACIDAD DE ATENCION NEONATAL DEL CENTRO DE SALUD LAURA CALLER DE LA DIRECCION DE LA RED DE SALUD LIMA NORTE V RIMAC - SAN MARTIN DE PORRES - LOS OLIVOS - DEL DISTRITO DE LOS OLIVOS, PROVINCIA DE LIMA, DEPARTAMENTO DE LIMA, EN 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</si>
  <si>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</si>
  <si>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</si>
  <si>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Unidad Ejecutora 145-1685: DIRECCION DE REDES INTEGRADAS DE SALUD LIMA SUR</t>
  </si>
  <si>
    <t>2057397: MEJORAMIENTO DE LA CAPACIDAD RESOLUTIVA DEL CENTRO DE SALUD SAN GENARO DE VILLA - MICRORED SAN GENARO DE VILLA - RED BARRANCO CHORRILLOS SURCO - DISA II LIMA SUR</t>
  </si>
  <si>
    <t>2092092: MEJORAMIENTO DE LA PRESTACION DE SERVICIOS DE SALUD DEL PUESTO DE SALUD JESUS PODEROSO, MICRORED LEONOR SAAVEDRA - VILLA SAN LUIS, DRS SAN JUAN DE MIRAFLORES - VILLA MARIA DEL TRIUNFO - DISA II LIMA SUR</t>
  </si>
  <si>
    <t>2112720: FORTALECIMIENTO DE LA CAPACIDAD RESOLUTIVA DEL CENTRO DE SALUD I-4 CESAR LOPEZ SILVA DE LA DISA II LIMA SUR</t>
  </si>
  <si>
    <t>2112841: FORTALECIMIENTO DE LA CAPACIDAD RESOLUTIVA DEL CENTRO DE SALUD I-4 VILLA MARIA DEL TRIUNFO DE LA DISA II LIMA SUR</t>
  </si>
  <si>
    <t>2112851: CONSTRUCCION DEL ALMACEN PARA VACUNAS DE LA DIRECCION DE SALUD II LIMA SUR</t>
  </si>
  <si>
    <t>2113092: FORTALECIMIENTO DE LA CAPACIDAD OPERATIVA DEL CENTRO DE SALUD MANCHAY ALTO - MICRORED PACHACAMAC DRS VILLA EL SALVADOR LURIN PACHACAMAC PUCUSANA - DISA II LIMA SUR</t>
  </si>
  <si>
    <t>2131911: MEJORAMIENTO DE LA PRESTACION DE LOS SERVICIOS DE SALUD DEL CENTRO DE SALUD VILLA SAN LUIS DE LA MICRORED LEONOR SAAVEDRA - VILLA SAN LUIS, DE LA RED SAN JUAN DE MIRAFLORES - VILLA MARIA DEL TRIUNFO - DISA II LIMA SUR</t>
  </si>
  <si>
    <t>2135285: MEJORAMIENTO DE LOS SERVICIOS DE SALUD DEL CENTRO DE SALUD DE PUCUSANA DE LA MICRORED SAN BARTOLO, DIRECCION DE RED DE SALUD VILLA EL SALVADOR LURIN PACHACAMAC PUCUSANA, DISA II LIMA SUR</t>
  </si>
  <si>
    <t>2362485: MEJORAMIENTO Y AMPLIACION LOS SERVICIOS DE SALUD DEL HOSPITAL DE APOYO DE CARAZ `SAN JUAN DE DIOS, BARRIO DE MANCHURIA, DISTRITO DE CARAZ Y PROVINCIA DE HUAYLAS, DEPARTAMENTO DE ANCASH CENTRO POBLADO DE CARAZ - DISTRITO DE CARAZ - PROVINCIA DE HUAYL</t>
  </si>
  <si>
    <t>2160305: INNOVACION PARA LA COMPETITIVIDAD 1/</t>
  </si>
  <si>
    <t>1/ Proyecto Multisectorial, monto de inversión por S/.275,000,000 que tiene como Unidad Formuladora al MEF, corresponde a Salud en el año 2018 un PIM de S/.115,692 de  los cuales aún no inicia ejecución.</t>
  </si>
  <si>
    <t xml:space="preserve">       144-1684: DIRECCION DE REDES INTEGRADAS DE SALUD LIMA NORTE</t>
  </si>
  <si>
    <t xml:space="preserve">       145-1685: DIRECCION DE REDES INTEGRADAS DE SALUD LIMA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</si>
</sst>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theme="1"/>
      <name val="Calibri"/>
      <family val="2"/>
      <scheme val="minor"/>
    </font>
    <font>
      <sz val="8"/>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0" fillId="0" borderId="0" applyNumberFormat="0" applyFill="0" applyBorder="0" applyAlignment="0" applyProtection="0"/>
  </cellStyleXfs>
  <cellXfs count="193">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19"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0"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0" xfId="1" applyNumberFormat="1" applyFont="1" applyFill="1" applyBorder="1" applyAlignment="1">
      <alignment horizontal="right" vertical="center" wrapText="1"/>
    </xf>
    <xf numFmtId="3" fontId="19" fillId="6" borderId="10" xfId="1" applyNumberFormat="1" applyFont="1" applyFill="1" applyBorder="1" applyAlignment="1">
      <alignment horizontal="right" vertical="center" wrapText="1"/>
    </xf>
    <xf numFmtId="167" fontId="19" fillId="6" borderId="10"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1"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0" fontId="11" fillId="3" borderId="19"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0" xfId="0" applyFont="1" applyFill="1" applyBorder="1" applyAlignment="1">
      <alignment horizontal="left" vertical="center"/>
    </xf>
    <xf numFmtId="0" fontId="21" fillId="0" borderId="0" xfId="0" quotePrefix="1" applyFont="1" applyAlignment="1">
      <alignment vertical="center" wrapText="1"/>
    </xf>
    <xf numFmtId="0" fontId="19" fillId="4" borderId="15" xfId="0" applyFont="1" applyFill="1" applyBorder="1" applyAlignment="1">
      <alignment horizontal="center" vertical="center" wrapText="1"/>
    </xf>
    <xf numFmtId="3" fontId="14" fillId="0" borderId="0" xfId="10" applyNumberFormat="1" applyFont="1"/>
    <xf numFmtId="3" fontId="19" fillId="4" borderId="12" xfId="0" applyNumberFormat="1" applyFont="1" applyFill="1" applyBorder="1" applyAlignment="1">
      <alignment horizontal="right" vertical="center"/>
    </xf>
    <xf numFmtId="0" fontId="29" fillId="0" borderId="0" xfId="0" applyFont="1" applyBorder="1" applyAlignment="1">
      <alignment vertical="center"/>
    </xf>
    <xf numFmtId="3" fontId="22" fillId="0" borderId="10" xfId="0" applyNumberFormat="1" applyFont="1" applyBorder="1" applyAlignment="1">
      <alignment horizontal="right" vertical="center" wrapText="1"/>
    </xf>
    <xf numFmtId="0" fontId="26" fillId="0" borderId="10" xfId="0" applyFont="1" applyBorder="1" applyAlignment="1"/>
    <xf numFmtId="165" fontId="19" fillId="6" borderId="10" xfId="2" applyNumberFormat="1" applyFont="1" applyFill="1" applyBorder="1" applyAlignment="1">
      <alignment horizontal="right" vertical="center" wrapText="1"/>
    </xf>
    <xf numFmtId="3" fontId="19" fillId="6" borderId="10" xfId="2" applyNumberFormat="1" applyFont="1" applyFill="1" applyBorder="1" applyAlignment="1">
      <alignment horizontal="right" vertical="center" wrapText="1"/>
    </xf>
    <xf numFmtId="167" fontId="19" fillId="6" borderId="10" xfId="2" applyNumberFormat="1" applyFont="1" applyFill="1" applyBorder="1" applyAlignment="1">
      <alignment horizontal="right" vertical="center" wrapText="1"/>
    </xf>
    <xf numFmtId="0" fontId="22"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3" xfId="9" applyNumberFormat="1" applyFont="1" applyFill="1" applyBorder="1" applyAlignment="1">
      <alignment horizontal="right"/>
    </xf>
    <xf numFmtId="0" fontId="19" fillId="4" borderId="36" xfId="0" applyFont="1" applyFill="1" applyBorder="1" applyAlignment="1">
      <alignment vertical="center" wrapText="1"/>
    </xf>
    <xf numFmtId="3" fontId="22" fillId="0" borderId="37"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3" fontId="22" fillId="0" borderId="4" xfId="0" applyNumberFormat="1" applyFont="1" applyBorder="1" applyAlignment="1">
      <alignment horizontal="right" vertical="center" wrapText="1"/>
    </xf>
    <xf numFmtId="3" fontId="19" fillId="6" borderId="11" xfId="2" applyNumberFormat="1" applyFont="1" applyFill="1" applyBorder="1" applyAlignment="1">
      <alignment horizontal="right" vertical="center" wrapText="1"/>
    </xf>
    <xf numFmtId="0" fontId="20" fillId="0" borderId="10" xfId="0" applyFont="1" applyFill="1" applyBorder="1" applyAlignment="1">
      <alignment horizontal="center" vertical="center" wrapText="1"/>
    </xf>
    <xf numFmtId="0" fontId="22" fillId="0" borderId="10" xfId="0" applyFont="1" applyBorder="1" applyAlignment="1">
      <alignment horizontal="justify" vertical="center" wrapText="1"/>
    </xf>
    <xf numFmtId="164" fontId="14" fillId="0" borderId="0" xfId="1" applyNumberFormat="1" applyFont="1" applyAlignment="1">
      <alignment horizontal="right"/>
    </xf>
    <xf numFmtId="166" fontId="22" fillId="0" borderId="10" xfId="0" applyNumberFormat="1" applyFont="1" applyBorder="1" applyAlignment="1">
      <alignment horizontal="right" vertical="center" wrapText="1"/>
    </xf>
    <xf numFmtId="0" fontId="22" fillId="0" borderId="0" xfId="0" applyFont="1" applyBorder="1" applyAlignment="1">
      <alignment horizontal="justify" vertical="center" wrapText="1"/>
    </xf>
    <xf numFmtId="166" fontId="19" fillId="6" borderId="10" xfId="2" applyNumberFormat="1" applyFont="1" applyFill="1" applyBorder="1" applyAlignment="1">
      <alignment horizontal="right" vertical="center" wrapText="1"/>
    </xf>
    <xf numFmtId="166" fontId="19" fillId="6" borderId="11" xfId="2" applyNumberFormat="1" applyFont="1" applyFill="1" applyBorder="1" applyAlignment="1">
      <alignment horizontal="right" vertical="center" wrapText="1"/>
    </xf>
    <xf numFmtId="3" fontId="14" fillId="0" borderId="0" xfId="10" applyNumberFormat="1" applyFont="1" applyFill="1" applyBorder="1"/>
    <xf numFmtId="43" fontId="33" fillId="0" borderId="0" xfId="1" applyFont="1" applyAlignment="1">
      <alignment vertical="center" wrapText="1"/>
    </xf>
    <xf numFmtId="43" fontId="21" fillId="0" borderId="0" xfId="0" applyNumberFormat="1" applyFont="1" applyAlignment="1">
      <alignment vertical="center" wrapText="1"/>
    </xf>
    <xf numFmtId="4" fontId="0" fillId="0" borderId="0" xfId="0" applyNumberFormat="1"/>
    <xf numFmtId="43" fontId="0" fillId="0" borderId="0" xfId="0" applyNumberFormat="1"/>
    <xf numFmtId="0" fontId="7" fillId="2" borderId="0" xfId="9" applyFont="1" applyFill="1"/>
    <xf numFmtId="43" fontId="7" fillId="2" borderId="0" xfId="9" applyNumberFormat="1" applyFont="1" applyFill="1"/>
    <xf numFmtId="43" fontId="7" fillId="2" borderId="0" xfId="1" applyFont="1" applyFill="1"/>
    <xf numFmtId="0" fontId="10" fillId="2" borderId="39" xfId="9" applyFont="1" applyFill="1" applyBorder="1" applyAlignment="1">
      <alignment horizontal="left" wrapText="1"/>
    </xf>
    <xf numFmtId="167" fontId="19" fillId="5" borderId="40" xfId="9" applyNumberFormat="1" applyFont="1" applyFill="1" applyBorder="1" applyAlignment="1">
      <alignment horizontal="right"/>
    </xf>
    <xf numFmtId="166" fontId="26" fillId="0" borderId="0" xfId="0" applyNumberFormat="1" applyFont="1"/>
    <xf numFmtId="166" fontId="21" fillId="0" borderId="0" xfId="0" applyNumberFormat="1" applyFont="1" applyAlignment="1">
      <alignment vertical="center" wrapText="1"/>
    </xf>
    <xf numFmtId="0" fontId="20" fillId="0" borderId="0" xfId="0" applyFont="1" applyFill="1" applyBorder="1" applyAlignment="1">
      <alignment horizontal="center" vertical="center" wrapText="1"/>
    </xf>
    <xf numFmtId="166" fontId="22" fillId="0" borderId="0" xfId="0" applyNumberFormat="1" applyFont="1" applyBorder="1" applyAlignment="1">
      <alignment horizontal="right" vertical="center" wrapText="1"/>
    </xf>
    <xf numFmtId="4" fontId="35" fillId="0" borderId="0" xfId="0" applyNumberFormat="1" applyFont="1"/>
    <xf numFmtId="43" fontId="34" fillId="0" borderId="0" xfId="1" applyFont="1"/>
    <xf numFmtId="43" fontId="26" fillId="0" borderId="0" xfId="1" applyFont="1"/>
    <xf numFmtId="3" fontId="19" fillId="4" borderId="14" xfId="0" applyNumberFormat="1" applyFont="1" applyFill="1" applyBorder="1" applyAlignment="1">
      <alignment horizontal="right" vertical="center"/>
    </xf>
    <xf numFmtId="166" fontId="19" fillId="4" borderId="14" xfId="0" applyNumberFormat="1" applyFont="1" applyFill="1" applyBorder="1" applyAlignment="1">
      <alignment horizontal="right" vertical="center"/>
    </xf>
    <xf numFmtId="0" fontId="36" fillId="0" borderId="0" xfId="0" applyFont="1" applyAlignment="1">
      <alignment vertical="center" wrapText="1"/>
    </xf>
    <xf numFmtId="0" fontId="14" fillId="5" borderId="41" xfId="9" applyFont="1" applyFill="1" applyBorder="1" applyAlignment="1">
      <alignment horizontal="left" wrapText="1"/>
    </xf>
    <xf numFmtId="3" fontId="14" fillId="5" borderId="4" xfId="9" applyNumberFormat="1" applyFont="1" applyFill="1" applyBorder="1" applyAlignment="1">
      <alignment horizontal="right"/>
    </xf>
    <xf numFmtId="0" fontId="22" fillId="0" borderId="2" xfId="0" applyFont="1" applyBorder="1" applyAlignment="1">
      <alignment vertical="center" wrapText="1"/>
    </xf>
    <xf numFmtId="0" fontId="22" fillId="0" borderId="38" xfId="0" applyFont="1" applyBorder="1" applyAlignment="1">
      <alignment horizontal="justify" vertical="center" wrapText="1"/>
    </xf>
    <xf numFmtId="3" fontId="19" fillId="6" borderId="38" xfId="2" applyNumberFormat="1" applyFont="1" applyFill="1" applyBorder="1" applyAlignment="1">
      <alignment horizontal="left" vertical="center" wrapText="1"/>
    </xf>
    <xf numFmtId="0" fontId="14" fillId="2" borderId="42" xfId="9" applyFont="1" applyFill="1" applyBorder="1" applyAlignment="1">
      <alignment horizontal="left" wrapText="1"/>
    </xf>
    <xf numFmtId="3" fontId="14" fillId="5" borderId="43" xfId="9" applyNumberFormat="1" applyFont="1" applyFill="1" applyBorder="1" applyAlignment="1">
      <alignment horizontal="right"/>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1"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6" fillId="3" borderId="20" xfId="10" applyFont="1" applyFill="1" applyBorder="1" applyAlignment="1">
      <alignment horizontal="center" vertical="center" wrapText="1"/>
    </xf>
    <xf numFmtId="0" fontId="16"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3" fontId="32" fillId="0" borderId="0" xfId="11" applyNumberFormat="1" applyFont="1" applyBorder="1" applyAlignment="1">
      <alignment horizontal="left"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8"/>
  <sheetViews>
    <sheetView topLeftCell="A10" workbookViewId="0">
      <selection activeCell="B2" sqref="B2:E29"/>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5" customWidth="1"/>
    <col min="9" max="9" width="29.140625" style="135" bestFit="1" customWidth="1"/>
    <col min="10" max="16384" width="11.42578125" style="1"/>
  </cols>
  <sheetData>
    <row r="1" spans="2:11" ht="15" x14ac:dyDescent="0.2">
      <c r="B1" s="161"/>
      <c r="C1" s="161"/>
      <c r="D1" s="161"/>
    </row>
    <row r="2" spans="2:11" ht="15.75" customHeight="1" x14ac:dyDescent="0.2">
      <c r="B2" s="162" t="s">
        <v>29</v>
      </c>
      <c r="C2" s="162"/>
      <c r="D2" s="162"/>
      <c r="E2" s="162"/>
      <c r="F2" s="5"/>
      <c r="G2" s="9"/>
      <c r="H2" s="36"/>
    </row>
    <row r="3" spans="2:11" ht="15" customHeight="1" x14ac:dyDescent="0.2">
      <c r="B3" s="162" t="s">
        <v>86</v>
      </c>
      <c r="C3" s="162"/>
      <c r="D3" s="162"/>
      <c r="E3" s="162"/>
    </row>
    <row r="4" spans="2:11" x14ac:dyDescent="0.2">
      <c r="B4" s="163"/>
      <c r="C4" s="163"/>
      <c r="D4" s="163"/>
    </row>
    <row r="5" spans="2:11" x14ac:dyDescent="0.2">
      <c r="B5" s="2"/>
      <c r="C5" s="2"/>
      <c r="D5" s="2"/>
    </row>
    <row r="6" spans="2:11" x14ac:dyDescent="0.2">
      <c r="B6" s="2"/>
      <c r="C6" s="2"/>
      <c r="D6" s="2"/>
    </row>
    <row r="7" spans="2:11" ht="12.75" customHeight="1" x14ac:dyDescent="0.2">
      <c r="B7" s="164" t="s">
        <v>53</v>
      </c>
      <c r="C7" s="164"/>
      <c r="D7" s="164"/>
      <c r="F7" s="23"/>
    </row>
    <row r="8" spans="2:11" ht="12.75" customHeight="1" x14ac:dyDescent="0.2">
      <c r="B8" s="164" t="s">
        <v>6</v>
      </c>
      <c r="C8" s="164"/>
      <c r="D8" s="164"/>
      <c r="F8" s="23"/>
    </row>
    <row r="9" spans="2:11" ht="12.75" customHeight="1" x14ac:dyDescent="0.2">
      <c r="B9" s="3"/>
      <c r="C9" s="3"/>
      <c r="D9" s="3"/>
      <c r="F9" s="23"/>
    </row>
    <row r="10" spans="2:11" x14ac:dyDescent="0.2">
      <c r="B10" s="1" t="s">
        <v>21</v>
      </c>
      <c r="F10" s="24"/>
    </row>
    <row r="11" spans="2:11" ht="13.5" thickBot="1" x14ac:dyDescent="0.25">
      <c r="C11" s="22"/>
    </row>
    <row r="12" spans="2:11" ht="13.5" customHeight="1" thickBot="1" x14ac:dyDescent="0.25">
      <c r="B12" s="157" t="s">
        <v>3</v>
      </c>
      <c r="C12" s="158" t="s">
        <v>4</v>
      </c>
      <c r="D12" s="159" t="s">
        <v>54</v>
      </c>
      <c r="E12" s="157" t="s">
        <v>9</v>
      </c>
      <c r="G12" s="8"/>
    </row>
    <row r="13" spans="2:11" ht="39" customHeight="1" thickBot="1" x14ac:dyDescent="0.25">
      <c r="B13" s="157"/>
      <c r="C13" s="158"/>
      <c r="D13" s="160"/>
      <c r="E13" s="157"/>
      <c r="G13" s="8"/>
    </row>
    <row r="14" spans="2:11" s="13" customFormat="1" ht="34.5" customHeight="1" thickBot="1" x14ac:dyDescent="0.25">
      <c r="B14" s="6" t="s">
        <v>2</v>
      </c>
      <c r="C14" s="12">
        <v>350355359</v>
      </c>
      <c r="D14" s="12">
        <v>22062268</v>
      </c>
      <c r="E14" s="79">
        <f t="shared" ref="E14:E29" si="0">D14/C14%</f>
        <v>6.2971116134689984</v>
      </c>
      <c r="F14" s="21"/>
      <c r="G14" s="14"/>
      <c r="H14" s="35"/>
      <c r="I14" s="135"/>
      <c r="K14" s="14"/>
    </row>
    <row r="15" spans="2:11" s="13" customFormat="1" ht="21.75" customHeight="1" thickBot="1" x14ac:dyDescent="0.25">
      <c r="B15" s="138" t="s">
        <v>51</v>
      </c>
      <c r="C15" s="12">
        <f>C16+C28+C29</f>
        <v>348825359</v>
      </c>
      <c r="D15" s="12">
        <f>D16+D28+D29</f>
        <v>22062268</v>
      </c>
      <c r="E15" s="79">
        <f>D15/C15%</f>
        <v>6.3247316832833818</v>
      </c>
      <c r="F15" s="21"/>
      <c r="G15" s="14"/>
      <c r="H15" s="35"/>
      <c r="I15" s="135"/>
      <c r="K15" s="14"/>
    </row>
    <row r="16" spans="2:11" ht="26.25" customHeight="1" x14ac:dyDescent="0.2">
      <c r="B16" s="15" t="s">
        <v>5</v>
      </c>
      <c r="C16" s="16">
        <f>SUM(C17:C27)</f>
        <v>201610565</v>
      </c>
      <c r="D16" s="16">
        <f>SUM(D19:D27)</f>
        <v>18052989</v>
      </c>
      <c r="E16" s="139">
        <f t="shared" si="0"/>
        <v>8.954386393391637</v>
      </c>
      <c r="F16" s="20"/>
      <c r="G16" s="8"/>
      <c r="I16" s="136"/>
    </row>
    <row r="17" spans="2:9" ht="26.25" customHeight="1" x14ac:dyDescent="0.2">
      <c r="B17" s="150" t="s">
        <v>84</v>
      </c>
      <c r="C17" s="151">
        <f>'PLIEGO MINSA'!E7</f>
        <v>279196</v>
      </c>
      <c r="D17" s="151">
        <f>'PLIEGO MINSA'!H7</f>
        <v>0</v>
      </c>
      <c r="E17" s="19">
        <f t="shared" si="0"/>
        <v>0</v>
      </c>
      <c r="F17" s="20"/>
      <c r="G17" s="8"/>
      <c r="I17" s="136"/>
    </row>
    <row r="18" spans="2:9" ht="23.25" customHeight="1" x14ac:dyDescent="0.2">
      <c r="B18" s="150" t="s">
        <v>79</v>
      </c>
      <c r="C18" s="151">
        <f>'PLIEGO MINSA'!E9</f>
        <v>533380</v>
      </c>
      <c r="D18" s="151">
        <f>'PLIEGO MINSA'!H9</f>
        <v>0</v>
      </c>
      <c r="E18" s="19">
        <f t="shared" si="0"/>
        <v>0</v>
      </c>
      <c r="F18" s="20"/>
      <c r="G18" s="8"/>
      <c r="I18" s="136"/>
    </row>
    <row r="19" spans="2:9" ht="18.75" customHeight="1" x14ac:dyDescent="0.2">
      <c r="B19" s="17" t="s">
        <v>37</v>
      </c>
      <c r="C19" s="18">
        <f>'PLIEGO MINSA'!E11</f>
        <v>758974</v>
      </c>
      <c r="D19" s="18">
        <f>'PLIEGO MINSA'!H11</f>
        <v>0</v>
      </c>
      <c r="E19" s="19">
        <f t="shared" si="0"/>
        <v>0</v>
      </c>
      <c r="F19" s="20"/>
      <c r="G19" s="8"/>
    </row>
    <row r="20" spans="2:9" ht="18.75" customHeight="1" x14ac:dyDescent="0.2">
      <c r="B20" s="17" t="s">
        <v>38</v>
      </c>
      <c r="C20" s="18">
        <f>'PLIEGO MINSA'!E16</f>
        <v>5947916</v>
      </c>
      <c r="D20" s="18">
        <f>'PLIEGO MINSA'!H16</f>
        <v>0</v>
      </c>
      <c r="E20" s="19">
        <f t="shared" si="0"/>
        <v>0</v>
      </c>
      <c r="F20" s="20"/>
      <c r="G20" s="8"/>
    </row>
    <row r="21" spans="2:9" ht="18.75" customHeight="1" x14ac:dyDescent="0.2">
      <c r="B21" s="17" t="s">
        <v>80</v>
      </c>
      <c r="C21" s="18">
        <f>'PLIEGO MINSA'!E27</f>
        <v>240000</v>
      </c>
      <c r="D21" s="18">
        <f>'PLIEGO MINSA'!H27</f>
        <v>0</v>
      </c>
      <c r="E21" s="19">
        <f t="shared" si="0"/>
        <v>0</v>
      </c>
      <c r="F21" s="20"/>
      <c r="G21" s="8"/>
    </row>
    <row r="22" spans="2:9" ht="18.75" customHeight="1" x14ac:dyDescent="0.2">
      <c r="B22" s="17" t="s">
        <v>81</v>
      </c>
      <c r="C22" s="18">
        <f>'PLIEGO MINSA'!E29</f>
        <v>355067</v>
      </c>
      <c r="D22" s="18">
        <f>'PLIEGO MINSA'!H29</f>
        <v>0</v>
      </c>
      <c r="E22" s="19">
        <f t="shared" si="0"/>
        <v>0</v>
      </c>
      <c r="F22" s="20"/>
      <c r="G22" s="8"/>
    </row>
    <row r="23" spans="2:9" ht="18.75" customHeight="1" x14ac:dyDescent="0.2">
      <c r="B23" s="17" t="s">
        <v>82</v>
      </c>
      <c r="C23" s="18">
        <f>'PLIEGO MINSA'!E31</f>
        <v>48720</v>
      </c>
      <c r="D23" s="18">
        <f>'PLIEGO MINSA'!H31</f>
        <v>0</v>
      </c>
      <c r="E23" s="19">
        <f t="shared" si="0"/>
        <v>0</v>
      </c>
      <c r="F23" s="20"/>
      <c r="G23" s="8"/>
    </row>
    <row r="24" spans="2:9" ht="22.9" customHeight="1" x14ac:dyDescent="0.2">
      <c r="B24" s="17" t="s">
        <v>39</v>
      </c>
      <c r="C24" s="18">
        <f>'PLIEGO MINSA'!E33</f>
        <v>176674391</v>
      </c>
      <c r="D24" s="18">
        <f>'PLIEGO MINSA'!H33</f>
        <v>18052989</v>
      </c>
      <c r="E24" s="19">
        <f t="shared" si="0"/>
        <v>10.218226251024689</v>
      </c>
      <c r="F24" s="20"/>
      <c r="G24" s="8"/>
    </row>
    <row r="25" spans="2:9" ht="22.9" customHeight="1" x14ac:dyDescent="0.2">
      <c r="B25" s="17" t="s">
        <v>83</v>
      </c>
      <c r="C25" s="18">
        <f>'PLIEGO MINSA'!E57</f>
        <v>21067</v>
      </c>
      <c r="D25" s="18">
        <f>'PLIEGO MINSA'!H57</f>
        <v>0</v>
      </c>
      <c r="E25" s="19">
        <f t="shared" si="0"/>
        <v>0</v>
      </c>
      <c r="F25" s="20"/>
      <c r="G25" s="8"/>
    </row>
    <row r="26" spans="2:9" ht="22.9" customHeight="1" x14ac:dyDescent="0.2">
      <c r="B26" s="17" t="s">
        <v>128</v>
      </c>
      <c r="C26" s="18">
        <f>'PLIEGO MINSA'!E59</f>
        <v>4308527</v>
      </c>
      <c r="D26" s="18">
        <f>'PLIEGO MINSA'!H59</f>
        <v>0</v>
      </c>
      <c r="E26" s="19">
        <f t="shared" si="0"/>
        <v>0</v>
      </c>
      <c r="F26" s="20"/>
      <c r="G26" s="8"/>
    </row>
    <row r="27" spans="2:9" ht="22.9" customHeight="1" thickBot="1" x14ac:dyDescent="0.25">
      <c r="B27" s="155" t="s">
        <v>129</v>
      </c>
      <c r="C27" s="156">
        <f>'PLIEGO MINSA'!E73</f>
        <v>12443327</v>
      </c>
      <c r="D27" s="156">
        <f>'PLIEGO MINSA'!H73</f>
        <v>0</v>
      </c>
      <c r="E27" s="19">
        <f t="shared" si="0"/>
        <v>0</v>
      </c>
      <c r="F27" s="20"/>
      <c r="G27" s="8"/>
    </row>
    <row r="28" spans="2:9" ht="30.75" customHeight="1" thickBot="1" x14ac:dyDescent="0.25">
      <c r="B28" s="114" t="s">
        <v>26</v>
      </c>
      <c r="C28" s="115">
        <f>'UE ADSCRITAS AL PLIEGO MINSA'!E7</f>
        <v>3835170</v>
      </c>
      <c r="D28" s="115">
        <f>'UE ADSCRITAS AL PLIEGO MINSA'!H7</f>
        <v>0</v>
      </c>
      <c r="E28" s="116">
        <f t="shared" si="0"/>
        <v>0</v>
      </c>
      <c r="F28" s="20"/>
      <c r="G28" s="8"/>
    </row>
    <row r="29" spans="2:9" ht="30.75" customHeight="1" thickBot="1" x14ac:dyDescent="0.25">
      <c r="B29" s="114" t="s">
        <v>12</v>
      </c>
      <c r="C29" s="115">
        <f>'UE ADSCRITAS AL PLIEGO MINSA'!E11</f>
        <v>143379624</v>
      </c>
      <c r="D29" s="115">
        <f>'UE ADSCRITAS AL PLIEGO MINSA'!H11</f>
        <v>4009279</v>
      </c>
      <c r="E29" s="116">
        <f t="shared" si="0"/>
        <v>2.7962683177353012</v>
      </c>
      <c r="F29" s="20"/>
      <c r="G29" s="8" t="s">
        <v>52</v>
      </c>
    </row>
    <row r="30" spans="2:9" x14ac:dyDescent="0.2">
      <c r="C30" s="7"/>
      <c r="D30" s="80"/>
      <c r="I30" s="137"/>
    </row>
    <row r="31" spans="2:9" x14ac:dyDescent="0.2">
      <c r="D31" s="7"/>
      <c r="I31" s="137"/>
    </row>
    <row r="32" spans="2:9" ht="33" customHeight="1" x14ac:dyDescent="0.2">
      <c r="D32" s="7"/>
      <c r="E32" s="7"/>
    </row>
    <row r="33" spans="4:7" x14ac:dyDescent="0.2">
      <c r="D33" s="7"/>
      <c r="E33" s="11"/>
    </row>
    <row r="34" spans="4:7" ht="18" x14ac:dyDescent="0.25">
      <c r="D34" s="7"/>
      <c r="G34" s="10"/>
    </row>
    <row r="36" spans="4:7" x14ac:dyDescent="0.2">
      <c r="D36" s="7"/>
      <c r="E36" s="11"/>
    </row>
    <row r="37" spans="4:7" x14ac:dyDescent="0.2">
      <c r="D37" s="7"/>
    </row>
    <row r="38" spans="4:7" x14ac:dyDescent="0.2">
      <c r="E38"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02"/>
  <sheetViews>
    <sheetView tabSelected="1" zoomScaleNormal="100" workbookViewId="0">
      <pane xSplit="2" ySplit="6" topLeftCell="C77" activePane="bottomRight" state="frozen"/>
      <selection pane="topRight" activeCell="C1" sqref="C1"/>
      <selection pane="bottomLeft" activeCell="A8" sqref="A8"/>
      <selection pane="bottomRight" activeCell="N5" sqref="N5"/>
    </sheetView>
  </sheetViews>
  <sheetFormatPr baseColWidth="10" defaultColWidth="11.42578125" defaultRowHeight="5.65" customHeight="1" x14ac:dyDescent="0.2"/>
  <cols>
    <col min="1" max="1" width="8.5703125" style="58" customWidth="1"/>
    <col min="2" max="2" width="41.42578125" style="78" customWidth="1"/>
    <col min="3" max="3" width="10.5703125" style="59" customWidth="1" collapsed="1"/>
    <col min="4" max="4" width="12.28515625" style="59" customWidth="1"/>
    <col min="5" max="5" width="13" style="60" customWidth="1"/>
    <col min="6" max="6" width="11.7109375" style="60" customWidth="1"/>
    <col min="7" max="7" width="11.7109375" style="33" customWidth="1"/>
    <col min="8" max="8" width="11.28515625" style="33" customWidth="1"/>
    <col min="9" max="9" width="8.7109375" style="61" customWidth="1"/>
    <col min="10" max="10" width="12.28515625" style="57" customWidth="1"/>
    <col min="11" max="11" width="10.5703125" style="62" customWidth="1"/>
    <col min="12" max="12" width="2.85546875" style="33" customWidth="1"/>
    <col min="13" max="13" width="11.42578125" style="33" customWidth="1"/>
    <col min="14" max="14" width="11.42578125" style="33"/>
    <col min="15" max="15" width="11.85546875" style="33" bestFit="1" customWidth="1"/>
    <col min="16" max="16384" width="11.42578125" style="33"/>
  </cols>
  <sheetData>
    <row r="1" spans="1:12" s="30" customFormat="1" ht="18.75" customHeight="1" x14ac:dyDescent="0.2">
      <c r="A1" s="170" t="s">
        <v>40</v>
      </c>
      <c r="B1" s="170"/>
      <c r="C1" s="170"/>
      <c r="D1" s="170"/>
      <c r="E1" s="170"/>
      <c r="F1" s="170"/>
      <c r="G1" s="170"/>
      <c r="H1" s="170"/>
      <c r="I1" s="170"/>
      <c r="J1" s="170"/>
      <c r="K1" s="170"/>
    </row>
    <row r="2" spans="1:12" s="30" customFormat="1" ht="18.75" customHeight="1" x14ac:dyDescent="0.2">
      <c r="A2" s="171" t="s">
        <v>87</v>
      </c>
      <c r="B2" s="171"/>
      <c r="C2" s="171"/>
      <c r="D2" s="171"/>
      <c r="E2" s="171"/>
      <c r="F2" s="171"/>
      <c r="G2" s="171"/>
      <c r="H2" s="171"/>
      <c r="I2" s="171"/>
      <c r="J2" s="171"/>
      <c r="K2" s="171"/>
    </row>
    <row r="3" spans="1:12" s="30" customFormat="1" ht="18.75" customHeight="1" x14ac:dyDescent="0.2">
      <c r="A3" s="68"/>
      <c r="B3" s="82"/>
      <c r="C3" s="68"/>
      <c r="D3" s="68"/>
      <c r="E3" s="120"/>
      <c r="F3" s="68"/>
      <c r="G3" s="55"/>
      <c r="H3" s="85"/>
      <c r="I3" s="85"/>
      <c r="J3" s="69"/>
      <c r="K3" s="70"/>
      <c r="L3" s="130"/>
    </row>
    <row r="4" spans="1:12" s="30" customFormat="1" ht="13.5" customHeight="1" x14ac:dyDescent="0.2">
      <c r="A4" s="168" t="s">
        <v>76</v>
      </c>
      <c r="B4" s="168" t="s">
        <v>0</v>
      </c>
      <c r="C4" s="176" t="s">
        <v>1</v>
      </c>
      <c r="D4" s="176" t="s">
        <v>56</v>
      </c>
      <c r="E4" s="167" t="s">
        <v>61</v>
      </c>
      <c r="F4" s="167"/>
      <c r="G4" s="167"/>
      <c r="H4" s="167"/>
      <c r="I4" s="167"/>
      <c r="J4" s="172" t="s">
        <v>14</v>
      </c>
      <c r="K4" s="174" t="s">
        <v>16</v>
      </c>
    </row>
    <row r="5" spans="1:12" s="31" customFormat="1" ht="75.75" customHeight="1" thickBot="1" x14ac:dyDescent="0.3">
      <c r="A5" s="169"/>
      <c r="B5" s="168"/>
      <c r="C5" s="177"/>
      <c r="D5" s="177"/>
      <c r="E5" s="83" t="s">
        <v>55</v>
      </c>
      <c r="F5" s="27" t="s">
        <v>78</v>
      </c>
      <c r="G5" s="26" t="s">
        <v>15</v>
      </c>
      <c r="H5" s="37" t="s">
        <v>62</v>
      </c>
      <c r="I5" s="29" t="s">
        <v>9</v>
      </c>
      <c r="J5" s="173"/>
      <c r="K5" s="175"/>
    </row>
    <row r="6" spans="1:12" s="94" customFormat="1" ht="21.75" customHeight="1" x14ac:dyDescent="0.2">
      <c r="A6" s="92"/>
      <c r="B6" s="93" t="s">
        <v>17</v>
      </c>
      <c r="C6" s="93"/>
      <c r="D6" s="90">
        <f>D7+D9+D11+D16+D27+D29+D31+D33+D57+D59+D73</f>
        <v>307428951.65000004</v>
      </c>
      <c r="E6" s="90">
        <f>E7+E9+E11+E16+E27+E29+E31+E33+E57+E59+E73</f>
        <v>201610565</v>
      </c>
      <c r="F6" s="90">
        <f>F7+F9+F11+F16+F27+F29+F31+F33+F57+F59+F73</f>
        <v>9076781</v>
      </c>
      <c r="G6" s="90">
        <f t="shared" ref="G6" si="0">G7+G9+G11+G16+G27+G29+G31+G33+G57</f>
        <v>8976208</v>
      </c>
      <c r="H6" s="90">
        <f>F6+G6</f>
        <v>18052989</v>
      </c>
      <c r="I6" s="91">
        <f t="shared" ref="I6:I37" si="1">H6/E6%</f>
        <v>8.954386393391637</v>
      </c>
      <c r="J6" s="90">
        <f t="shared" ref="J6:J37" si="2">D6+H6</f>
        <v>325481940.65000004</v>
      </c>
      <c r="K6" s="93"/>
      <c r="L6" s="125"/>
    </row>
    <row r="7" spans="1:12" ht="26.25" customHeight="1" x14ac:dyDescent="0.2">
      <c r="A7" s="43"/>
      <c r="B7" s="88" t="s">
        <v>64</v>
      </c>
      <c r="C7" s="88"/>
      <c r="D7" s="48">
        <f>D8</f>
        <v>1544079.07</v>
      </c>
      <c r="E7" s="48">
        <f>E8</f>
        <v>279196</v>
      </c>
      <c r="F7" s="48">
        <f>F8</f>
        <v>0</v>
      </c>
      <c r="G7" s="48"/>
      <c r="H7" s="48">
        <f t="shared" ref="H7:H70" si="3">F7+G7</f>
        <v>0</v>
      </c>
      <c r="I7" s="89">
        <f t="shared" si="1"/>
        <v>0</v>
      </c>
      <c r="J7" s="48">
        <f t="shared" si="2"/>
        <v>1544079.07</v>
      </c>
      <c r="K7" s="48"/>
      <c r="L7" s="32"/>
    </row>
    <row r="8" spans="1:12" ht="48" x14ac:dyDescent="0.2">
      <c r="A8" s="45">
        <v>117211</v>
      </c>
      <c r="B8" s="43" t="s">
        <v>65</v>
      </c>
      <c r="C8" s="101">
        <v>2308127.64</v>
      </c>
      <c r="D8" s="101">
        <v>1544079.07</v>
      </c>
      <c r="E8" s="44">
        <v>279196</v>
      </c>
      <c r="F8" s="44">
        <v>0</v>
      </c>
      <c r="G8" s="101"/>
      <c r="H8" s="101">
        <f t="shared" si="3"/>
        <v>0</v>
      </c>
      <c r="I8" s="126">
        <f t="shared" si="1"/>
        <v>0</v>
      </c>
      <c r="J8" s="101">
        <f t="shared" si="2"/>
        <v>1544079.07</v>
      </c>
      <c r="K8" s="119">
        <f>J8/C8%</f>
        <v>66.897473226394013</v>
      </c>
    </row>
    <row r="9" spans="1:12" ht="26.25" customHeight="1" x14ac:dyDescent="0.2">
      <c r="A9" s="43"/>
      <c r="B9" s="88" t="s">
        <v>66</v>
      </c>
      <c r="C9" s="88"/>
      <c r="D9" s="48">
        <f>D10</f>
        <v>87008750.349999994</v>
      </c>
      <c r="E9" s="48">
        <f>E10</f>
        <v>533380</v>
      </c>
      <c r="F9" s="48">
        <v>0</v>
      </c>
      <c r="G9" s="48"/>
      <c r="H9" s="48">
        <f t="shared" si="3"/>
        <v>0</v>
      </c>
      <c r="I9" s="89">
        <f t="shared" si="1"/>
        <v>0</v>
      </c>
      <c r="J9" s="48">
        <f t="shared" si="2"/>
        <v>87008750.349999994</v>
      </c>
      <c r="K9" s="48"/>
      <c r="L9" s="32"/>
    </row>
    <row r="10" spans="1:12" ht="48" x14ac:dyDescent="0.2">
      <c r="A10" s="45">
        <v>16823</v>
      </c>
      <c r="B10" s="43" t="s">
        <v>67</v>
      </c>
      <c r="C10" s="101">
        <v>131606305.98999999</v>
      </c>
      <c r="D10" s="101">
        <v>87008750.349999994</v>
      </c>
      <c r="E10" s="44">
        <v>533380</v>
      </c>
      <c r="F10" s="44">
        <v>0</v>
      </c>
      <c r="G10" s="101"/>
      <c r="H10" s="101">
        <f t="shared" si="3"/>
        <v>0</v>
      </c>
      <c r="I10" s="126">
        <f t="shared" si="1"/>
        <v>0</v>
      </c>
      <c r="J10" s="101">
        <f t="shared" si="2"/>
        <v>87008750.349999994</v>
      </c>
      <c r="K10" s="119">
        <f>J10/C10%</f>
        <v>66.112903705853796</v>
      </c>
    </row>
    <row r="11" spans="1:12" ht="26.25" customHeight="1" x14ac:dyDescent="0.2">
      <c r="A11" s="43"/>
      <c r="B11" s="88" t="s">
        <v>33</v>
      </c>
      <c r="C11" s="88"/>
      <c r="D11" s="48">
        <f>SUM(D12:D15)</f>
        <v>4128507.68</v>
      </c>
      <c r="E11" s="48">
        <f>SUM(E12:E15)</f>
        <v>758974</v>
      </c>
      <c r="F11" s="48">
        <v>0</v>
      </c>
      <c r="G11" s="48">
        <f t="shared" ref="G11" si="4">SUM(G12:G15)</f>
        <v>0</v>
      </c>
      <c r="H11" s="48">
        <f t="shared" si="3"/>
        <v>0</v>
      </c>
      <c r="I11" s="89">
        <f t="shared" si="1"/>
        <v>0</v>
      </c>
      <c r="J11" s="48">
        <f t="shared" si="2"/>
        <v>4128507.68</v>
      </c>
      <c r="K11" s="48"/>
      <c r="L11" s="32"/>
    </row>
    <row r="12" spans="1:12" ht="48" x14ac:dyDescent="0.2">
      <c r="A12" s="45">
        <v>18754</v>
      </c>
      <c r="B12" s="43" t="s">
        <v>57</v>
      </c>
      <c r="C12" s="101">
        <v>1190940.93</v>
      </c>
      <c r="D12" s="101">
        <v>1001063.68</v>
      </c>
      <c r="E12" s="44">
        <v>189877</v>
      </c>
      <c r="F12" s="44">
        <v>0</v>
      </c>
      <c r="G12" s="101"/>
      <c r="H12" s="101">
        <f t="shared" si="3"/>
        <v>0</v>
      </c>
      <c r="I12" s="126">
        <f t="shared" si="1"/>
        <v>0</v>
      </c>
      <c r="J12" s="101">
        <f t="shared" si="2"/>
        <v>1001063.68</v>
      </c>
      <c r="K12" s="119">
        <f>J12/C12%</f>
        <v>84.056535028987554</v>
      </c>
    </row>
    <row r="13" spans="1:12" ht="36" x14ac:dyDescent="0.2">
      <c r="A13" s="45">
        <v>147464</v>
      </c>
      <c r="B13" s="43" t="s">
        <v>58</v>
      </c>
      <c r="C13" s="101">
        <v>1466946</v>
      </c>
      <c r="D13" s="101">
        <v>1394096</v>
      </c>
      <c r="E13" s="44">
        <v>72850</v>
      </c>
      <c r="F13" s="44">
        <v>0</v>
      </c>
      <c r="G13" s="101"/>
      <c r="H13" s="101">
        <f t="shared" si="3"/>
        <v>0</v>
      </c>
      <c r="I13" s="126">
        <f t="shared" si="1"/>
        <v>0</v>
      </c>
      <c r="J13" s="101">
        <f t="shared" si="2"/>
        <v>1394096</v>
      </c>
      <c r="K13" s="119">
        <f>J13/C13%</f>
        <v>95.033900361703843</v>
      </c>
    </row>
    <row r="14" spans="1:12" ht="36" x14ac:dyDescent="0.2">
      <c r="A14" s="45">
        <v>182070</v>
      </c>
      <c r="B14" s="43" t="s">
        <v>31</v>
      </c>
      <c r="C14" s="101">
        <v>1197216.1399999999</v>
      </c>
      <c r="D14" s="101">
        <v>1014908</v>
      </c>
      <c r="E14" s="44">
        <v>39005</v>
      </c>
      <c r="F14" s="44">
        <v>0</v>
      </c>
      <c r="G14" s="101"/>
      <c r="H14" s="101">
        <f t="shared" si="3"/>
        <v>0</v>
      </c>
      <c r="I14" s="126">
        <f t="shared" si="1"/>
        <v>0</v>
      </c>
      <c r="J14" s="101">
        <f t="shared" si="2"/>
        <v>1014908</v>
      </c>
      <c r="K14" s="119">
        <f>J14/C14%</f>
        <v>84.772328578864645</v>
      </c>
    </row>
    <row r="15" spans="1:12" ht="36" x14ac:dyDescent="0.2">
      <c r="A15" s="123">
        <v>206839</v>
      </c>
      <c r="B15" s="124" t="s">
        <v>32</v>
      </c>
      <c r="C15" s="101">
        <v>1531774.66</v>
      </c>
      <c r="D15" s="101">
        <v>718440</v>
      </c>
      <c r="E15" s="101">
        <v>457242</v>
      </c>
      <c r="F15" s="101">
        <v>0</v>
      </c>
      <c r="G15" s="101"/>
      <c r="H15" s="101">
        <f t="shared" si="3"/>
        <v>0</v>
      </c>
      <c r="I15" s="126">
        <f t="shared" si="1"/>
        <v>0</v>
      </c>
      <c r="J15" s="101">
        <f t="shared" si="2"/>
        <v>718440</v>
      </c>
      <c r="K15" s="126">
        <f>J15/C15%</f>
        <v>46.902460183014128</v>
      </c>
    </row>
    <row r="16" spans="1:12" ht="26.25" customHeight="1" x14ac:dyDescent="0.2">
      <c r="A16" s="43"/>
      <c r="B16" s="88" t="s">
        <v>34</v>
      </c>
      <c r="C16" s="88"/>
      <c r="D16" s="48">
        <f>SUM(D17:D26)</f>
        <v>244850</v>
      </c>
      <c r="E16" s="48">
        <f>SUM(E17:E26)</f>
        <v>5947916</v>
      </c>
      <c r="F16" s="48">
        <v>0</v>
      </c>
      <c r="G16" s="48">
        <f t="shared" ref="G16" si="5">G17</f>
        <v>0</v>
      </c>
      <c r="H16" s="48">
        <f t="shared" si="3"/>
        <v>0</v>
      </c>
      <c r="I16" s="89">
        <f t="shared" si="1"/>
        <v>0</v>
      </c>
      <c r="J16" s="48">
        <f t="shared" si="2"/>
        <v>244850</v>
      </c>
      <c r="K16" s="48"/>
      <c r="L16" s="32"/>
    </row>
    <row r="17" spans="1:12" ht="48" x14ac:dyDescent="0.2">
      <c r="A17" s="45">
        <v>220053</v>
      </c>
      <c r="B17" s="43" t="s">
        <v>27</v>
      </c>
      <c r="C17" s="101">
        <v>9951775</v>
      </c>
      <c r="D17" s="118">
        <v>223000</v>
      </c>
      <c r="E17" s="44">
        <v>4711046</v>
      </c>
      <c r="F17" s="44">
        <v>0</v>
      </c>
      <c r="G17" s="101"/>
      <c r="H17" s="101">
        <f t="shared" si="3"/>
        <v>0</v>
      </c>
      <c r="I17" s="126">
        <f t="shared" si="1"/>
        <v>0</v>
      </c>
      <c r="J17" s="101">
        <f t="shared" si="2"/>
        <v>223000</v>
      </c>
      <c r="K17" s="119">
        <f t="shared" ref="K17:K26" si="6">J17/C17%</f>
        <v>2.2408062883254494</v>
      </c>
    </row>
    <row r="18" spans="1:12" ht="48" x14ac:dyDescent="0.2">
      <c r="A18" s="45">
        <v>293788</v>
      </c>
      <c r="B18" s="43" t="s">
        <v>89</v>
      </c>
      <c r="C18" s="101">
        <v>2329563</v>
      </c>
      <c r="D18" s="118">
        <v>9000</v>
      </c>
      <c r="E18" s="44">
        <v>321300</v>
      </c>
      <c r="F18" s="44">
        <v>0</v>
      </c>
      <c r="G18" s="101"/>
      <c r="H18" s="101">
        <f t="shared" si="3"/>
        <v>0</v>
      </c>
      <c r="I18" s="126">
        <f t="shared" si="1"/>
        <v>0</v>
      </c>
      <c r="J18" s="101">
        <f t="shared" si="2"/>
        <v>9000</v>
      </c>
      <c r="K18" s="119">
        <f t="shared" si="6"/>
        <v>0.38633855362572289</v>
      </c>
    </row>
    <row r="19" spans="1:12" ht="36" x14ac:dyDescent="0.2">
      <c r="A19" s="45">
        <v>2380922</v>
      </c>
      <c r="B19" s="43" t="s">
        <v>90</v>
      </c>
      <c r="C19" s="101">
        <v>226400</v>
      </c>
      <c r="D19" s="118">
        <v>0</v>
      </c>
      <c r="E19" s="44">
        <v>203791</v>
      </c>
      <c r="F19" s="44">
        <v>0</v>
      </c>
      <c r="G19" s="101"/>
      <c r="H19" s="101">
        <f t="shared" si="3"/>
        <v>0</v>
      </c>
      <c r="I19" s="126">
        <f t="shared" si="1"/>
        <v>0</v>
      </c>
      <c r="J19" s="101">
        <f t="shared" si="2"/>
        <v>0</v>
      </c>
      <c r="K19" s="119">
        <f t="shared" si="6"/>
        <v>0</v>
      </c>
    </row>
    <row r="20" spans="1:12" ht="36" x14ac:dyDescent="0.2">
      <c r="A20" s="45">
        <v>2380925</v>
      </c>
      <c r="B20" s="43" t="s">
        <v>91</v>
      </c>
      <c r="C20" s="101">
        <v>127900</v>
      </c>
      <c r="D20" s="118">
        <v>0</v>
      </c>
      <c r="E20" s="44">
        <v>125900</v>
      </c>
      <c r="F20" s="44">
        <v>0</v>
      </c>
      <c r="G20" s="101"/>
      <c r="H20" s="101">
        <f t="shared" si="3"/>
        <v>0</v>
      </c>
      <c r="I20" s="126">
        <f t="shared" si="1"/>
        <v>0</v>
      </c>
      <c r="J20" s="101">
        <f t="shared" si="2"/>
        <v>0</v>
      </c>
      <c r="K20" s="119">
        <f t="shared" si="6"/>
        <v>0</v>
      </c>
    </row>
    <row r="21" spans="1:12" ht="36" x14ac:dyDescent="0.2">
      <c r="A21" s="45">
        <v>2380928</v>
      </c>
      <c r="B21" s="43" t="s">
        <v>92</v>
      </c>
      <c r="C21" s="101">
        <v>174005</v>
      </c>
      <c r="D21" s="118">
        <v>12850</v>
      </c>
      <c r="E21" s="44">
        <v>161155</v>
      </c>
      <c r="F21" s="44">
        <v>0</v>
      </c>
      <c r="G21" s="101"/>
      <c r="H21" s="101">
        <f t="shared" si="3"/>
        <v>0</v>
      </c>
      <c r="I21" s="126">
        <f t="shared" si="1"/>
        <v>0</v>
      </c>
      <c r="J21" s="101">
        <f t="shared" si="2"/>
        <v>12850</v>
      </c>
      <c r="K21" s="119">
        <f t="shared" si="6"/>
        <v>7.3848452630671533</v>
      </c>
    </row>
    <row r="22" spans="1:12" ht="48" x14ac:dyDescent="0.2">
      <c r="A22" s="45">
        <v>2380929</v>
      </c>
      <c r="B22" s="43" t="s">
        <v>93</v>
      </c>
      <c r="C22" s="101">
        <v>138886</v>
      </c>
      <c r="D22" s="118">
        <v>0</v>
      </c>
      <c r="E22" s="44">
        <v>124195</v>
      </c>
      <c r="F22" s="44">
        <v>0</v>
      </c>
      <c r="G22" s="101"/>
      <c r="H22" s="101">
        <f t="shared" si="3"/>
        <v>0</v>
      </c>
      <c r="I22" s="126">
        <f t="shared" si="1"/>
        <v>0</v>
      </c>
      <c r="J22" s="101">
        <f t="shared" si="2"/>
        <v>0</v>
      </c>
      <c r="K22" s="119">
        <f t="shared" si="6"/>
        <v>0</v>
      </c>
    </row>
    <row r="23" spans="1:12" ht="24" x14ac:dyDescent="0.2">
      <c r="A23" s="45">
        <v>2380934</v>
      </c>
      <c r="B23" s="43" t="s">
        <v>94</v>
      </c>
      <c r="C23" s="101">
        <v>121720</v>
      </c>
      <c r="D23" s="118">
        <v>0</v>
      </c>
      <c r="E23" s="44">
        <v>97779</v>
      </c>
      <c r="F23" s="44">
        <v>0</v>
      </c>
      <c r="G23" s="101"/>
      <c r="H23" s="101">
        <f t="shared" si="3"/>
        <v>0</v>
      </c>
      <c r="I23" s="126">
        <f t="shared" si="1"/>
        <v>0</v>
      </c>
      <c r="J23" s="101">
        <f t="shared" si="2"/>
        <v>0</v>
      </c>
      <c r="K23" s="119">
        <f t="shared" si="6"/>
        <v>0</v>
      </c>
    </row>
    <row r="24" spans="1:12" ht="48" x14ac:dyDescent="0.2">
      <c r="A24" s="45">
        <v>2380935</v>
      </c>
      <c r="B24" s="43" t="s">
        <v>95</v>
      </c>
      <c r="C24" s="101">
        <v>95300</v>
      </c>
      <c r="D24" s="118">
        <v>0</v>
      </c>
      <c r="E24" s="44">
        <v>94000</v>
      </c>
      <c r="F24" s="44">
        <v>0</v>
      </c>
      <c r="G24" s="101"/>
      <c r="H24" s="101">
        <f t="shared" si="3"/>
        <v>0</v>
      </c>
      <c r="I24" s="126">
        <f t="shared" si="1"/>
        <v>0</v>
      </c>
      <c r="J24" s="101">
        <f t="shared" si="2"/>
        <v>0</v>
      </c>
      <c r="K24" s="119">
        <f t="shared" si="6"/>
        <v>0</v>
      </c>
    </row>
    <row r="25" spans="1:12" ht="36" x14ac:dyDescent="0.2">
      <c r="A25" s="45">
        <v>2380936</v>
      </c>
      <c r="B25" s="43" t="s">
        <v>96</v>
      </c>
      <c r="C25" s="101">
        <v>70698</v>
      </c>
      <c r="D25" s="118">
        <v>0</v>
      </c>
      <c r="E25" s="44">
        <v>62300</v>
      </c>
      <c r="F25" s="44">
        <v>0</v>
      </c>
      <c r="G25" s="101"/>
      <c r="H25" s="101">
        <f t="shared" si="3"/>
        <v>0</v>
      </c>
      <c r="I25" s="126">
        <f t="shared" si="1"/>
        <v>0</v>
      </c>
      <c r="J25" s="101">
        <f t="shared" si="2"/>
        <v>0</v>
      </c>
      <c r="K25" s="119">
        <f t="shared" si="6"/>
        <v>0</v>
      </c>
    </row>
    <row r="26" spans="1:12" ht="48" x14ac:dyDescent="0.2">
      <c r="A26" s="45">
        <v>2381093</v>
      </c>
      <c r="B26" s="43" t="s">
        <v>97</v>
      </c>
      <c r="C26" s="101">
        <v>50000</v>
      </c>
      <c r="D26" s="118">
        <v>0</v>
      </c>
      <c r="E26" s="44">
        <v>46450</v>
      </c>
      <c r="F26" s="44">
        <v>0</v>
      </c>
      <c r="G26" s="101"/>
      <c r="H26" s="101">
        <f t="shared" si="3"/>
        <v>0</v>
      </c>
      <c r="I26" s="126">
        <f t="shared" si="1"/>
        <v>0</v>
      </c>
      <c r="J26" s="101">
        <f t="shared" si="2"/>
        <v>0</v>
      </c>
      <c r="K26" s="119">
        <f t="shared" si="6"/>
        <v>0</v>
      </c>
    </row>
    <row r="27" spans="1:12" ht="26.25" customHeight="1" x14ac:dyDescent="0.2">
      <c r="A27" s="43"/>
      <c r="B27" s="88" t="s">
        <v>68</v>
      </c>
      <c r="C27" s="88"/>
      <c r="D27" s="48">
        <f>D28</f>
        <v>0</v>
      </c>
      <c r="E27" s="48">
        <f>E28</f>
        <v>240000</v>
      </c>
      <c r="F27" s="48">
        <v>0</v>
      </c>
      <c r="G27" s="48"/>
      <c r="H27" s="48">
        <f t="shared" si="3"/>
        <v>0</v>
      </c>
      <c r="I27" s="89">
        <f t="shared" si="1"/>
        <v>0</v>
      </c>
      <c r="J27" s="48">
        <f t="shared" si="2"/>
        <v>0</v>
      </c>
      <c r="K27" s="48"/>
      <c r="L27" s="32"/>
    </row>
    <row r="28" spans="1:12" ht="60" x14ac:dyDescent="0.2">
      <c r="A28" s="45">
        <v>2345333</v>
      </c>
      <c r="B28" s="43" t="s">
        <v>69</v>
      </c>
      <c r="C28" s="101">
        <v>240000</v>
      </c>
      <c r="D28" s="101">
        <v>0</v>
      </c>
      <c r="E28" s="44">
        <v>240000</v>
      </c>
      <c r="F28" s="44">
        <v>0</v>
      </c>
      <c r="G28" s="101"/>
      <c r="H28" s="101">
        <f t="shared" si="3"/>
        <v>0</v>
      </c>
      <c r="I28" s="126">
        <f t="shared" si="1"/>
        <v>0</v>
      </c>
      <c r="J28" s="101">
        <f t="shared" si="2"/>
        <v>0</v>
      </c>
      <c r="K28" s="119">
        <f>J28/C28%</f>
        <v>0</v>
      </c>
    </row>
    <row r="29" spans="1:12" ht="26.25" customHeight="1" x14ac:dyDescent="0.2">
      <c r="A29" s="43"/>
      <c r="B29" s="88" t="s">
        <v>70</v>
      </c>
      <c r="C29" s="88"/>
      <c r="D29" s="48">
        <f>D30</f>
        <v>902012.08</v>
      </c>
      <c r="E29" s="48">
        <f>E30</f>
        <v>355067</v>
      </c>
      <c r="F29" s="48">
        <v>0</v>
      </c>
      <c r="G29" s="48"/>
      <c r="H29" s="48">
        <f t="shared" si="3"/>
        <v>0</v>
      </c>
      <c r="I29" s="89">
        <f t="shared" si="1"/>
        <v>0</v>
      </c>
      <c r="J29" s="48">
        <f t="shared" si="2"/>
        <v>902012.08</v>
      </c>
      <c r="K29" s="48"/>
      <c r="L29" s="32"/>
    </row>
    <row r="30" spans="1:12" ht="60" x14ac:dyDescent="0.2">
      <c r="A30" s="45">
        <v>172862</v>
      </c>
      <c r="B30" s="43" t="s">
        <v>71</v>
      </c>
      <c r="C30" s="101">
        <v>1266047.04</v>
      </c>
      <c r="D30" s="101">
        <v>902012.08</v>
      </c>
      <c r="E30" s="44">
        <v>355067</v>
      </c>
      <c r="F30" s="44">
        <v>0</v>
      </c>
      <c r="G30" s="101"/>
      <c r="H30" s="101">
        <f t="shared" si="3"/>
        <v>0</v>
      </c>
      <c r="I30" s="126">
        <f t="shared" si="1"/>
        <v>0</v>
      </c>
      <c r="J30" s="101">
        <f t="shared" si="2"/>
        <v>902012.08</v>
      </c>
      <c r="K30" s="119">
        <f>J30/C30%</f>
        <v>71.246332205792285</v>
      </c>
    </row>
    <row r="31" spans="1:12" ht="26.25" customHeight="1" x14ac:dyDescent="0.2">
      <c r="A31" s="43"/>
      <c r="B31" s="88" t="s">
        <v>72</v>
      </c>
      <c r="C31" s="88"/>
      <c r="D31" s="48">
        <f>D32</f>
        <v>708875.71</v>
      </c>
      <c r="E31" s="48">
        <f>E32</f>
        <v>48720</v>
      </c>
      <c r="F31" s="48">
        <v>0</v>
      </c>
      <c r="G31" s="48"/>
      <c r="H31" s="48">
        <f t="shared" si="3"/>
        <v>0</v>
      </c>
      <c r="I31" s="89">
        <f t="shared" si="1"/>
        <v>0</v>
      </c>
      <c r="J31" s="48">
        <f t="shared" si="2"/>
        <v>708875.71</v>
      </c>
      <c r="K31" s="48"/>
      <c r="L31" s="32"/>
    </row>
    <row r="32" spans="1:12" ht="60" x14ac:dyDescent="0.2">
      <c r="A32" s="45">
        <v>255957</v>
      </c>
      <c r="B32" s="43" t="s">
        <v>73</v>
      </c>
      <c r="C32" s="101">
        <v>1184329.48</v>
      </c>
      <c r="D32" s="101">
        <v>708875.71</v>
      </c>
      <c r="E32" s="44">
        <v>48720</v>
      </c>
      <c r="F32" s="44">
        <v>0</v>
      </c>
      <c r="G32" s="101"/>
      <c r="H32" s="101">
        <f t="shared" si="3"/>
        <v>0</v>
      </c>
      <c r="I32" s="126">
        <f t="shared" si="1"/>
        <v>0</v>
      </c>
      <c r="J32" s="101">
        <f t="shared" si="2"/>
        <v>708875.71</v>
      </c>
      <c r="K32" s="119">
        <f>J32/C32%</f>
        <v>59.854603129527774</v>
      </c>
    </row>
    <row r="33" spans="1:12" ht="29.25" customHeight="1" x14ac:dyDescent="0.2">
      <c r="A33" s="51"/>
      <c r="B33" s="46" t="s">
        <v>35</v>
      </c>
      <c r="C33" s="47"/>
      <c r="D33" s="48">
        <f>SUM(D34:D56)</f>
        <v>149311239.41</v>
      </c>
      <c r="E33" s="48">
        <f>SUM(E34:E56)</f>
        <v>176674391</v>
      </c>
      <c r="F33" s="48">
        <f>SUM(F34:F56)</f>
        <v>9076781</v>
      </c>
      <c r="G33" s="48">
        <f t="shared" ref="G33" si="7">SUM(G34:G54)</f>
        <v>8976208</v>
      </c>
      <c r="H33" s="48">
        <f t="shared" si="3"/>
        <v>18052989</v>
      </c>
      <c r="I33" s="113">
        <f t="shared" si="1"/>
        <v>10.218226251024689</v>
      </c>
      <c r="J33" s="48">
        <f t="shared" si="2"/>
        <v>167364228.41</v>
      </c>
      <c r="K33" s="113"/>
    </row>
    <row r="34" spans="1:12" ht="20.25" customHeight="1" x14ac:dyDescent="0.2">
      <c r="A34" s="49"/>
      <c r="B34" s="43" t="s">
        <v>13</v>
      </c>
      <c r="C34" s="44"/>
      <c r="D34" s="44">
        <v>30983203</v>
      </c>
      <c r="E34" s="44">
        <v>18396557</v>
      </c>
      <c r="F34" s="44">
        <v>478896</v>
      </c>
      <c r="G34" s="44">
        <v>1034676</v>
      </c>
      <c r="H34" s="44">
        <f t="shared" si="3"/>
        <v>1513572</v>
      </c>
      <c r="I34" s="87">
        <f t="shared" si="1"/>
        <v>8.2274743040233016</v>
      </c>
      <c r="J34" s="101">
        <f t="shared" si="2"/>
        <v>32496775</v>
      </c>
      <c r="K34" s="66"/>
      <c r="L34" s="98"/>
    </row>
    <row r="35" spans="1:12" ht="72" x14ac:dyDescent="0.2">
      <c r="A35" s="34">
        <v>67776</v>
      </c>
      <c r="B35" s="43" t="s">
        <v>23</v>
      </c>
      <c r="C35" s="44">
        <v>67541014</v>
      </c>
      <c r="D35" s="44">
        <v>66960886.560000002</v>
      </c>
      <c r="E35" s="44">
        <v>585164</v>
      </c>
      <c r="F35" s="44">
        <v>0</v>
      </c>
      <c r="G35" s="44"/>
      <c r="H35" s="44">
        <f t="shared" si="3"/>
        <v>0</v>
      </c>
      <c r="I35" s="66">
        <f t="shared" si="1"/>
        <v>0</v>
      </c>
      <c r="J35" s="101">
        <f t="shared" si="2"/>
        <v>66960886.560000002</v>
      </c>
      <c r="K35" s="66">
        <f t="shared" ref="K35:K56" si="8">J35/C35%</f>
        <v>99.14107383700221</v>
      </c>
    </row>
    <row r="36" spans="1:12" ht="72" x14ac:dyDescent="0.2">
      <c r="A36" s="34">
        <v>67932</v>
      </c>
      <c r="B36" s="43" t="s">
        <v>77</v>
      </c>
      <c r="C36" s="44">
        <v>32472052</v>
      </c>
      <c r="D36" s="44">
        <v>32237298.57</v>
      </c>
      <c r="E36" s="44">
        <v>207959</v>
      </c>
      <c r="F36" s="44">
        <v>0</v>
      </c>
      <c r="G36" s="44">
        <v>178353</v>
      </c>
      <c r="H36" s="44">
        <f t="shared" si="3"/>
        <v>178353</v>
      </c>
      <c r="I36" s="66">
        <f t="shared" si="1"/>
        <v>85.763539928543608</v>
      </c>
      <c r="J36" s="101">
        <f t="shared" si="2"/>
        <v>32415651.57</v>
      </c>
      <c r="K36" s="66">
        <f t="shared" si="8"/>
        <v>99.826310853407108</v>
      </c>
    </row>
    <row r="37" spans="1:12" ht="60" x14ac:dyDescent="0.2">
      <c r="A37" s="34">
        <v>268462</v>
      </c>
      <c r="B37" s="43" t="s">
        <v>98</v>
      </c>
      <c r="C37" s="44">
        <v>147554030.06</v>
      </c>
      <c r="D37" s="44">
        <v>4036213.28</v>
      </c>
      <c r="E37" s="44">
        <v>34662869</v>
      </c>
      <c r="F37" s="44">
        <v>0</v>
      </c>
      <c r="G37" s="44">
        <v>0</v>
      </c>
      <c r="H37" s="44">
        <f t="shared" si="3"/>
        <v>0</v>
      </c>
      <c r="I37" s="66">
        <f t="shared" si="1"/>
        <v>0</v>
      </c>
      <c r="J37" s="101">
        <f t="shared" si="2"/>
        <v>4036213.28</v>
      </c>
      <c r="K37" s="66">
        <f t="shared" si="8"/>
        <v>2.7354137859594561</v>
      </c>
    </row>
    <row r="38" spans="1:12" ht="48" x14ac:dyDescent="0.2">
      <c r="A38" s="34">
        <v>305343</v>
      </c>
      <c r="B38" s="152" t="s">
        <v>28</v>
      </c>
      <c r="C38" s="44">
        <v>1000113</v>
      </c>
      <c r="D38" s="44">
        <v>48890</v>
      </c>
      <c r="E38" s="44">
        <v>951223</v>
      </c>
      <c r="F38" s="44">
        <v>0</v>
      </c>
      <c r="G38" s="44"/>
      <c r="H38" s="44">
        <f t="shared" si="3"/>
        <v>0</v>
      </c>
      <c r="I38" s="66">
        <f t="shared" ref="I38:I69" si="9">H38/E38%</f>
        <v>0</v>
      </c>
      <c r="J38" s="101">
        <f t="shared" ref="J38:J69" si="10">D38+H38</f>
        <v>48890</v>
      </c>
      <c r="K38" s="66">
        <f t="shared" si="8"/>
        <v>4.8884476054205876</v>
      </c>
    </row>
    <row r="39" spans="1:12" ht="48" x14ac:dyDescent="0.2">
      <c r="A39" s="34">
        <v>256869</v>
      </c>
      <c r="B39" s="43" t="s">
        <v>22</v>
      </c>
      <c r="C39" s="44">
        <v>40010388.399999999</v>
      </c>
      <c r="D39" s="44">
        <v>9858913</v>
      </c>
      <c r="E39" s="44">
        <v>10790701</v>
      </c>
      <c r="F39" s="44">
        <v>2249174</v>
      </c>
      <c r="G39" s="44">
        <v>820943</v>
      </c>
      <c r="H39" s="44">
        <f t="shared" si="3"/>
        <v>3070117</v>
      </c>
      <c r="I39" s="66">
        <f t="shared" si="9"/>
        <v>28.451506533264151</v>
      </c>
      <c r="J39" s="101">
        <f t="shared" si="10"/>
        <v>12929030</v>
      </c>
      <c r="K39" s="66">
        <f t="shared" si="8"/>
        <v>32.314182683615243</v>
      </c>
    </row>
    <row r="40" spans="1:12" ht="65.45" customHeight="1" x14ac:dyDescent="0.2">
      <c r="A40" s="34">
        <v>326206</v>
      </c>
      <c r="B40" s="43" t="s">
        <v>36</v>
      </c>
      <c r="C40" s="44">
        <v>73072983</v>
      </c>
      <c r="D40" s="44">
        <v>1614122</v>
      </c>
      <c r="E40" s="44">
        <v>11469668</v>
      </c>
      <c r="F40" s="44">
        <v>5589110</v>
      </c>
      <c r="G40" s="44">
        <v>5880556</v>
      </c>
      <c r="H40" s="44">
        <f t="shared" si="3"/>
        <v>11469666</v>
      </c>
      <c r="I40" s="66">
        <f t="shared" si="9"/>
        <v>99.99998256270365</v>
      </c>
      <c r="J40" s="101">
        <f t="shared" si="10"/>
        <v>13083788</v>
      </c>
      <c r="K40" s="66">
        <f t="shared" si="8"/>
        <v>17.905096333620321</v>
      </c>
    </row>
    <row r="41" spans="1:12" ht="68.45" customHeight="1" x14ac:dyDescent="0.2">
      <c r="A41" s="34">
        <v>327681</v>
      </c>
      <c r="B41" s="43" t="s">
        <v>30</v>
      </c>
      <c r="C41" s="44">
        <v>43188164</v>
      </c>
      <c r="D41" s="44">
        <v>790135</v>
      </c>
      <c r="E41" s="44">
        <v>2927493</v>
      </c>
      <c r="F41" s="44">
        <v>169260</v>
      </c>
      <c r="G41" s="44">
        <v>82793</v>
      </c>
      <c r="H41" s="44">
        <f t="shared" si="3"/>
        <v>252053</v>
      </c>
      <c r="I41" s="66">
        <f t="shared" si="9"/>
        <v>8.6098583327099334</v>
      </c>
      <c r="J41" s="101">
        <f t="shared" si="10"/>
        <v>1042188</v>
      </c>
      <c r="K41" s="66">
        <f t="shared" si="8"/>
        <v>2.413133376079613</v>
      </c>
    </row>
    <row r="42" spans="1:12" ht="68.45" customHeight="1" x14ac:dyDescent="0.2">
      <c r="A42" s="34">
        <v>342907</v>
      </c>
      <c r="B42" s="43" t="s">
        <v>46</v>
      </c>
      <c r="C42" s="44">
        <v>299767271</v>
      </c>
      <c r="D42" s="44">
        <v>0</v>
      </c>
      <c r="E42" s="44">
        <v>2915484</v>
      </c>
      <c r="F42" s="44">
        <v>20662</v>
      </c>
      <c r="G42" s="44">
        <v>128720</v>
      </c>
      <c r="H42" s="44">
        <f t="shared" si="3"/>
        <v>149382</v>
      </c>
      <c r="I42" s="66">
        <f t="shared" si="9"/>
        <v>5.1237461773070958</v>
      </c>
      <c r="J42" s="101">
        <f t="shared" si="10"/>
        <v>149382</v>
      </c>
      <c r="K42" s="66">
        <f t="shared" si="8"/>
        <v>4.9832658349149801E-2</v>
      </c>
    </row>
    <row r="43" spans="1:12" ht="68.45" customHeight="1" x14ac:dyDescent="0.2">
      <c r="A43" s="34">
        <v>364778</v>
      </c>
      <c r="B43" s="43" t="s">
        <v>59</v>
      </c>
      <c r="C43" s="44">
        <v>297138</v>
      </c>
      <c r="D43" s="44">
        <v>0</v>
      </c>
      <c r="E43" s="44">
        <v>297138</v>
      </c>
      <c r="F43" s="44">
        <v>0</v>
      </c>
      <c r="G43" s="44"/>
      <c r="H43" s="44">
        <f t="shared" si="3"/>
        <v>0</v>
      </c>
      <c r="I43" s="66">
        <f t="shared" si="9"/>
        <v>0</v>
      </c>
      <c r="J43" s="101">
        <f t="shared" si="10"/>
        <v>0</v>
      </c>
      <c r="K43" s="66">
        <f t="shared" si="8"/>
        <v>0</v>
      </c>
    </row>
    <row r="44" spans="1:12" ht="48" x14ac:dyDescent="0.2">
      <c r="A44" s="34">
        <v>374288</v>
      </c>
      <c r="B44" s="43" t="s">
        <v>42</v>
      </c>
      <c r="C44" s="44">
        <v>88277317</v>
      </c>
      <c r="D44" s="44">
        <v>944644</v>
      </c>
      <c r="E44" s="44">
        <v>2170027</v>
      </c>
      <c r="F44" s="44">
        <v>134919</v>
      </c>
      <c r="G44" s="44">
        <v>426755</v>
      </c>
      <c r="H44" s="44">
        <f t="shared" si="3"/>
        <v>561674</v>
      </c>
      <c r="I44" s="66">
        <f t="shared" si="9"/>
        <v>25.883272420112746</v>
      </c>
      <c r="J44" s="101">
        <f t="shared" si="10"/>
        <v>1506318</v>
      </c>
      <c r="K44" s="66">
        <f t="shared" si="8"/>
        <v>1.7063477359648345</v>
      </c>
    </row>
    <row r="45" spans="1:12" ht="48" x14ac:dyDescent="0.2">
      <c r="A45" s="34">
        <v>374962</v>
      </c>
      <c r="B45" s="43" t="s">
        <v>47</v>
      </c>
      <c r="C45" s="44">
        <v>108190617</v>
      </c>
      <c r="D45" s="44">
        <v>0</v>
      </c>
      <c r="E45" s="44">
        <v>1981144</v>
      </c>
      <c r="F45" s="44">
        <v>0</v>
      </c>
      <c r="G45" s="44">
        <v>12000</v>
      </c>
      <c r="H45" s="44">
        <f t="shared" si="3"/>
        <v>12000</v>
      </c>
      <c r="I45" s="66">
        <f t="shared" si="9"/>
        <v>0.6057106399131007</v>
      </c>
      <c r="J45" s="101">
        <f t="shared" si="10"/>
        <v>12000</v>
      </c>
      <c r="K45" s="66">
        <f t="shared" si="8"/>
        <v>1.1091534860181083E-2</v>
      </c>
    </row>
    <row r="46" spans="1:12" ht="48" x14ac:dyDescent="0.2">
      <c r="A46" s="34">
        <v>381809</v>
      </c>
      <c r="B46" s="43" t="s">
        <v>60</v>
      </c>
      <c r="C46" s="44">
        <v>18989050</v>
      </c>
      <c r="D46" s="44">
        <v>0</v>
      </c>
      <c r="E46" s="44">
        <v>1105838</v>
      </c>
      <c r="F46" s="44">
        <v>0</v>
      </c>
      <c r="G46" s="44"/>
      <c r="H46" s="44">
        <f t="shared" si="3"/>
        <v>0</v>
      </c>
      <c r="I46" s="66">
        <f t="shared" si="9"/>
        <v>0</v>
      </c>
      <c r="J46" s="101">
        <f t="shared" si="10"/>
        <v>0</v>
      </c>
      <c r="K46" s="66">
        <f t="shared" si="8"/>
        <v>0</v>
      </c>
    </row>
    <row r="47" spans="1:12" ht="48" x14ac:dyDescent="0.2">
      <c r="A47" s="34">
        <v>381818</v>
      </c>
      <c r="B47" s="43" t="s">
        <v>43</v>
      </c>
      <c r="C47" s="44">
        <v>18188302</v>
      </c>
      <c r="D47" s="44">
        <v>73492</v>
      </c>
      <c r="E47" s="44">
        <v>1326610</v>
      </c>
      <c r="F47" s="44">
        <v>0</v>
      </c>
      <c r="G47" s="44">
        <v>3238</v>
      </c>
      <c r="H47" s="44">
        <f t="shared" si="3"/>
        <v>3238</v>
      </c>
      <c r="I47" s="66">
        <f t="shared" si="9"/>
        <v>0.24408077731963426</v>
      </c>
      <c r="J47" s="101">
        <f t="shared" si="10"/>
        <v>76730</v>
      </c>
      <c r="K47" s="66">
        <f t="shared" si="8"/>
        <v>0.42186455887965796</v>
      </c>
    </row>
    <row r="48" spans="1:12" ht="60" x14ac:dyDescent="0.2">
      <c r="A48" s="34">
        <v>382078</v>
      </c>
      <c r="B48" s="43" t="s">
        <v>44</v>
      </c>
      <c r="C48" s="44">
        <v>77449591.150000006</v>
      </c>
      <c r="D48" s="44">
        <v>488126</v>
      </c>
      <c r="E48" s="44">
        <v>23583258</v>
      </c>
      <c r="F48" s="44">
        <v>0</v>
      </c>
      <c r="G48" s="44">
        <v>0</v>
      </c>
      <c r="H48" s="44">
        <f t="shared" si="3"/>
        <v>0</v>
      </c>
      <c r="I48" s="66">
        <f t="shared" si="9"/>
        <v>0</v>
      </c>
      <c r="J48" s="101">
        <f t="shared" si="10"/>
        <v>488126</v>
      </c>
      <c r="K48" s="66">
        <f t="shared" si="8"/>
        <v>0.63024993773643689</v>
      </c>
    </row>
    <row r="49" spans="1:12" ht="56.45" customHeight="1" x14ac:dyDescent="0.2">
      <c r="A49" s="34">
        <v>382960</v>
      </c>
      <c r="B49" s="43" t="s">
        <v>45</v>
      </c>
      <c r="C49" s="44">
        <v>17759612</v>
      </c>
      <c r="D49" s="44">
        <v>637821</v>
      </c>
      <c r="E49" s="44">
        <v>6848169</v>
      </c>
      <c r="F49" s="44">
        <v>9160</v>
      </c>
      <c r="G49" s="44">
        <v>1448</v>
      </c>
      <c r="H49" s="44">
        <f t="shared" si="3"/>
        <v>10608</v>
      </c>
      <c r="I49" s="66">
        <f t="shared" si="9"/>
        <v>0.15490271925240162</v>
      </c>
      <c r="J49" s="101">
        <f t="shared" si="10"/>
        <v>648429</v>
      </c>
      <c r="K49" s="66">
        <f t="shared" si="8"/>
        <v>3.6511439551719937</v>
      </c>
    </row>
    <row r="50" spans="1:12" ht="56.45" customHeight="1" x14ac:dyDescent="0.2">
      <c r="A50" s="34">
        <v>383146</v>
      </c>
      <c r="B50" s="43" t="s">
        <v>48</v>
      </c>
      <c r="C50" s="44">
        <v>68407859</v>
      </c>
      <c r="D50" s="44">
        <v>0</v>
      </c>
      <c r="E50" s="44">
        <v>2583507</v>
      </c>
      <c r="F50" s="44">
        <v>44461</v>
      </c>
      <c r="G50" s="101">
        <v>152470</v>
      </c>
      <c r="H50" s="101">
        <f t="shared" si="3"/>
        <v>196931</v>
      </c>
      <c r="I50" s="66">
        <f t="shared" si="9"/>
        <v>7.6226230468893643</v>
      </c>
      <c r="J50" s="101">
        <f t="shared" si="10"/>
        <v>196931</v>
      </c>
      <c r="K50" s="66">
        <f t="shared" si="8"/>
        <v>0.28787774223426582</v>
      </c>
    </row>
    <row r="51" spans="1:12" ht="84" x14ac:dyDescent="0.2">
      <c r="A51" s="34">
        <v>2347056</v>
      </c>
      <c r="B51" s="43" t="s">
        <v>99</v>
      </c>
      <c r="C51" s="44">
        <v>26109124.559999999</v>
      </c>
      <c r="D51" s="44">
        <v>0</v>
      </c>
      <c r="E51" s="44">
        <v>820000</v>
      </c>
      <c r="F51" s="44">
        <v>0</v>
      </c>
      <c r="G51" s="44">
        <v>0</v>
      </c>
      <c r="H51" s="44">
        <f t="shared" si="3"/>
        <v>0</v>
      </c>
      <c r="I51" s="66">
        <f t="shared" si="9"/>
        <v>0</v>
      </c>
      <c r="J51" s="101">
        <f t="shared" si="10"/>
        <v>0</v>
      </c>
      <c r="K51" s="66">
        <f t="shared" si="8"/>
        <v>0</v>
      </c>
    </row>
    <row r="52" spans="1:12" ht="68.25" customHeight="1" x14ac:dyDescent="0.2">
      <c r="A52" s="34">
        <v>260172</v>
      </c>
      <c r="B52" s="43" t="s">
        <v>49</v>
      </c>
      <c r="C52" s="44">
        <v>281104504</v>
      </c>
      <c r="D52" s="44">
        <v>336250</v>
      </c>
      <c r="E52" s="44">
        <v>5627749</v>
      </c>
      <c r="F52" s="44">
        <v>370819</v>
      </c>
      <c r="G52" s="121">
        <v>249700</v>
      </c>
      <c r="H52" s="121">
        <f t="shared" si="3"/>
        <v>620519</v>
      </c>
      <c r="I52" s="66">
        <f t="shared" si="9"/>
        <v>11.026060330693499</v>
      </c>
      <c r="J52" s="101">
        <f t="shared" si="10"/>
        <v>956769</v>
      </c>
      <c r="K52" s="66">
        <f t="shared" si="8"/>
        <v>0.34036060838071808</v>
      </c>
    </row>
    <row r="53" spans="1:12" ht="84" x14ac:dyDescent="0.2">
      <c r="A53" s="34">
        <v>2362485</v>
      </c>
      <c r="B53" s="43" t="s">
        <v>125</v>
      </c>
      <c r="C53" s="44">
        <v>142786859.22999999</v>
      </c>
      <c r="D53" s="44">
        <v>0</v>
      </c>
      <c r="E53" s="44">
        <v>16678022</v>
      </c>
      <c r="F53" s="44">
        <v>0</v>
      </c>
      <c r="G53" s="44"/>
      <c r="H53" s="44">
        <f t="shared" si="3"/>
        <v>0</v>
      </c>
      <c r="I53" s="66">
        <f t="shared" si="9"/>
        <v>0</v>
      </c>
      <c r="J53" s="101">
        <f t="shared" si="10"/>
        <v>0</v>
      </c>
      <c r="K53" s="66">
        <f t="shared" si="8"/>
        <v>0</v>
      </c>
    </row>
    <row r="54" spans="1:12" ht="56.45" customHeight="1" x14ac:dyDescent="0.2">
      <c r="A54" s="34">
        <v>385674</v>
      </c>
      <c r="B54" s="43" t="s">
        <v>50</v>
      </c>
      <c r="C54" s="44">
        <v>29644856</v>
      </c>
      <c r="D54" s="44">
        <v>301245</v>
      </c>
      <c r="E54" s="44">
        <v>5081942</v>
      </c>
      <c r="F54" s="44">
        <v>10320</v>
      </c>
      <c r="G54" s="44">
        <v>4556</v>
      </c>
      <c r="H54" s="44">
        <f t="shared" si="3"/>
        <v>14876</v>
      </c>
      <c r="I54" s="66">
        <f t="shared" si="9"/>
        <v>0.29272274260509074</v>
      </c>
      <c r="J54" s="44">
        <f t="shared" si="10"/>
        <v>316121</v>
      </c>
      <c r="K54" s="66">
        <f t="shared" si="8"/>
        <v>1.0663603830627479</v>
      </c>
    </row>
    <row r="55" spans="1:12" ht="72" x14ac:dyDescent="0.2">
      <c r="A55" s="34">
        <v>2386533</v>
      </c>
      <c r="B55" s="43" t="s">
        <v>100</v>
      </c>
      <c r="C55" s="44">
        <v>122556061.31999999</v>
      </c>
      <c r="D55" s="44">
        <v>0</v>
      </c>
      <c r="E55" s="44">
        <v>14403632</v>
      </c>
      <c r="F55" s="44">
        <v>0</v>
      </c>
      <c r="G55" s="44"/>
      <c r="H55" s="44">
        <f t="shared" si="3"/>
        <v>0</v>
      </c>
      <c r="I55" s="66">
        <f t="shared" si="9"/>
        <v>0</v>
      </c>
      <c r="J55" s="44">
        <f t="shared" si="10"/>
        <v>0</v>
      </c>
      <c r="K55" s="66">
        <f t="shared" si="8"/>
        <v>0</v>
      </c>
    </row>
    <row r="56" spans="1:12" ht="48" x14ac:dyDescent="0.2">
      <c r="A56" s="34">
        <v>2386577</v>
      </c>
      <c r="B56" s="43" t="s">
        <v>101</v>
      </c>
      <c r="C56" s="44">
        <v>88231060.459999993</v>
      </c>
      <c r="D56" s="44">
        <v>0</v>
      </c>
      <c r="E56" s="44">
        <v>11260237</v>
      </c>
      <c r="F56" s="44">
        <v>0</v>
      </c>
      <c r="G56" s="44"/>
      <c r="H56" s="44">
        <f t="shared" si="3"/>
        <v>0</v>
      </c>
      <c r="I56" s="66">
        <f t="shared" si="9"/>
        <v>0</v>
      </c>
      <c r="J56" s="44">
        <f t="shared" si="10"/>
        <v>0</v>
      </c>
      <c r="K56" s="66">
        <f t="shared" si="8"/>
        <v>0</v>
      </c>
    </row>
    <row r="57" spans="1:12" ht="26.25" customHeight="1" x14ac:dyDescent="0.2">
      <c r="A57" s="43"/>
      <c r="B57" s="88" t="s">
        <v>74</v>
      </c>
      <c r="C57" s="88"/>
      <c r="D57" s="48">
        <f>D58</f>
        <v>10225260.810000001</v>
      </c>
      <c r="E57" s="48">
        <f>E58</f>
        <v>21067</v>
      </c>
      <c r="F57" s="48">
        <v>0</v>
      </c>
      <c r="G57" s="48"/>
      <c r="H57" s="48">
        <f t="shared" si="3"/>
        <v>0</v>
      </c>
      <c r="I57" s="113">
        <f t="shared" si="9"/>
        <v>0</v>
      </c>
      <c r="J57" s="48">
        <f t="shared" si="10"/>
        <v>10225260.810000001</v>
      </c>
      <c r="K57" s="48"/>
      <c r="L57" s="32"/>
    </row>
    <row r="58" spans="1:12" ht="84" x14ac:dyDescent="0.2">
      <c r="A58" s="45">
        <v>120501</v>
      </c>
      <c r="B58" s="43" t="s">
        <v>75</v>
      </c>
      <c r="C58" s="44">
        <v>11627506.300000001</v>
      </c>
      <c r="D58" s="44">
        <v>10225260.810000001</v>
      </c>
      <c r="E58" s="44">
        <v>21067</v>
      </c>
      <c r="F58" s="44">
        <v>0</v>
      </c>
      <c r="G58" s="44"/>
      <c r="H58" s="44">
        <f t="shared" si="3"/>
        <v>0</v>
      </c>
      <c r="I58" s="66">
        <f t="shared" si="9"/>
        <v>0</v>
      </c>
      <c r="J58" s="44">
        <f t="shared" si="10"/>
        <v>10225260.810000001</v>
      </c>
      <c r="K58" s="66">
        <f>J58/C58%</f>
        <v>87.940273229523001</v>
      </c>
    </row>
    <row r="59" spans="1:12" ht="26.25" customHeight="1" x14ac:dyDescent="0.2">
      <c r="A59" s="43"/>
      <c r="B59" s="88" t="s">
        <v>102</v>
      </c>
      <c r="C59" s="88"/>
      <c r="D59" s="48">
        <f>SUM(D60:D72)</f>
        <v>22052818.940000001</v>
      </c>
      <c r="E59" s="48">
        <f>SUM(E60:E72)</f>
        <v>4308527</v>
      </c>
      <c r="F59" s="48">
        <v>0</v>
      </c>
      <c r="G59" s="48"/>
      <c r="H59" s="48">
        <f t="shared" si="3"/>
        <v>0</v>
      </c>
      <c r="I59" s="113">
        <f t="shared" si="9"/>
        <v>0</v>
      </c>
      <c r="J59" s="48">
        <f t="shared" si="10"/>
        <v>22052818.940000001</v>
      </c>
      <c r="K59" s="48"/>
      <c r="L59" s="32"/>
    </row>
    <row r="60" spans="1:12" ht="36" x14ac:dyDescent="0.2">
      <c r="A60" s="34">
        <v>21451</v>
      </c>
      <c r="B60" s="153" t="s">
        <v>103</v>
      </c>
      <c r="C60" s="44">
        <v>13117817</v>
      </c>
      <c r="D60" s="44">
        <v>11971684.199999999</v>
      </c>
      <c r="E60" s="44">
        <v>100000</v>
      </c>
      <c r="F60" s="44">
        <v>0</v>
      </c>
      <c r="G60" s="44"/>
      <c r="H60" s="44">
        <f t="shared" si="3"/>
        <v>0</v>
      </c>
      <c r="I60" s="66">
        <f t="shared" si="9"/>
        <v>0</v>
      </c>
      <c r="J60" s="101">
        <f t="shared" si="10"/>
        <v>11971684.199999999</v>
      </c>
      <c r="K60" s="66">
        <f t="shared" ref="K60:K72" si="11">J60/C60%</f>
        <v>91.262777945446246</v>
      </c>
    </row>
    <row r="61" spans="1:12" ht="48" x14ac:dyDescent="0.2">
      <c r="A61" s="34">
        <v>29852</v>
      </c>
      <c r="B61" s="153" t="s">
        <v>104</v>
      </c>
      <c r="C61" s="44">
        <v>7832628</v>
      </c>
      <c r="D61" s="44">
        <v>4614371.1399999997</v>
      </c>
      <c r="E61" s="44">
        <v>60000</v>
      </c>
      <c r="F61" s="44">
        <v>0</v>
      </c>
      <c r="G61" s="44"/>
      <c r="H61" s="44">
        <f t="shared" si="3"/>
        <v>0</v>
      </c>
      <c r="I61" s="66">
        <f t="shared" si="9"/>
        <v>0</v>
      </c>
      <c r="J61" s="101">
        <f t="shared" si="10"/>
        <v>4614371.1399999997</v>
      </c>
      <c r="K61" s="66">
        <f t="shared" si="11"/>
        <v>58.912170219241865</v>
      </c>
    </row>
    <row r="62" spans="1:12" ht="48" x14ac:dyDescent="0.2">
      <c r="A62" s="34">
        <v>111982</v>
      </c>
      <c r="B62" s="153" t="s">
        <v>105</v>
      </c>
      <c r="C62" s="44">
        <v>11542757.890000001</v>
      </c>
      <c r="D62" s="44">
        <v>4775202.3</v>
      </c>
      <c r="E62" s="44">
        <v>60000</v>
      </c>
      <c r="F62" s="44">
        <v>0</v>
      </c>
      <c r="G62" s="44"/>
      <c r="H62" s="44">
        <f t="shared" si="3"/>
        <v>0</v>
      </c>
      <c r="I62" s="66">
        <f t="shared" si="9"/>
        <v>0</v>
      </c>
      <c r="J62" s="101">
        <f t="shared" si="10"/>
        <v>4775202.3</v>
      </c>
      <c r="K62" s="66">
        <f t="shared" si="11"/>
        <v>41.36968257938571</v>
      </c>
    </row>
    <row r="63" spans="1:12" ht="48" x14ac:dyDescent="0.2">
      <c r="A63" s="34">
        <v>304009</v>
      </c>
      <c r="B63" s="153" t="s">
        <v>106</v>
      </c>
      <c r="C63" s="44">
        <v>6461066.6299999999</v>
      </c>
      <c r="D63" s="44">
        <v>215117.52</v>
      </c>
      <c r="E63" s="44">
        <v>3500000</v>
      </c>
      <c r="F63" s="44">
        <v>0</v>
      </c>
      <c r="G63" s="44"/>
      <c r="H63" s="44">
        <f t="shared" si="3"/>
        <v>0</v>
      </c>
      <c r="I63" s="66">
        <f t="shared" si="9"/>
        <v>0</v>
      </c>
      <c r="J63" s="101">
        <f t="shared" si="10"/>
        <v>215117.52</v>
      </c>
      <c r="K63" s="66">
        <f t="shared" si="11"/>
        <v>3.3294428353542611</v>
      </c>
    </row>
    <row r="64" spans="1:12" ht="72" x14ac:dyDescent="0.2">
      <c r="A64" s="34">
        <v>351861</v>
      </c>
      <c r="B64" s="153" t="s">
        <v>107</v>
      </c>
      <c r="C64" s="44">
        <v>302534.2</v>
      </c>
      <c r="D64" s="44">
        <v>54562.68</v>
      </c>
      <c r="E64" s="44">
        <v>7472</v>
      </c>
      <c r="F64" s="44">
        <v>0</v>
      </c>
      <c r="G64" s="44"/>
      <c r="H64" s="44">
        <f t="shared" si="3"/>
        <v>0</v>
      </c>
      <c r="I64" s="66">
        <f t="shared" si="9"/>
        <v>0</v>
      </c>
      <c r="J64" s="101">
        <f t="shared" si="10"/>
        <v>54562.68</v>
      </c>
      <c r="K64" s="66">
        <f t="shared" si="11"/>
        <v>18.035210564623767</v>
      </c>
    </row>
    <row r="65" spans="1:12" ht="84" x14ac:dyDescent="0.2">
      <c r="A65" s="34">
        <v>351872</v>
      </c>
      <c r="B65" s="153" t="s">
        <v>108</v>
      </c>
      <c r="C65" s="44">
        <v>302534.2</v>
      </c>
      <c r="D65" s="44">
        <v>54562.68</v>
      </c>
      <c r="E65" s="44">
        <v>7472</v>
      </c>
      <c r="F65" s="44">
        <v>0</v>
      </c>
      <c r="G65" s="44"/>
      <c r="H65" s="44">
        <f t="shared" si="3"/>
        <v>0</v>
      </c>
      <c r="I65" s="66">
        <f t="shared" si="9"/>
        <v>0</v>
      </c>
      <c r="J65" s="101">
        <f t="shared" si="10"/>
        <v>54562.68</v>
      </c>
      <c r="K65" s="66">
        <f t="shared" si="11"/>
        <v>18.035210564623767</v>
      </c>
    </row>
    <row r="66" spans="1:12" ht="72" x14ac:dyDescent="0.2">
      <c r="A66" s="34">
        <v>351883</v>
      </c>
      <c r="B66" s="153" t="s">
        <v>109</v>
      </c>
      <c r="C66" s="44">
        <v>302534.2</v>
      </c>
      <c r="D66" s="44">
        <v>54562.68</v>
      </c>
      <c r="E66" s="44">
        <v>178972</v>
      </c>
      <c r="F66" s="44">
        <v>0</v>
      </c>
      <c r="G66" s="44"/>
      <c r="H66" s="44">
        <f t="shared" si="3"/>
        <v>0</v>
      </c>
      <c r="I66" s="66">
        <f t="shared" si="9"/>
        <v>0</v>
      </c>
      <c r="J66" s="101">
        <f t="shared" si="10"/>
        <v>54562.68</v>
      </c>
      <c r="K66" s="66">
        <f t="shared" si="11"/>
        <v>18.035210564623767</v>
      </c>
    </row>
    <row r="67" spans="1:12" ht="84" x14ac:dyDescent="0.2">
      <c r="A67" s="34">
        <v>351893</v>
      </c>
      <c r="B67" s="153" t="s">
        <v>110</v>
      </c>
      <c r="C67" s="44">
        <v>302534.2</v>
      </c>
      <c r="D67" s="44">
        <v>54562.68</v>
      </c>
      <c r="E67" s="44">
        <v>178972</v>
      </c>
      <c r="F67" s="44">
        <v>0</v>
      </c>
      <c r="G67" s="44"/>
      <c r="H67" s="44">
        <f t="shared" si="3"/>
        <v>0</v>
      </c>
      <c r="I67" s="66">
        <f t="shared" si="9"/>
        <v>0</v>
      </c>
      <c r="J67" s="101">
        <f t="shared" si="10"/>
        <v>54562.68</v>
      </c>
      <c r="K67" s="66">
        <f t="shared" si="11"/>
        <v>18.035210564623767</v>
      </c>
    </row>
    <row r="68" spans="1:12" ht="72" x14ac:dyDescent="0.2">
      <c r="A68" s="34">
        <v>351905</v>
      </c>
      <c r="B68" s="153" t="s">
        <v>111</v>
      </c>
      <c r="C68" s="44">
        <v>168541</v>
      </c>
      <c r="D68" s="44">
        <v>61989.68</v>
      </c>
      <c r="E68" s="44">
        <v>18051</v>
      </c>
      <c r="F68" s="44">
        <v>0</v>
      </c>
      <c r="G68" s="44"/>
      <c r="H68" s="44">
        <f t="shared" si="3"/>
        <v>0</v>
      </c>
      <c r="I68" s="66">
        <f t="shared" si="9"/>
        <v>0</v>
      </c>
      <c r="J68" s="101">
        <f t="shared" si="10"/>
        <v>61989.68</v>
      </c>
      <c r="K68" s="66">
        <f t="shared" si="11"/>
        <v>36.780178116897368</v>
      </c>
    </row>
    <row r="69" spans="1:12" ht="84" x14ac:dyDescent="0.2">
      <c r="A69" s="34">
        <v>352751</v>
      </c>
      <c r="B69" s="153" t="s">
        <v>112</v>
      </c>
      <c r="C69" s="44">
        <v>209221.5</v>
      </c>
      <c r="D69" s="44">
        <v>46004.01</v>
      </c>
      <c r="E69" s="44">
        <v>5717</v>
      </c>
      <c r="F69" s="44">
        <v>0</v>
      </c>
      <c r="G69" s="44"/>
      <c r="H69" s="44">
        <f t="shared" si="3"/>
        <v>0</v>
      </c>
      <c r="I69" s="66">
        <f t="shared" si="9"/>
        <v>0</v>
      </c>
      <c r="J69" s="101">
        <f t="shared" si="10"/>
        <v>46004.01</v>
      </c>
      <c r="K69" s="66">
        <f t="shared" si="11"/>
        <v>21.988184770685614</v>
      </c>
    </row>
    <row r="70" spans="1:12" ht="84" x14ac:dyDescent="0.2">
      <c r="A70" s="34">
        <v>352767</v>
      </c>
      <c r="B70" s="153" t="s">
        <v>113</v>
      </c>
      <c r="C70" s="44">
        <v>209221.5</v>
      </c>
      <c r="D70" s="44">
        <v>46004.01</v>
      </c>
      <c r="E70" s="44">
        <v>5717</v>
      </c>
      <c r="F70" s="44">
        <v>0</v>
      </c>
      <c r="G70" s="44"/>
      <c r="H70" s="44">
        <f t="shared" si="3"/>
        <v>0</v>
      </c>
      <c r="I70" s="66">
        <f t="shared" ref="I70:I101" si="12">H70/E70%</f>
        <v>0</v>
      </c>
      <c r="J70" s="101">
        <f t="shared" ref="J70:J81" si="13">D70+H70</f>
        <v>46004.01</v>
      </c>
      <c r="K70" s="66">
        <f t="shared" si="11"/>
        <v>21.988184770685614</v>
      </c>
    </row>
    <row r="71" spans="1:12" ht="84" x14ac:dyDescent="0.2">
      <c r="A71" s="34">
        <v>352780</v>
      </c>
      <c r="B71" s="153" t="s">
        <v>114</v>
      </c>
      <c r="C71" s="44">
        <v>299924.55</v>
      </c>
      <c r="D71" s="44">
        <v>52097.68</v>
      </c>
      <c r="E71" s="44">
        <v>178827</v>
      </c>
      <c r="F71" s="44">
        <v>0</v>
      </c>
      <c r="G71" s="44"/>
      <c r="H71" s="44">
        <f t="shared" ref="H71:H81" si="14">F71+G71</f>
        <v>0</v>
      </c>
      <c r="I71" s="66">
        <f t="shared" si="12"/>
        <v>0</v>
      </c>
      <c r="J71" s="101">
        <f t="shared" si="13"/>
        <v>52097.68</v>
      </c>
      <c r="K71" s="66">
        <f t="shared" si="11"/>
        <v>17.370261954214818</v>
      </c>
    </row>
    <row r="72" spans="1:12" ht="84" x14ac:dyDescent="0.2">
      <c r="A72" s="34">
        <v>352790</v>
      </c>
      <c r="B72" s="153" t="s">
        <v>115</v>
      </c>
      <c r="C72" s="44">
        <v>299924.55</v>
      </c>
      <c r="D72" s="44">
        <v>52097.68</v>
      </c>
      <c r="E72" s="44">
        <v>7327</v>
      </c>
      <c r="F72" s="44">
        <v>0</v>
      </c>
      <c r="G72" s="44"/>
      <c r="H72" s="44">
        <f t="shared" si="14"/>
        <v>0</v>
      </c>
      <c r="I72" s="66">
        <f t="shared" si="12"/>
        <v>0</v>
      </c>
      <c r="J72" s="101">
        <f t="shared" si="13"/>
        <v>52097.68</v>
      </c>
      <c r="K72" s="66">
        <f t="shared" si="11"/>
        <v>17.370261954214818</v>
      </c>
    </row>
    <row r="73" spans="1:12" ht="26.25" customHeight="1" x14ac:dyDescent="0.2">
      <c r="A73" s="43"/>
      <c r="B73" s="154" t="s">
        <v>116</v>
      </c>
      <c r="C73" s="88"/>
      <c r="D73" s="48">
        <f>SUM(D74:D81)</f>
        <v>31302557.599999998</v>
      </c>
      <c r="E73" s="48">
        <f>SUM(E74:E81)</f>
        <v>12443327</v>
      </c>
      <c r="F73" s="48">
        <v>0</v>
      </c>
      <c r="G73" s="48"/>
      <c r="H73" s="48">
        <f t="shared" si="14"/>
        <v>0</v>
      </c>
      <c r="I73" s="113">
        <f t="shared" si="12"/>
        <v>0</v>
      </c>
      <c r="J73" s="48">
        <f t="shared" si="13"/>
        <v>31302557.599999998</v>
      </c>
      <c r="K73" s="48"/>
      <c r="L73" s="32"/>
    </row>
    <row r="74" spans="1:12" ht="60" x14ac:dyDescent="0.2">
      <c r="A74" s="34">
        <v>66385</v>
      </c>
      <c r="B74" s="153" t="s">
        <v>117</v>
      </c>
      <c r="C74" s="44">
        <v>5945748</v>
      </c>
      <c r="D74" s="44">
        <v>11878634.560000001</v>
      </c>
      <c r="E74" s="44">
        <v>2766071</v>
      </c>
      <c r="F74" s="44">
        <v>0</v>
      </c>
      <c r="G74" s="44"/>
      <c r="H74" s="44">
        <f t="shared" si="14"/>
        <v>0</v>
      </c>
      <c r="I74" s="66">
        <f t="shared" si="12"/>
        <v>0</v>
      </c>
      <c r="J74" s="101">
        <f t="shared" si="13"/>
        <v>11878634.560000001</v>
      </c>
      <c r="K74" s="66">
        <f t="shared" ref="K74:K81" si="15">J74/C74%</f>
        <v>199.78368676237204</v>
      </c>
    </row>
    <row r="75" spans="1:12" s="34" customFormat="1" ht="72" x14ac:dyDescent="0.25">
      <c r="A75" s="34">
        <v>108527</v>
      </c>
      <c r="B75" s="153" t="s">
        <v>118</v>
      </c>
      <c r="C75" s="44">
        <v>2725244.36</v>
      </c>
      <c r="D75" s="44">
        <v>2412374.2999999998</v>
      </c>
      <c r="E75" s="44">
        <v>253550</v>
      </c>
      <c r="F75" s="44">
        <v>0</v>
      </c>
      <c r="H75" s="44">
        <f t="shared" si="14"/>
        <v>0</v>
      </c>
      <c r="I75" s="66">
        <f t="shared" si="12"/>
        <v>0</v>
      </c>
      <c r="J75" s="101">
        <f t="shared" si="13"/>
        <v>2412374.2999999998</v>
      </c>
      <c r="K75" s="66">
        <f t="shared" si="15"/>
        <v>88.519559398335929</v>
      </c>
    </row>
    <row r="76" spans="1:12" ht="36" x14ac:dyDescent="0.2">
      <c r="A76" s="34">
        <v>111221</v>
      </c>
      <c r="B76" s="153" t="s">
        <v>119</v>
      </c>
      <c r="C76" s="44">
        <v>3865203</v>
      </c>
      <c r="D76" s="44">
        <v>89540.59</v>
      </c>
      <c r="E76" s="44">
        <v>449116</v>
      </c>
      <c r="F76" s="44">
        <v>0</v>
      </c>
      <c r="G76" s="44"/>
      <c r="H76" s="44">
        <f t="shared" si="14"/>
        <v>0</v>
      </c>
      <c r="I76" s="66">
        <f t="shared" si="12"/>
        <v>0</v>
      </c>
      <c r="J76" s="101">
        <f t="shared" si="13"/>
        <v>89540.59</v>
      </c>
      <c r="K76" s="66">
        <f t="shared" si="15"/>
        <v>2.3165818198940649</v>
      </c>
    </row>
    <row r="77" spans="1:12" ht="36" x14ac:dyDescent="0.2">
      <c r="A77" s="34">
        <v>111234</v>
      </c>
      <c r="B77" s="153" t="s">
        <v>120</v>
      </c>
      <c r="C77" s="44">
        <v>5996415</v>
      </c>
      <c r="D77" s="44">
        <v>7794562.1799999997</v>
      </c>
      <c r="E77" s="44">
        <v>4135128</v>
      </c>
      <c r="F77" s="44">
        <v>0</v>
      </c>
      <c r="G77" s="44"/>
      <c r="H77" s="44">
        <f t="shared" si="14"/>
        <v>0</v>
      </c>
      <c r="I77" s="66">
        <f t="shared" si="12"/>
        <v>0</v>
      </c>
      <c r="J77" s="101">
        <f t="shared" si="13"/>
        <v>7794562.1799999997</v>
      </c>
      <c r="K77" s="66">
        <f t="shared" si="15"/>
        <v>129.98703692122709</v>
      </c>
    </row>
    <row r="78" spans="1:12" ht="36" x14ac:dyDescent="0.2">
      <c r="A78" s="34">
        <v>135106</v>
      </c>
      <c r="B78" s="153" t="s">
        <v>121</v>
      </c>
      <c r="C78" s="44">
        <v>1187542.48</v>
      </c>
      <c r="D78" s="44">
        <v>161080.66</v>
      </c>
      <c r="E78" s="44">
        <v>380941</v>
      </c>
      <c r="F78" s="44">
        <v>0</v>
      </c>
      <c r="G78" s="44"/>
      <c r="H78" s="44">
        <f t="shared" si="14"/>
        <v>0</v>
      </c>
      <c r="I78" s="66">
        <f t="shared" si="12"/>
        <v>0</v>
      </c>
      <c r="J78" s="101">
        <f t="shared" si="13"/>
        <v>161080.66</v>
      </c>
      <c r="K78" s="66">
        <f t="shared" si="15"/>
        <v>13.564201930696408</v>
      </c>
    </row>
    <row r="79" spans="1:12" ht="60" x14ac:dyDescent="0.2">
      <c r="A79" s="34">
        <v>106725</v>
      </c>
      <c r="B79" s="153" t="s">
        <v>122</v>
      </c>
      <c r="C79" s="44">
        <v>2516111.58</v>
      </c>
      <c r="D79" s="44">
        <v>59417.79</v>
      </c>
      <c r="E79" s="44">
        <v>391696</v>
      </c>
      <c r="F79" s="44">
        <v>0</v>
      </c>
      <c r="G79" s="44"/>
      <c r="H79" s="44">
        <f t="shared" si="14"/>
        <v>0</v>
      </c>
      <c r="I79" s="66">
        <f t="shared" si="12"/>
        <v>0</v>
      </c>
      <c r="J79" s="101">
        <f t="shared" si="13"/>
        <v>59417.79</v>
      </c>
      <c r="K79" s="66">
        <f t="shared" si="15"/>
        <v>2.3614926489070887</v>
      </c>
    </row>
    <row r="80" spans="1:12" ht="72" x14ac:dyDescent="0.2">
      <c r="A80" s="34">
        <v>143125</v>
      </c>
      <c r="B80" s="153" t="s">
        <v>123</v>
      </c>
      <c r="C80" s="44">
        <v>3327079.52</v>
      </c>
      <c r="D80" s="44">
        <v>8837716.9499999993</v>
      </c>
      <c r="E80" s="44">
        <v>3678231</v>
      </c>
      <c r="F80" s="44">
        <v>0</v>
      </c>
      <c r="G80" s="44"/>
      <c r="H80" s="44">
        <f t="shared" si="14"/>
        <v>0</v>
      </c>
      <c r="I80" s="66">
        <f t="shared" si="12"/>
        <v>0</v>
      </c>
      <c r="J80" s="101">
        <f t="shared" si="13"/>
        <v>8837716.9499999993</v>
      </c>
      <c r="K80" s="66">
        <f t="shared" si="15"/>
        <v>265.62986838378902</v>
      </c>
    </row>
    <row r="81" spans="1:12" ht="60" x14ac:dyDescent="0.2">
      <c r="A81" s="34">
        <v>148105</v>
      </c>
      <c r="B81" s="153" t="s">
        <v>124</v>
      </c>
      <c r="C81" s="44">
        <v>2516112.56</v>
      </c>
      <c r="D81" s="44">
        <v>69230.570000000007</v>
      </c>
      <c r="E81" s="44">
        <v>388594</v>
      </c>
      <c r="F81" s="44">
        <v>0</v>
      </c>
      <c r="G81" s="44"/>
      <c r="H81" s="44">
        <f t="shared" si="14"/>
        <v>0</v>
      </c>
      <c r="I81" s="66">
        <f t="shared" si="12"/>
        <v>0</v>
      </c>
      <c r="J81" s="44">
        <f t="shared" si="13"/>
        <v>69230.570000000007</v>
      </c>
      <c r="K81" s="66">
        <f t="shared" si="15"/>
        <v>2.7514893848787119</v>
      </c>
    </row>
    <row r="82" spans="1:12" ht="12" x14ac:dyDescent="0.2">
      <c r="A82" s="142"/>
      <c r="B82" s="127"/>
      <c r="C82" s="76"/>
      <c r="D82" s="76"/>
      <c r="E82" s="76"/>
      <c r="F82" s="76"/>
      <c r="G82" s="76"/>
      <c r="H82" s="76"/>
      <c r="I82" s="143"/>
      <c r="J82" s="76"/>
      <c r="K82" s="143"/>
    </row>
    <row r="83" spans="1:12" s="56" customFormat="1" ht="12" x14ac:dyDescent="0.2">
      <c r="A83" s="107" t="s">
        <v>10</v>
      </c>
      <c r="B83" s="108"/>
      <c r="C83" s="109"/>
      <c r="D83" s="109"/>
      <c r="E83" s="86"/>
      <c r="F83" s="74"/>
      <c r="G83" s="71"/>
      <c r="H83" s="71"/>
      <c r="I83" s="72"/>
      <c r="J83" s="73"/>
      <c r="K83" s="72"/>
      <c r="L83" s="33"/>
    </row>
    <row r="84" spans="1:12" s="56" customFormat="1" ht="12" x14ac:dyDescent="0.2">
      <c r="A84" s="110" t="s">
        <v>8</v>
      </c>
      <c r="B84" s="111"/>
      <c r="C84" s="109"/>
      <c r="D84" s="109"/>
      <c r="E84" s="86"/>
      <c r="F84" s="74"/>
      <c r="G84" s="71"/>
      <c r="H84" s="71"/>
      <c r="I84" s="72"/>
      <c r="J84" s="73"/>
      <c r="K84" s="72"/>
      <c r="L84" s="33"/>
    </row>
    <row r="85" spans="1:12" ht="20.25" customHeight="1" x14ac:dyDescent="0.2">
      <c r="A85" s="112"/>
      <c r="B85" s="165" t="s">
        <v>25</v>
      </c>
      <c r="C85" s="166"/>
      <c r="D85" s="166"/>
    </row>
    <row r="86" spans="1:12" ht="20.25" customHeight="1" x14ac:dyDescent="0.2"/>
    <row r="87" spans="1:12" ht="20.25" customHeight="1" x14ac:dyDescent="0.2"/>
    <row r="88" spans="1:12" ht="20.25" customHeight="1" x14ac:dyDescent="0.2"/>
    <row r="89" spans="1:12" ht="20.25" customHeight="1" x14ac:dyDescent="0.2"/>
    <row r="90" spans="1:12" ht="20.25" customHeight="1" x14ac:dyDescent="0.2"/>
    <row r="91" spans="1:12" ht="20.25" customHeight="1" x14ac:dyDescent="0.2"/>
    <row r="92" spans="1:12" ht="20.25" customHeight="1" x14ac:dyDescent="0.2"/>
    <row r="93" spans="1:12" ht="20.25" customHeight="1" x14ac:dyDescent="0.2"/>
    <row r="94" spans="1:12" ht="20.25" customHeight="1" x14ac:dyDescent="0.2"/>
    <row r="95" spans="1:12" ht="20.25" customHeight="1" x14ac:dyDescent="0.2"/>
    <row r="96" spans="1:1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sheetData>
  <mergeCells count="10">
    <mergeCell ref="B85:D85"/>
    <mergeCell ref="E4:I4"/>
    <mergeCell ref="A4:A5"/>
    <mergeCell ref="B4:B5"/>
    <mergeCell ref="A1:K1"/>
    <mergeCell ref="A2:K2"/>
    <mergeCell ref="J4:J5"/>
    <mergeCell ref="K4:K5"/>
    <mergeCell ref="C4:C5"/>
    <mergeCell ref="D4:D5"/>
  </mergeCells>
  <phoneticPr fontId="6" type="noConversion"/>
  <hyperlinks>
    <hyperlink ref="B85"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52"/>
  <sheetViews>
    <sheetView zoomScaleNormal="100" workbookViewId="0">
      <pane xSplit="2" ySplit="7" topLeftCell="C8" activePane="bottomRight" state="frozen"/>
      <selection pane="topRight" activeCell="C1" sqref="C1"/>
      <selection pane="bottomLeft" activeCell="A8" sqref="A8"/>
      <selection pane="bottomRight" sqref="A1:K17"/>
    </sheetView>
  </sheetViews>
  <sheetFormatPr baseColWidth="10" defaultColWidth="11.42578125" defaultRowHeight="12" x14ac:dyDescent="0.2"/>
  <cols>
    <col min="1" max="1" width="8.5703125" style="38" customWidth="1"/>
    <col min="2" max="2" width="41.42578125" style="40" customWidth="1"/>
    <col min="3" max="3" width="10.5703125" style="40" customWidth="1"/>
    <col min="4" max="4" width="11.42578125" style="40" customWidth="1"/>
    <col min="5" max="5" width="11.140625" style="40" customWidth="1"/>
    <col min="6" max="6" width="11.7109375" style="40" customWidth="1"/>
    <col min="7" max="7" width="11.7109375" style="39" customWidth="1"/>
    <col min="8" max="8" width="11.28515625" style="39" customWidth="1"/>
    <col min="9" max="9" width="8.7109375" style="52" customWidth="1"/>
    <col min="10" max="10" width="12.28515625" style="53" customWidth="1"/>
    <col min="11" max="11" width="10.5703125" style="52" customWidth="1"/>
    <col min="12" max="12" width="4.28515625" style="39" customWidth="1"/>
    <col min="13" max="17" width="11.42578125" style="39" customWidth="1"/>
    <col min="18" max="16384" width="11.42578125" style="39"/>
  </cols>
  <sheetData>
    <row r="1" spans="1:184" ht="18" customHeight="1" x14ac:dyDescent="0.2">
      <c r="A1" s="181" t="s">
        <v>41</v>
      </c>
      <c r="B1" s="181"/>
      <c r="C1" s="181"/>
      <c r="D1" s="181"/>
      <c r="E1" s="181"/>
      <c r="F1" s="181"/>
      <c r="G1" s="181"/>
      <c r="H1" s="181"/>
      <c r="I1" s="181"/>
      <c r="J1" s="181"/>
      <c r="K1" s="181"/>
    </row>
    <row r="2" spans="1:184" ht="18" customHeight="1" x14ac:dyDescent="0.2">
      <c r="A2" s="171" t="s">
        <v>88</v>
      </c>
      <c r="B2" s="171"/>
      <c r="C2" s="171"/>
      <c r="D2" s="171"/>
      <c r="E2" s="171"/>
      <c r="F2" s="171"/>
      <c r="G2" s="171"/>
      <c r="H2" s="171"/>
      <c r="I2" s="171"/>
      <c r="J2" s="171"/>
      <c r="K2" s="171"/>
    </row>
    <row r="3" spans="1:184" ht="25.5" customHeight="1" x14ac:dyDescent="0.2">
      <c r="B3" s="38"/>
      <c r="C3" s="38"/>
      <c r="D3" s="38"/>
      <c r="E3" s="55"/>
      <c r="F3" s="38"/>
      <c r="G3" s="38"/>
      <c r="H3" s="81"/>
      <c r="I3" s="77"/>
      <c r="J3" s="84"/>
      <c r="K3" s="38"/>
    </row>
    <row r="4" spans="1:184" ht="20.25" customHeight="1" x14ac:dyDescent="0.2">
      <c r="A4" s="191" t="s">
        <v>76</v>
      </c>
      <c r="B4" s="184" t="s">
        <v>7</v>
      </c>
      <c r="C4" s="184" t="s">
        <v>1</v>
      </c>
      <c r="D4" s="189" t="s">
        <v>56</v>
      </c>
      <c r="E4" s="186" t="s">
        <v>61</v>
      </c>
      <c r="F4" s="187"/>
      <c r="G4" s="187"/>
      <c r="H4" s="187"/>
      <c r="I4" s="188"/>
      <c r="J4" s="179" t="s">
        <v>14</v>
      </c>
      <c r="K4" s="182" t="s">
        <v>16</v>
      </c>
    </row>
    <row r="5" spans="1:184" s="41" customFormat="1" ht="65.25" customHeight="1" thickBot="1" x14ac:dyDescent="0.25">
      <c r="A5" s="192"/>
      <c r="B5" s="185"/>
      <c r="C5" s="185"/>
      <c r="D5" s="190"/>
      <c r="E5" s="25" t="s">
        <v>63</v>
      </c>
      <c r="F5" s="27" t="s">
        <v>78</v>
      </c>
      <c r="G5" s="26" t="s">
        <v>15</v>
      </c>
      <c r="H5" s="26" t="s">
        <v>62</v>
      </c>
      <c r="I5" s="28" t="s">
        <v>9</v>
      </c>
      <c r="J5" s="180"/>
      <c r="K5" s="183"/>
    </row>
    <row r="6" spans="1:184" s="100" customFormat="1" ht="18.75" customHeight="1" x14ac:dyDescent="0.25">
      <c r="A6" s="97"/>
      <c r="B6" s="95" t="s">
        <v>20</v>
      </c>
      <c r="C6" s="99"/>
      <c r="D6" s="147">
        <f>D7+D11</f>
        <v>82456671</v>
      </c>
      <c r="E6" s="147">
        <f>E7+E11</f>
        <v>147214794</v>
      </c>
      <c r="F6" s="147">
        <v>2320153</v>
      </c>
      <c r="G6" s="147">
        <f t="shared" ref="G6" si="0">G7+G11</f>
        <v>1689126</v>
      </c>
      <c r="H6" s="147">
        <f>F6+G6</f>
        <v>4009279</v>
      </c>
      <c r="I6" s="148">
        <f t="shared" ref="I6:I12" si="1">H6/E6%</f>
        <v>2.7234212615886961</v>
      </c>
      <c r="J6" s="147">
        <f t="shared" ref="J6:J12" si="2">D6+H6</f>
        <v>86465950</v>
      </c>
      <c r="K6" s="117"/>
    </row>
    <row r="7" spans="1:184" ht="21.75" customHeight="1" x14ac:dyDescent="0.2">
      <c r="A7" s="102"/>
      <c r="B7" s="50" t="s">
        <v>24</v>
      </c>
      <c r="C7" s="103"/>
      <c r="D7" s="104">
        <f>SUM(D8:D8)</f>
        <v>0</v>
      </c>
      <c r="E7" s="104">
        <f>SUM(E8:E10)</f>
        <v>3835170</v>
      </c>
      <c r="F7" s="104">
        <v>0</v>
      </c>
      <c r="G7" s="104">
        <f t="shared" ref="G7" si="3">SUM(G8:G8)</f>
        <v>0</v>
      </c>
      <c r="H7" s="104">
        <f t="shared" ref="H7:H12" si="4">F7+G7</f>
        <v>0</v>
      </c>
      <c r="I7" s="128">
        <f t="shared" si="1"/>
        <v>0</v>
      </c>
      <c r="J7" s="122">
        <f t="shared" si="2"/>
        <v>0</v>
      </c>
      <c r="K7" s="105"/>
    </row>
    <row r="8" spans="1:184" ht="30" customHeight="1" x14ac:dyDescent="0.2">
      <c r="A8" s="45"/>
      <c r="B8" s="106" t="s">
        <v>13</v>
      </c>
      <c r="C8" s="101"/>
      <c r="D8" s="101">
        <v>0</v>
      </c>
      <c r="E8" s="101">
        <v>1470000</v>
      </c>
      <c r="F8" s="101">
        <v>0</v>
      </c>
      <c r="G8" s="101"/>
      <c r="H8" s="101">
        <f t="shared" si="4"/>
        <v>0</v>
      </c>
      <c r="I8" s="119">
        <f t="shared" si="1"/>
        <v>0</v>
      </c>
      <c r="J8" s="101">
        <f t="shared" si="2"/>
        <v>0</v>
      </c>
      <c r="K8" s="66"/>
    </row>
    <row r="9" spans="1:184" ht="30" customHeight="1" x14ac:dyDescent="0.2">
      <c r="A9" s="45"/>
      <c r="B9" s="106" t="s">
        <v>126</v>
      </c>
      <c r="C9" s="101"/>
      <c r="D9" s="101">
        <v>92967</v>
      </c>
      <c r="E9" s="101">
        <v>115692</v>
      </c>
      <c r="F9" s="101">
        <v>0</v>
      </c>
      <c r="G9" s="101"/>
      <c r="H9" s="101">
        <f t="shared" si="4"/>
        <v>0</v>
      </c>
      <c r="I9" s="119">
        <f t="shared" si="1"/>
        <v>0</v>
      </c>
      <c r="J9" s="101">
        <f t="shared" si="2"/>
        <v>92967</v>
      </c>
      <c r="K9" s="66"/>
    </row>
    <row r="10" spans="1:184" ht="48" x14ac:dyDescent="0.2">
      <c r="A10" s="45">
        <v>238150</v>
      </c>
      <c r="B10" s="106" t="s">
        <v>85</v>
      </c>
      <c r="C10" s="101">
        <v>8620328.3599999994</v>
      </c>
      <c r="D10" s="101">
        <v>5392993.5800000001</v>
      </c>
      <c r="E10" s="101">
        <v>2249478</v>
      </c>
      <c r="F10" s="101">
        <v>0</v>
      </c>
      <c r="G10" s="101">
        <v>0</v>
      </c>
      <c r="H10" s="101">
        <f t="shared" si="4"/>
        <v>0</v>
      </c>
      <c r="I10" s="119">
        <f t="shared" si="1"/>
        <v>0</v>
      </c>
      <c r="J10" s="101">
        <f t="shared" si="2"/>
        <v>5392993.5800000001</v>
      </c>
      <c r="K10" s="66">
        <f>J10/C10%</f>
        <v>62.561347489087993</v>
      </c>
    </row>
    <row r="11" spans="1:184" ht="24" x14ac:dyDescent="0.2">
      <c r="A11" s="45"/>
      <c r="B11" s="50" t="s">
        <v>11</v>
      </c>
      <c r="C11" s="63"/>
      <c r="D11" s="67">
        <f>D12</f>
        <v>82456671</v>
      </c>
      <c r="E11" s="64">
        <f>E12</f>
        <v>143379624</v>
      </c>
      <c r="F11" s="104">
        <v>2320153</v>
      </c>
      <c r="G11" s="122">
        <f t="shared" ref="G11" si="5">G12</f>
        <v>1689126</v>
      </c>
      <c r="H11" s="122">
        <f t="shared" si="4"/>
        <v>4009279</v>
      </c>
      <c r="I11" s="129">
        <f t="shared" si="1"/>
        <v>2.7962683177353012</v>
      </c>
      <c r="J11" s="122">
        <f t="shared" si="2"/>
        <v>86465950</v>
      </c>
      <c r="K11" s="65"/>
    </row>
    <row r="12" spans="1:184" ht="63" customHeight="1" x14ac:dyDescent="0.2">
      <c r="A12" s="45">
        <v>143957</v>
      </c>
      <c r="B12" s="43" t="s">
        <v>19</v>
      </c>
      <c r="C12" s="44">
        <v>282245251.58999997</v>
      </c>
      <c r="D12" s="44">
        <v>82456671</v>
      </c>
      <c r="E12" s="44">
        <v>143379624</v>
      </c>
      <c r="F12" s="44">
        <v>2320153</v>
      </c>
      <c r="G12" s="44">
        <v>1689126</v>
      </c>
      <c r="H12" s="44">
        <f t="shared" si="4"/>
        <v>4009279</v>
      </c>
      <c r="I12" s="119">
        <f t="shared" si="1"/>
        <v>2.7962683177353012</v>
      </c>
      <c r="J12" s="44">
        <f t="shared" si="2"/>
        <v>86465950</v>
      </c>
      <c r="K12" s="66">
        <f>J12/C12%</f>
        <v>30.635041515456098</v>
      </c>
      <c r="L12" s="42"/>
      <c r="M12" s="42"/>
      <c r="N12" s="42"/>
      <c r="O12" s="42"/>
    </row>
    <row r="14" spans="1:184" s="52" customFormat="1" x14ac:dyDescent="0.2">
      <c r="A14" s="107" t="s">
        <v>10</v>
      </c>
      <c r="B14" s="108"/>
      <c r="C14" s="109"/>
      <c r="D14" s="109"/>
      <c r="E14" s="40"/>
      <c r="F14" s="39"/>
      <c r="H14" s="39"/>
      <c r="I14" s="39"/>
      <c r="J14" s="39"/>
      <c r="K14" s="39"/>
      <c r="L14" s="42"/>
      <c r="M14" s="42"/>
      <c r="N14" s="42"/>
      <c r="O14" s="42"/>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row>
    <row r="15" spans="1:184" s="52" customFormat="1" x14ac:dyDescent="0.2">
      <c r="A15" s="110" t="s">
        <v>8</v>
      </c>
      <c r="B15" s="111"/>
      <c r="C15" s="109"/>
      <c r="D15" s="109"/>
      <c r="E15" s="40"/>
      <c r="F15" s="39"/>
      <c r="H15" s="39"/>
      <c r="I15" s="39"/>
      <c r="J15" s="39"/>
      <c r="K15" s="39"/>
      <c r="L15" s="42"/>
      <c r="M15" s="42"/>
      <c r="N15" s="42"/>
      <c r="O15" s="42"/>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row>
    <row r="16" spans="1:184" s="52" customFormat="1" x14ac:dyDescent="0.2">
      <c r="A16" s="112"/>
      <c r="B16" s="178" t="s">
        <v>25</v>
      </c>
      <c r="C16" s="166"/>
      <c r="D16" s="166"/>
      <c r="E16" s="54"/>
      <c r="F16" s="39"/>
      <c r="H16" s="39"/>
      <c r="I16" s="39"/>
      <c r="J16" s="145"/>
      <c r="K16" s="39"/>
      <c r="L16" s="146"/>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row>
    <row r="17" spans="2:12" ht="54" customHeight="1" x14ac:dyDescent="0.2">
      <c r="B17" s="149" t="s">
        <v>127</v>
      </c>
      <c r="F17" s="39"/>
      <c r="L17" s="146"/>
    </row>
    <row r="18" spans="2:12" x14ac:dyDescent="0.2">
      <c r="F18" s="39"/>
      <c r="L18" s="146"/>
    </row>
    <row r="19" spans="2:12" x14ac:dyDescent="0.2">
      <c r="B19" s="131"/>
      <c r="C19" s="131"/>
      <c r="F19" s="39"/>
      <c r="L19" s="146"/>
    </row>
    <row r="20" spans="2:12" x14ac:dyDescent="0.2">
      <c r="B20" s="131"/>
      <c r="C20" s="131"/>
      <c r="F20" s="39"/>
      <c r="L20" s="146"/>
    </row>
    <row r="21" spans="2:12" x14ac:dyDescent="0.2">
      <c r="B21" s="131"/>
      <c r="C21" s="131"/>
      <c r="F21" s="39"/>
      <c r="L21" s="146"/>
    </row>
    <row r="22" spans="2:12" x14ac:dyDescent="0.2">
      <c r="B22" s="132"/>
      <c r="C22" s="131"/>
      <c r="F22" s="39"/>
    </row>
    <row r="23" spans="2:12" x14ac:dyDescent="0.2">
      <c r="F23" s="39"/>
      <c r="G23" s="144"/>
    </row>
    <row r="24" spans="2:12" ht="15" x14ac:dyDescent="0.25">
      <c r="B24" s="133"/>
      <c r="F24" s="39"/>
      <c r="G24" s="140"/>
    </row>
    <row r="25" spans="2:12" ht="15" x14ac:dyDescent="0.25">
      <c r="B25" s="134"/>
      <c r="F25" s="39"/>
    </row>
    <row r="26" spans="2:12" x14ac:dyDescent="0.2">
      <c r="B26" s="141"/>
      <c r="F26" s="39"/>
    </row>
    <row r="27" spans="2:12" x14ac:dyDescent="0.2">
      <c r="F27" s="39"/>
    </row>
    <row r="28" spans="2:12" x14ac:dyDescent="0.2">
      <c r="F28" s="39"/>
    </row>
    <row r="29" spans="2:12" x14ac:dyDescent="0.2">
      <c r="F29" s="39"/>
    </row>
    <row r="30" spans="2:12" x14ac:dyDescent="0.2">
      <c r="F30" s="39"/>
    </row>
    <row r="31" spans="2:12" x14ac:dyDescent="0.2">
      <c r="F31" s="39"/>
    </row>
    <row r="32" spans="2:12" x14ac:dyDescent="0.2">
      <c r="F32" s="39"/>
    </row>
    <row r="33" spans="6:6" x14ac:dyDescent="0.2">
      <c r="F33" s="39"/>
    </row>
    <row r="34" spans="6:6" x14ac:dyDescent="0.2">
      <c r="F34" s="39"/>
    </row>
    <row r="35" spans="6:6" x14ac:dyDescent="0.2">
      <c r="F35" s="39"/>
    </row>
    <row r="36" spans="6:6" x14ac:dyDescent="0.2">
      <c r="F36" s="39"/>
    </row>
    <row r="37" spans="6:6" x14ac:dyDescent="0.2">
      <c r="F37" s="39"/>
    </row>
    <row r="38" spans="6:6" x14ac:dyDescent="0.2">
      <c r="F38" s="39"/>
    </row>
    <row r="39" spans="6:6" x14ac:dyDescent="0.2">
      <c r="F39" s="39"/>
    </row>
    <row r="40" spans="6:6" x14ac:dyDescent="0.2">
      <c r="F40" s="39"/>
    </row>
    <row r="41" spans="6:6" x14ac:dyDescent="0.2">
      <c r="F41" s="39"/>
    </row>
    <row r="42" spans="6:6" x14ac:dyDescent="0.2">
      <c r="F42" s="39"/>
    </row>
    <row r="43" spans="6:6" x14ac:dyDescent="0.2">
      <c r="F43" s="39"/>
    </row>
    <row r="44" spans="6:6" x14ac:dyDescent="0.2">
      <c r="F44" s="39"/>
    </row>
    <row r="45" spans="6:6" x14ac:dyDescent="0.2">
      <c r="F45" s="39"/>
    </row>
    <row r="46" spans="6:6" x14ac:dyDescent="0.2">
      <c r="F46" s="39"/>
    </row>
    <row r="47" spans="6:6" x14ac:dyDescent="0.2">
      <c r="F47" s="39"/>
    </row>
    <row r="48" spans="6:6" x14ac:dyDescent="0.2">
      <c r="F48" s="39"/>
    </row>
    <row r="49" spans="6:6" x14ac:dyDescent="0.2">
      <c r="F49" s="39"/>
    </row>
    <row r="50" spans="6:6" x14ac:dyDescent="0.2">
      <c r="F50" s="39"/>
    </row>
    <row r="51" spans="6:6" x14ac:dyDescent="0.2">
      <c r="F51" s="39"/>
    </row>
    <row r="52" spans="6:6" x14ac:dyDescent="0.2">
      <c r="F52" s="39"/>
    </row>
    <row r="53" spans="6:6" x14ac:dyDescent="0.2">
      <c r="F53" s="39"/>
    </row>
    <row r="54" spans="6:6" x14ac:dyDescent="0.2">
      <c r="F54" s="39"/>
    </row>
    <row r="55" spans="6:6" x14ac:dyDescent="0.2">
      <c r="F55" s="39"/>
    </row>
    <row r="56" spans="6:6" x14ac:dyDescent="0.2">
      <c r="F56" s="39"/>
    </row>
    <row r="57" spans="6:6" x14ac:dyDescent="0.2">
      <c r="F57" s="39"/>
    </row>
    <row r="58" spans="6:6" x14ac:dyDescent="0.2">
      <c r="F58" s="39"/>
    </row>
    <row r="59" spans="6:6" x14ac:dyDescent="0.2">
      <c r="F59" s="39"/>
    </row>
    <row r="60" spans="6:6" x14ac:dyDescent="0.2">
      <c r="F60" s="39"/>
    </row>
    <row r="61" spans="6:6" x14ac:dyDescent="0.2">
      <c r="F61" s="39"/>
    </row>
    <row r="62" spans="6:6" x14ac:dyDescent="0.2">
      <c r="F62" s="39"/>
    </row>
    <row r="63" spans="6:6" x14ac:dyDescent="0.2">
      <c r="F63" s="39"/>
    </row>
    <row r="64" spans="6:6" x14ac:dyDescent="0.2">
      <c r="F64" s="39"/>
    </row>
    <row r="65" spans="3:6" x14ac:dyDescent="0.2">
      <c r="F65" s="39"/>
    </row>
    <row r="66" spans="3:6" x14ac:dyDescent="0.2">
      <c r="F66" s="39"/>
    </row>
    <row r="67" spans="3:6" x14ac:dyDescent="0.2">
      <c r="F67" s="39"/>
    </row>
    <row r="68" spans="3:6" x14ac:dyDescent="0.2">
      <c r="F68" s="39"/>
    </row>
    <row r="69" spans="3:6" x14ac:dyDescent="0.2">
      <c r="C69" s="75"/>
      <c r="D69" s="75"/>
      <c r="F69" s="39"/>
    </row>
    <row r="70" spans="3:6" x14ac:dyDescent="0.2">
      <c r="F70" s="39"/>
    </row>
    <row r="71" spans="3:6" x14ac:dyDescent="0.2">
      <c r="F71" s="39"/>
    </row>
    <row r="72" spans="3:6" x14ac:dyDescent="0.2">
      <c r="F72" s="39"/>
    </row>
    <row r="73" spans="3:6" x14ac:dyDescent="0.2">
      <c r="F73" s="39"/>
    </row>
    <row r="74" spans="3:6" x14ac:dyDescent="0.2">
      <c r="F74" s="39"/>
    </row>
    <row r="75" spans="3:6" x14ac:dyDescent="0.2">
      <c r="F75" s="39"/>
    </row>
    <row r="76" spans="3:6" x14ac:dyDescent="0.2">
      <c r="F76" s="39"/>
    </row>
    <row r="77" spans="3:6" x14ac:dyDescent="0.2">
      <c r="F77" s="39"/>
    </row>
    <row r="78" spans="3:6" x14ac:dyDescent="0.2">
      <c r="F78" s="39"/>
    </row>
    <row r="79" spans="3:6" x14ac:dyDescent="0.2">
      <c r="F79" s="39"/>
    </row>
    <row r="80" spans="3:6" x14ac:dyDescent="0.2">
      <c r="F80" s="39"/>
    </row>
    <row r="81" spans="6:6" x14ac:dyDescent="0.2">
      <c r="F81" s="39"/>
    </row>
    <row r="82" spans="6:6" x14ac:dyDescent="0.2">
      <c r="F82" s="39"/>
    </row>
    <row r="83" spans="6:6" x14ac:dyDescent="0.2">
      <c r="F83" s="39"/>
    </row>
    <row r="84" spans="6:6" x14ac:dyDescent="0.2">
      <c r="F84" s="39"/>
    </row>
    <row r="85" spans="6:6" x14ac:dyDescent="0.2">
      <c r="F85" s="39"/>
    </row>
    <row r="86" spans="6:6" x14ac:dyDescent="0.2">
      <c r="F86" s="39"/>
    </row>
    <row r="87" spans="6:6" x14ac:dyDescent="0.2">
      <c r="F87" s="39"/>
    </row>
    <row r="88" spans="6:6" x14ac:dyDescent="0.2">
      <c r="F88" s="39"/>
    </row>
    <row r="89" spans="6:6" x14ac:dyDescent="0.2">
      <c r="F89" s="39"/>
    </row>
    <row r="90" spans="6:6" x14ac:dyDescent="0.2">
      <c r="F90" s="39"/>
    </row>
    <row r="91" spans="6:6" x14ac:dyDescent="0.2">
      <c r="F91" s="39"/>
    </row>
    <row r="92" spans="6:6" x14ac:dyDescent="0.2">
      <c r="F92" s="39"/>
    </row>
    <row r="93" spans="6:6" x14ac:dyDescent="0.2">
      <c r="F93" s="39"/>
    </row>
    <row r="94" spans="6:6" x14ac:dyDescent="0.2">
      <c r="F94" s="39"/>
    </row>
    <row r="95" spans="6:6" x14ac:dyDescent="0.2">
      <c r="F95" s="39"/>
    </row>
    <row r="96" spans="6:6" x14ac:dyDescent="0.2">
      <c r="F96" s="39"/>
    </row>
    <row r="97" spans="6:6" x14ac:dyDescent="0.2">
      <c r="F97" s="39"/>
    </row>
    <row r="98" spans="6:6" x14ac:dyDescent="0.2">
      <c r="F98" s="39"/>
    </row>
    <row r="99" spans="6:6" x14ac:dyDescent="0.2">
      <c r="F99" s="39"/>
    </row>
    <row r="100" spans="6:6" x14ac:dyDescent="0.2">
      <c r="F100" s="39"/>
    </row>
    <row r="101" spans="6:6" x14ac:dyDescent="0.2">
      <c r="F101" s="39"/>
    </row>
    <row r="102" spans="6:6" x14ac:dyDescent="0.2">
      <c r="F102" s="39"/>
    </row>
    <row r="103" spans="6:6" x14ac:dyDescent="0.2">
      <c r="F103" s="39"/>
    </row>
    <row r="104" spans="6:6" x14ac:dyDescent="0.2">
      <c r="F104" s="39"/>
    </row>
    <row r="105" spans="6:6" x14ac:dyDescent="0.2">
      <c r="F105" s="39"/>
    </row>
    <row r="106" spans="6:6" x14ac:dyDescent="0.2">
      <c r="F106" s="39"/>
    </row>
    <row r="107" spans="6:6" x14ac:dyDescent="0.2">
      <c r="F107" s="39"/>
    </row>
    <row r="108" spans="6:6" x14ac:dyDescent="0.2">
      <c r="F108" s="39"/>
    </row>
    <row r="109" spans="6:6" x14ac:dyDescent="0.2">
      <c r="F109" s="39"/>
    </row>
    <row r="110" spans="6:6" x14ac:dyDescent="0.2">
      <c r="F110" s="39"/>
    </row>
    <row r="111" spans="6:6" x14ac:dyDescent="0.2">
      <c r="F111" s="39"/>
    </row>
    <row r="112" spans="6:6" x14ac:dyDescent="0.2">
      <c r="F112" s="39"/>
    </row>
    <row r="113" spans="6:6" x14ac:dyDescent="0.2">
      <c r="F113" s="39"/>
    </row>
    <row r="114" spans="6:6" x14ac:dyDescent="0.2">
      <c r="F114" s="39"/>
    </row>
    <row r="115" spans="6:6" x14ac:dyDescent="0.2">
      <c r="F115" s="39"/>
    </row>
    <row r="116" spans="6:6" x14ac:dyDescent="0.2">
      <c r="F116" s="39"/>
    </row>
    <row r="117" spans="6:6" x14ac:dyDescent="0.2">
      <c r="F117" s="39"/>
    </row>
    <row r="118" spans="6:6" x14ac:dyDescent="0.2">
      <c r="F118" s="39"/>
    </row>
    <row r="119" spans="6:6" x14ac:dyDescent="0.2">
      <c r="F119" s="39"/>
    </row>
    <row r="120" spans="6:6" x14ac:dyDescent="0.2">
      <c r="F120" s="39"/>
    </row>
    <row r="121" spans="6:6" x14ac:dyDescent="0.2">
      <c r="F121" s="39"/>
    </row>
    <row r="122" spans="6:6" x14ac:dyDescent="0.2">
      <c r="F122" s="39"/>
    </row>
    <row r="123" spans="6:6" x14ac:dyDescent="0.2">
      <c r="F123" s="39"/>
    </row>
    <row r="124" spans="6:6" x14ac:dyDescent="0.2">
      <c r="F124" s="39"/>
    </row>
    <row r="125" spans="6:6" x14ac:dyDescent="0.2">
      <c r="F125" s="39"/>
    </row>
    <row r="126" spans="6:6" x14ac:dyDescent="0.2">
      <c r="F126" s="39"/>
    </row>
    <row r="127" spans="6:6" x14ac:dyDescent="0.2">
      <c r="F127" s="39"/>
    </row>
    <row r="128" spans="6:6" x14ac:dyDescent="0.2">
      <c r="F128" s="39"/>
    </row>
    <row r="129" spans="4:6" x14ac:dyDescent="0.2">
      <c r="F129" s="39"/>
    </row>
    <row r="130" spans="4:6" x14ac:dyDescent="0.2">
      <c r="F130" s="39"/>
    </row>
    <row r="131" spans="4:6" x14ac:dyDescent="0.2">
      <c r="F131" s="39"/>
    </row>
    <row r="132" spans="4:6" x14ac:dyDescent="0.2">
      <c r="F132" s="39"/>
    </row>
    <row r="133" spans="4:6" x14ac:dyDescent="0.2">
      <c r="F133" s="39"/>
    </row>
    <row r="134" spans="4:6" x14ac:dyDescent="0.2">
      <c r="F134" s="39"/>
    </row>
    <row r="135" spans="4:6" x14ac:dyDescent="0.2">
      <c r="F135" s="39"/>
    </row>
    <row r="136" spans="4:6" x14ac:dyDescent="0.2">
      <c r="F136" s="39"/>
    </row>
    <row r="137" spans="4:6" x14ac:dyDescent="0.2">
      <c r="F137" s="39"/>
    </row>
    <row r="138" spans="4:6" x14ac:dyDescent="0.2">
      <c r="F138" s="39"/>
    </row>
    <row r="139" spans="4:6" x14ac:dyDescent="0.2">
      <c r="F139" s="39"/>
    </row>
    <row r="140" spans="4:6" x14ac:dyDescent="0.2">
      <c r="F140" s="39"/>
    </row>
    <row r="141" spans="4:6" x14ac:dyDescent="0.2">
      <c r="F141" s="39"/>
    </row>
    <row r="142" spans="4:6" x14ac:dyDescent="0.2">
      <c r="F142" s="39"/>
    </row>
    <row r="143" spans="4:6" x14ac:dyDescent="0.2">
      <c r="F143" s="39"/>
    </row>
    <row r="144" spans="4:6" x14ac:dyDescent="0.2">
      <c r="D144" s="96"/>
      <c r="F144" s="39"/>
    </row>
    <row r="145" spans="6:6" x14ac:dyDescent="0.2">
      <c r="F145" s="39"/>
    </row>
    <row r="146" spans="6:6" x14ac:dyDescent="0.2">
      <c r="F146" s="39"/>
    </row>
    <row r="147" spans="6:6" x14ac:dyDescent="0.2">
      <c r="F147" s="39"/>
    </row>
    <row r="148" spans="6:6" x14ac:dyDescent="0.2">
      <c r="F148" s="39"/>
    </row>
    <row r="149" spans="6:6" x14ac:dyDescent="0.2">
      <c r="F149" s="39"/>
    </row>
    <row r="150" spans="6:6" x14ac:dyDescent="0.2">
      <c r="F150" s="39"/>
    </row>
    <row r="151" spans="6:6" x14ac:dyDescent="0.2">
      <c r="F151" s="39"/>
    </row>
    <row r="152" spans="6:6" x14ac:dyDescent="0.2">
      <c r="F152" s="39"/>
    </row>
    <row r="153" spans="6:6" x14ac:dyDescent="0.2">
      <c r="F153" s="39"/>
    </row>
    <row r="154" spans="6:6" x14ac:dyDescent="0.2">
      <c r="F154" s="39"/>
    </row>
    <row r="155" spans="6:6" x14ac:dyDescent="0.2">
      <c r="F155" s="39"/>
    </row>
    <row r="156" spans="6:6" x14ac:dyDescent="0.2">
      <c r="F156" s="39"/>
    </row>
    <row r="157" spans="6:6" x14ac:dyDescent="0.2">
      <c r="F157" s="39"/>
    </row>
    <row r="158" spans="6:6" x14ac:dyDescent="0.2">
      <c r="F158" s="39"/>
    </row>
    <row r="159" spans="6:6" x14ac:dyDescent="0.2">
      <c r="F159" s="39"/>
    </row>
    <row r="160" spans="6:6" x14ac:dyDescent="0.2">
      <c r="F160" s="39"/>
    </row>
    <row r="161" spans="6:6" x14ac:dyDescent="0.2">
      <c r="F161" s="39"/>
    </row>
    <row r="162" spans="6:6" x14ac:dyDescent="0.2">
      <c r="F162" s="39"/>
    </row>
    <row r="283" spans="4:4" x14ac:dyDescent="0.2">
      <c r="D283" s="96"/>
    </row>
    <row r="452" spans="4:4" ht="288" x14ac:dyDescent="0.2">
      <c r="D452" s="40" t="s">
        <v>18</v>
      </c>
    </row>
  </sheetData>
  <mergeCells count="10">
    <mergeCell ref="B16:D16"/>
    <mergeCell ref="J4:J5"/>
    <mergeCell ref="A1:K1"/>
    <mergeCell ref="K4:K5"/>
    <mergeCell ref="A2:K2"/>
    <mergeCell ref="C4:C5"/>
    <mergeCell ref="E4:I4"/>
    <mergeCell ref="D4:D5"/>
    <mergeCell ref="A4:A5"/>
    <mergeCell ref="B4:B5"/>
  </mergeCells>
  <hyperlinks>
    <hyperlink ref="B16"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2018-04-10T13:55:03Z</cp:lastPrinted>
  <dcterms:created xsi:type="dcterms:W3CDTF">2009-03-02T15:11:29Z</dcterms:created>
  <dcterms:modified xsi:type="dcterms:W3CDTF">2018-04-10T14:05:20Z</dcterms:modified>
</cp:coreProperties>
</file>