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Transparencia\Transparencia Deveng 2018\Transparencia Mayo 2018\"/>
    </mc:Choice>
  </mc:AlternateContent>
  <bookViews>
    <workbookView xWindow="6765" yWindow="-225" windowWidth="18255" windowHeight="12540"/>
  </bookViews>
  <sheets>
    <sheet name="CONSOLIDADO" sheetId="11" r:id="rId1"/>
    <sheet name="PLIEGO MINSA" sheetId="5" r:id="rId2"/>
    <sheet name="UE ADSCRITAS AL PLIEGO MINSA" sheetId="9" r:id="rId3"/>
  </sheets>
  <definedNames>
    <definedName name="_xlnm._FilterDatabase" localSheetId="1" hidden="1">'PLIEGO MINSA'!$A$5:$O$61</definedName>
    <definedName name="_xlnm._FilterDatabase" localSheetId="2" hidden="1">'UE ADSCRITAS AL PLIEGO MINSA'!#REF!</definedName>
    <definedName name="_xlnm.Print_Area" localSheetId="0">CONSOLIDADO!$B$2:$E$30</definedName>
    <definedName name="_xlnm.Print_Area" localSheetId="1">'PLIEGO MINSA'!$A$1:$K$92</definedName>
    <definedName name="_xlnm.Print_Area" localSheetId="2">'UE ADSCRITAS AL PLIEGO MINSA'!$A$1:$K$19</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G7" i="9" l="1"/>
  <c r="H14" i="9"/>
  <c r="H12" i="9"/>
  <c r="H11" i="9"/>
  <c r="H10" i="9"/>
  <c r="H9" i="9"/>
  <c r="H8" i="9"/>
  <c r="F13" i="9"/>
  <c r="F7" i="9"/>
  <c r="F80" i="5"/>
  <c r="F40" i="5"/>
  <c r="F36" i="5"/>
  <c r="F7" i="5"/>
  <c r="D7" i="5"/>
  <c r="H88" i="5"/>
  <c r="H87" i="5"/>
  <c r="H86" i="5"/>
  <c r="H85" i="5"/>
  <c r="H84" i="5"/>
  <c r="H83" i="5"/>
  <c r="H82" i="5"/>
  <c r="H81"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39" i="5"/>
  <c r="H38" i="5"/>
  <c r="H37" i="5"/>
  <c r="H36" i="5"/>
  <c r="H35" i="5"/>
  <c r="H34" i="5"/>
  <c r="H33" i="5"/>
  <c r="H32" i="5"/>
  <c r="H31" i="5"/>
  <c r="H30" i="5"/>
  <c r="H29" i="5"/>
  <c r="H28" i="5"/>
  <c r="H27" i="5"/>
  <c r="H26" i="5"/>
  <c r="H25" i="5"/>
  <c r="H24" i="5"/>
  <c r="H22" i="5"/>
  <c r="H21" i="5"/>
  <c r="H20" i="5"/>
  <c r="H19" i="5"/>
  <c r="H17" i="5"/>
  <c r="H16" i="5"/>
  <c r="H15" i="5"/>
  <c r="H14" i="5"/>
  <c r="H13" i="5"/>
  <c r="H12" i="5"/>
  <c r="H11" i="5"/>
  <c r="H10" i="5"/>
  <c r="H9" i="5"/>
  <c r="H8" i="5"/>
  <c r="F6" i="9" l="1"/>
  <c r="J13" i="5" l="1"/>
  <c r="K13" i="5" s="1"/>
  <c r="G80" i="5"/>
  <c r="H80" i="5" s="1"/>
  <c r="G40" i="5"/>
  <c r="H40" i="5" s="1"/>
  <c r="G23" i="5"/>
  <c r="H23" i="5" s="1"/>
  <c r="G7" i="5"/>
  <c r="H7" i="5" s="1"/>
  <c r="E7" i="5"/>
  <c r="I13" i="5" l="1"/>
  <c r="J12" i="9" l="1"/>
  <c r="K12" i="9" s="1"/>
  <c r="J11" i="9"/>
  <c r="K11" i="9" s="1"/>
  <c r="I12" i="9"/>
  <c r="I11" i="9"/>
  <c r="D7" i="9"/>
  <c r="E7" i="9"/>
  <c r="J12" i="5" l="1"/>
  <c r="K12" i="5" s="1"/>
  <c r="C17" i="11"/>
  <c r="I7" i="5" l="1"/>
  <c r="J7" i="5"/>
  <c r="D17" i="11"/>
  <c r="E17" i="11" s="1"/>
  <c r="J8" i="5"/>
  <c r="K8" i="5" s="1"/>
  <c r="I8" i="5"/>
  <c r="I9" i="5"/>
  <c r="J9" i="5"/>
  <c r="K9" i="5" s="1"/>
  <c r="I12" i="5"/>
  <c r="J10" i="5"/>
  <c r="K10" i="5" s="1"/>
  <c r="I10" i="5"/>
  <c r="J11" i="5"/>
  <c r="K11" i="5" s="1"/>
  <c r="I11" i="5"/>
  <c r="D40" i="5"/>
  <c r="D23" i="5"/>
  <c r="D66" i="5"/>
  <c r="J66" i="5" s="1"/>
  <c r="D80" i="5"/>
  <c r="J88" i="5"/>
  <c r="K88" i="5" s="1"/>
  <c r="J87" i="5"/>
  <c r="K87" i="5" s="1"/>
  <c r="J86" i="5"/>
  <c r="K86" i="5" s="1"/>
  <c r="J85" i="5"/>
  <c r="K85" i="5" s="1"/>
  <c r="J84" i="5"/>
  <c r="K84" i="5" s="1"/>
  <c r="J83" i="5"/>
  <c r="K83" i="5" s="1"/>
  <c r="J82" i="5"/>
  <c r="K82" i="5" s="1"/>
  <c r="I81" i="5"/>
  <c r="J79" i="5"/>
  <c r="K79" i="5" s="1"/>
  <c r="J78" i="5"/>
  <c r="K78" i="5" s="1"/>
  <c r="J77" i="5"/>
  <c r="K77" i="5" s="1"/>
  <c r="J76" i="5"/>
  <c r="K76" i="5" s="1"/>
  <c r="J75" i="5"/>
  <c r="K75" i="5" s="1"/>
  <c r="J74" i="5"/>
  <c r="K74" i="5" s="1"/>
  <c r="J73" i="5"/>
  <c r="K73" i="5" s="1"/>
  <c r="J72" i="5"/>
  <c r="K72" i="5" s="1"/>
  <c r="J71" i="5"/>
  <c r="K71" i="5" s="1"/>
  <c r="J70" i="5"/>
  <c r="K70" i="5" s="1"/>
  <c r="J69" i="5"/>
  <c r="K69" i="5" s="1"/>
  <c r="J68" i="5"/>
  <c r="K68" i="5" s="1"/>
  <c r="J67" i="5"/>
  <c r="K67" i="5" s="1"/>
  <c r="I63" i="5"/>
  <c r="J62" i="5"/>
  <c r="K62" i="5" s="1"/>
  <c r="I60" i="5"/>
  <c r="J58" i="5"/>
  <c r="K58" i="5" s="1"/>
  <c r="J44" i="5"/>
  <c r="I33" i="5"/>
  <c r="J32" i="5"/>
  <c r="K32" i="5" s="1"/>
  <c r="I31" i="5"/>
  <c r="J30" i="5"/>
  <c r="K30" i="5" s="1"/>
  <c r="I29" i="5"/>
  <c r="I28" i="5"/>
  <c r="I27" i="5"/>
  <c r="J26" i="5"/>
  <c r="K26" i="5" s="1"/>
  <c r="I25" i="5"/>
  <c r="J81" i="5" l="1"/>
  <c r="K81" i="5" s="1"/>
  <c r="I32" i="5"/>
  <c r="J28" i="5"/>
  <c r="K28" i="5" s="1"/>
  <c r="J25" i="5"/>
  <c r="K25" i="5" s="1"/>
  <c r="J29" i="5"/>
  <c r="K29" i="5" s="1"/>
  <c r="J80" i="5"/>
  <c r="J63" i="5"/>
  <c r="K63" i="5" s="1"/>
  <c r="J33" i="5"/>
  <c r="K33" i="5" s="1"/>
  <c r="J60" i="5"/>
  <c r="K60" i="5" s="1"/>
  <c r="D28" i="11"/>
  <c r="I26" i="5"/>
  <c r="J27" i="5"/>
  <c r="K27" i="5" s="1"/>
  <c r="I30" i="5"/>
  <c r="J31" i="5"/>
  <c r="K31" i="5" s="1"/>
  <c r="D27" i="11"/>
  <c r="I83" i="5"/>
  <c r="I85" i="5"/>
  <c r="I87" i="5"/>
  <c r="I82" i="5"/>
  <c r="I84" i="5"/>
  <c r="I86" i="5"/>
  <c r="I88" i="5"/>
  <c r="I68" i="5"/>
  <c r="I70" i="5"/>
  <c r="I72" i="5"/>
  <c r="I74" i="5"/>
  <c r="I76" i="5"/>
  <c r="I78" i="5"/>
  <c r="I67" i="5"/>
  <c r="I69" i="5"/>
  <c r="I71" i="5"/>
  <c r="I73" i="5"/>
  <c r="I75" i="5"/>
  <c r="I77" i="5"/>
  <c r="I79" i="5"/>
  <c r="I62" i="5"/>
  <c r="I58" i="5"/>
  <c r="K44" i="5"/>
  <c r="I44" i="5"/>
  <c r="J9" i="9"/>
  <c r="I9" i="9" l="1"/>
  <c r="E80" i="5"/>
  <c r="E66" i="5"/>
  <c r="E40" i="5"/>
  <c r="C28" i="11" l="1"/>
  <c r="E28" i="11" s="1"/>
  <c r="I80" i="5"/>
  <c r="C27" i="11"/>
  <c r="E27" i="11" s="1"/>
  <c r="I66" i="5"/>
  <c r="E23" i="5"/>
  <c r="J10" i="9" l="1"/>
  <c r="K10" i="9" s="1"/>
  <c r="I10" i="9" l="1"/>
  <c r="D16" i="5"/>
  <c r="J43" i="5"/>
  <c r="K43" i="5" s="1"/>
  <c r="I39" i="5"/>
  <c r="I37" i="5"/>
  <c r="D24" i="11"/>
  <c r="D23" i="11"/>
  <c r="I35" i="5"/>
  <c r="D19" i="11"/>
  <c r="D18" i="11"/>
  <c r="J17" i="5"/>
  <c r="K17" i="5" s="1"/>
  <c r="J15" i="5"/>
  <c r="K15" i="5" s="1"/>
  <c r="J65" i="5"/>
  <c r="K65" i="5" s="1"/>
  <c r="E64" i="5"/>
  <c r="C26" i="11" s="1"/>
  <c r="E38" i="5"/>
  <c r="C24" i="11" s="1"/>
  <c r="E36" i="5"/>
  <c r="C23" i="11" s="1"/>
  <c r="E34" i="5"/>
  <c r="C22" i="11" s="1"/>
  <c r="E16" i="5"/>
  <c r="C19" i="11" s="1"/>
  <c r="E14" i="5"/>
  <c r="D64" i="5"/>
  <c r="D38" i="5"/>
  <c r="D36" i="5"/>
  <c r="D34" i="5"/>
  <c r="D14" i="5"/>
  <c r="C18" i="11" l="1"/>
  <c r="J36" i="5"/>
  <c r="J37" i="5"/>
  <c r="K37" i="5" s="1"/>
  <c r="J34" i="5"/>
  <c r="J39" i="5"/>
  <c r="K39" i="5" s="1"/>
  <c r="J35" i="5"/>
  <c r="K35" i="5" s="1"/>
  <c r="E19" i="11"/>
  <c r="E24" i="11"/>
  <c r="E23" i="11"/>
  <c r="J64" i="5"/>
  <c r="D22" i="11"/>
  <c r="E22" i="11" s="1"/>
  <c r="I17" i="5"/>
  <c r="I36" i="5"/>
  <c r="I43" i="5"/>
  <c r="J14" i="5"/>
  <c r="J38" i="5"/>
  <c r="D26" i="11"/>
  <c r="E26" i="11" s="1"/>
  <c r="J16" i="5"/>
  <c r="I38" i="5"/>
  <c r="I34" i="5"/>
  <c r="I16" i="5"/>
  <c r="I14" i="5"/>
  <c r="I15" i="5"/>
  <c r="I64" i="5"/>
  <c r="I65" i="5"/>
  <c r="J53" i="5"/>
  <c r="K53" i="5" s="1"/>
  <c r="J50" i="5"/>
  <c r="K50" i="5" s="1"/>
  <c r="I45" i="5"/>
  <c r="G18" i="5"/>
  <c r="E18" i="5"/>
  <c r="E6" i="5" s="1"/>
  <c r="D18" i="5"/>
  <c r="D6" i="5" s="1"/>
  <c r="G6" i="5" l="1"/>
  <c r="H6" i="5" s="1"/>
  <c r="H18" i="5"/>
  <c r="E18" i="11"/>
  <c r="J45" i="5"/>
  <c r="K45" i="5" s="1"/>
  <c r="I53" i="5"/>
  <c r="I50" i="5"/>
  <c r="I20" i="5" l="1"/>
  <c r="I19" i="5"/>
  <c r="J19" i="5" l="1"/>
  <c r="K19" i="5" s="1"/>
  <c r="J20" i="5"/>
  <c r="K20" i="5" s="1"/>
  <c r="J41" i="5" l="1"/>
  <c r="J42" i="5"/>
  <c r="J46" i="5"/>
  <c r="J47" i="5"/>
  <c r="J48" i="5"/>
  <c r="J49" i="5"/>
  <c r="J51" i="5"/>
  <c r="J52" i="5"/>
  <c r="J54" i="5"/>
  <c r="J55" i="5"/>
  <c r="J56" i="5"/>
  <c r="J57" i="5"/>
  <c r="J59" i="5"/>
  <c r="J61" i="5"/>
  <c r="K61" i="5" l="1"/>
  <c r="K59" i="5"/>
  <c r="K57" i="5"/>
  <c r="I54" i="5"/>
  <c r="I52" i="5"/>
  <c r="I49" i="5"/>
  <c r="I46" i="5"/>
  <c r="I57" i="5" l="1"/>
  <c r="K49" i="5"/>
  <c r="I59" i="5"/>
  <c r="I61" i="5"/>
  <c r="K52" i="5"/>
  <c r="J40" i="5" l="1"/>
  <c r="I56" i="5" l="1"/>
  <c r="I55" i="5"/>
  <c r="K54" i="5"/>
  <c r="K51" i="5"/>
  <c r="I51" i="5" l="1"/>
  <c r="K56" i="5"/>
  <c r="K55" i="5"/>
  <c r="I47" i="5" l="1"/>
  <c r="K47" i="5" l="1"/>
  <c r="C20" i="11" l="1"/>
  <c r="J21" i="5"/>
  <c r="K21" i="5" s="1"/>
  <c r="I22" i="5"/>
  <c r="C21" i="11"/>
  <c r="I24" i="5"/>
  <c r="D20" i="11" l="1"/>
  <c r="E20" i="11" s="1"/>
  <c r="J18" i="5"/>
  <c r="J22" i="5"/>
  <c r="K22" i="5" s="1"/>
  <c r="I18" i="5"/>
  <c r="I21" i="5"/>
  <c r="J24" i="5"/>
  <c r="K24" i="5" s="1"/>
  <c r="K48" i="5"/>
  <c r="I23" i="5" l="1"/>
  <c r="D21" i="11"/>
  <c r="E21" i="11" s="1"/>
  <c r="J23" i="5"/>
  <c r="I48" i="5"/>
  <c r="C25" i="11"/>
  <c r="C16" i="11" s="1"/>
  <c r="H7" i="9" l="1"/>
  <c r="J7" i="9" s="1"/>
  <c r="G13" i="9"/>
  <c r="H13" i="9" s="1"/>
  <c r="J8" i="9" l="1"/>
  <c r="I8" i="9"/>
  <c r="G6" i="9"/>
  <c r="H6" i="9" s="1"/>
  <c r="K46" i="5" l="1"/>
  <c r="K42" i="5"/>
  <c r="D25" i="11" l="1"/>
  <c r="D16" i="11" s="1"/>
  <c r="I42" i="5"/>
  <c r="E25" i="11" l="1"/>
  <c r="E13" i="9"/>
  <c r="C30" i="11" l="1"/>
  <c r="E6" i="9"/>
  <c r="C29" i="11" l="1"/>
  <c r="D29" i="11" l="1"/>
  <c r="E29" i="11" s="1"/>
  <c r="I7" i="9"/>
  <c r="D13" i="9" l="1"/>
  <c r="D6" i="9" s="1"/>
  <c r="J14" i="9" l="1"/>
  <c r="K14" i="9" s="1"/>
  <c r="I41" i="5"/>
  <c r="I14" i="9"/>
  <c r="C15" i="11" l="1"/>
  <c r="I40" i="5"/>
  <c r="E16" i="11" l="1"/>
  <c r="J6" i="5"/>
  <c r="I6" i="5"/>
  <c r="I13" i="9"/>
  <c r="J13" i="9" l="1"/>
  <c r="D30" i="11"/>
  <c r="D15" i="11" s="1"/>
  <c r="E15" i="11" l="1"/>
  <c r="E30" i="11"/>
  <c r="J6" i="9"/>
  <c r="I6" i="9"/>
  <c r="E14" i="11" l="1"/>
</calcChain>
</file>

<file path=xl/sharedStrings.xml><?xml version="1.0" encoding="utf-8"?>
<sst xmlns="http://schemas.openxmlformats.org/spreadsheetml/2006/main" count="155" uniqueCount="139">
  <si>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</si>
  <si>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</si>
  <si>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</si>
  <si>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</si>
  <si>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</si>
  <si>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</si>
  <si>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</si>
  <si>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</si>
  <si>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FUENTE DE INFORMACION: Transparencia Económica - MEF</t>
  </si>
  <si>
    <t>Ejecución Total Acumulada del PIP</t>
  </si>
  <si>
    <t>Nivel de Ejecución     Mes Mayo  (Devengado)</t>
  </si>
  <si>
    <t>TOTAL PLIEGO 011: MINISTERIO DE SALUD</t>
  </si>
  <si>
    <t>3……………………………………………………………………………………………………………………………………………………………………………………………………………………………………………………………………………………………………………………………………………………………………………………..</t>
  </si>
  <si>
    <t>TOTAL UE ADSCRITAS AL PLIEGO MINSA</t>
  </si>
  <si>
    <t xml:space="preserve">                                                                                                                                                                                                                                                                                             </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</si>
  <si>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</si>
  <si>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</si>
  <si>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</si>
  <si>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</si>
  <si>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</si>
  <si>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</si>
  <si>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</si>
  <si>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</si>
  <si>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</si>
  <si>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</si>
  <si>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</si>
  <si>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t>
  </si>
  <si>
    <r>
      <t xml:space="preserve">Año de Ejecución: </t>
    </r>
    <r>
      <rPr>
        <b/>
        <sz val="10"/>
        <rFont val="Arial"/>
        <family val="2"/>
      </rPr>
      <t>2018</t>
    </r>
  </si>
  <si>
    <t>Ejecución acumulada al 2018  (Devengado)</t>
  </si>
  <si>
    <t>Ppto. 2018                    (PIM)</t>
  </si>
  <si>
    <t>Ppto. Ejecución Acumulada al 2017</t>
  </si>
  <si>
    <t>2134963: EQUIPAMIENTO DE LA UNIDAD DE CUIDADOS INTENSIVOS CORONARIOS DEL HOSPITAL NACIONAL ARZOBISPO LOAYZA</t>
  </si>
  <si>
    <t>AÑO 2018</t>
  </si>
  <si>
    <t>Ppto. Ejecución acumulada 2018</t>
  </si>
  <si>
    <t>Ppto 2018 (PIM)</t>
  </si>
  <si>
    <t>Código SNIP/
Código Unificado</t>
  </si>
  <si>
    <t xml:space="preserve">       029-145: HOSPITAL DE APOYO SANTA ROSA</t>
  </si>
  <si>
    <t xml:space="preserve">       030-146: HOSPITAL DE EMERGENCIAS CASIMIRO ULLOA</t>
  </si>
  <si>
    <t>2347056: MEJORAMIENTO DE LOS SERVICIOS DE SALUD DEL CENTRO DE SALUD LA RAMADA, DISTRITO LA RAMADA, PROVINCIA CUTERVO, DEPARTAMENTO CAJAMARCA CENTRO POBLADO DE LA RAMADA - DISTRITO DE LA RAMADA - PROVINCIA DE CUTERVO - REGION CAJAMARCA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</si>
  <si>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</si>
  <si>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</si>
  <si>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1/ Proyecto Multisectorial, monto de inversión por S/.275,000,000 que tiene como Unidad Formuladora al MEF, corresponde a Salud en el año 2018 un PIM de S/.115,692 de  los cuales aún no inicia ejecución.</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</si>
  <si>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</si>
  <si>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</si>
  <si>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</si>
  <si>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</si>
  <si>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</si>
  <si>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</si>
  <si>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</si>
  <si>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</si>
  <si>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</si>
  <si>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</si>
  <si>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</si>
  <si>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</si>
  <si>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</si>
  <si>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2063067: NUEVO INSTITUTO NACIONAL DE SALUD DEL NIÑO, INSN, TERCER NIVEL DE ATENCIÓN, 8VO NIVEL DE COMPLEJIDAD, CATEGORÍA III-2, LIMA -PERÚ</t>
  </si>
  <si>
    <t>2078555: RECONSTRUCCIÓN DE LA INFRAESTRUCTURA Y MEJORAMIENTO DE LA CAPACIDAD RESOLUTIVA DE LOS SERVICIOS DE SALUD DEL HOSPITAL SANTA MARÍA DEL SOCORRO-ICA</t>
  </si>
  <si>
    <t>2088781: FORTALECIMIENTO DE LA ATENCIÓN DE LOS SERVICIOS DE EMERGENCIAS Y SERVICIOS ESPECIALIZADOS - NUEVO HOSPITAL DE LIMA ESTE - VITARTE</t>
  </si>
  <si>
    <t>%
Avance  Ejecución respecto al Monto de Inv. Total</t>
  </si>
  <si>
    <t>UNIDAD EJECUTORA 001-117: ADMINISTRACIÓN CENTRAL - MINSA</t>
  </si>
  <si>
    <t>UNIDAD EJECUTORA 007-123: INSTITUTO NACIONAL DE CIENCIAS NEURÓLOGICAS</t>
  </si>
  <si>
    <t>2108103: MEJORAMIENTO DE LA CAPACIDAD RESOLUTIVA DE LA UNIDAD DE CUIDADOS INTENSIVOS DEL INSTITUTO NACIONAL DE CIENCIAS NEUROLÓGICAS</t>
  </si>
  <si>
    <t>UNIDAD EJECUTORA 009-125: INSTITUTO NACIONAL DE REHABILITACIÓN</t>
  </si>
  <si>
    <t>2056337: MEJORAMIENTO DE LA ATENCIÓN DE LAS PERSONAS CON DISCAPACIDAD DE ALTA COMPLEJIDAD EN EL INSTITUTO NACIONAL DE REHABILITACIÓN</t>
  </si>
  <si>
    <t>UNIDAD EJECUTORA 027-143: HOSPITAL NACIONAL ARZOBISPO LOAYZA</t>
  </si>
  <si>
    <t>2030208: MEJORAMIENTO Y AMPLIACIÓN DE SERVICIO DE NEUMOLOGÍA Y DEL PROGRAMA DE CONTROL DE TUBERCULOSIS DEL HOSPITAL NACIONAL ARZOBISPO LOAYZA</t>
  </si>
  <si>
    <t>2170440: EQUIPAMIENTO DEL DEPARTAMENTO DE ANESTESIOLOGÍA Y CENTRO QUIRÚRGICO DEL HOSPITAL NACIONAL ARZOBISPO LOAYZA</t>
  </si>
  <si>
    <t>2172430: MEJORAMIENTO DEL SERVICIO DE NEFROLOGÍA DEL HOSPITAL NACIONAL ARZOBISPO LOAYZA - LIMA - LIMA</t>
  </si>
  <si>
    <t>UNIDAD EJECUTORA 028-144: HOSPITAL NACIONAL DOS DE MAYO</t>
  </si>
  <si>
    <t>2178583: MEJORAMIENTO DE LA CAPACIDAD RESOLUTIVA DEL SERVICIO DE NEUROCIRUGÍA Y DE LA SALA DE OPERACIONES DEL HOSPITAL DOS DE MAYO</t>
  </si>
  <si>
    <t>2380918: EQUIPAMIENTO BIOMÉDICO POR REPOSICIÓN DEL SERVICIO DE ANESTESIA CLÍNICO QUIRÚRGICA DEL HOSPITAL NACIONAL DOS DE MAYO</t>
  </si>
  <si>
    <t>2380922: EQUIPAMIENTO BIOMÉDICO POR REPOSICIÓN DEL SERVICIO DE BANCO DE SANGRE</t>
  </si>
  <si>
    <t>2380925: EQUIPAMIENTO BIOMÉDICO POR REPOSICIÓN DEL SERVICIO DE CARDIOLOGÍA DEL HOSPITAL NACIONAL DOS DE MAYO</t>
  </si>
  <si>
    <t>2380928: EQUIPAMIENTO BIOMÉDICO POR REPOSICIÓN DEL SERVICIO DE EMERGENCIA Y TRAUMASHOCK</t>
  </si>
  <si>
    <t>2380929: EQUIPAMIENTO BIOMÉDICO POR REPOSICIÓN DEL SERVICIO DE GASTROENTEROLOGÍA DEL HOSPITAL NACIONAL DOS DE MAYO</t>
  </si>
  <si>
    <t>2380934: EQUIPAMIENTO BIOMÉDICO POR REPOSICIÓN DEL SERVICIO DE NEFROLOGÍA</t>
  </si>
  <si>
    <t>2380935: EQUIPAMIENTO BIOMÉDICO POR REPOSICIÓN DEL SERVICIO DE NEONATOLOGÍA Y CUIDADOS CRÍTICOS DEL HOSPITAL NACIONAL DOS DE MAYO</t>
  </si>
  <si>
    <t>2380936: EQUIPAMIENTO BIOMÉDICO POR REPOSICIÓN DEL SERVICIO DE NEUMOLOGÍA DEL HOSPITAL NACIONAL DOS DE MAYO</t>
  </si>
  <si>
    <t>2381093: EQUIPAMIENTO BIOMÉDICO POR REPOSICIÓN DEL SERVICIO DE OTORRINOLARINGOLOGÍA DEL HOSPITAL NACIONAL DOS DE MAYO</t>
  </si>
  <si>
    <t>UNIDAD EJECUTORA 029-145: HOSPITAL DE APOYO SANTA ROSA</t>
  </si>
  <si>
    <t>2345333: ADQUISICIÓN DE EQUIPO DE RAYOS X DIGITAL; EN EL(LA) EESS DE APOYO SANTA ROSA EN LA LOCALIDAD PUEBLO LIBRE, DISTRITO DE PUEBLO LIBRE, PROVINCIA LIMA, DEPARTAMENTO LIMA</t>
  </si>
  <si>
    <t>UNIDAD EJECUTORA 030-146: HOSPITAL DE EMERGENCIAS CASIMIRO ULLOA</t>
  </si>
  <si>
    <t>2148228: AMPLIACIÓN, REMODELACIÓN Y EQUIPAMIENTO DE LOS SERVICIOS DEL DEPARTAMENTO DE PATOLOGÍA CLÍNICA DEL HOSPITAL DE EMERGENCIAS JOSÉ CASIMIRO ULLOA</t>
  </si>
  <si>
    <t>UNIDAD EJECUTORA 033-149: HOSPITAL NACIONAL DOCENTE MADRE NIÑO - SAN BARTOLOMÉ</t>
  </si>
  <si>
    <t>2197490: INSTALACIÓN DEL MÓDULO DE ATENCIÓN DE URGENCIAS (MAU) EN EL SERVICIO DE EMERGENCIA DEL HOSPITAL NACIONAL DOCENTE MADRE NIÑO SAN BARTOLOMÉ, LIMA -PERÚ</t>
  </si>
  <si>
    <t>UNIDAD EJECUTORA 125-1655: PROGRAMA NACIONAL DE INVERSIONES EN SALUD</t>
  </si>
  <si>
    <t>2001621: ESTUDIOS DE PRE-INVERSIÓN</t>
  </si>
  <si>
    <t>2088617: MEJORAMIENTO DE LA CAPACIDAD RESOLUTIVA DE LOS SERVICIOS DE SALUD PARA BRINDAR ATENCIÓN INTEGRAL A LAS MUJERES (GESTANTES, PARTURIENTAS Y MADRES LACTANTES), NIÑOS Y NIÑAS MENORES DE 3 AÑOS EN EL DEPARTAMENTO DE HUANUCO</t>
  </si>
  <si>
    <t>2088623: MEJORAMIENTO DE LA CAPACIDAD RESOLUTIVA DE LOS SERVICIOS DE SALUD PARA BRINDAR ATENCIÓN INTEGRAL A LAS MUJERES (GESTANTES, PARTURIENTAS Y MADRES LACTANTES) Y DE NIÑOS Y NIÑAS MENORES DE 3 AÑOS EN EL DEPARTAMENTO DE APURÍMAC</t>
  </si>
  <si>
    <t>2183907: MEJORAMIENTO Y AMPLIACIÓN DE LOS SERVICIOS DE SALUD DEL HOSPITAL QUILLABAMBA DISTRITO DE SANTA ANA, PROVINCIA DE LA CONVENCIÓN Y DEPARTAMENTO DE CUSCO</t>
  </si>
  <si>
    <t>2235570: AMPLIACIÓN, MEJORAMIENTO PUESTO DE SALUD LA NORIA DEL CENTRO POBLADO LA NORIA, DISTRITO DE MARCAVELICA - SULLANA - PIURA</t>
  </si>
  <si>
    <t>2250037: MEJORAMIENTO DE LA CAPACIDAD RESOLUTIVA DEL ESTABLECIMIENTO DE SALUD ESTRATÉGICO DE PUTINA, PROVINCIA SAN ANTONIO DE PUTINA - REGIÓN PUNO</t>
  </si>
  <si>
    <t>2328426: MEJORAMIENTO Y AMPLIACIÓN DEL SERVICIO DE SALUD EN EL CENTRO DE SALUD VILLA ESTELA - MICRO RED ZAPALLAL, DISTRITO DE ANCÓN - LIMA - LIMA</t>
  </si>
  <si>
    <t>2335905: MEJORAMIENTO Y AMPLIACIÓN DE LOS SERVICIOS DE SALUD DEL HOSPITAL DE APOYO LEONCIO PRADO DISTRITO DE HUAMACHUCO, PROVINCIA SANCHEZ CARRIÓN - LA LIBERTAD</t>
  </si>
  <si>
    <t>2343118: MEJORAMIENTO Y AMPLIACIÓN DE LOS SERVICIOS DE SALUD DEL CENTRO DE SALUD DESAGUADERO, DISTRITO DE DESAGUADERO - CHUCUITO - PUNO</t>
  </si>
  <si>
    <t>2343407: MEJORAMIENTO Y AMPLIACIÓN DE LOS SERVICIOS DE SALUD DEL ESTABLECIMIENTO DE SALUD CHALLHUAHUACHO, DEL DISTRITO DE CHALLHUAHUACHO, PROVINCIA DE COTABAMBAS, DEPARTAMENTO DE APURÍMAC</t>
  </si>
  <si>
    <t>2344420: MEJORAMIENTO DE LOS SERVICIOS DE SALUD DEL CENTRO DE SALUD COTABAMBAS, DISTRITO DE COTABAMBAS, PROVINCIA DE COTABAMBAS, DEPARTAMENTO DE APURÍMAC</t>
  </si>
  <si>
    <t>2344621: MEJORAMIENTO DE LOS SERVICIOS DE SALUD DEL HOSPITAL SAN MARTÍN DE PORRES DE IBERIA, DISTRITO DE IBERIA, PROVINCIA DE TAHUAMANU - MADRE DE DIOS</t>
  </si>
  <si>
    <t>2354781: MEJORAMIENTO DE LOS SERVICIOS DE SALUD DEL HOSPITAL REGIONAL ZACARÍAS CORREA VALDIVIA DE HUANCAVELICA; DISTRITO DE ASCENSIÓN, PROVINCIA DE HUANCAVELICA Y DEPARTAMENTO DE HUANCAVELICA</t>
  </si>
  <si>
    <t>2362485: MEJORAMIENTO Y AMPLIACIÓN LOS SERVICIOS DE SALUD DEL HOSPITAL DE APOYO DE CARAZ `SAN JUAN DE DIOS, BARRIO DE MANCHURIA, DISTRITO DE CARAZ Y PROVINCIA DE HUAYLAS, DEPARTAMENTO DE ANCASH CENTRO POBLADO DE CARAZ - DISTRITO DE CARAZ - PROVINCIA DE HUAYLAS</t>
  </si>
  <si>
    <t>2372478: MEJORAMIENTO DE LOS SERVICIOS DE SALUD DEL CENTRO DE SALUD HAQUIRA, DISTRITO HAQUIRA, PROVINCIA COTABAMBAS, DEPARTAMENTO APURÍMAC</t>
  </si>
  <si>
    <t>2386533: MEJORAMIENTO Y AMPLIACIÓN DE LOS SERVICIOS DE SALUD DEL HOSPITAL DE APOYO DE POMABAMBA `ANTONIO CALDAS DOMÍNGUEZ, BARRIO DE HUAJTACHACRA, DISTRITO Y PROVINCIA DE POMABAMBA, DEPARTAMENTO DE ANCASH</t>
  </si>
  <si>
    <t>UNIDAD EJECUTORA 143-1683: DIRECCIÓN DE REDES INTEGRADAS DE SALUD LIMA CENTRO</t>
  </si>
  <si>
    <t>2133722: CONSTRUCCIÓN DE NUEVA INFRAESTRUCTURA E IMPLEMENTACIÓN DEL ESTABLECIMIENTO DE SALUD CHACARILLA DE OTERO DE LA MICRORED DE SALUD PIEDRA LIZA, DIRECCIÓN DE RED DE SALUD SAN JUAN DE LURIGANCHO, DIRECCIÓN DE SALUD IV LIMA ESTE</t>
  </si>
  <si>
    <t>UNIDAD EJECUTORA 144-1684: DIRECCIÓN DE REDES INTEGRADAS DE SALUD LIMA NORTE</t>
  </si>
  <si>
    <t>2045646: CONSOLIDACIÓN DE LOS SERVICIOS ASISTENCIALES DEL C.S. EL PROGRESO DISTRITO DE CARABAYLLO PROVINCIA DE LIMA</t>
  </si>
  <si>
    <t>2112824: MEJORAMIENTO DE LA CAPACIDAD RESOLUTIVA DEL CENTRO DE SALUD LAURA RODRÍGUEZ MICRORED COLLIQUE - PROVINCIA DE LIMA</t>
  </si>
  <si>
    <t>2171360: MEJORAMIENTO DE LA CAPACIDAD RESOLUTIVA DEL CENTRO DE SALUD SANTA LUZMILA II DE LA RED TÚPAC AMARU DE LA DISA V LIMA CIUDAD</t>
  </si>
  <si>
    <t>2251577: MEJORAMIENTO DE LOS SERVICIOS EN SALUD PUESTO DE SALUD LUIS ENRIQUE, CARABAYLLO, RED DE SALUD VI TÚPAC AMARU, LIMA</t>
  </si>
  <si>
    <t>2314281: MEJORAMIENTO DE LA CAPACIDAD DE ATENCIÓN NEONATAL DEL CENTRO DE SALUD SANTA ROSA DE LA RED DE SALUD LIMA NORTE IV DEL IGSS DISTRITO DE PUENTE PIEDRA, PROVINCIA DE LIMA, EN EL MARCO AL PLAN NACIONAL BIENVENIDO A LA VIDA</t>
  </si>
  <si>
    <t>2314292: MEJORAMIENTO DE LA CAPACIDAD DE ATENCIÓN NEONATAL DEL CENTRO DE SALUD MATERNO INFANTIL DR. ENRIQUE MARTÍN ALTUNA DE LA RED DE SALUD LIMA NORTE IV DEL IGSS DEL DISTRITO DE PUENTE PIEDRA DE LA PROVINCIA DE LIMA, EN EL MARCO AL PLAN NACIONAL BIENVENIDO A LA VIDA</t>
  </si>
  <si>
    <t>2314303: MEJORAMIENTO DE LA CAPACIDAD DE ATENCIÓN NEONATAL DEL CENTRO DE SALUD LOS SUREÑOS DE LA RED DE SALUD LIMA NORTE IV DEL IGSS DEL DISTRITO DE PUENTE PIEDRA DE LA PROVINCIA DE LIMA, EN EL MARCO AL PLAN NACIONAL BIENVENIDO A LA VIDA</t>
  </si>
  <si>
    <t>2314313: MEJORAMIENTO DE LA CAPACIDAD DE ATENCIÓN NEONATAL DEL CENTRO DE SALUD MATERNO INFANTIL ANCÓN DE LA RED DE SALUD LIMA NORTE IV DEL IGSS DEL DISTRITO DE PUENTE PIEDRA DE LA PROVINCIA DE LIMA, EN EL MARCO AL PLAN NACIONAL BIENVENIDO A LA VIDA</t>
  </si>
  <si>
    <t>2314325: MEJORAMIENTO DE LA CAPACIDAD DE ATENCIÓN NEONATAL DEL CENTRO DE SALUD LA ENSENADA DE LA RED DE SALUD LIMA NORTE IV DEL IGSS DISTRITO DE PUENTE PIEDRA PROVINCIA DE LIMA, EN EL MARCO AL PLAN NACIONAL BIENVENIDO A LA VIDA</t>
  </si>
  <si>
    <t>2315192: MEJORAMIENTO DE LA CAPACIDAD DE ATENCIÓN NEONATAL DEL CENTRO DE SALUD MÉXICO DE LA DIRECCIÓN DE RED DE SALUD LIMA NORTE V RÍMAC - SAN MARTÍN DE PORRES - LOS OLIVOS, DISTRITO DE SAN MARTÍN DE PORRES, PROVINCIA LIMA, DEPARTAMENTO LIMA, EN EL MARCO AL PLAN NACIONAL BIENVENIDO A LA VIDA</t>
  </si>
  <si>
    <t>2315208: MEJORAMIENTO DE LA CAPACIDAD DE ATENCIÓN NEONATAL DEL CENTRO DE SALUD LAURA CALLER DE LA DIRECCIÓN DE LA RED DE SALUD LIMA NORTE V RÍMAC - SAN MARTÍN DE PORRES - LOS OLIVOS - DEL DISTRITO DE LOS OLIVOS, PROVINCIA DE LIMA, DEPARTAMENTO DE LIMA, EN EL</t>
  </si>
  <si>
    <t>2315259: MEJORAMIENTO DE LA CAPACIDAD DE ATENCIÓN NEONATAL DEL CENTRO DE SALUD MATERNO INFANTIL RÍMAC DE LA DIRECCIÓN DE LA RED DE SALUD LIMA NORTE V - RÍMAC - SAN MARTÍN DE PORRES - LOS OLIVOS, DISTRITO DEL RÍMAC, PROVINCIA DE LIMA, DEPARTAMENTO DE LIMA, EN</t>
  </si>
  <si>
    <t>2315331: MEJORAMIENTO DE LA CAPACIDAD DE ATENCIÓN NEONATAL DEL CENTRO DE SALUD MATERNO INFANTIL JUAN PABLO II DE LA DIRECCIÓN DE RED DE SALUD LIMA NORTE V RÍMAC-SAN MARTÍN DE PORRES-LOS OLIVOS, DISTRITO DE LO OLIVOS, PROVINCIA DE LIMA, DEPARTAMENTO DE LIMA, E</t>
  </si>
  <si>
    <t>UNIDAD EJECUTORA 145-1685: DIRECCIÓN DE REDES INTEGRADAS DE SALUD LIMA SUR</t>
  </si>
  <si>
    <t>2092092: MEJORAMIENTO DE LA PRESTACIÓN DE SERVICIOS DE SALUD DEL PUESTO DE SALUD JESÚS PODEROSO, MICRORED LEONOR SAAVEDRA - VILLA SAN LUIS, DRS SAN JUAN DE MIRAFLORES - VILLA MARÍA DEL TRIUNFO - DISA II LIMA SUR</t>
  </si>
  <si>
    <t>2112720: FORTALECIMIENTO DE LA CAPACIDAD RESOLUTIVA DEL CENTRO DE SALUD I-4 CÉSAR LÓPEZ SILVA DE LA DISA II LIMA SUR</t>
  </si>
  <si>
    <t>2112841: FORTALECIMIENTO DE LA CAPACIDAD RESOLUTIVA DEL CENTRO DE SALUD I-4 VILLA MARÍA DEL TRIUNFO DE LA DISA II LIMA SUR</t>
  </si>
  <si>
    <t>2112851: CONSTRUCCIÓN DEL ALMACÉN PARA VACUNAS DE LA DIRECCIÓN DE SALUD II LIMA SUR</t>
  </si>
  <si>
    <t>2113092: FORTALECIMIENTO DE LA CAPACIDAD OPERATIVA DEL CENTRO DE SALUD MANCHAY ALTO - MICRORED PACHACÁMAC DRS VILLA EL SALVADOR LURÍN PACHACÁMAC PUCUSANA - DISA II LIMA SUR</t>
  </si>
  <si>
    <t>2131911: MEJORAMIENTO DE LA PRESTACIÓN DE LOS SERVICIOS DE SALUD DEL CENTRO DE SALUD VILLA SAN LUIS DE LA MICRORED LEONOR SAAVEDRA - VILLA SAN LUIS, DE LA RED SAN JUAN DE MIRAFLORES - VILLA MARÍA DEL TRIUNFO - DISA II LIMA SUR</t>
  </si>
  <si>
    <t>2135285: MEJORAMIENTO DE LOS SERVICIOS DE SALUD DEL CENTRO DE SALUD DE PUCUSANA DE LA MICRORED SAN BARTOLO, DIRECCIÓN DE RED DE SALUD VILLA EL SALVADOR LURÍN PACHACÁMAC PUCUSANA, DISA II LIMA SUR</t>
  </si>
  <si>
    <t>EJECUCIÓN DE LOS PROYECTOS DE INVERSIÓN DE LAS UNIDADES EJECUTORAS DE LOS PLIEGOS ADSCRITOS</t>
  </si>
  <si>
    <t>2160305: INNOVACIÓN PARA LA COMPETITIVIDAD 1/</t>
  </si>
  <si>
    <t>2172722: MEJORAMIENTO Y AMPLIACIÓN DEL LABORATORIO QUÍMICO TOXICOLÓGICO OCUPACIONAL Y AMBIENTAL DEL CENSOPAS-INS, SEDE CHORRILLOS</t>
  </si>
  <si>
    <t>2178584: MEJORAMIENTO DE LAS ÁREAS TÉCNICAS Y ÁREAS DE INVESTIGACIÓN DEL CENTRO NACIONAL DE SALUD PÚBLICA DEL INSTITUTO NACIONAL DE SALUD SEDE CHORRILLOS</t>
  </si>
  <si>
    <t>2306009: MEJORAMIENTO Y AMPLIACIÓN DE LOS SERVICIOS E INVESTIGACIÓN DEL LABORATORIO DE ENTOMOLOGÍA DEL CENTRO NACIONAL DE SALUD PÚBLICA DEL INSTITUTO NACIONAL DE SALUD, DISTRITO DE CHORRILLOS, PROVINCIA DE LIMA, DEPARTAMENTO DE LIMA</t>
  </si>
  <si>
    <t>PLIEGO 131: INSTITUTO NACIONAL DE SALUD</t>
  </si>
  <si>
    <t>PLIEGO 136: INSTITUTO NACIONAL DE ENFERMEDADES NEOPLÁSICAS - INEN</t>
  </si>
  <si>
    <t>2193990: AMPLIACIÓN DE LA CAPACIDAD DE RESPUESTA EN EL TRATAMIENTO AMBULATORIO DEL CÁNCER DEL INSTITUTO NACIONAL DE ENFERMEDADES NEOPLÁSICAS, LIMA - PERÚ</t>
  </si>
  <si>
    <t>DEL MINISTERIO DE SALUD AL MES DE MAYO 2018</t>
  </si>
  <si>
    <t>AL PLIEGO DEL MINISTERIO DE SALUD AL MES DE MAYO 2018</t>
  </si>
  <si>
    <t>AL MES DE MAYO 2018</t>
  </si>
  <si>
    <t>Ejecución acumulada al mes de
Abril (Devengado)</t>
  </si>
  <si>
    <t>2423336: ADQUISICIÓN DE TERRENO PARA EDIFICACIÓN PÚBLICA; EN EL(LA) EESS NACIONAL ARZOBISPO LOAYZA - LIMA EN LA LOCALIDAD LIMA, DISTRITO DE LIMA, PROVINCIA LIMA, DEPARTAMENTO LIMA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</si>
</sst>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sz val="8"/>
      <name val="Calibri"/>
      <family val="2"/>
      <scheme val="minor"/>
    </font>
    <font>
      <u/>
      <sz val="8"/>
      <name val="Arial"/>
      <family val="2"/>
    </font>
    <font>
      <sz val="7"/>
      <color indexed="8"/>
      <name val="Arial"/>
      <family val="2"/>
    </font>
    <font>
      <sz val="8"/>
      <color theme="1"/>
      <name val="Arial"/>
      <family val="2"/>
    </font>
    <font>
      <sz val="8"/>
      <color indexed="8"/>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0" fillId="0" borderId="0" applyNumberFormat="0" applyFill="0" applyBorder="0" applyAlignment="0" applyProtection="0"/>
  </cellStyleXfs>
  <cellXfs count="204">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9"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19"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0"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0" xfId="1" applyNumberFormat="1" applyFont="1" applyFill="1" applyBorder="1" applyAlignment="1">
      <alignment horizontal="right" vertical="center" wrapText="1"/>
    </xf>
    <xf numFmtId="3" fontId="19" fillId="6" borderId="10" xfId="1" applyNumberFormat="1" applyFont="1" applyFill="1" applyBorder="1" applyAlignment="1">
      <alignment horizontal="right" vertical="center" wrapText="1"/>
    </xf>
    <xf numFmtId="167" fontId="19" fillId="6" borderId="10"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1"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3" fontId="22" fillId="0" borderId="0" xfId="0" applyNumberFormat="1" applyFont="1" applyBorder="1" applyAlignment="1">
      <alignment horizontal="righ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3" xfId="9" applyNumberFormat="1" applyFont="1" applyFill="1" applyBorder="1" applyAlignment="1">
      <alignment horizontal="right"/>
    </xf>
    <xf numFmtId="3" fontId="10" fillId="5" borderId="0" xfId="9" applyNumberFormat="1" applyFont="1" applyFill="1" applyBorder="1" applyAlignment="1">
      <alignment horizontal="right"/>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0" fontId="11" fillId="3" borderId="19"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0" xfId="0" applyFont="1" applyFill="1" applyBorder="1" applyAlignment="1">
      <alignment horizontal="left" vertical="center"/>
    </xf>
    <xf numFmtId="0" fontId="21" fillId="0" borderId="0" xfId="0" quotePrefix="1" applyFont="1" applyAlignment="1">
      <alignment vertical="center" wrapText="1"/>
    </xf>
    <xf numFmtId="0" fontId="19" fillId="4" borderId="15" xfId="0" applyFont="1" applyFill="1" applyBorder="1" applyAlignment="1">
      <alignment horizontal="center" vertical="center" wrapText="1"/>
    </xf>
    <xf numFmtId="3" fontId="14" fillId="0" borderId="0" xfId="10" applyNumberFormat="1" applyFont="1"/>
    <xf numFmtId="3" fontId="19" fillId="4" borderId="12" xfId="0" applyNumberFormat="1" applyFont="1" applyFill="1" applyBorder="1" applyAlignment="1">
      <alignment horizontal="right" vertical="center"/>
    </xf>
    <xf numFmtId="0" fontId="29" fillId="0" borderId="0" xfId="0" applyFont="1" applyBorder="1" applyAlignment="1">
      <alignment vertical="center"/>
    </xf>
    <xf numFmtId="3" fontId="22" fillId="0" borderId="10" xfId="0" applyNumberFormat="1" applyFont="1" applyBorder="1" applyAlignment="1">
      <alignment horizontal="right" vertical="center" wrapText="1"/>
    </xf>
    <xf numFmtId="0" fontId="26" fillId="0" borderId="10" xfId="0" applyFont="1" applyBorder="1" applyAlignment="1"/>
    <xf numFmtId="165" fontId="19" fillId="6" borderId="10" xfId="2" applyNumberFormat="1" applyFont="1" applyFill="1" applyBorder="1" applyAlignment="1">
      <alignment horizontal="right" vertical="center" wrapText="1"/>
    </xf>
    <xf numFmtId="3" fontId="19" fillId="6" borderId="10" xfId="2" applyNumberFormat="1" applyFont="1" applyFill="1" applyBorder="1" applyAlignment="1">
      <alignment horizontal="right" vertical="center" wrapText="1"/>
    </xf>
    <xf numFmtId="167" fontId="19" fillId="6" borderId="10" xfId="2" applyNumberFormat="1" applyFont="1" applyFill="1" applyBorder="1" applyAlignment="1">
      <alignment horizontal="right" vertical="center" wrapText="1"/>
    </xf>
    <xf numFmtId="0" fontId="22" fillId="0" borderId="34"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9" fillId="6" borderId="2" xfId="2" applyNumberFormat="1" applyFont="1" applyFill="1" applyBorder="1" applyAlignment="1">
      <alignment horizontal="right" vertical="center" wrapText="1"/>
    </xf>
    <xf numFmtId="0" fontId="10" fillId="5" borderId="35"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3" xfId="9" applyNumberFormat="1" applyFont="1" applyFill="1" applyBorder="1" applyAlignment="1">
      <alignment horizontal="right"/>
    </xf>
    <xf numFmtId="0" fontId="19" fillId="4" borderId="36" xfId="0" applyFont="1" applyFill="1" applyBorder="1" applyAlignment="1">
      <alignment vertical="center" wrapText="1"/>
    </xf>
    <xf numFmtId="3" fontId="22" fillId="0" borderId="37" xfId="0" applyNumberFormat="1" applyFont="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3" fontId="22" fillId="0" borderId="4" xfId="0" applyNumberFormat="1" applyFont="1" applyBorder="1" applyAlignment="1">
      <alignment horizontal="right" vertical="center" wrapText="1"/>
    </xf>
    <xf numFmtId="3" fontId="22" fillId="0" borderId="39" xfId="0" applyNumberFormat="1" applyFont="1" applyBorder="1" applyAlignment="1">
      <alignment horizontal="right" vertical="center" wrapText="1"/>
    </xf>
    <xf numFmtId="3" fontId="19" fillId="6" borderId="11" xfId="2" applyNumberFormat="1" applyFont="1" applyFill="1" applyBorder="1" applyAlignment="1">
      <alignment horizontal="right" vertical="center" wrapText="1"/>
    </xf>
    <xf numFmtId="0" fontId="20" fillId="0" borderId="10" xfId="0" applyFont="1" applyFill="1" applyBorder="1" applyAlignment="1">
      <alignment horizontal="center" vertical="center" wrapText="1"/>
    </xf>
    <xf numFmtId="0" fontId="22" fillId="0" borderId="10" xfId="0" applyFont="1" applyBorder="1" applyAlignment="1">
      <alignment horizontal="justify" vertical="center" wrapText="1"/>
    </xf>
    <xf numFmtId="164" fontId="14" fillId="0" borderId="0" xfId="1" applyNumberFormat="1" applyFont="1" applyAlignment="1">
      <alignment horizontal="right"/>
    </xf>
    <xf numFmtId="166" fontId="22" fillId="0" borderId="10" xfId="0" applyNumberFormat="1" applyFont="1" applyBorder="1" applyAlignment="1">
      <alignment horizontal="right" vertical="center" wrapText="1"/>
    </xf>
    <xf numFmtId="0" fontId="22" fillId="0" borderId="0" xfId="0" applyFont="1" applyBorder="1" applyAlignment="1">
      <alignment horizontal="justify" vertical="center" wrapText="1"/>
    </xf>
    <xf numFmtId="166" fontId="19" fillId="6" borderId="10" xfId="2" applyNumberFormat="1" applyFont="1" applyFill="1" applyBorder="1" applyAlignment="1">
      <alignment horizontal="right" vertical="center" wrapText="1"/>
    </xf>
    <xf numFmtId="166" fontId="19" fillId="6" borderId="11" xfId="2" applyNumberFormat="1" applyFont="1" applyFill="1" applyBorder="1" applyAlignment="1">
      <alignment horizontal="right" vertical="center" wrapText="1"/>
    </xf>
    <xf numFmtId="3" fontId="14" fillId="0" borderId="0" xfId="10" applyNumberFormat="1" applyFont="1" applyFill="1" applyBorder="1"/>
    <xf numFmtId="43" fontId="33" fillId="0" borderId="0" xfId="1" applyFont="1" applyAlignment="1">
      <alignment vertical="center" wrapText="1"/>
    </xf>
    <xf numFmtId="43" fontId="21" fillId="0" borderId="0" xfId="0" applyNumberFormat="1" applyFont="1" applyAlignment="1">
      <alignment vertical="center" wrapText="1"/>
    </xf>
    <xf numFmtId="4" fontId="0" fillId="0" borderId="0" xfId="0" applyNumberFormat="1"/>
    <xf numFmtId="43" fontId="0" fillId="0" borderId="0" xfId="0" applyNumberFormat="1"/>
    <xf numFmtId="0" fontId="7" fillId="2" borderId="0" xfId="9" applyFont="1" applyFill="1"/>
    <xf numFmtId="43" fontId="7" fillId="2" borderId="0" xfId="9" applyNumberFormat="1" applyFont="1" applyFill="1"/>
    <xf numFmtId="43" fontId="7" fillId="2" borderId="0" xfId="1" applyFont="1" applyFill="1"/>
    <xf numFmtId="0" fontId="10" fillId="2" borderId="41" xfId="9" applyFont="1" applyFill="1" applyBorder="1" applyAlignment="1">
      <alignment horizontal="left" wrapText="1"/>
    </xf>
    <xf numFmtId="167" fontId="19" fillId="5" borderId="42" xfId="9" applyNumberFormat="1" applyFont="1" applyFill="1" applyBorder="1" applyAlignment="1">
      <alignment horizontal="right"/>
    </xf>
    <xf numFmtId="166" fontId="21" fillId="0" borderId="0" xfId="0" applyNumberFormat="1" applyFont="1" applyAlignment="1">
      <alignment vertical="center" wrapText="1"/>
    </xf>
    <xf numFmtId="0" fontId="20" fillId="0" borderId="0" xfId="0" applyFont="1" applyFill="1" applyBorder="1" applyAlignment="1">
      <alignment horizontal="center" vertical="center" wrapText="1"/>
    </xf>
    <xf numFmtId="166" fontId="22" fillId="0" borderId="0" xfId="0" applyNumberFormat="1" applyFont="1" applyBorder="1" applyAlignment="1">
      <alignment horizontal="right" vertical="center" wrapText="1"/>
    </xf>
    <xf numFmtId="43" fontId="34" fillId="0" borderId="0" xfId="1" applyFont="1"/>
    <xf numFmtId="43" fontId="26" fillId="0" borderId="0" xfId="1" applyFont="1"/>
    <xf numFmtId="3" fontId="19" fillId="4" borderId="14" xfId="0" applyNumberFormat="1" applyFont="1" applyFill="1" applyBorder="1" applyAlignment="1">
      <alignment horizontal="right" vertical="center"/>
    </xf>
    <xf numFmtId="166" fontId="19" fillId="4" borderId="14" xfId="0" applyNumberFormat="1" applyFont="1" applyFill="1" applyBorder="1" applyAlignment="1">
      <alignment horizontal="right" vertical="center"/>
    </xf>
    <xf numFmtId="0" fontId="35" fillId="0" borderId="0" xfId="0" applyFont="1" applyAlignment="1">
      <alignment vertical="center" wrapText="1"/>
    </xf>
    <xf numFmtId="0" fontId="14" fillId="5" borderId="43" xfId="9" applyFont="1" applyFill="1" applyBorder="1" applyAlignment="1">
      <alignment horizontal="left" wrapText="1"/>
    </xf>
    <xf numFmtId="3" fontId="14" fillId="5" borderId="4" xfId="9" applyNumberFormat="1" applyFont="1" applyFill="1" applyBorder="1" applyAlignment="1">
      <alignment horizontal="right"/>
    </xf>
    <xf numFmtId="0" fontId="22" fillId="0" borderId="2" xfId="0" applyFont="1" applyBorder="1" applyAlignment="1">
      <alignment vertical="center" wrapText="1"/>
    </xf>
    <xf numFmtId="0" fontId="22" fillId="0" borderId="38" xfId="0" applyFont="1" applyBorder="1" applyAlignment="1">
      <alignment horizontal="justify" vertical="center" wrapText="1"/>
    </xf>
    <xf numFmtId="3" fontId="19" fillId="6" borderId="38" xfId="2" applyNumberFormat="1" applyFont="1" applyFill="1" applyBorder="1" applyAlignment="1">
      <alignment horizontal="left" vertical="center" wrapText="1"/>
    </xf>
    <xf numFmtId="0" fontId="14" fillId="2" borderId="44" xfId="9" applyFont="1" applyFill="1" applyBorder="1" applyAlignment="1">
      <alignment horizontal="left" wrapText="1"/>
    </xf>
    <xf numFmtId="3" fontId="14" fillId="5" borderId="45" xfId="9" applyNumberFormat="1" applyFont="1" applyFill="1" applyBorder="1" applyAlignment="1">
      <alignment horizontal="right"/>
    </xf>
    <xf numFmtId="3" fontId="19" fillId="6" borderId="4" xfId="2" applyNumberFormat="1" applyFont="1" applyFill="1" applyBorder="1" applyAlignment="1">
      <alignment horizontal="right" vertical="center" wrapText="1"/>
    </xf>
    <xf numFmtId="0" fontId="7" fillId="5" borderId="43" xfId="9" applyFont="1" applyFill="1" applyBorder="1" applyAlignment="1">
      <alignment horizontal="left" wrapText="1"/>
    </xf>
    <xf numFmtId="3" fontId="7" fillId="5" borderId="4" xfId="9" applyNumberFormat="1" applyFont="1" applyFill="1" applyBorder="1" applyAlignment="1">
      <alignment horizontal="right"/>
    </xf>
    <xf numFmtId="3" fontId="22" fillId="0" borderId="11" xfId="0" applyNumberFormat="1" applyFont="1" applyBorder="1" applyAlignment="1">
      <alignment horizontal="right" vertical="center" wrapText="1"/>
    </xf>
    <xf numFmtId="0" fontId="10" fillId="6" borderId="16" xfId="9" applyFont="1" applyFill="1" applyBorder="1" applyAlignment="1">
      <alignment horizontal="center" vertical="center" wrapText="1"/>
    </xf>
    <xf numFmtId="0" fontId="10" fillId="6" borderId="16" xfId="9" applyFont="1" applyFill="1" applyBorder="1" applyAlignment="1">
      <alignment horizontal="center" vertical="center"/>
    </xf>
    <xf numFmtId="0" fontId="10" fillId="6" borderId="17" xfId="9" applyFont="1" applyFill="1" applyBorder="1" applyAlignment="1">
      <alignment horizontal="center" vertical="center" wrapText="1"/>
    </xf>
    <xf numFmtId="0" fontId="10" fillId="6" borderId="18"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1"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19" xfId="10" applyFont="1" applyFill="1" applyBorder="1" applyAlignment="1">
      <alignment horizontal="center" vertical="center" wrapText="1"/>
    </xf>
    <xf numFmtId="0" fontId="16" fillId="3" borderId="20" xfId="10" applyFont="1" applyFill="1" applyBorder="1" applyAlignment="1">
      <alignment horizontal="center" vertical="center" wrapText="1"/>
    </xf>
    <xf numFmtId="0" fontId="16" fillId="3" borderId="33"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1" xfId="10" applyFont="1" applyFill="1" applyBorder="1" applyAlignment="1">
      <alignment horizontal="center" vertical="center" wrapText="1"/>
    </xf>
    <xf numFmtId="0" fontId="11" fillId="3" borderId="22" xfId="10"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6" xfId="10" applyFont="1" applyFill="1" applyBorder="1" applyAlignment="1">
      <alignment horizontal="center" vertical="center" wrapText="1"/>
    </xf>
    <xf numFmtId="3" fontId="32" fillId="0" borderId="0" xfId="11" applyNumberFormat="1" applyFont="1" applyBorder="1" applyAlignment="1">
      <alignment horizontal="left" vertical="center" wrapText="1"/>
    </xf>
    <xf numFmtId="4" fontId="11" fillId="3" borderId="21" xfId="10" applyNumberFormat="1"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7" xfId="10" applyNumberFormat="1" applyFont="1" applyFill="1" applyBorder="1" applyAlignment="1">
      <alignment horizontal="center" vertical="center" wrapText="1"/>
    </xf>
    <xf numFmtId="167" fontId="11" fillId="3" borderId="28" xfId="10" applyNumberFormat="1" applyFont="1" applyFill="1" applyBorder="1" applyAlignment="1">
      <alignment horizontal="center" vertical="center" wrapText="1"/>
    </xf>
    <xf numFmtId="164" fontId="11" fillId="3" borderId="27" xfId="2" applyNumberFormat="1" applyFont="1" applyFill="1" applyBorder="1" applyAlignment="1">
      <alignment horizontal="center" vertical="center" wrapText="1"/>
    </xf>
    <xf numFmtId="164" fontId="11" fillId="3" borderId="21" xfId="2" applyNumberFormat="1"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20" fillId="5" borderId="10" xfId="10" applyFont="1" applyFill="1" applyBorder="1" applyAlignment="1">
      <alignment horizontal="center" vertical="center" wrapText="1"/>
    </xf>
    <xf numFmtId="0" fontId="22" fillId="0" borderId="37" xfId="0" applyFont="1" applyBorder="1" applyAlignment="1">
      <alignment horizontal="justify" vertical="center" wrapText="1"/>
    </xf>
    <xf numFmtId="167" fontId="22" fillId="0" borderId="10" xfId="0" applyNumberFormat="1" applyFont="1" applyBorder="1" applyAlignment="1">
      <alignment horizontal="right" vertical="center" wrapText="1"/>
    </xf>
    <xf numFmtId="0" fontId="20" fillId="5" borderId="4" xfId="10" applyFont="1" applyFill="1" applyBorder="1" applyAlignment="1">
      <alignment horizontal="center" vertical="center" wrapText="1"/>
    </xf>
    <xf numFmtId="0" fontId="22" fillId="0" borderId="40" xfId="0" applyFont="1" applyBorder="1" applyAlignment="1">
      <alignment horizontal="justify" vertical="center" wrapText="1"/>
    </xf>
    <xf numFmtId="167" fontId="22" fillId="0" borderId="4" xfId="0" applyNumberFormat="1" applyFont="1" applyBorder="1" applyAlignment="1">
      <alignment horizontal="right" vertical="center" wrapText="1"/>
    </xf>
    <xf numFmtId="3" fontId="22" fillId="0" borderId="46" xfId="0" applyNumberFormat="1" applyFont="1" applyBorder="1" applyAlignment="1">
      <alignment horizontal="right" vertical="center" wrapText="1"/>
    </xf>
    <xf numFmtId="0" fontId="20" fillId="5" borderId="0" xfId="1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9"/>
  <sheetViews>
    <sheetView tabSelected="1" workbookViewId="0">
      <selection activeCell="B2" sqref="B2:E30"/>
    </sheetView>
  </sheetViews>
  <sheetFormatPr baseColWidth="10" defaultColWidth="11.42578125"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5" customWidth="1"/>
    <col min="9" max="9" width="29.140625" style="136" bestFit="1" customWidth="1"/>
    <col min="10" max="16384" width="11.42578125" style="1"/>
  </cols>
  <sheetData>
    <row r="1" spans="2:11" ht="15" x14ac:dyDescent="0.2">
      <c r="B1" s="164"/>
      <c r="C1" s="164"/>
      <c r="D1" s="164"/>
    </row>
    <row r="2" spans="2:11" ht="15.75" customHeight="1" x14ac:dyDescent="0.2">
      <c r="B2" s="165" t="s">
        <v>44</v>
      </c>
      <c r="C2" s="165"/>
      <c r="D2" s="165"/>
      <c r="E2" s="165"/>
      <c r="F2" s="5"/>
      <c r="G2" s="9"/>
      <c r="H2" s="36"/>
    </row>
    <row r="3" spans="2:11" ht="15" customHeight="1" x14ac:dyDescent="0.2">
      <c r="B3" s="165" t="s">
        <v>136</v>
      </c>
      <c r="C3" s="165"/>
      <c r="D3" s="165"/>
      <c r="E3" s="165"/>
    </row>
    <row r="4" spans="2:11" x14ac:dyDescent="0.2">
      <c r="B4" s="166"/>
      <c r="C4" s="166"/>
      <c r="D4" s="166"/>
    </row>
    <row r="5" spans="2:11" x14ac:dyDescent="0.2">
      <c r="B5" s="2"/>
      <c r="C5" s="2"/>
      <c r="D5" s="2"/>
    </row>
    <row r="6" spans="2:11" x14ac:dyDescent="0.2">
      <c r="B6" s="2"/>
      <c r="C6" s="2"/>
      <c r="D6" s="2"/>
    </row>
    <row r="7" spans="2:11" ht="12.75" customHeight="1" x14ac:dyDescent="0.2">
      <c r="B7" s="167" t="s">
        <v>27</v>
      </c>
      <c r="C7" s="167"/>
      <c r="D7" s="167"/>
      <c r="F7" s="23"/>
    </row>
    <row r="8" spans="2:11" ht="12.75" customHeight="1" x14ac:dyDescent="0.2">
      <c r="B8" s="167" t="s">
        <v>4</v>
      </c>
      <c r="C8" s="167"/>
      <c r="D8" s="167"/>
      <c r="F8" s="23"/>
    </row>
    <row r="9" spans="2:11" ht="12.75" customHeight="1" x14ac:dyDescent="0.2">
      <c r="B9" s="3"/>
      <c r="C9" s="3"/>
      <c r="D9" s="3"/>
      <c r="F9" s="23"/>
    </row>
    <row r="10" spans="2:11" x14ac:dyDescent="0.2">
      <c r="B10" s="1" t="s">
        <v>14</v>
      </c>
      <c r="F10" s="24"/>
    </row>
    <row r="11" spans="2:11" ht="13.5" thickBot="1" x14ac:dyDescent="0.25">
      <c r="C11" s="22"/>
    </row>
    <row r="12" spans="2:11" ht="13.5" customHeight="1" thickBot="1" x14ac:dyDescent="0.25">
      <c r="B12" s="160" t="s">
        <v>1</v>
      </c>
      <c r="C12" s="161" t="s">
        <v>2</v>
      </c>
      <c r="D12" s="162" t="s">
        <v>28</v>
      </c>
      <c r="E12" s="160" t="s">
        <v>7</v>
      </c>
      <c r="G12" s="8"/>
    </row>
    <row r="13" spans="2:11" ht="39" customHeight="1" thickBot="1" x14ac:dyDescent="0.25">
      <c r="B13" s="160"/>
      <c r="C13" s="161"/>
      <c r="D13" s="163"/>
      <c r="E13" s="160"/>
      <c r="G13" s="8"/>
    </row>
    <row r="14" spans="2:11" s="13" customFormat="1" ht="34.5" customHeight="1" thickBot="1" x14ac:dyDescent="0.25">
      <c r="B14" s="6" t="s">
        <v>0</v>
      </c>
      <c r="C14" s="12">
        <v>429119197</v>
      </c>
      <c r="D14" s="12">
        <v>73550484</v>
      </c>
      <c r="E14" s="79">
        <f t="shared" ref="E14:E30" si="0">D14/C14%</f>
        <v>17.13987267738106</v>
      </c>
      <c r="F14" s="21"/>
      <c r="G14" s="14"/>
      <c r="H14" s="35"/>
      <c r="I14" s="136"/>
      <c r="K14" s="14"/>
    </row>
    <row r="15" spans="2:11" s="13" customFormat="1" ht="21.75" customHeight="1" thickBot="1" x14ac:dyDescent="0.25">
      <c r="B15" s="139" t="s">
        <v>25</v>
      </c>
      <c r="C15" s="12">
        <f>C16+C29+C30</f>
        <v>427589197</v>
      </c>
      <c r="D15" s="12">
        <f>D16+D29+D30</f>
        <v>73550484</v>
      </c>
      <c r="E15" s="79">
        <f>D15/C15%</f>
        <v>17.201202583235517</v>
      </c>
      <c r="F15" s="21"/>
      <c r="G15" s="14"/>
      <c r="H15" s="35"/>
      <c r="I15" s="136"/>
      <c r="K15" s="14"/>
    </row>
    <row r="16" spans="2:11" ht="26.25" customHeight="1" x14ac:dyDescent="0.2">
      <c r="B16" s="15" t="s">
        <v>3</v>
      </c>
      <c r="C16" s="16">
        <f>SUM(C17:C28)</f>
        <v>280374403</v>
      </c>
      <c r="D16" s="16">
        <f>SUM(D17:D28)</f>
        <v>65124403</v>
      </c>
      <c r="E16" s="140">
        <f t="shared" si="0"/>
        <v>23.227656413413747</v>
      </c>
      <c r="F16" s="20"/>
      <c r="G16" s="8"/>
      <c r="I16" s="137"/>
    </row>
    <row r="17" spans="2:9" ht="26.25" customHeight="1" x14ac:dyDescent="0.2">
      <c r="B17" s="157" t="s">
        <v>52</v>
      </c>
      <c r="C17" s="158">
        <f>'PLIEGO MINSA'!E7</f>
        <v>66111359</v>
      </c>
      <c r="D17" s="158">
        <f>'PLIEGO MINSA'!H7</f>
        <v>25691204</v>
      </c>
      <c r="E17" s="19">
        <f t="shared" si="0"/>
        <v>38.860498995339064</v>
      </c>
      <c r="F17" s="20"/>
      <c r="G17" s="8"/>
      <c r="I17" s="137"/>
    </row>
    <row r="18" spans="2:9" ht="26.25" customHeight="1" x14ac:dyDescent="0.2">
      <c r="B18" s="149" t="s">
        <v>45</v>
      </c>
      <c r="C18" s="150">
        <f>'PLIEGO MINSA'!E14</f>
        <v>279196</v>
      </c>
      <c r="D18" s="150">
        <f>'PLIEGO MINSA'!H14</f>
        <v>0</v>
      </c>
      <c r="E18" s="19">
        <f t="shared" si="0"/>
        <v>0</v>
      </c>
      <c r="F18" s="20"/>
      <c r="G18" s="8"/>
      <c r="I18" s="137"/>
    </row>
    <row r="19" spans="2:9" ht="26.25" customHeight="1" x14ac:dyDescent="0.2">
      <c r="B19" s="149" t="s">
        <v>46</v>
      </c>
      <c r="C19" s="150">
        <f>'PLIEGO MINSA'!E16</f>
        <v>533380</v>
      </c>
      <c r="D19" s="150">
        <f>'PLIEGO MINSA'!H16</f>
        <v>0</v>
      </c>
      <c r="E19" s="19">
        <f t="shared" si="0"/>
        <v>0</v>
      </c>
      <c r="F19" s="20"/>
      <c r="G19" s="8"/>
      <c r="I19" s="137"/>
    </row>
    <row r="20" spans="2:9" ht="26.25" customHeight="1" x14ac:dyDescent="0.2">
      <c r="B20" s="17" t="s">
        <v>19</v>
      </c>
      <c r="C20" s="18">
        <f>'PLIEGO MINSA'!E18</f>
        <v>758974</v>
      </c>
      <c r="D20" s="18">
        <f>'PLIEGO MINSA'!H18</f>
        <v>0</v>
      </c>
      <c r="E20" s="19">
        <f t="shared" si="0"/>
        <v>0</v>
      </c>
      <c r="F20" s="20"/>
      <c r="G20" s="8"/>
    </row>
    <row r="21" spans="2:9" ht="26.25" customHeight="1" x14ac:dyDescent="0.2">
      <c r="B21" s="17" t="s">
        <v>20</v>
      </c>
      <c r="C21" s="18">
        <f>'PLIEGO MINSA'!E23</f>
        <v>5947916</v>
      </c>
      <c r="D21" s="18">
        <f>'PLIEGO MINSA'!H23</f>
        <v>1033079</v>
      </c>
      <c r="E21" s="19">
        <f t="shared" si="0"/>
        <v>17.368755712084702</v>
      </c>
      <c r="F21" s="20"/>
      <c r="G21" s="8"/>
    </row>
    <row r="22" spans="2:9" ht="26.25" customHeight="1" x14ac:dyDescent="0.2">
      <c r="B22" s="17" t="s">
        <v>36</v>
      </c>
      <c r="C22" s="18">
        <f>'PLIEGO MINSA'!E34</f>
        <v>240000</v>
      </c>
      <c r="D22" s="18">
        <f>'PLIEGO MINSA'!H34</f>
        <v>0</v>
      </c>
      <c r="E22" s="19">
        <f t="shared" si="0"/>
        <v>0</v>
      </c>
      <c r="F22" s="20"/>
      <c r="G22" s="8"/>
    </row>
    <row r="23" spans="2:9" ht="26.25" customHeight="1" x14ac:dyDescent="0.2">
      <c r="B23" s="17" t="s">
        <v>37</v>
      </c>
      <c r="C23" s="18">
        <f>'PLIEGO MINSA'!E36</f>
        <v>355067</v>
      </c>
      <c r="D23" s="18">
        <f>'PLIEGO MINSA'!H36</f>
        <v>209997</v>
      </c>
      <c r="E23" s="19">
        <f t="shared" si="0"/>
        <v>59.142922321702663</v>
      </c>
      <c r="F23" s="20"/>
      <c r="G23" s="8"/>
    </row>
    <row r="24" spans="2:9" ht="26.25" customHeight="1" x14ac:dyDescent="0.2">
      <c r="B24" s="17" t="s">
        <v>47</v>
      </c>
      <c r="C24" s="18">
        <f>'PLIEGO MINSA'!E38</f>
        <v>48720</v>
      </c>
      <c r="D24" s="18">
        <f>'PLIEGO MINSA'!H38</f>
        <v>0</v>
      </c>
      <c r="E24" s="19">
        <f t="shared" si="0"/>
        <v>0</v>
      </c>
      <c r="F24" s="20"/>
      <c r="G24" s="8"/>
    </row>
    <row r="25" spans="2:9" ht="26.25" customHeight="1" x14ac:dyDescent="0.2">
      <c r="B25" s="17" t="s">
        <v>21</v>
      </c>
      <c r="C25" s="18">
        <f>'PLIEGO MINSA'!E40</f>
        <v>186477410</v>
      </c>
      <c r="D25" s="18">
        <f>'PLIEGO MINSA'!H40</f>
        <v>37335957</v>
      </c>
      <c r="E25" s="19">
        <f t="shared" si="0"/>
        <v>20.021705041913656</v>
      </c>
      <c r="F25" s="20"/>
      <c r="G25" s="8"/>
    </row>
    <row r="26" spans="2:9" ht="22.9" customHeight="1" x14ac:dyDescent="0.2">
      <c r="B26" s="17" t="s">
        <v>48</v>
      </c>
      <c r="C26" s="18">
        <f>'PLIEGO MINSA'!E64</f>
        <v>21067</v>
      </c>
      <c r="D26" s="18">
        <f>'PLIEGO MINSA'!H64</f>
        <v>0</v>
      </c>
      <c r="E26" s="19">
        <f t="shared" si="0"/>
        <v>0</v>
      </c>
      <c r="F26" s="20"/>
      <c r="G26" s="8"/>
    </row>
    <row r="27" spans="2:9" ht="22.9" customHeight="1" x14ac:dyDescent="0.2">
      <c r="B27" s="17" t="s">
        <v>49</v>
      </c>
      <c r="C27" s="18">
        <f>'PLIEGO MINSA'!E66</f>
        <v>4308527</v>
      </c>
      <c r="D27" s="18">
        <f>'PLIEGO MINSA'!H66</f>
        <v>0</v>
      </c>
      <c r="E27" s="19">
        <f t="shared" si="0"/>
        <v>0</v>
      </c>
      <c r="F27" s="20"/>
      <c r="G27" s="8"/>
    </row>
    <row r="28" spans="2:9" ht="22.9" customHeight="1" thickBot="1" x14ac:dyDescent="0.25">
      <c r="B28" s="154" t="s">
        <v>50</v>
      </c>
      <c r="C28" s="155">
        <f>'PLIEGO MINSA'!E80</f>
        <v>15292787</v>
      </c>
      <c r="D28" s="155">
        <f>'PLIEGO MINSA'!H80</f>
        <v>854166</v>
      </c>
      <c r="E28" s="19">
        <f t="shared" si="0"/>
        <v>5.5854174912656536</v>
      </c>
      <c r="F28" s="20"/>
      <c r="G28" s="8"/>
    </row>
    <row r="29" spans="2:9" ht="30.75" customHeight="1" thickBot="1" x14ac:dyDescent="0.25">
      <c r="B29" s="114" t="s">
        <v>16</v>
      </c>
      <c r="C29" s="115">
        <f>'UE ADSCRITAS AL PLIEGO MINSA'!E7</f>
        <v>3835170</v>
      </c>
      <c r="D29" s="115">
        <f>'UE ADSCRITAS AL PLIEGO MINSA'!H7</f>
        <v>0</v>
      </c>
      <c r="E29" s="116">
        <f t="shared" si="0"/>
        <v>0</v>
      </c>
      <c r="F29" s="20"/>
      <c r="G29" s="8"/>
    </row>
    <row r="30" spans="2:9" ht="30.75" customHeight="1" thickBot="1" x14ac:dyDescent="0.25">
      <c r="B30" s="114" t="s">
        <v>51</v>
      </c>
      <c r="C30" s="115">
        <f>'UE ADSCRITAS AL PLIEGO MINSA'!E13</f>
        <v>143379624</v>
      </c>
      <c r="D30" s="115">
        <f>'UE ADSCRITAS AL PLIEGO MINSA'!H13</f>
        <v>8426081</v>
      </c>
      <c r="E30" s="116">
        <f t="shared" si="0"/>
        <v>5.8767632142765276</v>
      </c>
      <c r="F30" s="20"/>
      <c r="G30" s="8" t="s">
        <v>26</v>
      </c>
    </row>
    <row r="31" spans="2:9" x14ac:dyDescent="0.2">
      <c r="C31" s="7"/>
      <c r="D31" s="80"/>
      <c r="I31" s="138"/>
    </row>
    <row r="32" spans="2:9" x14ac:dyDescent="0.2">
      <c r="D32" s="7"/>
      <c r="I32" s="138"/>
    </row>
    <row r="33" spans="4:7" ht="33" customHeight="1" x14ac:dyDescent="0.2">
      <c r="D33" s="7"/>
      <c r="E33" s="7"/>
    </row>
    <row r="34" spans="4:7" x14ac:dyDescent="0.2">
      <c r="D34" s="7"/>
      <c r="E34" s="11"/>
    </row>
    <row r="35" spans="4:7" ht="18" x14ac:dyDescent="0.25">
      <c r="D35" s="7"/>
      <c r="G35" s="10"/>
    </row>
    <row r="37" spans="4:7" x14ac:dyDescent="0.2">
      <c r="D37" s="7"/>
      <c r="E37" s="11"/>
    </row>
    <row r="38" spans="4:7" x14ac:dyDescent="0.2">
      <c r="D38" s="7"/>
    </row>
    <row r="39" spans="4:7" x14ac:dyDescent="0.2">
      <c r="E39"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009"/>
  <sheetViews>
    <sheetView zoomScaleNormal="100" workbookViewId="0">
      <pane xSplit="2" ySplit="6" topLeftCell="C7" activePane="bottomRight" state="frozen"/>
      <selection pane="topRight" activeCell="C1" sqref="C1"/>
      <selection pane="bottomLeft" activeCell="A8" sqref="A8"/>
      <selection pane="bottomRight" activeCell="C7" sqref="C7"/>
    </sheetView>
  </sheetViews>
  <sheetFormatPr baseColWidth="10" defaultColWidth="11.42578125" defaultRowHeight="5.65" customHeight="1" x14ac:dyDescent="0.2"/>
  <cols>
    <col min="1" max="1" width="8.5703125" style="58" customWidth="1"/>
    <col min="2" max="2" width="41.42578125" style="78" customWidth="1"/>
    <col min="3" max="3" width="10.5703125" style="59" customWidth="1" collapsed="1"/>
    <col min="4" max="4" width="12.28515625" style="59" customWidth="1"/>
    <col min="5" max="5" width="13" style="60" customWidth="1"/>
    <col min="6" max="6" width="11.7109375" style="60" customWidth="1"/>
    <col min="7" max="7" width="11.7109375" style="33" customWidth="1"/>
    <col min="8" max="8" width="11.28515625" style="33" customWidth="1"/>
    <col min="9" max="9" width="8.7109375" style="61" customWidth="1"/>
    <col min="10" max="10" width="12.28515625" style="57" customWidth="1"/>
    <col min="11" max="11" width="10.5703125" style="62" customWidth="1"/>
    <col min="12" max="12" width="6.28515625" style="33" customWidth="1"/>
    <col min="13" max="13" width="11.42578125" style="33" customWidth="1"/>
    <col min="14" max="14" width="11.42578125" style="33"/>
    <col min="15" max="15" width="11.85546875" style="33" bestFit="1" customWidth="1"/>
    <col min="16" max="16384" width="11.42578125" style="33"/>
  </cols>
  <sheetData>
    <row r="1" spans="1:12" s="30" customFormat="1" ht="18.75" customHeight="1" x14ac:dyDescent="0.2">
      <c r="A1" s="173" t="s">
        <v>53</v>
      </c>
      <c r="B1" s="173"/>
      <c r="C1" s="173"/>
      <c r="D1" s="173"/>
      <c r="E1" s="173"/>
      <c r="F1" s="173"/>
      <c r="G1" s="173"/>
      <c r="H1" s="173"/>
      <c r="I1" s="173"/>
      <c r="J1" s="173"/>
      <c r="K1" s="173"/>
    </row>
    <row r="2" spans="1:12" s="30" customFormat="1" ht="18.75" customHeight="1" x14ac:dyDescent="0.2">
      <c r="A2" s="174" t="s">
        <v>134</v>
      </c>
      <c r="B2" s="174"/>
      <c r="C2" s="174"/>
      <c r="D2" s="174"/>
      <c r="E2" s="174"/>
      <c r="F2" s="174"/>
      <c r="G2" s="174"/>
      <c r="H2" s="174"/>
      <c r="I2" s="174"/>
      <c r="J2" s="174"/>
      <c r="K2" s="174"/>
    </row>
    <row r="3" spans="1:12" s="30" customFormat="1" ht="18.75" customHeight="1" x14ac:dyDescent="0.2">
      <c r="A3" s="68"/>
      <c r="B3" s="82"/>
      <c r="C3" s="68"/>
      <c r="D3" s="68"/>
      <c r="E3" s="120"/>
      <c r="F3" s="68"/>
      <c r="G3" s="55"/>
      <c r="H3" s="85"/>
      <c r="I3" s="85"/>
      <c r="J3" s="69"/>
      <c r="K3" s="70"/>
      <c r="L3" s="131"/>
    </row>
    <row r="4" spans="1:12" s="30" customFormat="1" ht="13.5" customHeight="1" x14ac:dyDescent="0.2">
      <c r="A4" s="171" t="s">
        <v>35</v>
      </c>
      <c r="B4" s="171" t="s">
        <v>5</v>
      </c>
      <c r="C4" s="179" t="s">
        <v>54</v>
      </c>
      <c r="D4" s="179" t="s">
        <v>30</v>
      </c>
      <c r="E4" s="170" t="s">
        <v>32</v>
      </c>
      <c r="F4" s="170"/>
      <c r="G4" s="170"/>
      <c r="H4" s="170"/>
      <c r="I4" s="170"/>
      <c r="J4" s="175" t="s">
        <v>9</v>
      </c>
      <c r="K4" s="177" t="s">
        <v>58</v>
      </c>
    </row>
    <row r="5" spans="1:12" s="31" customFormat="1" ht="75.75" customHeight="1" thickBot="1" x14ac:dyDescent="0.3">
      <c r="A5" s="172"/>
      <c r="B5" s="171"/>
      <c r="C5" s="180"/>
      <c r="D5" s="180"/>
      <c r="E5" s="83" t="s">
        <v>29</v>
      </c>
      <c r="F5" s="27" t="s">
        <v>137</v>
      </c>
      <c r="G5" s="27" t="s">
        <v>10</v>
      </c>
      <c r="H5" s="37" t="s">
        <v>33</v>
      </c>
      <c r="I5" s="29" t="s">
        <v>7</v>
      </c>
      <c r="J5" s="176"/>
      <c r="K5" s="178"/>
    </row>
    <row r="6" spans="1:12" s="94" customFormat="1" ht="21.75" customHeight="1" x14ac:dyDescent="0.2">
      <c r="A6" s="92"/>
      <c r="B6" s="93" t="s">
        <v>11</v>
      </c>
      <c r="C6" s="93"/>
      <c r="D6" s="90">
        <f>D7+D14+D16+D18+D23+D34+D36+D38+D40+D64+D66+D80</f>
        <v>1057273947.5700001</v>
      </c>
      <c r="E6" s="90">
        <f>E7+E14+E16+E18+E23+E34+E36+E38+E40+E64+E66+E80</f>
        <v>280374403</v>
      </c>
      <c r="F6" s="90">
        <v>27014713</v>
      </c>
      <c r="G6" s="90">
        <f>G7+G14+G16+G18+G23+G34+G36+G38+G40+G64+G66+G80</f>
        <v>38109690</v>
      </c>
      <c r="H6" s="90">
        <f>SUM(F6:G6)</f>
        <v>65124403</v>
      </c>
      <c r="I6" s="91">
        <f>H6/E6%</f>
        <v>23.227656413413747</v>
      </c>
      <c r="J6" s="90">
        <f>D6+H6</f>
        <v>1122398350.5700002</v>
      </c>
      <c r="K6" s="93"/>
      <c r="L6" s="126"/>
    </row>
    <row r="7" spans="1:12" s="94" customFormat="1" ht="21.75" customHeight="1" x14ac:dyDescent="0.2">
      <c r="A7" s="92"/>
      <c r="B7" s="88" t="s">
        <v>59</v>
      </c>
      <c r="C7" s="88"/>
      <c r="D7" s="104">
        <f>SUM(D8:D13)</f>
        <v>749844995.91999996</v>
      </c>
      <c r="E7" s="104">
        <f>SUM(E8:E13)</f>
        <v>66111359</v>
      </c>
      <c r="F7" s="104">
        <f>SUM(F8:F13)</f>
        <v>3800097</v>
      </c>
      <c r="G7" s="48">
        <f>SUM(G8:G13)</f>
        <v>21891107</v>
      </c>
      <c r="H7" s="48">
        <f t="shared" ref="H7:H70" si="0">SUM(F7:G7)</f>
        <v>25691204</v>
      </c>
      <c r="I7" s="89">
        <f>H7/E7%</f>
        <v>38.860498995339064</v>
      </c>
      <c r="J7" s="48">
        <f>D7+H7</f>
        <v>775536199.91999996</v>
      </c>
      <c r="K7" s="88"/>
      <c r="L7" s="126"/>
    </row>
    <row r="8" spans="1:12" ht="60" x14ac:dyDescent="0.2">
      <c r="A8" s="45">
        <v>74531</v>
      </c>
      <c r="B8" s="43" t="s">
        <v>42</v>
      </c>
      <c r="C8" s="101">
        <v>4245500.71</v>
      </c>
      <c r="D8" s="44">
        <v>3616808.7</v>
      </c>
      <c r="E8" s="44">
        <v>491760</v>
      </c>
      <c r="F8" s="44">
        <v>0</v>
      </c>
      <c r="G8" s="101"/>
      <c r="H8" s="101">
        <f t="shared" si="0"/>
        <v>0</v>
      </c>
      <c r="I8" s="127">
        <f>H8/E8%</f>
        <v>0</v>
      </c>
      <c r="J8" s="101">
        <f>D8+H8</f>
        <v>3616808.7</v>
      </c>
      <c r="K8" s="119">
        <f>J8/C8%</f>
        <v>85.191569783060999</v>
      </c>
    </row>
    <row r="9" spans="1:12" ht="48" x14ac:dyDescent="0.2">
      <c r="A9" s="45">
        <v>66253</v>
      </c>
      <c r="B9" s="43" t="s">
        <v>55</v>
      </c>
      <c r="C9" s="101">
        <v>309614383.63</v>
      </c>
      <c r="D9" s="44">
        <v>302163221.76999998</v>
      </c>
      <c r="E9" s="44">
        <v>7278855</v>
      </c>
      <c r="F9" s="44">
        <v>0</v>
      </c>
      <c r="G9" s="101"/>
      <c r="H9" s="101">
        <f t="shared" si="0"/>
        <v>0</v>
      </c>
      <c r="I9" s="127">
        <f>H9/E9%</f>
        <v>0</v>
      </c>
      <c r="J9" s="101">
        <f>D9+H9</f>
        <v>302163221.76999998</v>
      </c>
      <c r="K9" s="119">
        <f>J9/C9%</f>
        <v>97.593405780235187</v>
      </c>
    </row>
    <row r="10" spans="1:12" ht="36" x14ac:dyDescent="0.2">
      <c r="A10" s="45">
        <v>72056</v>
      </c>
      <c r="B10" s="43" t="s">
        <v>43</v>
      </c>
      <c r="C10" s="101">
        <v>161711702.53</v>
      </c>
      <c r="D10" s="44">
        <v>158173649.43000001</v>
      </c>
      <c r="E10" s="44">
        <v>3538052</v>
      </c>
      <c r="F10" s="44">
        <v>0</v>
      </c>
      <c r="G10" s="101"/>
      <c r="H10" s="101">
        <f t="shared" si="0"/>
        <v>0</v>
      </c>
      <c r="I10" s="127">
        <f>H10/E10%</f>
        <v>0</v>
      </c>
      <c r="J10" s="101">
        <f>D10+H10</f>
        <v>158173649.43000001</v>
      </c>
      <c r="K10" s="119">
        <f>J10/C10%</f>
        <v>97.812123028422363</v>
      </c>
    </row>
    <row r="11" spans="1:12" ht="60" x14ac:dyDescent="0.2">
      <c r="A11" s="45">
        <v>74505</v>
      </c>
      <c r="B11" s="43" t="s">
        <v>56</v>
      </c>
      <c r="C11" s="101">
        <v>78610205.049999997</v>
      </c>
      <c r="D11" s="44">
        <v>76493767.019999996</v>
      </c>
      <c r="E11" s="44">
        <v>1378938</v>
      </c>
      <c r="F11" s="44">
        <v>0</v>
      </c>
      <c r="G11" s="101"/>
      <c r="H11" s="101">
        <f t="shared" si="0"/>
        <v>0</v>
      </c>
      <c r="I11" s="127">
        <f>H11/E11%</f>
        <v>0</v>
      </c>
      <c r="J11" s="101">
        <f>D11+H11</f>
        <v>76493767.019999996</v>
      </c>
      <c r="K11" s="119">
        <f>J11/C11%</f>
        <v>97.307680308614067</v>
      </c>
    </row>
    <row r="12" spans="1:12" ht="48" x14ac:dyDescent="0.2">
      <c r="A12" s="45">
        <v>57894</v>
      </c>
      <c r="B12" s="43" t="s">
        <v>57</v>
      </c>
      <c r="C12" s="101">
        <v>224048015.52000001</v>
      </c>
      <c r="D12" s="44">
        <v>209397549</v>
      </c>
      <c r="E12" s="44">
        <v>14644135</v>
      </c>
      <c r="F12" s="44">
        <v>3800097</v>
      </c>
      <c r="G12" s="101">
        <v>2501298</v>
      </c>
      <c r="H12" s="101">
        <f t="shared" si="0"/>
        <v>6301395</v>
      </c>
      <c r="I12" s="127">
        <f>H12/E12%</f>
        <v>43.030161904407464</v>
      </c>
      <c r="J12" s="101">
        <f>D12+H12</f>
        <v>215698944</v>
      </c>
      <c r="K12" s="119">
        <f>J12/C12%</f>
        <v>96.273534715037584</v>
      </c>
    </row>
    <row r="13" spans="1:12" ht="60" x14ac:dyDescent="0.2">
      <c r="A13" s="45">
        <v>2423336</v>
      </c>
      <c r="B13" s="43" t="s">
        <v>138</v>
      </c>
      <c r="C13" s="101">
        <v>38779620</v>
      </c>
      <c r="D13" s="121">
        <v>0</v>
      </c>
      <c r="E13" s="121">
        <v>38779619</v>
      </c>
      <c r="F13" s="121">
        <v>0</v>
      </c>
      <c r="G13" s="101">
        <v>19389809</v>
      </c>
      <c r="H13" s="101">
        <f t="shared" si="0"/>
        <v>19389809</v>
      </c>
      <c r="I13" s="127">
        <f>H13/E13%</f>
        <v>49.999998710662936</v>
      </c>
      <c r="J13" s="101">
        <f>D13+H13</f>
        <v>19389809</v>
      </c>
      <c r="K13" s="119">
        <f>J13/C13%</f>
        <v>49.999997421325943</v>
      </c>
    </row>
    <row r="14" spans="1:12" ht="26.25" customHeight="1" x14ac:dyDescent="0.2">
      <c r="A14" s="43"/>
      <c r="B14" s="88" t="s">
        <v>60</v>
      </c>
      <c r="C14" s="88"/>
      <c r="D14" s="156">
        <f>D15</f>
        <v>1544079.07</v>
      </c>
      <c r="E14" s="156">
        <f>E15</f>
        <v>279196</v>
      </c>
      <c r="F14" s="156">
        <v>0</v>
      </c>
      <c r="G14" s="48"/>
      <c r="H14" s="48">
        <f t="shared" si="0"/>
        <v>0</v>
      </c>
      <c r="I14" s="89">
        <f>H14/E14%</f>
        <v>0</v>
      </c>
      <c r="J14" s="48">
        <f>D14+H14</f>
        <v>1544079.07</v>
      </c>
      <c r="K14" s="48"/>
      <c r="L14" s="32"/>
    </row>
    <row r="15" spans="1:12" ht="48" x14ac:dyDescent="0.2">
      <c r="A15" s="45">
        <v>117211</v>
      </c>
      <c r="B15" s="43" t="s">
        <v>61</v>
      </c>
      <c r="C15" s="101">
        <v>2308127.64</v>
      </c>
      <c r="D15" s="101">
        <v>1544079.07</v>
      </c>
      <c r="E15" s="44">
        <v>279196</v>
      </c>
      <c r="F15" s="44">
        <v>0</v>
      </c>
      <c r="G15" s="101"/>
      <c r="H15" s="101">
        <f t="shared" si="0"/>
        <v>0</v>
      </c>
      <c r="I15" s="127">
        <f>H15/E15%</f>
        <v>0</v>
      </c>
      <c r="J15" s="101">
        <f>D15+H15</f>
        <v>1544079.07</v>
      </c>
      <c r="K15" s="119">
        <f>J15/C15%</f>
        <v>66.897473226394013</v>
      </c>
    </row>
    <row r="16" spans="1:12" ht="26.25" customHeight="1" x14ac:dyDescent="0.2">
      <c r="A16" s="43"/>
      <c r="B16" s="88" t="s">
        <v>62</v>
      </c>
      <c r="C16" s="88"/>
      <c r="D16" s="48">
        <f>D17</f>
        <v>87008750.349999994</v>
      </c>
      <c r="E16" s="48">
        <f>E17</f>
        <v>533380</v>
      </c>
      <c r="F16" s="48">
        <v>0</v>
      </c>
      <c r="G16" s="48"/>
      <c r="H16" s="48">
        <f t="shared" si="0"/>
        <v>0</v>
      </c>
      <c r="I16" s="89">
        <f>H16/E16%</f>
        <v>0</v>
      </c>
      <c r="J16" s="48">
        <f>D16+H16</f>
        <v>87008750.349999994</v>
      </c>
      <c r="K16" s="48"/>
      <c r="L16" s="32"/>
    </row>
    <row r="17" spans="1:12" ht="48" x14ac:dyDescent="0.2">
      <c r="A17" s="45">
        <v>16823</v>
      </c>
      <c r="B17" s="43" t="s">
        <v>63</v>
      </c>
      <c r="C17" s="101">
        <v>131606305.98999999</v>
      </c>
      <c r="D17" s="101">
        <v>87008750.349999994</v>
      </c>
      <c r="E17" s="44">
        <v>533380</v>
      </c>
      <c r="F17" s="44">
        <v>0</v>
      </c>
      <c r="G17" s="101"/>
      <c r="H17" s="101">
        <f t="shared" si="0"/>
        <v>0</v>
      </c>
      <c r="I17" s="127">
        <f>H17/E17%</f>
        <v>0</v>
      </c>
      <c r="J17" s="101">
        <f>D17+H17</f>
        <v>87008750.349999994</v>
      </c>
      <c r="K17" s="119">
        <f>J17/C17%</f>
        <v>66.112903705853796</v>
      </c>
    </row>
    <row r="18" spans="1:12" ht="26.25" customHeight="1" x14ac:dyDescent="0.2">
      <c r="A18" s="43"/>
      <c r="B18" s="88" t="s">
        <v>64</v>
      </c>
      <c r="C18" s="88"/>
      <c r="D18" s="48">
        <f>SUM(D19:D22)</f>
        <v>4128507.68</v>
      </c>
      <c r="E18" s="48">
        <f>SUM(E19:E22)</f>
        <v>758974</v>
      </c>
      <c r="F18" s="48">
        <v>0</v>
      </c>
      <c r="G18" s="48">
        <f t="shared" ref="G18" si="1">SUM(G19:G22)</f>
        <v>0</v>
      </c>
      <c r="H18" s="48">
        <f t="shared" si="0"/>
        <v>0</v>
      </c>
      <c r="I18" s="89">
        <f>H18/E18%</f>
        <v>0</v>
      </c>
      <c r="J18" s="48">
        <f>D18+H18</f>
        <v>4128507.68</v>
      </c>
      <c r="K18" s="48"/>
      <c r="L18" s="32"/>
    </row>
    <row r="19" spans="1:12" ht="48" x14ac:dyDescent="0.2">
      <c r="A19" s="45">
        <v>18754</v>
      </c>
      <c r="B19" s="43" t="s">
        <v>65</v>
      </c>
      <c r="C19" s="101">
        <v>1190940.93</v>
      </c>
      <c r="D19" s="101">
        <v>1001063.68</v>
      </c>
      <c r="E19" s="44">
        <v>189877</v>
      </c>
      <c r="F19" s="44">
        <v>0</v>
      </c>
      <c r="G19" s="101"/>
      <c r="H19" s="101">
        <f t="shared" si="0"/>
        <v>0</v>
      </c>
      <c r="I19" s="127">
        <f>H19/E19%</f>
        <v>0</v>
      </c>
      <c r="J19" s="101">
        <f>D19+H19</f>
        <v>1001063.68</v>
      </c>
      <c r="K19" s="119">
        <f>J19/C19%</f>
        <v>84.056535028987554</v>
      </c>
    </row>
    <row r="20" spans="1:12" ht="36" x14ac:dyDescent="0.2">
      <c r="A20" s="45">
        <v>147464</v>
      </c>
      <c r="B20" s="43" t="s">
        <v>31</v>
      </c>
      <c r="C20" s="101">
        <v>1466946</v>
      </c>
      <c r="D20" s="101">
        <v>1394096</v>
      </c>
      <c r="E20" s="44">
        <v>72850</v>
      </c>
      <c r="F20" s="44">
        <v>0</v>
      </c>
      <c r="G20" s="101"/>
      <c r="H20" s="101">
        <f t="shared" si="0"/>
        <v>0</v>
      </c>
      <c r="I20" s="127">
        <f>H20/E20%</f>
        <v>0</v>
      </c>
      <c r="J20" s="101">
        <f>D20+H20</f>
        <v>1394096</v>
      </c>
      <c r="K20" s="119">
        <f>J20/C20%</f>
        <v>95.033900361703843</v>
      </c>
    </row>
    <row r="21" spans="1:12" ht="36" x14ac:dyDescent="0.2">
      <c r="A21" s="45">
        <v>182070</v>
      </c>
      <c r="B21" s="43" t="s">
        <v>66</v>
      </c>
      <c r="C21" s="101">
        <v>1197216.1399999999</v>
      </c>
      <c r="D21" s="101">
        <v>1014908</v>
      </c>
      <c r="E21" s="44">
        <v>39005</v>
      </c>
      <c r="F21" s="44">
        <v>0</v>
      </c>
      <c r="G21" s="101"/>
      <c r="H21" s="101">
        <f t="shared" si="0"/>
        <v>0</v>
      </c>
      <c r="I21" s="127">
        <f>H21/E21%</f>
        <v>0</v>
      </c>
      <c r="J21" s="101">
        <f>D21+H21</f>
        <v>1014908</v>
      </c>
      <c r="K21" s="119">
        <f>J21/C21%</f>
        <v>84.772328578864645</v>
      </c>
    </row>
    <row r="22" spans="1:12" ht="36" x14ac:dyDescent="0.2">
      <c r="A22" s="124">
        <v>206839</v>
      </c>
      <c r="B22" s="125" t="s">
        <v>67</v>
      </c>
      <c r="C22" s="101">
        <v>1531774.66</v>
      </c>
      <c r="D22" s="101">
        <v>718440</v>
      </c>
      <c r="E22" s="101">
        <v>457242</v>
      </c>
      <c r="F22" s="101">
        <v>0</v>
      </c>
      <c r="G22" s="101"/>
      <c r="H22" s="101">
        <f t="shared" si="0"/>
        <v>0</v>
      </c>
      <c r="I22" s="127">
        <f>H22/E22%</f>
        <v>0</v>
      </c>
      <c r="J22" s="101">
        <f>D22+H22</f>
        <v>718440</v>
      </c>
      <c r="K22" s="127">
        <f>J22/C22%</f>
        <v>46.902460183014128</v>
      </c>
    </row>
    <row r="23" spans="1:12" ht="26.25" customHeight="1" x14ac:dyDescent="0.2">
      <c r="A23" s="43"/>
      <c r="B23" s="88" t="s">
        <v>68</v>
      </c>
      <c r="C23" s="88"/>
      <c r="D23" s="48">
        <f>SUM(D24:D33)</f>
        <v>244850</v>
      </c>
      <c r="E23" s="48">
        <f>SUM(E24:E33)</f>
        <v>5947916</v>
      </c>
      <c r="F23" s="48">
        <v>0</v>
      </c>
      <c r="G23" s="48">
        <f>SUM(G24:G33)</f>
        <v>1033079</v>
      </c>
      <c r="H23" s="48">
        <f t="shared" si="0"/>
        <v>1033079</v>
      </c>
      <c r="I23" s="89">
        <f>H23/E23%</f>
        <v>17.368755712084702</v>
      </c>
      <c r="J23" s="48">
        <f>D23+H23</f>
        <v>1277929</v>
      </c>
      <c r="K23" s="48"/>
      <c r="L23" s="32"/>
    </row>
    <row r="24" spans="1:12" ht="48" x14ac:dyDescent="0.2">
      <c r="A24" s="45">
        <v>220053</v>
      </c>
      <c r="B24" s="43" t="s">
        <v>69</v>
      </c>
      <c r="C24" s="101">
        <v>18558666.600000001</v>
      </c>
      <c r="D24" s="118">
        <v>223000</v>
      </c>
      <c r="E24" s="44">
        <v>4711046</v>
      </c>
      <c r="F24" s="44">
        <v>0</v>
      </c>
      <c r="G24" s="101"/>
      <c r="H24" s="101">
        <f t="shared" si="0"/>
        <v>0</v>
      </c>
      <c r="I24" s="127">
        <f>H24/E24%</f>
        <v>0</v>
      </c>
      <c r="J24" s="101">
        <f>D24+H24</f>
        <v>223000</v>
      </c>
      <c r="K24" s="119">
        <f>J24/C24%</f>
        <v>1.2015949464817692</v>
      </c>
    </row>
    <row r="25" spans="1:12" ht="48" x14ac:dyDescent="0.2">
      <c r="A25" s="45">
        <v>293788</v>
      </c>
      <c r="B25" s="43" t="s">
        <v>70</v>
      </c>
      <c r="C25" s="101">
        <v>8007011.5099999998</v>
      </c>
      <c r="D25" s="118">
        <v>9000</v>
      </c>
      <c r="E25" s="44">
        <v>321300</v>
      </c>
      <c r="F25" s="44">
        <v>0</v>
      </c>
      <c r="G25" s="101">
        <v>321300</v>
      </c>
      <c r="H25" s="101">
        <f t="shared" si="0"/>
        <v>321300</v>
      </c>
      <c r="I25" s="127">
        <f>H25/E25%</f>
        <v>100</v>
      </c>
      <c r="J25" s="101">
        <f>D25+H25</f>
        <v>330300</v>
      </c>
      <c r="K25" s="119">
        <f>J25/C25%</f>
        <v>4.125134572211949</v>
      </c>
    </row>
    <row r="26" spans="1:12" ht="36" x14ac:dyDescent="0.2">
      <c r="A26" s="45">
        <v>2380922</v>
      </c>
      <c r="B26" s="43" t="s">
        <v>71</v>
      </c>
      <c r="C26" s="101">
        <v>226400</v>
      </c>
      <c r="D26" s="118">
        <v>0</v>
      </c>
      <c r="E26" s="44">
        <v>203791</v>
      </c>
      <c r="F26" s="44">
        <v>0</v>
      </c>
      <c r="G26" s="101"/>
      <c r="H26" s="101">
        <f t="shared" si="0"/>
        <v>0</v>
      </c>
      <c r="I26" s="127">
        <f>H26/E26%</f>
        <v>0</v>
      </c>
      <c r="J26" s="101">
        <f>D26+H26</f>
        <v>0</v>
      </c>
      <c r="K26" s="119">
        <f>J26/C26%</f>
        <v>0</v>
      </c>
    </row>
    <row r="27" spans="1:12" ht="36" x14ac:dyDescent="0.2">
      <c r="A27" s="45">
        <v>2380925</v>
      </c>
      <c r="B27" s="43" t="s">
        <v>72</v>
      </c>
      <c r="C27" s="101">
        <v>127900</v>
      </c>
      <c r="D27" s="118">
        <v>0</v>
      </c>
      <c r="E27" s="44">
        <v>125900</v>
      </c>
      <c r="F27" s="44">
        <v>0</v>
      </c>
      <c r="G27" s="101">
        <v>125900</v>
      </c>
      <c r="H27" s="101">
        <f t="shared" si="0"/>
        <v>125900</v>
      </c>
      <c r="I27" s="127">
        <f>H27/E27%</f>
        <v>100</v>
      </c>
      <c r="J27" s="101">
        <f>D27+H27</f>
        <v>125900</v>
      </c>
      <c r="K27" s="119">
        <f>J27/C27%</f>
        <v>98.43627834245504</v>
      </c>
    </row>
    <row r="28" spans="1:12" ht="36" x14ac:dyDescent="0.2">
      <c r="A28" s="45">
        <v>2380928</v>
      </c>
      <c r="B28" s="43" t="s">
        <v>73</v>
      </c>
      <c r="C28" s="101">
        <v>174005</v>
      </c>
      <c r="D28" s="118">
        <v>12850</v>
      </c>
      <c r="E28" s="44">
        <v>161155</v>
      </c>
      <c r="F28" s="44">
        <v>0</v>
      </c>
      <c r="G28" s="101">
        <v>161155</v>
      </c>
      <c r="H28" s="101">
        <f t="shared" si="0"/>
        <v>161155</v>
      </c>
      <c r="I28" s="127">
        <f>H28/E28%</f>
        <v>100</v>
      </c>
      <c r="J28" s="101">
        <f>D28+H28</f>
        <v>174005</v>
      </c>
      <c r="K28" s="119">
        <f>J28/C28%</f>
        <v>100</v>
      </c>
    </row>
    <row r="29" spans="1:12" ht="48" x14ac:dyDescent="0.2">
      <c r="A29" s="45">
        <v>2380929</v>
      </c>
      <c r="B29" s="43" t="s">
        <v>74</v>
      </c>
      <c r="C29" s="101">
        <v>138886</v>
      </c>
      <c r="D29" s="118">
        <v>0</v>
      </c>
      <c r="E29" s="44">
        <v>124195</v>
      </c>
      <c r="F29" s="44">
        <v>0</v>
      </c>
      <c r="G29" s="101">
        <v>124195</v>
      </c>
      <c r="H29" s="101">
        <f t="shared" si="0"/>
        <v>124195</v>
      </c>
      <c r="I29" s="127">
        <f>H29/E29%</f>
        <v>100</v>
      </c>
      <c r="J29" s="101">
        <f>D29+H29</f>
        <v>124195</v>
      </c>
      <c r="K29" s="119">
        <f>J29/C29%</f>
        <v>89.422259983007649</v>
      </c>
    </row>
    <row r="30" spans="1:12" ht="24" x14ac:dyDescent="0.2">
      <c r="A30" s="45">
        <v>2380934</v>
      </c>
      <c r="B30" s="43" t="s">
        <v>75</v>
      </c>
      <c r="C30" s="101">
        <v>121720</v>
      </c>
      <c r="D30" s="118">
        <v>0</v>
      </c>
      <c r="E30" s="44">
        <v>97779</v>
      </c>
      <c r="F30" s="44">
        <v>0</v>
      </c>
      <c r="G30" s="101">
        <v>97779</v>
      </c>
      <c r="H30" s="101">
        <f t="shared" si="0"/>
        <v>97779</v>
      </c>
      <c r="I30" s="127">
        <f>H30/E30%</f>
        <v>100</v>
      </c>
      <c r="J30" s="101">
        <f>D30+H30</f>
        <v>97779</v>
      </c>
      <c r="K30" s="119">
        <f>J30/C30%</f>
        <v>80.331087742359514</v>
      </c>
    </row>
    <row r="31" spans="1:12" ht="48" x14ac:dyDescent="0.2">
      <c r="A31" s="45">
        <v>2380935</v>
      </c>
      <c r="B31" s="43" t="s">
        <v>76</v>
      </c>
      <c r="C31" s="101">
        <v>95300</v>
      </c>
      <c r="D31" s="118">
        <v>0</v>
      </c>
      <c r="E31" s="44">
        <v>94000</v>
      </c>
      <c r="F31" s="44">
        <v>0</v>
      </c>
      <c r="G31" s="101">
        <v>94000</v>
      </c>
      <c r="H31" s="101">
        <f t="shared" si="0"/>
        <v>94000</v>
      </c>
      <c r="I31" s="127">
        <f>H31/E31%</f>
        <v>100</v>
      </c>
      <c r="J31" s="101">
        <f>D31+H31</f>
        <v>94000</v>
      </c>
      <c r="K31" s="119">
        <f>J31/C31%</f>
        <v>98.635886673662114</v>
      </c>
    </row>
    <row r="32" spans="1:12" ht="36" x14ac:dyDescent="0.2">
      <c r="A32" s="45">
        <v>2380936</v>
      </c>
      <c r="B32" s="43" t="s">
        <v>77</v>
      </c>
      <c r="C32" s="101">
        <v>70698</v>
      </c>
      <c r="D32" s="118">
        <v>0</v>
      </c>
      <c r="E32" s="44">
        <v>62300</v>
      </c>
      <c r="F32" s="44">
        <v>0</v>
      </c>
      <c r="G32" s="101">
        <v>62300</v>
      </c>
      <c r="H32" s="101">
        <f t="shared" si="0"/>
        <v>62300</v>
      </c>
      <c r="I32" s="127">
        <f>H32/E32%</f>
        <v>100</v>
      </c>
      <c r="J32" s="101">
        <f>D32+H32</f>
        <v>62300</v>
      </c>
      <c r="K32" s="119">
        <f>J32/C32%</f>
        <v>88.121304704517812</v>
      </c>
    </row>
    <row r="33" spans="1:12" ht="48" x14ac:dyDescent="0.2">
      <c r="A33" s="45">
        <v>2381093</v>
      </c>
      <c r="B33" s="43" t="s">
        <v>78</v>
      </c>
      <c r="C33" s="101">
        <v>50000</v>
      </c>
      <c r="D33" s="118">
        <v>0</v>
      </c>
      <c r="E33" s="44">
        <v>46450</v>
      </c>
      <c r="F33" s="44">
        <v>0</v>
      </c>
      <c r="G33" s="101">
        <v>46450</v>
      </c>
      <c r="H33" s="101">
        <f t="shared" si="0"/>
        <v>46450</v>
      </c>
      <c r="I33" s="127">
        <f>H33/E33%</f>
        <v>100</v>
      </c>
      <c r="J33" s="101">
        <f>D33+H33</f>
        <v>46450</v>
      </c>
      <c r="K33" s="119">
        <f>J33/C33%</f>
        <v>92.9</v>
      </c>
    </row>
    <row r="34" spans="1:12" ht="26.25" customHeight="1" x14ac:dyDescent="0.2">
      <c r="A34" s="43"/>
      <c r="B34" s="88" t="s">
        <v>79</v>
      </c>
      <c r="C34" s="88"/>
      <c r="D34" s="48">
        <f>D35</f>
        <v>0</v>
      </c>
      <c r="E34" s="48">
        <f>E35</f>
        <v>240000</v>
      </c>
      <c r="F34" s="48">
        <v>0</v>
      </c>
      <c r="G34" s="48"/>
      <c r="H34" s="48">
        <f t="shared" si="0"/>
        <v>0</v>
      </c>
      <c r="I34" s="89">
        <f>H34/E34%</f>
        <v>0</v>
      </c>
      <c r="J34" s="48">
        <f>D34+H34</f>
        <v>0</v>
      </c>
      <c r="K34" s="48"/>
      <c r="L34" s="32"/>
    </row>
    <row r="35" spans="1:12" ht="60" x14ac:dyDescent="0.2">
      <c r="A35" s="45">
        <v>2345333</v>
      </c>
      <c r="B35" s="43" t="s">
        <v>80</v>
      </c>
      <c r="C35" s="101">
        <v>240000</v>
      </c>
      <c r="D35" s="101">
        <v>0</v>
      </c>
      <c r="E35" s="44">
        <v>240000</v>
      </c>
      <c r="F35" s="44">
        <v>0</v>
      </c>
      <c r="G35" s="101"/>
      <c r="H35" s="101">
        <f t="shared" si="0"/>
        <v>0</v>
      </c>
      <c r="I35" s="127">
        <f>H35/E35%</f>
        <v>0</v>
      </c>
      <c r="J35" s="101">
        <f>D35+H35</f>
        <v>0</v>
      </c>
      <c r="K35" s="119">
        <f>J35/C35%</f>
        <v>0</v>
      </c>
    </row>
    <row r="36" spans="1:12" ht="26.25" customHeight="1" x14ac:dyDescent="0.2">
      <c r="A36" s="43"/>
      <c r="B36" s="88" t="s">
        <v>81</v>
      </c>
      <c r="C36" s="88"/>
      <c r="D36" s="48">
        <f>D37</f>
        <v>902012.08</v>
      </c>
      <c r="E36" s="48">
        <f>E37</f>
        <v>355067</v>
      </c>
      <c r="F36" s="48">
        <f>F37</f>
        <v>209997</v>
      </c>
      <c r="G36" s="48"/>
      <c r="H36" s="48">
        <f t="shared" si="0"/>
        <v>209997</v>
      </c>
      <c r="I36" s="89">
        <f>H36/E36%</f>
        <v>59.142922321702663</v>
      </c>
      <c r="J36" s="48">
        <f>D36+H36</f>
        <v>1112009.08</v>
      </c>
      <c r="K36" s="48"/>
      <c r="L36" s="32"/>
    </row>
    <row r="37" spans="1:12" ht="60" x14ac:dyDescent="0.2">
      <c r="A37" s="45">
        <v>172862</v>
      </c>
      <c r="B37" s="43" t="s">
        <v>82</v>
      </c>
      <c r="C37" s="101">
        <v>1266047.04</v>
      </c>
      <c r="D37" s="101">
        <v>902012.08</v>
      </c>
      <c r="E37" s="44">
        <v>355067</v>
      </c>
      <c r="F37" s="44">
        <v>209997</v>
      </c>
      <c r="G37" s="101"/>
      <c r="H37" s="101">
        <f t="shared" si="0"/>
        <v>209997</v>
      </c>
      <c r="I37" s="127">
        <f>H37/E37%</f>
        <v>59.142922321702663</v>
      </c>
      <c r="J37" s="101">
        <f>D37+H37</f>
        <v>1112009.08</v>
      </c>
      <c r="K37" s="119">
        <f>J37/C37%</f>
        <v>87.83315665743352</v>
      </c>
    </row>
    <row r="38" spans="1:12" ht="36" x14ac:dyDescent="0.2">
      <c r="A38" s="43"/>
      <c r="B38" s="88" t="s">
        <v>83</v>
      </c>
      <c r="C38" s="88"/>
      <c r="D38" s="48">
        <f>D39</f>
        <v>708875.71</v>
      </c>
      <c r="E38" s="48">
        <f>E39</f>
        <v>48720</v>
      </c>
      <c r="F38" s="48">
        <v>0</v>
      </c>
      <c r="G38" s="48"/>
      <c r="H38" s="48">
        <f t="shared" si="0"/>
        <v>0</v>
      </c>
      <c r="I38" s="89">
        <f>H38/E38%</f>
        <v>0</v>
      </c>
      <c r="J38" s="48">
        <f>D38+H38</f>
        <v>708875.71</v>
      </c>
      <c r="K38" s="48"/>
      <c r="L38" s="32"/>
    </row>
    <row r="39" spans="1:12" ht="60" x14ac:dyDescent="0.2">
      <c r="A39" s="45">
        <v>255957</v>
      </c>
      <c r="B39" s="43" t="s">
        <v>84</v>
      </c>
      <c r="C39" s="101">
        <v>1184329.48</v>
      </c>
      <c r="D39" s="101">
        <v>708875.71</v>
      </c>
      <c r="E39" s="44">
        <v>48720</v>
      </c>
      <c r="F39" s="44">
        <v>0</v>
      </c>
      <c r="G39" s="101"/>
      <c r="H39" s="101">
        <f t="shared" si="0"/>
        <v>0</v>
      </c>
      <c r="I39" s="127">
        <f>H39/E39%</f>
        <v>0</v>
      </c>
      <c r="J39" s="101">
        <f>D39+H39</f>
        <v>708875.71</v>
      </c>
      <c r="K39" s="119">
        <f>J39/C39%</f>
        <v>59.854603129527774</v>
      </c>
    </row>
    <row r="40" spans="1:12" ht="29.25" customHeight="1" x14ac:dyDescent="0.2">
      <c r="A40" s="51"/>
      <c r="B40" s="46" t="s">
        <v>85</v>
      </c>
      <c r="C40" s="47"/>
      <c r="D40" s="48">
        <f>SUM(D41:D63)</f>
        <v>149311239.41</v>
      </c>
      <c r="E40" s="48">
        <f>SUM(E41:E63)</f>
        <v>186477410</v>
      </c>
      <c r="F40" s="48">
        <f>SUM(F41:F63)</f>
        <v>22155403</v>
      </c>
      <c r="G40" s="48">
        <f t="shared" ref="G40" si="2">SUM(G41:G61)</f>
        <v>15180554</v>
      </c>
      <c r="H40" s="48">
        <f t="shared" si="0"/>
        <v>37335957</v>
      </c>
      <c r="I40" s="113">
        <f>H40/E40%</f>
        <v>20.021705041913656</v>
      </c>
      <c r="J40" s="48">
        <f>D40+H40</f>
        <v>186647196.41</v>
      </c>
      <c r="K40" s="113"/>
    </row>
    <row r="41" spans="1:12" ht="20.25" customHeight="1" x14ac:dyDescent="0.2">
      <c r="A41" s="49"/>
      <c r="B41" s="43" t="s">
        <v>86</v>
      </c>
      <c r="C41" s="44"/>
      <c r="D41" s="44">
        <v>30983203</v>
      </c>
      <c r="E41" s="44">
        <v>15335029</v>
      </c>
      <c r="F41" s="44">
        <v>1974667</v>
      </c>
      <c r="G41" s="44">
        <v>1121096</v>
      </c>
      <c r="H41" s="44">
        <f t="shared" si="0"/>
        <v>3095763</v>
      </c>
      <c r="I41" s="87">
        <f>H41/E41%</f>
        <v>20.18752621856796</v>
      </c>
      <c r="J41" s="101">
        <f>D41+H41</f>
        <v>34078966</v>
      </c>
      <c r="K41" s="66"/>
      <c r="L41" s="98"/>
    </row>
    <row r="42" spans="1:12" ht="72" x14ac:dyDescent="0.2">
      <c r="A42" s="34">
        <v>67776</v>
      </c>
      <c r="B42" s="43" t="s">
        <v>87</v>
      </c>
      <c r="C42" s="44">
        <v>67541014</v>
      </c>
      <c r="D42" s="44">
        <v>66960886.560000002</v>
      </c>
      <c r="E42" s="44">
        <v>585164</v>
      </c>
      <c r="F42" s="44">
        <v>0</v>
      </c>
      <c r="G42" s="44"/>
      <c r="H42" s="44">
        <f t="shared" si="0"/>
        <v>0</v>
      </c>
      <c r="I42" s="66">
        <f>H42/E42%</f>
        <v>0</v>
      </c>
      <c r="J42" s="101">
        <f>D42+H42</f>
        <v>66960886.560000002</v>
      </c>
      <c r="K42" s="66">
        <f>J42/C42%</f>
        <v>99.14107383700221</v>
      </c>
    </row>
    <row r="43" spans="1:12" ht="72" x14ac:dyDescent="0.2">
      <c r="A43" s="34">
        <v>67932</v>
      </c>
      <c r="B43" s="43" t="s">
        <v>88</v>
      </c>
      <c r="C43" s="44">
        <v>32472052</v>
      </c>
      <c r="D43" s="44">
        <v>32237298.57</v>
      </c>
      <c r="E43" s="44">
        <v>207959</v>
      </c>
      <c r="F43" s="44">
        <v>178353</v>
      </c>
      <c r="G43" s="44"/>
      <c r="H43" s="44">
        <f t="shared" si="0"/>
        <v>178353</v>
      </c>
      <c r="I43" s="66">
        <f>H43/E43%</f>
        <v>85.763539928543608</v>
      </c>
      <c r="J43" s="101">
        <f>D43+H43</f>
        <v>32415651.57</v>
      </c>
      <c r="K43" s="66">
        <f>J43/C43%</f>
        <v>99.826310853407108</v>
      </c>
    </row>
    <row r="44" spans="1:12" ht="60" x14ac:dyDescent="0.2">
      <c r="A44" s="34">
        <v>268462</v>
      </c>
      <c r="B44" s="43" t="s">
        <v>89</v>
      </c>
      <c r="C44" s="44">
        <v>147554030.06</v>
      </c>
      <c r="D44" s="44">
        <v>4036213.28</v>
      </c>
      <c r="E44" s="44">
        <v>30497228</v>
      </c>
      <c r="F44" s="44">
        <v>0</v>
      </c>
      <c r="G44" s="44"/>
      <c r="H44" s="44">
        <f t="shared" si="0"/>
        <v>0</v>
      </c>
      <c r="I44" s="66">
        <f>H44/E44%</f>
        <v>0</v>
      </c>
      <c r="J44" s="101">
        <f>D44+H44</f>
        <v>4036213.28</v>
      </c>
      <c r="K44" s="66">
        <f>J44/C44%</f>
        <v>2.7354137859594561</v>
      </c>
    </row>
    <row r="45" spans="1:12" ht="48" x14ac:dyDescent="0.2">
      <c r="A45" s="34">
        <v>305343</v>
      </c>
      <c r="B45" s="151" t="s">
        <v>90</v>
      </c>
      <c r="C45" s="44">
        <v>1024889.78</v>
      </c>
      <c r="D45" s="44">
        <v>48890</v>
      </c>
      <c r="E45" s="44">
        <v>10000</v>
      </c>
      <c r="F45" s="44">
        <v>0</v>
      </c>
      <c r="G45" s="44"/>
      <c r="H45" s="44">
        <f t="shared" si="0"/>
        <v>0</v>
      </c>
      <c r="I45" s="66">
        <f>H45/E45%</f>
        <v>0</v>
      </c>
      <c r="J45" s="101">
        <f>D45+H45</f>
        <v>48890</v>
      </c>
      <c r="K45" s="66">
        <f>J45/C45%</f>
        <v>4.7702690527365776</v>
      </c>
    </row>
    <row r="46" spans="1:12" ht="48" x14ac:dyDescent="0.2">
      <c r="A46" s="34">
        <v>256869</v>
      </c>
      <c r="B46" s="43" t="s">
        <v>91</v>
      </c>
      <c r="C46" s="44">
        <v>40010388.399999999</v>
      </c>
      <c r="D46" s="44">
        <v>9858913</v>
      </c>
      <c r="E46" s="44">
        <v>19360775</v>
      </c>
      <c r="F46" s="44">
        <v>3855539</v>
      </c>
      <c r="G46" s="44">
        <v>970506</v>
      </c>
      <c r="H46" s="44">
        <f t="shared" si="0"/>
        <v>4826045</v>
      </c>
      <c r="I46" s="66">
        <f>H46/E46%</f>
        <v>24.92692053907966</v>
      </c>
      <c r="J46" s="101">
        <f>D46+H46</f>
        <v>14684958</v>
      </c>
      <c r="K46" s="66">
        <f>J46/C46%</f>
        <v>36.702862899476379</v>
      </c>
    </row>
    <row r="47" spans="1:12" ht="65.45" customHeight="1" x14ac:dyDescent="0.2">
      <c r="A47" s="34">
        <v>326206</v>
      </c>
      <c r="B47" s="43" t="s">
        <v>18</v>
      </c>
      <c r="C47" s="44">
        <v>73072983</v>
      </c>
      <c r="D47" s="44">
        <v>1614122</v>
      </c>
      <c r="E47" s="44">
        <v>26871024</v>
      </c>
      <c r="F47" s="44">
        <v>11968228</v>
      </c>
      <c r="G47" s="44">
        <v>6473177</v>
      </c>
      <c r="H47" s="44">
        <f t="shared" si="0"/>
        <v>18441405</v>
      </c>
      <c r="I47" s="66">
        <f>H47/E47%</f>
        <v>68.629334706410887</v>
      </c>
      <c r="J47" s="101">
        <f>D47+H47</f>
        <v>20055527</v>
      </c>
      <c r="K47" s="66">
        <f>J47/C47%</f>
        <v>27.445885163877875</v>
      </c>
    </row>
    <row r="48" spans="1:12" ht="68.45" customHeight="1" x14ac:dyDescent="0.2">
      <c r="A48" s="34">
        <v>327681</v>
      </c>
      <c r="B48" s="43" t="s">
        <v>17</v>
      </c>
      <c r="C48" s="44">
        <v>43188164</v>
      </c>
      <c r="D48" s="44">
        <v>790135</v>
      </c>
      <c r="E48" s="44">
        <v>2554123</v>
      </c>
      <c r="F48" s="44">
        <v>591829</v>
      </c>
      <c r="G48" s="44">
        <v>182625</v>
      </c>
      <c r="H48" s="44">
        <f t="shared" si="0"/>
        <v>774454</v>
      </c>
      <c r="I48" s="66">
        <f>H48/E48%</f>
        <v>30.321719040155859</v>
      </c>
      <c r="J48" s="101">
        <f>D48+H48</f>
        <v>1564589</v>
      </c>
      <c r="K48" s="66">
        <f>J48/C48%</f>
        <v>3.6227263562303782</v>
      </c>
    </row>
    <row r="49" spans="1:12" ht="68.45" customHeight="1" x14ac:dyDescent="0.2">
      <c r="A49" s="34">
        <v>342907</v>
      </c>
      <c r="B49" s="43" t="s">
        <v>24</v>
      </c>
      <c r="C49" s="44">
        <v>299767271</v>
      </c>
      <c r="D49" s="44">
        <v>0</v>
      </c>
      <c r="E49" s="44">
        <v>2915484</v>
      </c>
      <c r="F49" s="44">
        <v>417396</v>
      </c>
      <c r="G49" s="44">
        <v>28000</v>
      </c>
      <c r="H49" s="44">
        <f t="shared" si="0"/>
        <v>445396</v>
      </c>
      <c r="I49" s="66">
        <f>H49/E49%</f>
        <v>15.276914570616748</v>
      </c>
      <c r="J49" s="101">
        <f>D49+H49</f>
        <v>445396</v>
      </c>
      <c r="K49" s="66">
        <f>J49/C49%</f>
        <v>0.14858059671230753</v>
      </c>
    </row>
    <row r="50" spans="1:12" ht="68.45" customHeight="1" x14ac:dyDescent="0.2">
      <c r="A50" s="34">
        <v>364778</v>
      </c>
      <c r="B50" s="43" t="s">
        <v>92</v>
      </c>
      <c r="C50" s="44">
        <v>288236.67</v>
      </c>
      <c r="D50" s="44">
        <v>0</v>
      </c>
      <c r="E50" s="44">
        <v>297138</v>
      </c>
      <c r="F50" s="44">
        <v>0</v>
      </c>
      <c r="G50" s="44"/>
      <c r="H50" s="44">
        <f t="shared" si="0"/>
        <v>0</v>
      </c>
      <c r="I50" s="66">
        <f>H50/E50%</f>
        <v>0</v>
      </c>
      <c r="J50" s="101">
        <f>D50+H50</f>
        <v>0</v>
      </c>
      <c r="K50" s="66">
        <f>J50/C50%</f>
        <v>0</v>
      </c>
    </row>
    <row r="51" spans="1:12" ht="48" x14ac:dyDescent="0.2">
      <c r="A51" s="34">
        <v>374288</v>
      </c>
      <c r="B51" s="43" t="s">
        <v>22</v>
      </c>
      <c r="C51" s="44">
        <v>88277317</v>
      </c>
      <c r="D51" s="44">
        <v>944644</v>
      </c>
      <c r="E51" s="44">
        <v>2358312</v>
      </c>
      <c r="F51" s="44">
        <v>1302823</v>
      </c>
      <c r="G51" s="44">
        <v>55471</v>
      </c>
      <c r="H51" s="44">
        <f t="shared" si="0"/>
        <v>1358294</v>
      </c>
      <c r="I51" s="66">
        <f>H51/E51%</f>
        <v>57.596026310344008</v>
      </c>
      <c r="J51" s="101">
        <f>D51+H51</f>
        <v>2302938</v>
      </c>
      <c r="K51" s="66">
        <f>J51/C51%</f>
        <v>2.6087539565798084</v>
      </c>
    </row>
    <row r="52" spans="1:12" ht="48" x14ac:dyDescent="0.2">
      <c r="A52" s="34">
        <v>374962</v>
      </c>
      <c r="B52" s="43" t="s">
        <v>93</v>
      </c>
      <c r="C52" s="44">
        <v>108190617</v>
      </c>
      <c r="D52" s="44">
        <v>0</v>
      </c>
      <c r="E52" s="44">
        <v>1981144</v>
      </c>
      <c r="F52" s="44">
        <v>296844</v>
      </c>
      <c r="G52" s="44">
        <v>19200</v>
      </c>
      <c r="H52" s="44">
        <f t="shared" si="0"/>
        <v>316044</v>
      </c>
      <c r="I52" s="66">
        <f>H52/E52%</f>
        <v>15.952601123391334</v>
      </c>
      <c r="J52" s="101">
        <f>D52+H52</f>
        <v>316044</v>
      </c>
      <c r="K52" s="66">
        <f>J52/C52%</f>
        <v>0.29211775361258918</v>
      </c>
    </row>
    <row r="53" spans="1:12" ht="48" x14ac:dyDescent="0.2">
      <c r="A53" s="34">
        <v>381809</v>
      </c>
      <c r="B53" s="43" t="s">
        <v>94</v>
      </c>
      <c r="C53" s="44">
        <v>18989050</v>
      </c>
      <c r="D53" s="44">
        <v>0</v>
      </c>
      <c r="E53" s="44">
        <v>1105838</v>
      </c>
      <c r="F53" s="44">
        <v>0</v>
      </c>
      <c r="G53" s="44"/>
      <c r="H53" s="44">
        <f t="shared" si="0"/>
        <v>0</v>
      </c>
      <c r="I53" s="66">
        <f>H53/E53%</f>
        <v>0</v>
      </c>
      <c r="J53" s="101">
        <f>D53+H53</f>
        <v>0</v>
      </c>
      <c r="K53" s="66">
        <f>J53/C53%</f>
        <v>0</v>
      </c>
    </row>
    <row r="54" spans="1:12" ht="48" x14ac:dyDescent="0.2">
      <c r="A54" s="34">
        <v>381818</v>
      </c>
      <c r="B54" s="43" t="s">
        <v>23</v>
      </c>
      <c r="C54" s="44">
        <v>18188302</v>
      </c>
      <c r="D54" s="44">
        <v>73492</v>
      </c>
      <c r="E54" s="44">
        <v>1659027</v>
      </c>
      <c r="F54" s="44">
        <v>3947</v>
      </c>
      <c r="G54" s="44">
        <v>3330</v>
      </c>
      <c r="H54" s="44">
        <f t="shared" si="0"/>
        <v>7277</v>
      </c>
      <c r="I54" s="66">
        <f>H54/E54%</f>
        <v>0.43863059492099887</v>
      </c>
      <c r="J54" s="101">
        <f>D54+H54</f>
        <v>80769</v>
      </c>
      <c r="K54" s="66">
        <f>J54/C54%</f>
        <v>0.44407113979083923</v>
      </c>
    </row>
    <row r="55" spans="1:12" ht="60" x14ac:dyDescent="0.2">
      <c r="A55" s="34">
        <v>382078</v>
      </c>
      <c r="B55" s="43" t="s">
        <v>95</v>
      </c>
      <c r="C55" s="44">
        <v>77449591.150000006</v>
      </c>
      <c r="D55" s="44">
        <v>488126</v>
      </c>
      <c r="E55" s="44">
        <v>21432302</v>
      </c>
      <c r="F55" s="44">
        <v>352800</v>
      </c>
      <c r="G55" s="44">
        <v>5733718</v>
      </c>
      <c r="H55" s="44">
        <f t="shared" si="0"/>
        <v>6086518</v>
      </c>
      <c r="I55" s="66">
        <f>H55/E55%</f>
        <v>28.398806623758848</v>
      </c>
      <c r="J55" s="101">
        <f>D55+H55</f>
        <v>6574644</v>
      </c>
      <c r="K55" s="66">
        <f>J55/C55%</f>
        <v>8.4889331271828148</v>
      </c>
    </row>
    <row r="56" spans="1:12" ht="56.45" customHeight="1" x14ac:dyDescent="0.2">
      <c r="A56" s="34">
        <v>382960</v>
      </c>
      <c r="B56" s="43" t="s">
        <v>96</v>
      </c>
      <c r="C56" s="44">
        <v>17759612</v>
      </c>
      <c r="D56" s="44">
        <v>637821</v>
      </c>
      <c r="E56" s="44">
        <v>5061255</v>
      </c>
      <c r="F56" s="44">
        <v>10608</v>
      </c>
      <c r="G56" s="44">
        <v>7010</v>
      </c>
      <c r="H56" s="44">
        <f t="shared" si="0"/>
        <v>17618</v>
      </c>
      <c r="I56" s="66">
        <f>H56/E56%</f>
        <v>0.34809548224699211</v>
      </c>
      <c r="J56" s="101">
        <f>D56+H56</f>
        <v>655439</v>
      </c>
      <c r="K56" s="66">
        <f>J56/C56%</f>
        <v>3.6906155382223442</v>
      </c>
    </row>
    <row r="57" spans="1:12" ht="56.45" customHeight="1" x14ac:dyDescent="0.2">
      <c r="A57" s="34">
        <v>383146</v>
      </c>
      <c r="B57" s="43" t="s">
        <v>97</v>
      </c>
      <c r="C57" s="44">
        <v>68407859</v>
      </c>
      <c r="D57" s="44">
        <v>0</v>
      </c>
      <c r="E57" s="44">
        <v>2583507</v>
      </c>
      <c r="F57" s="44">
        <v>252931</v>
      </c>
      <c r="G57" s="44">
        <v>123755</v>
      </c>
      <c r="H57" s="44">
        <f t="shared" si="0"/>
        <v>376686</v>
      </c>
      <c r="I57" s="66">
        <f>H57/E57%</f>
        <v>14.580413368340013</v>
      </c>
      <c r="J57" s="101">
        <f>D57+H57</f>
        <v>376686</v>
      </c>
      <c r="K57" s="66">
        <f>J57/C57%</f>
        <v>0.55064725823388216</v>
      </c>
    </row>
    <row r="58" spans="1:12" ht="84" x14ac:dyDescent="0.2">
      <c r="A58" s="34">
        <v>2347056</v>
      </c>
      <c r="B58" s="43" t="s">
        <v>38</v>
      </c>
      <c r="C58" s="44">
        <v>26109124.559999999</v>
      </c>
      <c r="D58" s="44">
        <v>0</v>
      </c>
      <c r="E58" s="44">
        <v>820000</v>
      </c>
      <c r="F58" s="44">
        <v>0</v>
      </c>
      <c r="G58" s="122"/>
      <c r="H58" s="122">
        <f t="shared" si="0"/>
        <v>0</v>
      </c>
      <c r="I58" s="66">
        <f>H58/E58%</f>
        <v>0</v>
      </c>
      <c r="J58" s="101">
        <f>D58+H58</f>
        <v>0</v>
      </c>
      <c r="K58" s="66">
        <f>J58/C58%</f>
        <v>0</v>
      </c>
    </row>
    <row r="59" spans="1:12" ht="68.25" customHeight="1" x14ac:dyDescent="0.2">
      <c r="A59" s="34">
        <v>260172</v>
      </c>
      <c r="B59" s="43" t="s">
        <v>98</v>
      </c>
      <c r="C59" s="44">
        <v>281104504</v>
      </c>
      <c r="D59" s="44">
        <v>336250</v>
      </c>
      <c r="E59" s="44">
        <v>3418268</v>
      </c>
      <c r="F59" s="44">
        <v>934874</v>
      </c>
      <c r="G59" s="44">
        <v>459612</v>
      </c>
      <c r="H59" s="44">
        <f t="shared" si="0"/>
        <v>1394486</v>
      </c>
      <c r="I59" s="66">
        <f>H59/E59%</f>
        <v>40.795104421303421</v>
      </c>
      <c r="J59" s="101">
        <f>D59+H59</f>
        <v>1730736</v>
      </c>
      <c r="K59" s="66">
        <f>J59/C59%</f>
        <v>0.61569130888062895</v>
      </c>
    </row>
    <row r="60" spans="1:12" ht="84" x14ac:dyDescent="0.2">
      <c r="A60" s="34">
        <v>2362485</v>
      </c>
      <c r="B60" s="43" t="s">
        <v>99</v>
      </c>
      <c r="C60" s="44">
        <v>142786859.22999999</v>
      </c>
      <c r="D60" s="44">
        <v>0</v>
      </c>
      <c r="E60" s="44">
        <v>16678022</v>
      </c>
      <c r="F60" s="44">
        <v>0</v>
      </c>
      <c r="G60" s="44"/>
      <c r="H60" s="44">
        <f t="shared" si="0"/>
        <v>0</v>
      </c>
      <c r="I60" s="66">
        <f>H60/E60%</f>
        <v>0</v>
      </c>
      <c r="J60" s="101">
        <f>D60+H60</f>
        <v>0</v>
      </c>
      <c r="K60" s="66">
        <f>J60/C60%</f>
        <v>0</v>
      </c>
    </row>
    <row r="61" spans="1:12" ht="56.45" customHeight="1" x14ac:dyDescent="0.2">
      <c r="A61" s="34">
        <v>385674</v>
      </c>
      <c r="B61" s="43" t="s">
        <v>100</v>
      </c>
      <c r="C61" s="44">
        <v>29644856</v>
      </c>
      <c r="D61" s="44">
        <v>301245</v>
      </c>
      <c r="E61" s="44">
        <v>5081942</v>
      </c>
      <c r="F61" s="44">
        <v>14564</v>
      </c>
      <c r="G61" s="44">
        <v>3054</v>
      </c>
      <c r="H61" s="44">
        <f t="shared" si="0"/>
        <v>17618</v>
      </c>
      <c r="I61" s="66">
        <f>H61/E61%</f>
        <v>0.34667849416620655</v>
      </c>
      <c r="J61" s="44">
        <f>D61+H61</f>
        <v>318863</v>
      </c>
      <c r="K61" s="66">
        <f>J61/C61%</f>
        <v>1.0756098798388496</v>
      </c>
    </row>
    <row r="62" spans="1:12" ht="72" x14ac:dyDescent="0.2">
      <c r="A62" s="34">
        <v>2386533</v>
      </c>
      <c r="B62" s="43" t="s">
        <v>101</v>
      </c>
      <c r="C62" s="44">
        <v>122556061.31999999</v>
      </c>
      <c r="D62" s="44">
        <v>0</v>
      </c>
      <c r="E62" s="44">
        <v>14403632</v>
      </c>
      <c r="F62" s="44">
        <v>0</v>
      </c>
      <c r="G62" s="44"/>
      <c r="H62" s="44">
        <f t="shared" si="0"/>
        <v>0</v>
      </c>
      <c r="I62" s="66">
        <f>H62/E62%</f>
        <v>0</v>
      </c>
      <c r="J62" s="44">
        <f>D62+H62</f>
        <v>0</v>
      </c>
      <c r="K62" s="66">
        <f>J62/C62%</f>
        <v>0</v>
      </c>
    </row>
    <row r="63" spans="1:12" ht="48" x14ac:dyDescent="0.2">
      <c r="A63" s="34">
        <v>2386577</v>
      </c>
      <c r="B63" s="43" t="s">
        <v>39</v>
      </c>
      <c r="C63" s="44">
        <v>88231060.459999993</v>
      </c>
      <c r="D63" s="44">
        <v>0</v>
      </c>
      <c r="E63" s="44">
        <v>11260237</v>
      </c>
      <c r="F63" s="44">
        <v>0</v>
      </c>
      <c r="G63" s="44"/>
      <c r="H63" s="44">
        <f t="shared" si="0"/>
        <v>0</v>
      </c>
      <c r="I63" s="66">
        <f>H63/E63%</f>
        <v>0</v>
      </c>
      <c r="J63" s="44">
        <f>D63+H63</f>
        <v>0</v>
      </c>
      <c r="K63" s="66">
        <f>J63/C63%</f>
        <v>0</v>
      </c>
    </row>
    <row r="64" spans="1:12" ht="26.25" customHeight="1" x14ac:dyDescent="0.2">
      <c r="A64" s="43"/>
      <c r="B64" s="88" t="s">
        <v>102</v>
      </c>
      <c r="C64" s="88"/>
      <c r="D64" s="48">
        <f>D65</f>
        <v>10225260.810000001</v>
      </c>
      <c r="E64" s="48">
        <f>E65</f>
        <v>21067</v>
      </c>
      <c r="F64" s="48">
        <v>0</v>
      </c>
      <c r="G64" s="48"/>
      <c r="H64" s="48">
        <f t="shared" si="0"/>
        <v>0</v>
      </c>
      <c r="I64" s="113">
        <f>H64/E64%</f>
        <v>0</v>
      </c>
      <c r="J64" s="48">
        <f>D64+H64</f>
        <v>10225260.810000001</v>
      </c>
      <c r="K64" s="48"/>
      <c r="L64" s="32"/>
    </row>
    <row r="65" spans="1:12" ht="84" x14ac:dyDescent="0.2">
      <c r="A65" s="45">
        <v>120501</v>
      </c>
      <c r="B65" s="43" t="s">
        <v>103</v>
      </c>
      <c r="C65" s="44">
        <v>11627506.300000001</v>
      </c>
      <c r="D65" s="44">
        <v>10225260.810000001</v>
      </c>
      <c r="E65" s="44">
        <v>21067</v>
      </c>
      <c r="F65" s="44">
        <v>0</v>
      </c>
      <c r="G65" s="44"/>
      <c r="H65" s="44">
        <f t="shared" si="0"/>
        <v>0</v>
      </c>
      <c r="I65" s="66">
        <f>H65/E65%</f>
        <v>0</v>
      </c>
      <c r="J65" s="44">
        <f>D65+H65</f>
        <v>10225260.810000001</v>
      </c>
      <c r="K65" s="66">
        <f>J65/C65%</f>
        <v>87.940273229523001</v>
      </c>
    </row>
    <row r="66" spans="1:12" ht="26.25" customHeight="1" x14ac:dyDescent="0.2">
      <c r="A66" s="43"/>
      <c r="B66" s="88" t="s">
        <v>104</v>
      </c>
      <c r="C66" s="88"/>
      <c r="D66" s="48">
        <f>SUM(D67:D79)</f>
        <v>22052818.940000001</v>
      </c>
      <c r="E66" s="48">
        <f>SUM(E67:E79)</f>
        <v>4308527</v>
      </c>
      <c r="F66" s="48">
        <v>0</v>
      </c>
      <c r="G66" s="48"/>
      <c r="H66" s="48">
        <f t="shared" si="0"/>
        <v>0</v>
      </c>
      <c r="I66" s="113">
        <f>H66/E66%</f>
        <v>0</v>
      </c>
      <c r="J66" s="48">
        <f>D66+H66</f>
        <v>22052818.940000001</v>
      </c>
      <c r="K66" s="48"/>
      <c r="L66" s="32"/>
    </row>
    <row r="67" spans="1:12" ht="36" x14ac:dyDescent="0.2">
      <c r="A67" s="34">
        <v>21451</v>
      </c>
      <c r="B67" s="152" t="s">
        <v>105</v>
      </c>
      <c r="C67" s="44">
        <v>13117817</v>
      </c>
      <c r="D67" s="44">
        <v>11971684.199999999</v>
      </c>
      <c r="E67" s="44">
        <v>100000</v>
      </c>
      <c r="F67" s="44">
        <v>0</v>
      </c>
      <c r="G67" s="44"/>
      <c r="H67" s="44">
        <f t="shared" si="0"/>
        <v>0</v>
      </c>
      <c r="I67" s="66">
        <f>H67/E67%</f>
        <v>0</v>
      </c>
      <c r="J67" s="101">
        <f>D67+H67</f>
        <v>11971684.199999999</v>
      </c>
      <c r="K67" s="66">
        <f>J67/C67%</f>
        <v>91.262777945446246</v>
      </c>
    </row>
    <row r="68" spans="1:12" ht="48" x14ac:dyDescent="0.2">
      <c r="A68" s="34">
        <v>29852</v>
      </c>
      <c r="B68" s="152" t="s">
        <v>106</v>
      </c>
      <c r="C68" s="44">
        <v>7832628</v>
      </c>
      <c r="D68" s="44">
        <v>4614371.1399999997</v>
      </c>
      <c r="E68" s="44">
        <v>60000</v>
      </c>
      <c r="F68" s="44">
        <v>0</v>
      </c>
      <c r="G68" s="44"/>
      <c r="H68" s="44">
        <f t="shared" si="0"/>
        <v>0</v>
      </c>
      <c r="I68" s="66">
        <f>H68/E68%</f>
        <v>0</v>
      </c>
      <c r="J68" s="101">
        <f>D68+H68</f>
        <v>4614371.1399999997</v>
      </c>
      <c r="K68" s="66">
        <f>J68/C68%</f>
        <v>58.912170219241865</v>
      </c>
    </row>
    <row r="69" spans="1:12" ht="48" x14ac:dyDescent="0.2">
      <c r="A69" s="34">
        <v>111982</v>
      </c>
      <c r="B69" s="152" t="s">
        <v>107</v>
      </c>
      <c r="C69" s="44">
        <v>11542757.890000001</v>
      </c>
      <c r="D69" s="44">
        <v>4775202.3</v>
      </c>
      <c r="E69" s="44">
        <v>60000</v>
      </c>
      <c r="F69" s="44">
        <v>0</v>
      </c>
      <c r="G69" s="44"/>
      <c r="H69" s="44">
        <f t="shared" si="0"/>
        <v>0</v>
      </c>
      <c r="I69" s="66">
        <f>H69/E69%</f>
        <v>0</v>
      </c>
      <c r="J69" s="101">
        <f>D69+H69</f>
        <v>4775202.3</v>
      </c>
      <c r="K69" s="66">
        <f>J69/C69%</f>
        <v>41.36968257938571</v>
      </c>
    </row>
    <row r="70" spans="1:12" ht="48" x14ac:dyDescent="0.2">
      <c r="A70" s="34">
        <v>304009</v>
      </c>
      <c r="B70" s="152" t="s">
        <v>108</v>
      </c>
      <c r="C70" s="44">
        <v>6461066.6299999999</v>
      </c>
      <c r="D70" s="44">
        <v>215117.52</v>
      </c>
      <c r="E70" s="44">
        <v>3500000</v>
      </c>
      <c r="F70" s="44">
        <v>0</v>
      </c>
      <c r="G70" s="44"/>
      <c r="H70" s="44">
        <f t="shared" si="0"/>
        <v>0</v>
      </c>
      <c r="I70" s="66">
        <f>H70/E70%</f>
        <v>0</v>
      </c>
      <c r="J70" s="101">
        <f>D70+H70</f>
        <v>215117.52</v>
      </c>
      <c r="K70" s="66">
        <f>J70/C70%</f>
        <v>3.3294428353542611</v>
      </c>
    </row>
    <row r="71" spans="1:12" ht="72" x14ac:dyDescent="0.2">
      <c r="A71" s="34">
        <v>351861</v>
      </c>
      <c r="B71" s="152" t="s">
        <v>109</v>
      </c>
      <c r="C71" s="44">
        <v>302534.2</v>
      </c>
      <c r="D71" s="44">
        <v>54562.68</v>
      </c>
      <c r="E71" s="44">
        <v>7472</v>
      </c>
      <c r="F71" s="44">
        <v>0</v>
      </c>
      <c r="G71" s="44"/>
      <c r="H71" s="44">
        <f t="shared" ref="H71:H88" si="3">SUM(F71:G71)</f>
        <v>0</v>
      </c>
      <c r="I71" s="66">
        <f>H71/E71%</f>
        <v>0</v>
      </c>
      <c r="J71" s="101">
        <f>D71+H71</f>
        <v>54562.68</v>
      </c>
      <c r="K71" s="66">
        <f>J71/C71%</f>
        <v>18.035210564623767</v>
      </c>
    </row>
    <row r="72" spans="1:12" ht="84" x14ac:dyDescent="0.2">
      <c r="A72" s="34">
        <v>351872</v>
      </c>
      <c r="B72" s="152" t="s">
        <v>110</v>
      </c>
      <c r="C72" s="44">
        <v>302534.2</v>
      </c>
      <c r="D72" s="44">
        <v>54562.68</v>
      </c>
      <c r="E72" s="44">
        <v>7472</v>
      </c>
      <c r="F72" s="44">
        <v>0</v>
      </c>
      <c r="G72" s="44"/>
      <c r="H72" s="44">
        <f t="shared" si="3"/>
        <v>0</v>
      </c>
      <c r="I72" s="66">
        <f>H72/E72%</f>
        <v>0</v>
      </c>
      <c r="J72" s="101">
        <f>D72+H72</f>
        <v>54562.68</v>
      </c>
      <c r="K72" s="66">
        <f>J72/C72%</f>
        <v>18.035210564623767</v>
      </c>
    </row>
    <row r="73" spans="1:12" ht="72" x14ac:dyDescent="0.2">
      <c r="A73" s="34">
        <v>351883</v>
      </c>
      <c r="B73" s="152" t="s">
        <v>111</v>
      </c>
      <c r="C73" s="44">
        <v>302534.2</v>
      </c>
      <c r="D73" s="44">
        <v>54562.68</v>
      </c>
      <c r="E73" s="44">
        <v>178972</v>
      </c>
      <c r="F73" s="44">
        <v>0</v>
      </c>
      <c r="G73" s="44"/>
      <c r="H73" s="44">
        <f t="shared" si="3"/>
        <v>0</v>
      </c>
      <c r="I73" s="66">
        <f>H73/E73%</f>
        <v>0</v>
      </c>
      <c r="J73" s="101">
        <f>D73+H73</f>
        <v>54562.68</v>
      </c>
      <c r="K73" s="66">
        <f>J73/C73%</f>
        <v>18.035210564623767</v>
      </c>
    </row>
    <row r="74" spans="1:12" ht="84" x14ac:dyDescent="0.2">
      <c r="A74" s="34">
        <v>351893</v>
      </c>
      <c r="B74" s="152" t="s">
        <v>112</v>
      </c>
      <c r="C74" s="44">
        <v>302534.2</v>
      </c>
      <c r="D74" s="44">
        <v>54562.68</v>
      </c>
      <c r="E74" s="44">
        <v>178972</v>
      </c>
      <c r="F74" s="44">
        <v>0</v>
      </c>
      <c r="G74" s="44"/>
      <c r="H74" s="44">
        <f t="shared" si="3"/>
        <v>0</v>
      </c>
      <c r="I74" s="66">
        <f>H74/E74%</f>
        <v>0</v>
      </c>
      <c r="J74" s="101">
        <f>D74+H74</f>
        <v>54562.68</v>
      </c>
      <c r="K74" s="66">
        <f>J74/C74%</f>
        <v>18.035210564623767</v>
      </c>
    </row>
    <row r="75" spans="1:12" ht="72" x14ac:dyDescent="0.2">
      <c r="A75" s="34">
        <v>351905</v>
      </c>
      <c r="B75" s="152" t="s">
        <v>113</v>
      </c>
      <c r="C75" s="44">
        <v>168541</v>
      </c>
      <c r="D75" s="44">
        <v>61989.68</v>
      </c>
      <c r="E75" s="44">
        <v>18051</v>
      </c>
      <c r="F75" s="44">
        <v>0</v>
      </c>
      <c r="G75" s="44"/>
      <c r="H75" s="44">
        <f t="shared" si="3"/>
        <v>0</v>
      </c>
      <c r="I75" s="66">
        <f>H75/E75%</f>
        <v>0</v>
      </c>
      <c r="J75" s="101">
        <f>D75+H75</f>
        <v>61989.68</v>
      </c>
      <c r="K75" s="66">
        <f>J75/C75%</f>
        <v>36.780178116897368</v>
      </c>
    </row>
    <row r="76" spans="1:12" ht="96" x14ac:dyDescent="0.2">
      <c r="A76" s="34">
        <v>352751</v>
      </c>
      <c r="B76" s="152" t="s">
        <v>114</v>
      </c>
      <c r="C76" s="44">
        <v>209221.5</v>
      </c>
      <c r="D76" s="44">
        <v>46004.01</v>
      </c>
      <c r="E76" s="44">
        <v>5717</v>
      </c>
      <c r="F76" s="44">
        <v>0</v>
      </c>
      <c r="G76" s="44"/>
      <c r="H76" s="44">
        <f t="shared" si="3"/>
        <v>0</v>
      </c>
      <c r="I76" s="66">
        <f>H76/E76%</f>
        <v>0</v>
      </c>
      <c r="J76" s="101">
        <f>D76+H76</f>
        <v>46004.01</v>
      </c>
      <c r="K76" s="66">
        <f>J76/C76%</f>
        <v>21.988184770685614</v>
      </c>
    </row>
    <row r="77" spans="1:12" ht="84" x14ac:dyDescent="0.2">
      <c r="A77" s="34">
        <v>352767</v>
      </c>
      <c r="B77" s="152" t="s">
        <v>115</v>
      </c>
      <c r="C77" s="44">
        <v>209221.5</v>
      </c>
      <c r="D77" s="44">
        <v>46004.01</v>
      </c>
      <c r="E77" s="44">
        <v>5717</v>
      </c>
      <c r="F77" s="44">
        <v>0</v>
      </c>
      <c r="G77" s="44"/>
      <c r="H77" s="44">
        <f t="shared" si="3"/>
        <v>0</v>
      </c>
      <c r="I77" s="66">
        <f>H77/E77%</f>
        <v>0</v>
      </c>
      <c r="J77" s="101">
        <f>D77+H77</f>
        <v>46004.01</v>
      </c>
      <c r="K77" s="66">
        <f>J77/C77%</f>
        <v>21.988184770685614</v>
      </c>
    </row>
    <row r="78" spans="1:12" ht="84" x14ac:dyDescent="0.2">
      <c r="A78" s="34">
        <v>352780</v>
      </c>
      <c r="B78" s="152" t="s">
        <v>116</v>
      </c>
      <c r="C78" s="44">
        <v>299924.55</v>
      </c>
      <c r="D78" s="44">
        <v>52097.68</v>
      </c>
      <c r="E78" s="44">
        <v>178827</v>
      </c>
      <c r="F78" s="44">
        <v>0</v>
      </c>
      <c r="G78" s="44"/>
      <c r="H78" s="44">
        <f t="shared" si="3"/>
        <v>0</v>
      </c>
      <c r="I78" s="66">
        <f>H78/E78%</f>
        <v>0</v>
      </c>
      <c r="J78" s="101">
        <f>D78+H78</f>
        <v>52097.68</v>
      </c>
      <c r="K78" s="66">
        <f>J78/C78%</f>
        <v>17.370261954214818</v>
      </c>
    </row>
    <row r="79" spans="1:12" ht="84" x14ac:dyDescent="0.2">
      <c r="A79" s="34">
        <v>352790</v>
      </c>
      <c r="B79" s="152" t="s">
        <v>117</v>
      </c>
      <c r="C79" s="44">
        <v>299924.55</v>
      </c>
      <c r="D79" s="44">
        <v>52097.68</v>
      </c>
      <c r="E79" s="44">
        <v>7327</v>
      </c>
      <c r="F79" s="44">
        <v>0</v>
      </c>
      <c r="G79" s="44"/>
      <c r="H79" s="44">
        <f t="shared" si="3"/>
        <v>0</v>
      </c>
      <c r="I79" s="66">
        <f>H79/E79%</f>
        <v>0</v>
      </c>
      <c r="J79" s="101">
        <f>D79+H79</f>
        <v>52097.68</v>
      </c>
      <c r="K79" s="66">
        <f>J79/C79%</f>
        <v>17.370261954214818</v>
      </c>
    </row>
    <row r="80" spans="1:12" ht="26.25" customHeight="1" x14ac:dyDescent="0.2">
      <c r="A80" s="43"/>
      <c r="B80" s="153" t="s">
        <v>118</v>
      </c>
      <c r="C80" s="88"/>
      <c r="D80" s="48">
        <f>SUM(D81:D88)</f>
        <v>31302557.599999998</v>
      </c>
      <c r="E80" s="48">
        <f>SUM(E81:E88)</f>
        <v>15292787</v>
      </c>
      <c r="F80" s="48">
        <f>SUM(F81:F88)</f>
        <v>849216</v>
      </c>
      <c r="G80" s="48">
        <f>SUM(G81:G88)</f>
        <v>4950</v>
      </c>
      <c r="H80" s="48">
        <f t="shared" si="3"/>
        <v>854166</v>
      </c>
      <c r="I80" s="113">
        <f>H80/E80%</f>
        <v>5.5854174912656536</v>
      </c>
      <c r="J80" s="48">
        <f>D80+H80</f>
        <v>32156723.599999998</v>
      </c>
      <c r="K80" s="48"/>
      <c r="L80" s="32"/>
    </row>
    <row r="81" spans="1:12" ht="60" x14ac:dyDescent="0.2">
      <c r="A81" s="196">
        <v>66385</v>
      </c>
      <c r="B81" s="197" t="s">
        <v>40</v>
      </c>
      <c r="C81" s="101">
        <v>15078978.33</v>
      </c>
      <c r="D81" s="101">
        <v>11878634.560000001</v>
      </c>
      <c r="E81" s="101">
        <v>2766071</v>
      </c>
      <c r="F81" s="101">
        <v>0</v>
      </c>
      <c r="G81" s="101"/>
      <c r="H81" s="101">
        <f t="shared" si="3"/>
        <v>0</v>
      </c>
      <c r="I81" s="198">
        <f>H81/E81%</f>
        <v>0</v>
      </c>
      <c r="J81" s="101">
        <f>D81+H81</f>
        <v>11878634.560000001</v>
      </c>
      <c r="K81" s="198">
        <f>J81/C81%</f>
        <v>78.776123289249398</v>
      </c>
    </row>
    <row r="82" spans="1:12" s="203" customFormat="1" ht="72" x14ac:dyDescent="0.25">
      <c r="A82" s="34">
        <v>108527</v>
      </c>
      <c r="B82" s="43" t="s">
        <v>119</v>
      </c>
      <c r="C82" s="44">
        <v>2725244.36</v>
      </c>
      <c r="D82" s="44">
        <v>2412374.2999999998</v>
      </c>
      <c r="E82" s="44">
        <v>253550</v>
      </c>
      <c r="F82" s="44">
        <v>0</v>
      </c>
      <c r="G82" s="34"/>
      <c r="H82" s="34">
        <f t="shared" si="3"/>
        <v>0</v>
      </c>
      <c r="I82" s="66">
        <f>H82/E82%</f>
        <v>0</v>
      </c>
      <c r="J82" s="44">
        <f>D82+H82</f>
        <v>2412374.2999999998</v>
      </c>
      <c r="K82" s="66">
        <f>J82/C82%</f>
        <v>88.519559398335929</v>
      </c>
    </row>
    <row r="83" spans="1:12" ht="36" x14ac:dyDescent="0.2">
      <c r="A83" s="199">
        <v>111221</v>
      </c>
      <c r="B83" s="200" t="s">
        <v>120</v>
      </c>
      <c r="C83" s="121">
        <v>3865203</v>
      </c>
      <c r="D83" s="121">
        <v>89540.59</v>
      </c>
      <c r="E83" s="121">
        <v>449116</v>
      </c>
      <c r="F83" s="121">
        <v>0</v>
      </c>
      <c r="G83" s="121"/>
      <c r="H83" s="121">
        <f t="shared" si="3"/>
        <v>0</v>
      </c>
      <c r="I83" s="201">
        <f>H83/E83%</f>
        <v>0</v>
      </c>
      <c r="J83" s="202">
        <f>D83+H83</f>
        <v>89540.59</v>
      </c>
      <c r="K83" s="201">
        <f>J83/C83%</f>
        <v>2.3165818198940649</v>
      </c>
    </row>
    <row r="84" spans="1:12" ht="36" x14ac:dyDescent="0.2">
      <c r="A84" s="34">
        <v>111234</v>
      </c>
      <c r="B84" s="152" t="s">
        <v>121</v>
      </c>
      <c r="C84" s="44">
        <v>14669819.58</v>
      </c>
      <c r="D84" s="44">
        <v>7794562.1799999997</v>
      </c>
      <c r="E84" s="44">
        <v>6984588</v>
      </c>
      <c r="F84" s="44">
        <v>849216</v>
      </c>
      <c r="G84" s="44"/>
      <c r="H84" s="44">
        <f t="shared" si="3"/>
        <v>849216</v>
      </c>
      <c r="I84" s="66">
        <f>H84/E84%</f>
        <v>12.158426524227341</v>
      </c>
      <c r="J84" s="101">
        <f>D84+H84</f>
        <v>8643778.1799999997</v>
      </c>
      <c r="K84" s="66">
        <f>J84/C84%</f>
        <v>58.922184644891182</v>
      </c>
    </row>
    <row r="85" spans="1:12" ht="36" x14ac:dyDescent="0.2">
      <c r="A85" s="34">
        <v>135106</v>
      </c>
      <c r="B85" s="152" t="s">
        <v>122</v>
      </c>
      <c r="C85" s="44">
        <v>1187524.8500000001</v>
      </c>
      <c r="D85" s="44">
        <v>161080.66</v>
      </c>
      <c r="E85" s="44">
        <v>380941</v>
      </c>
      <c r="F85" s="44">
        <v>0</v>
      </c>
      <c r="G85" s="44"/>
      <c r="H85" s="44">
        <f t="shared" si="3"/>
        <v>0</v>
      </c>
      <c r="I85" s="66">
        <f>H85/E85%</f>
        <v>0</v>
      </c>
      <c r="J85" s="101">
        <f>D85+H85</f>
        <v>161080.66</v>
      </c>
      <c r="K85" s="66">
        <f>J85/C85%</f>
        <v>13.564403304907682</v>
      </c>
    </row>
    <row r="86" spans="1:12" ht="60" x14ac:dyDescent="0.2">
      <c r="A86" s="34">
        <v>106725</v>
      </c>
      <c r="B86" s="152" t="s">
        <v>123</v>
      </c>
      <c r="C86" s="44">
        <v>2025772.27</v>
      </c>
      <c r="D86" s="44">
        <v>59417.79</v>
      </c>
      <c r="E86" s="44">
        <v>391696</v>
      </c>
      <c r="F86" s="44">
        <v>0</v>
      </c>
      <c r="G86" s="44"/>
      <c r="H86" s="44">
        <f t="shared" si="3"/>
        <v>0</v>
      </c>
      <c r="I86" s="66">
        <f>H86/E86%</f>
        <v>0</v>
      </c>
      <c r="J86" s="101">
        <f>D86+H86</f>
        <v>59417.79</v>
      </c>
      <c r="K86" s="66">
        <f>J86/C86%</f>
        <v>2.9330932642295475</v>
      </c>
    </row>
    <row r="87" spans="1:12" ht="72" x14ac:dyDescent="0.2">
      <c r="A87" s="34">
        <v>143125</v>
      </c>
      <c r="B87" s="152" t="s">
        <v>124</v>
      </c>
      <c r="C87" s="44">
        <v>13168445</v>
      </c>
      <c r="D87" s="44">
        <v>8837716.9499999993</v>
      </c>
      <c r="E87" s="44">
        <v>3678231</v>
      </c>
      <c r="F87" s="44">
        <v>0</v>
      </c>
      <c r="G87" s="44">
        <v>4950</v>
      </c>
      <c r="H87" s="44">
        <f t="shared" si="3"/>
        <v>4950</v>
      </c>
      <c r="I87" s="66">
        <f>H87/E87%</f>
        <v>0.13457556091501596</v>
      </c>
      <c r="J87" s="101">
        <f>D87+H87</f>
        <v>8842666.9499999993</v>
      </c>
      <c r="K87" s="66">
        <f>J87/C87%</f>
        <v>67.150426265212019</v>
      </c>
    </row>
    <row r="88" spans="1:12" ht="66" customHeight="1" x14ac:dyDescent="0.2">
      <c r="A88" s="34">
        <v>148105</v>
      </c>
      <c r="B88" s="152" t="s">
        <v>125</v>
      </c>
      <c r="C88" s="44">
        <v>2516112.56</v>
      </c>
      <c r="D88" s="44">
        <v>69230.570000000007</v>
      </c>
      <c r="E88" s="44">
        <v>388594</v>
      </c>
      <c r="F88" s="44">
        <v>0</v>
      </c>
      <c r="G88" s="44"/>
      <c r="H88" s="44">
        <f t="shared" si="3"/>
        <v>0</v>
      </c>
      <c r="I88" s="66">
        <f>H88/E88%</f>
        <v>0</v>
      </c>
      <c r="J88" s="44">
        <f>D88+H88</f>
        <v>69230.570000000007</v>
      </c>
      <c r="K88" s="66">
        <f>J88/C88%</f>
        <v>2.7514893848787119</v>
      </c>
    </row>
    <row r="89" spans="1:12" ht="12" x14ac:dyDescent="0.2">
      <c r="A89" s="142"/>
      <c r="B89" s="128"/>
      <c r="C89" s="76"/>
      <c r="D89" s="76"/>
      <c r="E89" s="76"/>
      <c r="F89" s="76"/>
      <c r="G89" s="76"/>
      <c r="H89" s="76"/>
      <c r="I89" s="143"/>
      <c r="J89" s="76"/>
      <c r="K89" s="143"/>
    </row>
    <row r="90" spans="1:12" s="56" customFormat="1" ht="12" x14ac:dyDescent="0.2">
      <c r="A90" s="107" t="s">
        <v>8</v>
      </c>
      <c r="B90" s="108"/>
      <c r="C90" s="109"/>
      <c r="D90" s="109"/>
      <c r="E90" s="86"/>
      <c r="F90" s="74"/>
      <c r="G90" s="71"/>
      <c r="H90" s="71"/>
      <c r="I90" s="72"/>
      <c r="J90" s="73"/>
      <c r="K90" s="72"/>
      <c r="L90" s="33"/>
    </row>
    <row r="91" spans="1:12" s="56" customFormat="1" ht="12" x14ac:dyDescent="0.2">
      <c r="A91" s="110" t="s">
        <v>6</v>
      </c>
      <c r="B91" s="111"/>
      <c r="C91" s="109"/>
      <c r="D91" s="109"/>
      <c r="E91" s="86"/>
      <c r="F91" s="74"/>
      <c r="G91" s="71"/>
      <c r="H91" s="71"/>
      <c r="I91" s="72"/>
      <c r="J91" s="73"/>
      <c r="K91" s="72"/>
      <c r="L91" s="33"/>
    </row>
    <row r="92" spans="1:12" ht="20.25" customHeight="1" x14ac:dyDescent="0.2">
      <c r="A92" s="112"/>
      <c r="B92" s="168" t="s">
        <v>15</v>
      </c>
      <c r="C92" s="169"/>
      <c r="D92" s="169"/>
    </row>
    <row r="93" spans="1:12" ht="20.25" customHeight="1" x14ac:dyDescent="0.2"/>
    <row r="94" spans="1:12" ht="20.25" customHeight="1" x14ac:dyDescent="0.2"/>
    <row r="95" spans="1:12" ht="20.25" customHeight="1" x14ac:dyDescent="0.2"/>
    <row r="96" spans="1:1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sheetData>
  <autoFilter ref="A5:O61"/>
  <mergeCells count="10">
    <mergeCell ref="B92:D92"/>
    <mergeCell ref="E4:I4"/>
    <mergeCell ref="A4:A5"/>
    <mergeCell ref="B4:B5"/>
    <mergeCell ref="A1:K1"/>
    <mergeCell ref="A2:K2"/>
    <mergeCell ref="J4:J5"/>
    <mergeCell ref="K4:K5"/>
    <mergeCell ref="C4:C5"/>
    <mergeCell ref="D4:D5"/>
  </mergeCells>
  <phoneticPr fontId="6" type="noConversion"/>
  <hyperlinks>
    <hyperlink ref="B92"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54"/>
  <sheetViews>
    <sheetView zoomScaleNormal="10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42578125" defaultRowHeight="12" x14ac:dyDescent="0.2"/>
  <cols>
    <col min="1" max="1" width="8.5703125" style="38" customWidth="1"/>
    <col min="2" max="2" width="41.42578125" style="40" customWidth="1"/>
    <col min="3" max="3" width="10.5703125" style="40" customWidth="1"/>
    <col min="4" max="4" width="11.42578125" style="40" customWidth="1"/>
    <col min="5" max="5" width="11.140625" style="40" customWidth="1"/>
    <col min="6" max="6" width="11.7109375" style="40" customWidth="1"/>
    <col min="7" max="7" width="11.7109375" style="39" customWidth="1"/>
    <col min="8" max="8" width="11.28515625" style="39" customWidth="1"/>
    <col min="9" max="9" width="8.7109375" style="52" customWidth="1"/>
    <col min="10" max="10" width="12.28515625" style="53" customWidth="1"/>
    <col min="11" max="11" width="10.5703125" style="52" customWidth="1"/>
    <col min="12" max="12" width="5.140625" style="39" customWidth="1"/>
    <col min="13" max="17" width="11.42578125" style="39" customWidth="1"/>
    <col min="18" max="16384" width="11.42578125" style="39"/>
  </cols>
  <sheetData>
    <row r="1" spans="1:184" ht="18" customHeight="1" x14ac:dyDescent="0.2">
      <c r="A1" s="184" t="s">
        <v>126</v>
      </c>
      <c r="B1" s="184"/>
      <c r="C1" s="184"/>
      <c r="D1" s="184"/>
      <c r="E1" s="184"/>
      <c r="F1" s="184"/>
      <c r="G1" s="184"/>
      <c r="H1" s="184"/>
      <c r="I1" s="184"/>
      <c r="J1" s="184"/>
      <c r="K1" s="184"/>
    </row>
    <row r="2" spans="1:184" ht="18" customHeight="1" x14ac:dyDescent="0.2">
      <c r="A2" s="174" t="s">
        <v>135</v>
      </c>
      <c r="B2" s="174"/>
      <c r="C2" s="174"/>
      <c r="D2" s="174"/>
      <c r="E2" s="174"/>
      <c r="F2" s="174"/>
      <c r="G2" s="174"/>
      <c r="H2" s="174"/>
      <c r="I2" s="174"/>
      <c r="J2" s="174"/>
      <c r="K2" s="174"/>
    </row>
    <row r="3" spans="1:184" ht="25.5" customHeight="1" x14ac:dyDescent="0.2">
      <c r="B3" s="38"/>
      <c r="C3" s="38"/>
      <c r="D3" s="38"/>
      <c r="E3" s="55"/>
      <c r="F3" s="38"/>
      <c r="G3" s="38"/>
      <c r="H3" s="81"/>
      <c r="I3" s="77"/>
      <c r="J3" s="84"/>
      <c r="K3" s="38"/>
    </row>
    <row r="4" spans="1:184" ht="20.25" customHeight="1" x14ac:dyDescent="0.2">
      <c r="A4" s="194" t="s">
        <v>35</v>
      </c>
      <c r="B4" s="187" t="s">
        <v>5</v>
      </c>
      <c r="C4" s="187" t="s">
        <v>54</v>
      </c>
      <c r="D4" s="192" t="s">
        <v>30</v>
      </c>
      <c r="E4" s="189" t="s">
        <v>32</v>
      </c>
      <c r="F4" s="190"/>
      <c r="G4" s="190"/>
      <c r="H4" s="190"/>
      <c r="I4" s="191"/>
      <c r="J4" s="182" t="s">
        <v>9</v>
      </c>
      <c r="K4" s="185" t="s">
        <v>58</v>
      </c>
    </row>
    <row r="5" spans="1:184" s="41" customFormat="1" ht="65.25" customHeight="1" thickBot="1" x14ac:dyDescent="0.25">
      <c r="A5" s="195"/>
      <c r="B5" s="188"/>
      <c r="C5" s="188"/>
      <c r="D5" s="193"/>
      <c r="E5" s="25" t="s">
        <v>34</v>
      </c>
      <c r="F5" s="27" t="s">
        <v>137</v>
      </c>
      <c r="G5" s="27" t="s">
        <v>10</v>
      </c>
      <c r="H5" s="26" t="s">
        <v>33</v>
      </c>
      <c r="I5" s="28" t="s">
        <v>7</v>
      </c>
      <c r="J5" s="183"/>
      <c r="K5" s="186"/>
    </row>
    <row r="6" spans="1:184" s="100" customFormat="1" ht="18.75" customHeight="1" x14ac:dyDescent="0.25">
      <c r="A6" s="97"/>
      <c r="B6" s="95" t="s">
        <v>13</v>
      </c>
      <c r="C6" s="99"/>
      <c r="D6" s="146">
        <f>D7+D13</f>
        <v>95956037.960000008</v>
      </c>
      <c r="E6" s="146">
        <f>E7+E13</f>
        <v>147214794</v>
      </c>
      <c r="F6" s="146">
        <f>F7+F13</f>
        <v>4009279</v>
      </c>
      <c r="G6" s="146">
        <f t="shared" ref="G6" si="0">G7+G13</f>
        <v>4416802</v>
      </c>
      <c r="H6" s="146">
        <f>SUM(F6:G6)</f>
        <v>8426081</v>
      </c>
      <c r="I6" s="147">
        <f>H6/E6%</f>
        <v>5.7236645659402958</v>
      </c>
      <c r="J6" s="146">
        <f>D6+H6</f>
        <v>104382118.96000001</v>
      </c>
      <c r="K6" s="117"/>
    </row>
    <row r="7" spans="1:184" ht="21.75" customHeight="1" x14ac:dyDescent="0.2">
      <c r="A7" s="102"/>
      <c r="B7" s="50" t="s">
        <v>131</v>
      </c>
      <c r="C7" s="103"/>
      <c r="D7" s="104">
        <f>SUM(D8:D12)</f>
        <v>13499366.960000001</v>
      </c>
      <c r="E7" s="104">
        <f>SUM(E8:E12)</f>
        <v>3835170</v>
      </c>
      <c r="F7" s="104">
        <f>SUM(F8:F12)</f>
        <v>0</v>
      </c>
      <c r="G7" s="104">
        <f>SUM(G8:G12)</f>
        <v>0</v>
      </c>
      <c r="H7" s="104">
        <f t="shared" ref="H7:H14" si="1">SUM(F7:G7)</f>
        <v>0</v>
      </c>
      <c r="I7" s="129">
        <f>H7/E7%</f>
        <v>0</v>
      </c>
      <c r="J7" s="123">
        <f>D7+H7</f>
        <v>13499366.960000001</v>
      </c>
      <c r="K7" s="105"/>
    </row>
    <row r="8" spans="1:184" ht="30" customHeight="1" x14ac:dyDescent="0.2">
      <c r="A8" s="45"/>
      <c r="B8" s="106" t="s">
        <v>86</v>
      </c>
      <c r="C8" s="101"/>
      <c r="D8" s="101">
        <v>0</v>
      </c>
      <c r="E8" s="101">
        <v>561063</v>
      </c>
      <c r="F8" s="101">
        <v>0</v>
      </c>
      <c r="G8" s="101"/>
      <c r="H8" s="101">
        <f t="shared" si="1"/>
        <v>0</v>
      </c>
      <c r="I8" s="119">
        <f>H8/E8%</f>
        <v>0</v>
      </c>
      <c r="J8" s="101">
        <f>D8+H8</f>
        <v>0</v>
      </c>
      <c r="K8" s="66"/>
    </row>
    <row r="9" spans="1:184" ht="30" customHeight="1" x14ac:dyDescent="0.2">
      <c r="A9" s="45"/>
      <c r="B9" s="106" t="s">
        <v>127</v>
      </c>
      <c r="C9" s="101"/>
      <c r="D9" s="101">
        <v>92967</v>
      </c>
      <c r="E9" s="101">
        <v>115692</v>
      </c>
      <c r="F9" s="101">
        <v>0</v>
      </c>
      <c r="G9" s="101"/>
      <c r="H9" s="101">
        <f t="shared" si="1"/>
        <v>0</v>
      </c>
      <c r="I9" s="119">
        <f>H9/E9%</f>
        <v>0</v>
      </c>
      <c r="J9" s="101">
        <f>D9+H9</f>
        <v>92967</v>
      </c>
      <c r="K9" s="66"/>
    </row>
    <row r="10" spans="1:184" ht="48" x14ac:dyDescent="0.2">
      <c r="A10" s="45">
        <v>238150</v>
      </c>
      <c r="B10" s="106" t="s">
        <v>128</v>
      </c>
      <c r="C10" s="101">
        <v>8620328.3599999994</v>
      </c>
      <c r="D10" s="101">
        <v>5392993.5800000001</v>
      </c>
      <c r="E10" s="101">
        <v>2249478</v>
      </c>
      <c r="F10" s="101">
        <v>0</v>
      </c>
      <c r="G10" s="101"/>
      <c r="H10" s="101">
        <f t="shared" si="1"/>
        <v>0</v>
      </c>
      <c r="I10" s="119">
        <f>H10/E10%</f>
        <v>0</v>
      </c>
      <c r="J10" s="101">
        <f>D10+H10</f>
        <v>5392993.5800000001</v>
      </c>
      <c r="K10" s="66">
        <f>J10/C10%</f>
        <v>62.561347489087993</v>
      </c>
    </row>
    <row r="11" spans="1:184" ht="60" x14ac:dyDescent="0.2">
      <c r="A11" s="45">
        <v>227100</v>
      </c>
      <c r="B11" s="106" t="s">
        <v>129</v>
      </c>
      <c r="C11" s="101">
        <v>13590587</v>
      </c>
      <c r="D11" s="159">
        <v>8013406.3799999999</v>
      </c>
      <c r="E11" s="101">
        <v>50318</v>
      </c>
      <c r="F11" s="101">
        <v>0</v>
      </c>
      <c r="G11" s="159"/>
      <c r="H11" s="159">
        <f t="shared" si="1"/>
        <v>0</v>
      </c>
      <c r="I11" s="119">
        <f>H11/E11%</f>
        <v>0</v>
      </c>
      <c r="J11" s="101">
        <f>D11+H11</f>
        <v>8013406.3799999999</v>
      </c>
      <c r="K11" s="66">
        <f>J11/C11%</f>
        <v>58.962915876996334</v>
      </c>
    </row>
    <row r="12" spans="1:184" ht="72" x14ac:dyDescent="0.2">
      <c r="A12" s="45">
        <v>175249</v>
      </c>
      <c r="B12" s="106" t="s">
        <v>130</v>
      </c>
      <c r="C12" s="101">
        <v>12916459</v>
      </c>
      <c r="D12" s="159">
        <v>0</v>
      </c>
      <c r="E12" s="101">
        <v>858619</v>
      </c>
      <c r="F12" s="101">
        <v>0</v>
      </c>
      <c r="G12" s="159"/>
      <c r="H12" s="159">
        <f t="shared" si="1"/>
        <v>0</v>
      </c>
      <c r="I12" s="119">
        <f>H12/E12%</f>
        <v>0</v>
      </c>
      <c r="J12" s="101">
        <f>D12+H12</f>
        <v>0</v>
      </c>
      <c r="K12" s="66">
        <f>J12/C12%</f>
        <v>0</v>
      </c>
    </row>
    <row r="13" spans="1:184" ht="24" x14ac:dyDescent="0.2">
      <c r="A13" s="45"/>
      <c r="B13" s="50" t="s">
        <v>132</v>
      </c>
      <c r="C13" s="63"/>
      <c r="D13" s="67">
        <f>D14</f>
        <v>82456671</v>
      </c>
      <c r="E13" s="64">
        <f>E14</f>
        <v>143379624</v>
      </c>
      <c r="F13" s="64">
        <f>F14</f>
        <v>4009279</v>
      </c>
      <c r="G13" s="123">
        <f t="shared" ref="G13" si="2">G14</f>
        <v>4416802</v>
      </c>
      <c r="H13" s="123">
        <f t="shared" si="1"/>
        <v>8426081</v>
      </c>
      <c r="I13" s="130">
        <f>H13/E13%</f>
        <v>5.8767632142765276</v>
      </c>
      <c r="J13" s="123">
        <f>D13+H13</f>
        <v>90882752</v>
      </c>
      <c r="K13" s="65"/>
    </row>
    <row r="14" spans="1:184" ht="63" customHeight="1" x14ac:dyDescent="0.2">
      <c r="A14" s="45">
        <v>143957</v>
      </c>
      <c r="B14" s="43" t="s">
        <v>133</v>
      </c>
      <c r="C14" s="44">
        <v>282245251.58999997</v>
      </c>
      <c r="D14" s="44">
        <v>82456671</v>
      </c>
      <c r="E14" s="44">
        <v>143379624</v>
      </c>
      <c r="F14" s="44">
        <v>4009279</v>
      </c>
      <c r="G14" s="44">
        <v>4416802</v>
      </c>
      <c r="H14" s="44">
        <f t="shared" si="1"/>
        <v>8426081</v>
      </c>
      <c r="I14" s="119">
        <f>H14/E14%</f>
        <v>5.8767632142765276</v>
      </c>
      <c r="J14" s="44">
        <f>D14+H14</f>
        <v>90882752</v>
      </c>
      <c r="K14" s="66">
        <f>J14/C14%</f>
        <v>32.199922403661795</v>
      </c>
      <c r="L14" s="42"/>
      <c r="M14" s="42"/>
      <c r="N14" s="42"/>
      <c r="O14" s="42"/>
    </row>
    <row r="16" spans="1:184" s="52" customFormat="1" x14ac:dyDescent="0.2">
      <c r="A16" s="107" t="s">
        <v>8</v>
      </c>
      <c r="B16" s="108"/>
      <c r="C16" s="109"/>
      <c r="D16" s="109"/>
      <c r="E16" s="40"/>
      <c r="F16" s="39"/>
      <c r="H16" s="39"/>
      <c r="I16" s="39"/>
      <c r="J16" s="39"/>
      <c r="K16" s="39"/>
      <c r="L16" s="42"/>
      <c r="M16" s="42"/>
      <c r="N16" s="42"/>
      <c r="O16" s="42"/>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row>
    <row r="17" spans="1:184" s="52" customFormat="1" x14ac:dyDescent="0.2">
      <c r="A17" s="110" t="s">
        <v>6</v>
      </c>
      <c r="B17" s="111"/>
      <c r="C17" s="109"/>
      <c r="D17" s="109"/>
      <c r="E17" s="40"/>
      <c r="F17" s="39"/>
      <c r="H17" s="39"/>
      <c r="I17" s="39"/>
      <c r="J17" s="39"/>
      <c r="K17" s="39"/>
      <c r="L17" s="42"/>
      <c r="M17" s="42"/>
      <c r="N17" s="42"/>
      <c r="O17" s="42"/>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row>
    <row r="18" spans="1:184" s="52" customFormat="1" x14ac:dyDescent="0.2">
      <c r="A18" s="112"/>
      <c r="B18" s="181" t="s">
        <v>15</v>
      </c>
      <c r="C18" s="169"/>
      <c r="D18" s="169"/>
      <c r="E18" s="54"/>
      <c r="F18" s="39"/>
      <c r="H18" s="39"/>
      <c r="I18" s="39"/>
      <c r="J18" s="144"/>
      <c r="K18" s="39"/>
      <c r="L18" s="145"/>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row>
    <row r="19" spans="1:184" ht="54" customHeight="1" x14ac:dyDescent="0.2">
      <c r="B19" s="148" t="s">
        <v>41</v>
      </c>
      <c r="F19" s="39"/>
      <c r="G19" s="76"/>
      <c r="L19" s="145"/>
    </row>
    <row r="20" spans="1:184" x14ac:dyDescent="0.2">
      <c r="F20" s="39"/>
      <c r="G20" s="76"/>
      <c r="L20" s="145"/>
    </row>
    <row r="21" spans="1:184" x14ac:dyDescent="0.2">
      <c r="B21" s="132"/>
      <c r="C21" s="132"/>
      <c r="F21" s="39"/>
      <c r="G21" s="76"/>
      <c r="L21" s="145"/>
    </row>
    <row r="22" spans="1:184" x14ac:dyDescent="0.2">
      <c r="B22" s="132"/>
      <c r="C22" s="132"/>
      <c r="F22" s="39"/>
      <c r="G22" s="76"/>
      <c r="L22" s="145"/>
    </row>
    <row r="23" spans="1:184" x14ac:dyDescent="0.2">
      <c r="B23" s="132"/>
      <c r="C23" s="132"/>
      <c r="F23" s="39"/>
      <c r="G23" s="76"/>
      <c r="L23" s="145"/>
    </row>
    <row r="24" spans="1:184" x14ac:dyDescent="0.2">
      <c r="B24" s="133"/>
      <c r="C24" s="132"/>
      <c r="F24" s="39"/>
      <c r="G24" s="76"/>
    </row>
    <row r="25" spans="1:184" x14ac:dyDescent="0.2">
      <c r="F25" s="39"/>
      <c r="G25" s="76"/>
    </row>
    <row r="26" spans="1:184" ht="15" x14ac:dyDescent="0.25">
      <c r="B26" s="134"/>
      <c r="F26" s="39"/>
      <c r="G26" s="76"/>
    </row>
    <row r="27" spans="1:184" ht="15" x14ac:dyDescent="0.25">
      <c r="B27" s="135"/>
      <c r="F27" s="39"/>
      <c r="G27" s="76"/>
    </row>
    <row r="28" spans="1:184" x14ac:dyDescent="0.2">
      <c r="B28" s="141"/>
      <c r="F28" s="39"/>
      <c r="G28" s="76"/>
    </row>
    <row r="29" spans="1:184" x14ac:dyDescent="0.2">
      <c r="F29" s="39"/>
      <c r="G29" s="76"/>
    </row>
    <row r="30" spans="1:184" x14ac:dyDescent="0.2">
      <c r="F30" s="39"/>
      <c r="G30" s="76"/>
    </row>
    <row r="31" spans="1:184" x14ac:dyDescent="0.2">
      <c r="F31" s="39"/>
      <c r="G31" s="76"/>
    </row>
    <row r="32" spans="1:184" x14ac:dyDescent="0.2">
      <c r="F32" s="39"/>
      <c r="G32" s="76"/>
    </row>
    <row r="33" spans="6:7" x14ac:dyDescent="0.2">
      <c r="F33" s="39"/>
      <c r="G33" s="76"/>
    </row>
    <row r="34" spans="6:7" x14ac:dyDescent="0.2">
      <c r="F34" s="39"/>
      <c r="G34" s="76"/>
    </row>
    <row r="35" spans="6:7" x14ac:dyDescent="0.2">
      <c r="F35" s="39"/>
      <c r="G35" s="76"/>
    </row>
    <row r="36" spans="6:7" x14ac:dyDescent="0.2">
      <c r="F36" s="39"/>
      <c r="G36" s="76"/>
    </row>
    <row r="37" spans="6:7" x14ac:dyDescent="0.2">
      <c r="F37" s="39"/>
      <c r="G37" s="76"/>
    </row>
    <row r="38" spans="6:7" x14ac:dyDescent="0.2">
      <c r="F38" s="39"/>
      <c r="G38" s="76"/>
    </row>
    <row r="39" spans="6:7" x14ac:dyDescent="0.2">
      <c r="F39" s="39"/>
      <c r="G39" s="76"/>
    </row>
    <row r="40" spans="6:7" x14ac:dyDescent="0.2">
      <c r="F40" s="39"/>
      <c r="G40" s="76"/>
    </row>
    <row r="41" spans="6:7" x14ac:dyDescent="0.2">
      <c r="F41" s="39"/>
      <c r="G41" s="76"/>
    </row>
    <row r="42" spans="6:7" x14ac:dyDescent="0.2">
      <c r="F42" s="39"/>
      <c r="G42" s="76"/>
    </row>
    <row r="43" spans="6:7" x14ac:dyDescent="0.2">
      <c r="F43" s="39"/>
      <c r="G43" s="76"/>
    </row>
    <row r="44" spans="6:7" x14ac:dyDescent="0.2">
      <c r="F44" s="39"/>
      <c r="G44" s="76"/>
    </row>
    <row r="45" spans="6:7" x14ac:dyDescent="0.2">
      <c r="F45" s="39"/>
      <c r="G45" s="76"/>
    </row>
    <row r="46" spans="6:7" x14ac:dyDescent="0.2">
      <c r="F46" s="39"/>
      <c r="G46" s="76"/>
    </row>
    <row r="47" spans="6:7" x14ac:dyDescent="0.2">
      <c r="F47" s="39"/>
      <c r="G47" s="76"/>
    </row>
    <row r="48" spans="6:7" x14ac:dyDescent="0.2">
      <c r="F48" s="39"/>
      <c r="G48" s="76"/>
    </row>
    <row r="49" spans="6:7" x14ac:dyDescent="0.2">
      <c r="F49" s="39"/>
      <c r="G49" s="76"/>
    </row>
    <row r="50" spans="6:7" x14ac:dyDescent="0.2">
      <c r="F50" s="39"/>
      <c r="G50" s="76"/>
    </row>
    <row r="51" spans="6:7" x14ac:dyDescent="0.2">
      <c r="F51" s="39"/>
      <c r="G51" s="76"/>
    </row>
    <row r="52" spans="6:7" x14ac:dyDescent="0.2">
      <c r="F52" s="39"/>
      <c r="G52" s="76"/>
    </row>
    <row r="53" spans="6:7" x14ac:dyDescent="0.2">
      <c r="F53" s="39"/>
      <c r="G53" s="76"/>
    </row>
    <row r="54" spans="6:7" x14ac:dyDescent="0.2">
      <c r="F54" s="39"/>
      <c r="G54" s="76"/>
    </row>
    <row r="55" spans="6:7" x14ac:dyDescent="0.2">
      <c r="F55" s="39"/>
      <c r="G55" s="76"/>
    </row>
    <row r="56" spans="6:7" x14ac:dyDescent="0.2">
      <c r="F56" s="39"/>
      <c r="G56" s="76"/>
    </row>
    <row r="57" spans="6:7" x14ac:dyDescent="0.2">
      <c r="F57" s="39"/>
      <c r="G57" s="76"/>
    </row>
    <row r="58" spans="6:7" x14ac:dyDescent="0.2">
      <c r="F58" s="39"/>
      <c r="G58" s="76"/>
    </row>
    <row r="59" spans="6:7" x14ac:dyDescent="0.2">
      <c r="F59" s="39"/>
      <c r="G59" s="76"/>
    </row>
    <row r="60" spans="6:7" x14ac:dyDescent="0.2">
      <c r="F60" s="39"/>
      <c r="G60" s="76"/>
    </row>
    <row r="61" spans="6:7" x14ac:dyDescent="0.2">
      <c r="F61" s="39"/>
      <c r="G61" s="76"/>
    </row>
    <row r="62" spans="6:7" x14ac:dyDescent="0.2">
      <c r="F62" s="39"/>
      <c r="G62" s="76"/>
    </row>
    <row r="63" spans="6:7" x14ac:dyDescent="0.2">
      <c r="F63" s="39"/>
      <c r="G63" s="76"/>
    </row>
    <row r="64" spans="6:7" x14ac:dyDescent="0.2">
      <c r="F64" s="39"/>
      <c r="G64" s="76"/>
    </row>
    <row r="65" spans="3:7" x14ac:dyDescent="0.2">
      <c r="F65" s="39"/>
      <c r="G65" s="76"/>
    </row>
    <row r="66" spans="3:7" x14ac:dyDescent="0.2">
      <c r="F66" s="39"/>
      <c r="G66" s="76"/>
    </row>
    <row r="67" spans="3:7" x14ac:dyDescent="0.2">
      <c r="F67" s="39"/>
      <c r="G67" s="76"/>
    </row>
    <row r="68" spans="3:7" x14ac:dyDescent="0.2">
      <c r="F68" s="39"/>
      <c r="G68" s="76"/>
    </row>
    <row r="69" spans="3:7" x14ac:dyDescent="0.2">
      <c r="F69" s="39"/>
      <c r="G69" s="76"/>
    </row>
    <row r="70" spans="3:7" x14ac:dyDescent="0.2">
      <c r="F70" s="39"/>
      <c r="G70" s="76"/>
    </row>
    <row r="71" spans="3:7" x14ac:dyDescent="0.2">
      <c r="C71" s="75"/>
      <c r="D71" s="75"/>
      <c r="F71" s="39"/>
      <c r="G71" s="76"/>
    </row>
    <row r="72" spans="3:7" x14ac:dyDescent="0.2">
      <c r="F72" s="39"/>
      <c r="G72" s="76"/>
    </row>
    <row r="73" spans="3:7" x14ac:dyDescent="0.2">
      <c r="F73" s="39"/>
      <c r="G73" s="76"/>
    </row>
    <row r="74" spans="3:7" x14ac:dyDescent="0.2">
      <c r="F74" s="39"/>
      <c r="G74" s="76"/>
    </row>
    <row r="75" spans="3:7" x14ac:dyDescent="0.2">
      <c r="F75" s="39"/>
      <c r="G75" s="76"/>
    </row>
    <row r="76" spans="3:7" x14ac:dyDescent="0.2">
      <c r="F76" s="39"/>
      <c r="G76" s="76"/>
    </row>
    <row r="77" spans="3:7" x14ac:dyDescent="0.2">
      <c r="F77" s="39"/>
      <c r="G77" s="76"/>
    </row>
    <row r="78" spans="3:7" x14ac:dyDescent="0.2">
      <c r="F78" s="39"/>
      <c r="G78" s="76"/>
    </row>
    <row r="79" spans="3:7" x14ac:dyDescent="0.2">
      <c r="F79" s="39"/>
      <c r="G79" s="76"/>
    </row>
    <row r="80" spans="3:7" x14ac:dyDescent="0.2">
      <c r="F80" s="39"/>
      <c r="G80" s="76"/>
    </row>
    <row r="81" spans="6:7" x14ac:dyDescent="0.2">
      <c r="F81" s="39"/>
      <c r="G81" s="76"/>
    </row>
    <row r="82" spans="6:7" x14ac:dyDescent="0.2">
      <c r="F82" s="39"/>
      <c r="G82" s="76"/>
    </row>
    <row r="83" spans="6:7" x14ac:dyDescent="0.2">
      <c r="F83" s="39"/>
      <c r="G83" s="76"/>
    </row>
    <row r="84" spans="6:7" x14ac:dyDescent="0.2">
      <c r="F84" s="39"/>
      <c r="G84" s="76"/>
    </row>
    <row r="85" spans="6:7" x14ac:dyDescent="0.2">
      <c r="F85" s="39"/>
      <c r="G85" s="76"/>
    </row>
    <row r="86" spans="6:7" x14ac:dyDescent="0.2">
      <c r="F86" s="39"/>
      <c r="G86" s="76"/>
    </row>
    <row r="87" spans="6:7" x14ac:dyDescent="0.2">
      <c r="F87" s="39"/>
      <c r="G87" s="76"/>
    </row>
    <row r="88" spans="6:7" x14ac:dyDescent="0.2">
      <c r="F88" s="39"/>
      <c r="G88" s="76"/>
    </row>
    <row r="89" spans="6:7" x14ac:dyDescent="0.2">
      <c r="F89" s="39"/>
      <c r="G89" s="76"/>
    </row>
    <row r="90" spans="6:7" x14ac:dyDescent="0.2">
      <c r="F90" s="39"/>
      <c r="G90" s="76"/>
    </row>
    <row r="91" spans="6:7" x14ac:dyDescent="0.2">
      <c r="F91" s="39"/>
      <c r="G91" s="76"/>
    </row>
    <row r="92" spans="6:7" x14ac:dyDescent="0.2">
      <c r="F92" s="39"/>
      <c r="G92" s="76"/>
    </row>
    <row r="93" spans="6:7" x14ac:dyDescent="0.2">
      <c r="F93" s="39"/>
      <c r="G93" s="76"/>
    </row>
    <row r="94" spans="6:7" x14ac:dyDescent="0.2">
      <c r="F94" s="39"/>
      <c r="G94" s="76"/>
    </row>
    <row r="95" spans="6:7" x14ac:dyDescent="0.2">
      <c r="F95" s="39"/>
      <c r="G95" s="76"/>
    </row>
    <row r="96" spans="6:7" x14ac:dyDescent="0.2">
      <c r="F96" s="39"/>
      <c r="G96" s="76"/>
    </row>
    <row r="97" spans="6:7" x14ac:dyDescent="0.2">
      <c r="F97" s="39"/>
      <c r="G97" s="76"/>
    </row>
    <row r="98" spans="6:7" x14ac:dyDescent="0.2">
      <c r="F98" s="39"/>
      <c r="G98" s="76"/>
    </row>
    <row r="99" spans="6:7" x14ac:dyDescent="0.2">
      <c r="F99" s="39"/>
      <c r="G99" s="76"/>
    </row>
    <row r="100" spans="6:7" x14ac:dyDescent="0.2">
      <c r="F100" s="39"/>
      <c r="G100" s="76"/>
    </row>
    <row r="101" spans="6:7" x14ac:dyDescent="0.2">
      <c r="F101" s="39"/>
      <c r="G101" s="76"/>
    </row>
    <row r="102" spans="6:7" x14ac:dyDescent="0.2">
      <c r="F102" s="39"/>
      <c r="G102" s="76"/>
    </row>
    <row r="103" spans="6:7" x14ac:dyDescent="0.2">
      <c r="F103" s="39"/>
      <c r="G103" s="76"/>
    </row>
    <row r="104" spans="6:7" x14ac:dyDescent="0.2">
      <c r="F104" s="39"/>
      <c r="G104" s="76"/>
    </row>
    <row r="105" spans="6:7" x14ac:dyDescent="0.2">
      <c r="F105" s="39"/>
      <c r="G105" s="76"/>
    </row>
    <row r="106" spans="6:7" x14ac:dyDescent="0.2">
      <c r="F106" s="39"/>
      <c r="G106" s="76"/>
    </row>
    <row r="107" spans="6:7" x14ac:dyDescent="0.2">
      <c r="F107" s="39"/>
      <c r="G107" s="76"/>
    </row>
    <row r="108" spans="6:7" x14ac:dyDescent="0.2">
      <c r="F108" s="39"/>
      <c r="G108" s="76"/>
    </row>
    <row r="109" spans="6:7" x14ac:dyDescent="0.2">
      <c r="F109" s="39"/>
      <c r="G109" s="76"/>
    </row>
    <row r="110" spans="6:7" x14ac:dyDescent="0.2">
      <c r="F110" s="39"/>
      <c r="G110" s="76"/>
    </row>
    <row r="111" spans="6:7" x14ac:dyDescent="0.2">
      <c r="F111" s="39"/>
      <c r="G111" s="76"/>
    </row>
    <row r="112" spans="6:7" x14ac:dyDescent="0.2">
      <c r="F112" s="39"/>
      <c r="G112" s="76"/>
    </row>
    <row r="113" spans="6:7" x14ac:dyDescent="0.2">
      <c r="F113" s="39"/>
      <c r="G113" s="76"/>
    </row>
    <row r="114" spans="6:7" x14ac:dyDescent="0.2">
      <c r="F114" s="39"/>
      <c r="G114" s="76"/>
    </row>
    <row r="115" spans="6:7" x14ac:dyDescent="0.2">
      <c r="F115" s="39"/>
      <c r="G115" s="76"/>
    </row>
    <row r="116" spans="6:7" x14ac:dyDescent="0.2">
      <c r="F116" s="39"/>
      <c r="G116" s="76"/>
    </row>
    <row r="117" spans="6:7" x14ac:dyDescent="0.2">
      <c r="F117" s="39"/>
      <c r="G117" s="76"/>
    </row>
    <row r="118" spans="6:7" x14ac:dyDescent="0.2">
      <c r="F118" s="39"/>
      <c r="G118" s="76"/>
    </row>
    <row r="119" spans="6:7" x14ac:dyDescent="0.2">
      <c r="F119" s="39"/>
      <c r="G119" s="76"/>
    </row>
    <row r="120" spans="6:7" x14ac:dyDescent="0.2">
      <c r="F120" s="39"/>
      <c r="G120" s="76"/>
    </row>
    <row r="121" spans="6:7" x14ac:dyDescent="0.2">
      <c r="F121" s="39"/>
      <c r="G121" s="76"/>
    </row>
    <row r="122" spans="6:7" x14ac:dyDescent="0.2">
      <c r="F122" s="39"/>
      <c r="G122" s="76"/>
    </row>
    <row r="123" spans="6:7" x14ac:dyDescent="0.2">
      <c r="F123" s="39"/>
      <c r="G123" s="76"/>
    </row>
    <row r="124" spans="6:7" x14ac:dyDescent="0.2">
      <c r="F124" s="39"/>
      <c r="G124" s="76"/>
    </row>
    <row r="125" spans="6:7" x14ac:dyDescent="0.2">
      <c r="F125" s="39"/>
      <c r="G125" s="76"/>
    </row>
    <row r="126" spans="6:7" x14ac:dyDescent="0.2">
      <c r="F126" s="39"/>
      <c r="G126" s="76"/>
    </row>
    <row r="127" spans="6:7" x14ac:dyDescent="0.2">
      <c r="F127" s="39"/>
      <c r="G127" s="76"/>
    </row>
    <row r="128" spans="6:7" x14ac:dyDescent="0.2">
      <c r="F128" s="39"/>
      <c r="G128" s="76"/>
    </row>
    <row r="129" spans="6:7" x14ac:dyDescent="0.2">
      <c r="F129" s="39"/>
      <c r="G129" s="76"/>
    </row>
    <row r="130" spans="6:7" x14ac:dyDescent="0.2">
      <c r="F130" s="39"/>
      <c r="G130" s="76"/>
    </row>
    <row r="131" spans="6:7" x14ac:dyDescent="0.2">
      <c r="F131" s="39"/>
      <c r="G131" s="76"/>
    </row>
    <row r="132" spans="6:7" x14ac:dyDescent="0.2">
      <c r="F132" s="39"/>
      <c r="G132" s="76"/>
    </row>
    <row r="133" spans="6:7" x14ac:dyDescent="0.2">
      <c r="F133" s="39"/>
      <c r="G133" s="76"/>
    </row>
    <row r="134" spans="6:7" x14ac:dyDescent="0.2">
      <c r="F134" s="39"/>
      <c r="G134" s="42"/>
    </row>
    <row r="135" spans="6:7" x14ac:dyDescent="0.2">
      <c r="F135" s="39"/>
      <c r="G135" s="42"/>
    </row>
    <row r="136" spans="6:7" x14ac:dyDescent="0.2">
      <c r="F136" s="39"/>
      <c r="G136" s="42"/>
    </row>
    <row r="137" spans="6:7" x14ac:dyDescent="0.2">
      <c r="F137" s="39"/>
      <c r="G137" s="42"/>
    </row>
    <row r="138" spans="6:7" x14ac:dyDescent="0.2">
      <c r="F138" s="39"/>
      <c r="G138" s="42"/>
    </row>
    <row r="139" spans="6:7" x14ac:dyDescent="0.2">
      <c r="F139" s="39"/>
      <c r="G139" s="42"/>
    </row>
    <row r="140" spans="6:7" x14ac:dyDescent="0.2">
      <c r="F140" s="39"/>
      <c r="G140" s="42"/>
    </row>
    <row r="141" spans="6:7" x14ac:dyDescent="0.2">
      <c r="F141" s="39"/>
      <c r="G141" s="42"/>
    </row>
    <row r="142" spans="6:7" x14ac:dyDescent="0.2">
      <c r="F142" s="39"/>
      <c r="G142" s="42"/>
    </row>
    <row r="143" spans="6:7" x14ac:dyDescent="0.2">
      <c r="F143" s="39"/>
      <c r="G143" s="42"/>
    </row>
    <row r="144" spans="6:7" x14ac:dyDescent="0.2">
      <c r="F144" s="39"/>
    </row>
    <row r="145" spans="4:6" x14ac:dyDescent="0.2">
      <c r="F145" s="39"/>
    </row>
    <row r="146" spans="4:6" x14ac:dyDescent="0.2">
      <c r="D146" s="96"/>
      <c r="F146" s="39"/>
    </row>
    <row r="147" spans="4:6" x14ac:dyDescent="0.2">
      <c r="F147" s="39"/>
    </row>
    <row r="148" spans="4:6" x14ac:dyDescent="0.2">
      <c r="F148" s="39"/>
    </row>
    <row r="149" spans="4:6" x14ac:dyDescent="0.2">
      <c r="F149" s="39"/>
    </row>
    <row r="150" spans="4:6" x14ac:dyDescent="0.2">
      <c r="F150" s="39"/>
    </row>
    <row r="151" spans="4:6" x14ac:dyDescent="0.2">
      <c r="F151" s="39"/>
    </row>
    <row r="152" spans="4:6" x14ac:dyDescent="0.2">
      <c r="F152" s="39"/>
    </row>
    <row r="153" spans="4:6" x14ac:dyDescent="0.2">
      <c r="F153" s="39"/>
    </row>
    <row r="154" spans="4:6" x14ac:dyDescent="0.2">
      <c r="F154" s="39"/>
    </row>
    <row r="155" spans="4:6" x14ac:dyDescent="0.2">
      <c r="F155" s="39"/>
    </row>
    <row r="156" spans="4:6" x14ac:dyDescent="0.2">
      <c r="F156" s="39"/>
    </row>
    <row r="157" spans="4:6" x14ac:dyDescent="0.2">
      <c r="F157" s="39"/>
    </row>
    <row r="158" spans="4:6" x14ac:dyDescent="0.2">
      <c r="F158" s="39"/>
    </row>
    <row r="159" spans="4:6" x14ac:dyDescent="0.2">
      <c r="F159" s="39"/>
    </row>
    <row r="160" spans="4:6" x14ac:dyDescent="0.2">
      <c r="F160" s="39"/>
    </row>
    <row r="161" spans="6:6" x14ac:dyDescent="0.2">
      <c r="F161" s="39"/>
    </row>
    <row r="162" spans="6:6" x14ac:dyDescent="0.2">
      <c r="F162" s="39"/>
    </row>
    <row r="163" spans="6:6" x14ac:dyDescent="0.2">
      <c r="F163" s="39"/>
    </row>
    <row r="164" spans="6:6" x14ac:dyDescent="0.2">
      <c r="F164" s="39"/>
    </row>
    <row r="285" spans="4:4" x14ac:dyDescent="0.2">
      <c r="D285" s="96"/>
    </row>
    <row r="454" spans="4:4" ht="288" x14ac:dyDescent="0.2">
      <c r="D454" s="40" t="s">
        <v>12</v>
      </c>
    </row>
  </sheetData>
  <mergeCells count="10">
    <mergeCell ref="B18:D18"/>
    <mergeCell ref="J4:J5"/>
    <mergeCell ref="A1:K1"/>
    <mergeCell ref="K4:K5"/>
    <mergeCell ref="A2:K2"/>
    <mergeCell ref="C4:C5"/>
    <mergeCell ref="E4:I4"/>
    <mergeCell ref="D4:D5"/>
    <mergeCell ref="A4:A5"/>
    <mergeCell ref="B4:B5"/>
  </mergeCells>
  <hyperlinks>
    <hyperlink ref="B18"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2018-06-07T20:01:56Z</cp:lastPrinted>
  <dcterms:created xsi:type="dcterms:W3CDTF">2009-03-02T15:11:29Z</dcterms:created>
  <dcterms:modified xsi:type="dcterms:W3CDTF">2018-06-07T20:10:30Z</dcterms:modified>
</cp:coreProperties>
</file>