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PORTAL  TRANSP . SAIP\Transparencia\Transparencia Deveng 2018\Transparencia Julio 2018\"/>
    </mc:Choice>
  </mc:AlternateContent>
  <bookViews>
    <workbookView xWindow="195" yWindow="90" windowWidth="16050" windowHeight="12540" activeTab="2"/>
  </bookViews>
  <sheets>
    <sheet name="CONSOLIDADO" sheetId="11" r:id="rId1"/>
    <sheet name="PLIEGO MINSA" sheetId="5" r:id="rId2"/>
    <sheet name="UE ADSCRITAS AL PLIEGO MINSA" sheetId="9" r:id="rId3"/>
  </sheets>
  <definedNames>
    <definedName name="_xlnm._FilterDatabase" localSheetId="1" hidden="1">'PLIEGO MINSA'!$A$5:$L$75</definedName>
    <definedName name="_xlnm._FilterDatabase" localSheetId="2" hidden="1">'UE ADSCRITAS AL PLIEGO MINSA'!#REF!</definedName>
    <definedName name="_xlnm.Print_Area" localSheetId="0">CONSOLIDADO!$B$2:$E$35</definedName>
    <definedName name="_xlnm.Print_Area" localSheetId="1">'PLIEGO MINSA'!$A$1:$K$107</definedName>
    <definedName name="_xlnm.Print_Area" localSheetId="2">'UE ADSCRITAS AL PLIEGO MINSA'!$A$1:$K$19</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H14" i="9" l="1"/>
  <c r="H12" i="9"/>
  <c r="H11" i="9"/>
  <c r="H10" i="9"/>
  <c r="H9" i="9"/>
  <c r="H8" i="9"/>
  <c r="F13" i="9"/>
  <c r="F7" i="9"/>
  <c r="H103" i="5"/>
  <c r="H102" i="5"/>
  <c r="H101" i="5"/>
  <c r="H100" i="5"/>
  <c r="H99" i="5"/>
  <c r="H98" i="5"/>
  <c r="H97" i="5"/>
  <c r="H96"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1" i="5"/>
  <c r="H50" i="5"/>
  <c r="H49" i="5"/>
  <c r="H47" i="5"/>
  <c r="H46" i="5"/>
  <c r="H45" i="5"/>
  <c r="H44" i="5"/>
  <c r="H43" i="5"/>
  <c r="H42" i="5"/>
  <c r="H41" i="5"/>
  <c r="H40" i="5"/>
  <c r="H39" i="5"/>
  <c r="H38" i="5"/>
  <c r="H37" i="5"/>
  <c r="H36" i="5"/>
  <c r="H35" i="5"/>
  <c r="H34" i="5"/>
  <c r="H32" i="5"/>
  <c r="H31" i="5"/>
  <c r="H30" i="5"/>
  <c r="H29" i="5"/>
  <c r="H28" i="5"/>
  <c r="H26" i="5"/>
  <c r="H25" i="5"/>
  <c r="H24" i="5"/>
  <c r="H22" i="5"/>
  <c r="H20" i="5"/>
  <c r="H19" i="5"/>
  <c r="H18" i="5"/>
  <c r="H17" i="5"/>
  <c r="H16" i="5"/>
  <c r="H15" i="5"/>
  <c r="H14" i="5"/>
  <c r="H13" i="5"/>
  <c r="H12" i="5"/>
  <c r="H11" i="5"/>
  <c r="H10" i="5"/>
  <c r="H9" i="5"/>
  <c r="H8" i="5"/>
  <c r="F95" i="5"/>
  <c r="H95" i="5" s="1"/>
  <c r="F52" i="5"/>
  <c r="H52" i="5" s="1"/>
  <c r="F48" i="5"/>
  <c r="H48" i="5" s="1"/>
  <c r="F33" i="5"/>
  <c r="H33" i="5" s="1"/>
  <c r="F7" i="5"/>
  <c r="G7" i="5"/>
  <c r="H7" i="5" s="1"/>
  <c r="G21" i="5"/>
  <c r="H21" i="5" s="1"/>
  <c r="G23" i="5"/>
  <c r="H23" i="5" s="1"/>
  <c r="G27" i="5"/>
  <c r="H27" i="5" s="1"/>
  <c r="G33" i="5"/>
  <c r="G52" i="5"/>
  <c r="G95" i="5"/>
  <c r="F6" i="9" l="1"/>
  <c r="F6" i="5"/>
  <c r="H6" i="5" s="1"/>
  <c r="G6" i="5"/>
  <c r="D20" i="11"/>
  <c r="J63" i="5"/>
  <c r="K63" i="5" s="1"/>
  <c r="J56" i="5"/>
  <c r="K56" i="5" s="1"/>
  <c r="J36" i="5"/>
  <c r="K36" i="5" s="1"/>
  <c r="J35" i="5"/>
  <c r="K35" i="5" s="1"/>
  <c r="J26" i="5"/>
  <c r="K26" i="5" s="1"/>
  <c r="D25" i="5"/>
  <c r="J25" i="5" s="1"/>
  <c r="E25" i="5"/>
  <c r="C20" i="11" s="1"/>
  <c r="D7" i="5"/>
  <c r="J20" i="5"/>
  <c r="K20" i="5" s="1"/>
  <c r="J19" i="5"/>
  <c r="K19" i="5" s="1"/>
  <c r="J18" i="5"/>
  <c r="K18" i="5" s="1"/>
  <c r="J17" i="5"/>
  <c r="K17" i="5" s="1"/>
  <c r="J16" i="5"/>
  <c r="K16" i="5" s="1"/>
  <c r="J15" i="5"/>
  <c r="K15" i="5" s="1"/>
  <c r="D21" i="5"/>
  <c r="J12" i="5"/>
  <c r="K12" i="5" s="1"/>
  <c r="I12" i="5"/>
  <c r="I36" i="5" l="1"/>
  <c r="I63" i="5"/>
  <c r="I25" i="5"/>
  <c r="E20" i="11"/>
  <c r="I56" i="5"/>
  <c r="I35" i="5"/>
  <c r="I26" i="5"/>
  <c r="I15" i="5"/>
  <c r="I17" i="5"/>
  <c r="I19" i="5"/>
  <c r="I16" i="5"/>
  <c r="I18" i="5"/>
  <c r="I20" i="5"/>
  <c r="G7" i="9"/>
  <c r="H7" i="9" s="1"/>
  <c r="J14" i="5" l="1"/>
  <c r="K14" i="5" s="1"/>
  <c r="I14" i="5" l="1"/>
  <c r="I76" i="5"/>
  <c r="I32" i="5"/>
  <c r="E27" i="5"/>
  <c r="J76" i="5" l="1"/>
  <c r="K76" i="5" s="1"/>
  <c r="J32" i="5"/>
  <c r="K32" i="5" s="1"/>
  <c r="E7" i="5" l="1"/>
  <c r="J12" i="9" l="1"/>
  <c r="K12" i="9" s="1"/>
  <c r="I11" i="9"/>
  <c r="D7" i="9"/>
  <c r="E7" i="9"/>
  <c r="I12" i="9" l="1"/>
  <c r="J11" i="9"/>
  <c r="K11" i="9" s="1"/>
  <c r="J13" i="5" l="1"/>
  <c r="K13" i="5" s="1"/>
  <c r="C17" i="11"/>
  <c r="I7" i="5" l="1"/>
  <c r="J8" i="5"/>
  <c r="K8" i="5" s="1"/>
  <c r="I8" i="5"/>
  <c r="I9" i="5"/>
  <c r="J9" i="5"/>
  <c r="K9" i="5" s="1"/>
  <c r="I13" i="5"/>
  <c r="J10" i="5"/>
  <c r="K10" i="5" s="1"/>
  <c r="I10" i="5"/>
  <c r="J11" i="5"/>
  <c r="K11" i="5" s="1"/>
  <c r="I11" i="5"/>
  <c r="D52" i="5"/>
  <c r="D33" i="5"/>
  <c r="D81" i="5"/>
  <c r="D95" i="5"/>
  <c r="J103" i="5"/>
  <c r="K103" i="5" s="1"/>
  <c r="J102" i="5"/>
  <c r="K102" i="5" s="1"/>
  <c r="J101" i="5"/>
  <c r="K101" i="5" s="1"/>
  <c r="J100" i="5"/>
  <c r="K100" i="5" s="1"/>
  <c r="J99" i="5"/>
  <c r="K99" i="5" s="1"/>
  <c r="J98" i="5"/>
  <c r="K98" i="5" s="1"/>
  <c r="J97" i="5"/>
  <c r="K97" i="5" s="1"/>
  <c r="I96" i="5"/>
  <c r="J94" i="5"/>
  <c r="K94" i="5" s="1"/>
  <c r="J93" i="5"/>
  <c r="K93" i="5" s="1"/>
  <c r="J92" i="5"/>
  <c r="K92" i="5" s="1"/>
  <c r="J91" i="5"/>
  <c r="K91" i="5" s="1"/>
  <c r="J90" i="5"/>
  <c r="K90" i="5" s="1"/>
  <c r="J89" i="5"/>
  <c r="K89" i="5" s="1"/>
  <c r="J88" i="5"/>
  <c r="K88" i="5" s="1"/>
  <c r="J87" i="5"/>
  <c r="K87" i="5" s="1"/>
  <c r="J86" i="5"/>
  <c r="K86" i="5" s="1"/>
  <c r="J85" i="5"/>
  <c r="K85" i="5" s="1"/>
  <c r="J84" i="5"/>
  <c r="K84" i="5" s="1"/>
  <c r="J83" i="5"/>
  <c r="K83" i="5" s="1"/>
  <c r="J82" i="5"/>
  <c r="K82" i="5" s="1"/>
  <c r="I78" i="5"/>
  <c r="J77" i="5"/>
  <c r="K77" i="5" s="1"/>
  <c r="I74" i="5"/>
  <c r="J72" i="5"/>
  <c r="K72" i="5" s="1"/>
  <c r="J57" i="5"/>
  <c r="I45" i="5"/>
  <c r="J44" i="5"/>
  <c r="K44" i="5" s="1"/>
  <c r="I43" i="5"/>
  <c r="J42" i="5"/>
  <c r="K42" i="5" s="1"/>
  <c r="I41" i="5"/>
  <c r="I40" i="5"/>
  <c r="I39" i="5"/>
  <c r="J38" i="5"/>
  <c r="K38" i="5" s="1"/>
  <c r="I37" i="5"/>
  <c r="D17" i="11" l="1"/>
  <c r="E17" i="11" s="1"/>
  <c r="J7" i="5"/>
  <c r="J81" i="5"/>
  <c r="J96" i="5"/>
  <c r="K96" i="5" s="1"/>
  <c r="I44" i="5"/>
  <c r="J40" i="5"/>
  <c r="K40" i="5" s="1"/>
  <c r="J37" i="5"/>
  <c r="K37" i="5" s="1"/>
  <c r="J41" i="5"/>
  <c r="K41" i="5" s="1"/>
  <c r="J95" i="5"/>
  <c r="J78" i="5"/>
  <c r="K78" i="5" s="1"/>
  <c r="J45" i="5"/>
  <c r="K45" i="5" s="1"/>
  <c r="J74" i="5"/>
  <c r="K74" i="5" s="1"/>
  <c r="D29" i="11"/>
  <c r="I38" i="5"/>
  <c r="J39" i="5"/>
  <c r="K39" i="5" s="1"/>
  <c r="I42" i="5"/>
  <c r="J43" i="5"/>
  <c r="K43" i="5" s="1"/>
  <c r="D28" i="11"/>
  <c r="I98" i="5"/>
  <c r="I100" i="5"/>
  <c r="I102" i="5"/>
  <c r="I97" i="5"/>
  <c r="I99" i="5"/>
  <c r="I101" i="5"/>
  <c r="I103" i="5"/>
  <c r="I83" i="5"/>
  <c r="I85" i="5"/>
  <c r="I87" i="5"/>
  <c r="I89" i="5"/>
  <c r="I91" i="5"/>
  <c r="I93" i="5"/>
  <c r="I82" i="5"/>
  <c r="I84" i="5"/>
  <c r="I86" i="5"/>
  <c r="I88" i="5"/>
  <c r="I90" i="5"/>
  <c r="I92" i="5"/>
  <c r="I94" i="5"/>
  <c r="I77" i="5"/>
  <c r="I72" i="5"/>
  <c r="K57" i="5"/>
  <c r="I57" i="5"/>
  <c r="J9" i="9"/>
  <c r="I9" i="9" l="1"/>
  <c r="E95" i="5"/>
  <c r="E81" i="5"/>
  <c r="E52" i="5"/>
  <c r="C29" i="11" l="1"/>
  <c r="E29" i="11" s="1"/>
  <c r="I95" i="5"/>
  <c r="C28" i="11"/>
  <c r="E28" i="11" s="1"/>
  <c r="I81" i="5"/>
  <c r="E33" i="5"/>
  <c r="J10" i="9" l="1"/>
  <c r="K10" i="9" s="1"/>
  <c r="I10" i="9" l="1"/>
  <c r="D23" i="5"/>
  <c r="I51" i="5"/>
  <c r="I49" i="5"/>
  <c r="D25" i="11"/>
  <c r="D24" i="11"/>
  <c r="I47" i="5"/>
  <c r="D19" i="11"/>
  <c r="D18" i="11"/>
  <c r="J24" i="5"/>
  <c r="K24" i="5" s="1"/>
  <c r="J22" i="5"/>
  <c r="K22" i="5" s="1"/>
  <c r="J80" i="5"/>
  <c r="K80" i="5" s="1"/>
  <c r="E79" i="5"/>
  <c r="C27" i="11" s="1"/>
  <c r="E50" i="5"/>
  <c r="C25" i="11" s="1"/>
  <c r="E48" i="5"/>
  <c r="C24" i="11" s="1"/>
  <c r="E46" i="5"/>
  <c r="C23" i="11" s="1"/>
  <c r="E23" i="5"/>
  <c r="C19" i="11" s="1"/>
  <c r="E21" i="5"/>
  <c r="D79" i="5"/>
  <c r="D50" i="5"/>
  <c r="D48" i="5"/>
  <c r="D46" i="5"/>
  <c r="E6" i="5" l="1"/>
  <c r="J55" i="5"/>
  <c r="K55" i="5" s="1"/>
  <c r="C18" i="11"/>
  <c r="J48" i="5"/>
  <c r="J49" i="5"/>
  <c r="K49" i="5" s="1"/>
  <c r="J46" i="5"/>
  <c r="J51" i="5"/>
  <c r="K51" i="5" s="1"/>
  <c r="J47" i="5"/>
  <c r="K47" i="5" s="1"/>
  <c r="E19" i="11"/>
  <c r="E25" i="11"/>
  <c r="E24" i="11"/>
  <c r="J79" i="5"/>
  <c r="D23" i="11"/>
  <c r="E23" i="11" s="1"/>
  <c r="I24" i="5"/>
  <c r="I48" i="5"/>
  <c r="I55" i="5"/>
  <c r="J21" i="5"/>
  <c r="J50" i="5"/>
  <c r="D27" i="11"/>
  <c r="E27" i="11" s="1"/>
  <c r="J23" i="5"/>
  <c r="I50" i="5"/>
  <c r="I46" i="5"/>
  <c r="I23" i="5"/>
  <c r="I21" i="5"/>
  <c r="I22" i="5"/>
  <c r="I79" i="5"/>
  <c r="I80" i="5"/>
  <c r="J67" i="5"/>
  <c r="K67" i="5" s="1"/>
  <c r="J64" i="5"/>
  <c r="K64" i="5" s="1"/>
  <c r="I58" i="5"/>
  <c r="D27" i="5"/>
  <c r="D6" i="5" s="1"/>
  <c r="E18" i="11" l="1"/>
  <c r="J58" i="5"/>
  <c r="K58" i="5" s="1"/>
  <c r="I67" i="5"/>
  <c r="I64" i="5"/>
  <c r="I29" i="5" l="1"/>
  <c r="I28" i="5"/>
  <c r="J28" i="5" l="1"/>
  <c r="K28" i="5" s="1"/>
  <c r="J29" i="5"/>
  <c r="K29" i="5" s="1"/>
  <c r="J53" i="5" l="1"/>
  <c r="J54" i="5"/>
  <c r="J59" i="5"/>
  <c r="J60" i="5"/>
  <c r="J61" i="5"/>
  <c r="J62" i="5"/>
  <c r="J65" i="5"/>
  <c r="J66" i="5"/>
  <c r="J68" i="5"/>
  <c r="J69" i="5"/>
  <c r="J70" i="5"/>
  <c r="J71" i="5"/>
  <c r="J73" i="5"/>
  <c r="J75" i="5"/>
  <c r="K75" i="5" l="1"/>
  <c r="K73" i="5"/>
  <c r="K71" i="5"/>
  <c r="I68" i="5"/>
  <c r="I66" i="5"/>
  <c r="I62" i="5"/>
  <c r="I59" i="5"/>
  <c r="I71" i="5" l="1"/>
  <c r="K62" i="5"/>
  <c r="I73" i="5"/>
  <c r="I75" i="5"/>
  <c r="K66" i="5"/>
  <c r="J52" i="5" l="1"/>
  <c r="I70" i="5" l="1"/>
  <c r="I69" i="5"/>
  <c r="K68" i="5"/>
  <c r="K65" i="5"/>
  <c r="I65" i="5" l="1"/>
  <c r="K70" i="5"/>
  <c r="K69" i="5"/>
  <c r="I60" i="5" l="1"/>
  <c r="K60" i="5" l="1"/>
  <c r="C21" i="11" l="1"/>
  <c r="J30" i="5"/>
  <c r="K30" i="5" s="1"/>
  <c r="I31" i="5"/>
  <c r="C22" i="11"/>
  <c r="I34" i="5"/>
  <c r="D21" i="11" l="1"/>
  <c r="E21" i="11" s="1"/>
  <c r="J27" i="5"/>
  <c r="J31" i="5"/>
  <c r="K31" i="5" s="1"/>
  <c r="I27" i="5"/>
  <c r="I30" i="5"/>
  <c r="J34" i="5"/>
  <c r="K34" i="5" s="1"/>
  <c r="K61" i="5"/>
  <c r="I33" i="5" l="1"/>
  <c r="D22" i="11"/>
  <c r="E22" i="11" s="1"/>
  <c r="J33" i="5"/>
  <c r="I61" i="5"/>
  <c r="C26" i="11"/>
  <c r="C16" i="11" s="1"/>
  <c r="G13" i="9" l="1"/>
  <c r="H13" i="9" s="1"/>
  <c r="J8" i="9" l="1"/>
  <c r="I8" i="9"/>
  <c r="G6" i="9"/>
  <c r="H6" i="9" s="1"/>
  <c r="K59" i="5" l="1"/>
  <c r="K54" i="5"/>
  <c r="D26" i="11" l="1"/>
  <c r="D16" i="11" s="1"/>
  <c r="I54" i="5"/>
  <c r="E26" i="11" l="1"/>
  <c r="E13" i="9"/>
  <c r="C31" i="11" l="1"/>
  <c r="E6" i="9"/>
  <c r="C30" i="11" l="1"/>
  <c r="D30" i="11" l="1"/>
  <c r="E30" i="11" s="1"/>
  <c r="J7" i="9"/>
  <c r="I7" i="9"/>
  <c r="D13" i="9" l="1"/>
  <c r="D6" i="9" s="1"/>
  <c r="J14" i="9" l="1"/>
  <c r="K14" i="9" s="1"/>
  <c r="I53" i="5"/>
  <c r="I14" i="9"/>
  <c r="C15" i="11" l="1"/>
  <c r="I52" i="5"/>
  <c r="E16" i="11" l="1"/>
  <c r="J6" i="5"/>
  <c r="I6" i="5"/>
  <c r="I13" i="9"/>
  <c r="J13" i="9" l="1"/>
  <c r="D31" i="11"/>
  <c r="D15" i="11" s="1"/>
  <c r="E15" i="11" l="1"/>
  <c r="E31" i="11"/>
  <c r="J6" i="9"/>
  <c r="I6" i="9"/>
  <c r="E14" i="11" l="1"/>
</calcChain>
</file>

<file path=xl/sharedStrings.xml><?xml version="1.0" encoding="utf-8"?>
<sst xmlns="http://schemas.openxmlformats.org/spreadsheetml/2006/main" count="175" uniqueCount="157">
  <si>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</si>
  <si>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</si>
  <si>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</si>
  <si>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</si>
  <si>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</si>
  <si>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</si>
  <si>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</si>
  <si>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</si>
  <si>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Nivel de Ejecución     Mes Julio (Devengado)</t>
  </si>
  <si>
    <t>TOTAL PLIEGO 011: MINISTERIO DE SALUD</t>
  </si>
  <si>
    <t>3……………………………………………………………………………………………………………………………………………………………………………………………………………………………………………………………………………………………………………………………………………………………………………………..</t>
  </si>
  <si>
    <t>TOTAL UE ADSCRITAS AL PLIEGO MINSA</t>
  </si>
  <si>
    <t xml:space="preserve">                                                                                                                                                                                                                                                                                             </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</si>
  <si>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</si>
  <si>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</si>
  <si>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</si>
  <si>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</si>
  <si>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 xml:space="preserve">       027-143: HOSPITAL NACIONAL ARZOBISPO LOAYZA</t>
  </si>
  <si>
    <t xml:space="preserve">       028-144: HOSPITAL NACIONAL DOS DE MAYO</t>
  </si>
  <si>
    <t xml:space="preserve">       125-1655: PROGRAMA NACIONAL DE INVERSIONES EN SALUD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</si>
  <si>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</si>
  <si>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</si>
  <si>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2303995: MEJORAMIENTO DE LOS SERVICIOS DE SALUD DEL HOSPITAL SANTA ROSA DE PUERTO MALDONADO DISTRITO Y PROVINCIA DE TAMBOPATA, DEPARTAMENTO DE MADRE DE DIOS</t>
  </si>
  <si>
    <t>Función 20: SALUD</t>
  </si>
  <si>
    <t>..</t>
  </si>
  <si>
    <r>
      <t xml:space="preserve">Año de Ejecución: </t>
    </r>
    <r>
      <rPr>
        <b/>
        <sz val="10"/>
        <rFont val="Arial"/>
        <family val="2"/>
      </rPr>
      <t>2018</t>
    </r>
  </si>
  <si>
    <t>Ejecución acumulada al 2018  (Devengado)</t>
  </si>
  <si>
    <t>Ppto. 2018                    (PIM)</t>
  </si>
  <si>
    <t>Ppto. Ejecución Acumulada al 2017</t>
  </si>
  <si>
    <t>2134963: EQUIPAMIENTO DE LA UNIDAD DE CUIDADOS INTENSIVOS CORONARIOS DEL HOSPITAL NACIONAL ARZOBISPO LOAYZA</t>
  </si>
  <si>
    <t>AÑO 2018</t>
  </si>
  <si>
    <t>Ppto. Ejecución acumulada 2018</t>
  </si>
  <si>
    <t>Ppto 2018 (PIM)</t>
  </si>
  <si>
    <t>Código SNIP/
Código Unificado</t>
  </si>
  <si>
    <t xml:space="preserve">       029-145: HOSPITAL DE APOYO SANTA ROSA</t>
  </si>
  <si>
    <t xml:space="preserve">       030-146: HOSPITAL DE EMERGENCIAS CASIMIRO ULLOA</t>
  </si>
  <si>
    <t>2386577: MEJORAMIENTO DE LOS SERVICIOS DE SALUD DEL HOSPITAL DE APOYO YUNGAY, DISTRITO Y PROVINCIA DE YUNGAY, DEPARTAMENTO ANCASH</t>
  </si>
  <si>
    <t>2057397: MEJORAMIENTO DE LA CAPACIDAD RESOLUTIVA DEL CENTRO DE SALUD SAN GENARO DE VILLA - MICRORED SAN GENARO DE VILLA - RED BARRANCO CHORRILLOS SURCO - DISA II LIMA SUR</t>
  </si>
  <si>
    <t>2062622: MEJORAMIENTO DE LA CAPACIDAD RESOLUTIVA DE LOS SERVICIOS DE SALUD DEL CENTRO DE SALUD SAN CLEMENTE DE LA MICRORED SAN CLEMENTE, RED Nº 2 CHINCHA-PISCO, DIRESA ICA</t>
  </si>
  <si>
    <t>2078218: FORTALECIMIENTO DE LA CAPACIDAD RESOLUTIVA DE LOS SERVICIOS DE SALUD DEL HOSPITAL REGIONAL DE ICA - DIRESA ICA</t>
  </si>
  <si>
    <t>CONSOLIDADO GENERAL DE LA EJECUCIÓN DEL SECTOR SALUD</t>
  </si>
  <si>
    <t xml:space="preserve">       007-123: INSTITUTO NACIONAL DE CIENCIAS NEUROLÓGICAS</t>
  </si>
  <si>
    <t xml:space="preserve">       009-125: INSTITUTO NACIONAL DE REHABILITACIÓN</t>
  </si>
  <si>
    <t xml:space="preserve">       033-149: HOSPITAL NACIONAL DOCENTE MADRE NIÑO - SAN BARTOLOMÉ</t>
  </si>
  <si>
    <t xml:space="preserve">       143-1683: DIRECCIÓN DE REDES INTEGRADAS DE SALUD LIMA CENTRO</t>
  </si>
  <si>
    <t xml:space="preserve">       144-1684: DIRECCIÓN DE REDES INTEGRADAS DE SALUD LIMA NORTE</t>
  </si>
  <si>
    <t xml:space="preserve">       145-1685: DIRECCIÓN DE REDES INTEGRADAS DE SALUD LIMA SUR</t>
  </si>
  <si>
    <t>136: INSTITUTO NACIONAL DE ENFERMEDADES NEOPLÁSICAS - INEN</t>
  </si>
  <si>
    <t xml:space="preserve">     001-117: ADMINISTRACIÓN CENTRAL - MINSA</t>
  </si>
  <si>
    <t>EJECUCIÓN DE LOS PROYECTOS DE INVERSIÓN DE LAS UNIDADES EJECUTORAS DEL PLIEGO 011</t>
  </si>
  <si>
    <t>Monto de Inversión Total</t>
  </si>
  <si>
    <t>2063067: NUEVO INSTITUTO NACIONAL DE SALUD DEL NIÑO, INSN, TERCER NIVEL DE ATENCIÓN, 8VO NIVEL DE COMPLEJIDAD, CATEGORÍA III-2, LIMA -PERÚ</t>
  </si>
  <si>
    <t>2078555: RECONSTRUCCIÓN DE LA INFRAESTRUCTURA Y MEJORAMIENTO DE LA CAPACIDAD RESOLUTIVA DE LOS SERVICIOS DE SALUD DEL HOSPITAL SANTA MARÍA DEL SOCORRO-ICA</t>
  </si>
  <si>
    <t>2088781: FORTALECIMIENTO DE LA ATENCIÓN DE LOS SERVICIOS DE EMERGENCIAS Y SERVICIOS ESPECIALIZADOS - NUEVO HOSPITAL DE LIMA ESTE - VITARTE</t>
  </si>
  <si>
    <t>%
Avance  Ejecución respecto al Monto de Inv. Total</t>
  </si>
  <si>
    <t>UNIDAD EJECUTORA 001-117: ADMINISTRACIÓN CENTRAL - MINSA</t>
  </si>
  <si>
    <t>UNIDAD EJECUTORA 007-123: INSTITUTO NACIONAL DE CIENCIAS NEURÓLOGICAS</t>
  </si>
  <si>
    <t>2108103: MEJORAMIENTO DE LA CAPACIDAD RESOLUTIVA DE LA UNIDAD DE CUIDADOS INTENSIVOS DEL INSTITUTO NACIONAL DE CIENCIAS NEUROLÓGICAS</t>
  </si>
  <si>
    <t>UNIDAD EJECUTORA 009-125: INSTITUTO NACIONAL DE REHABILITACIÓN</t>
  </si>
  <si>
    <t>2056337: MEJORAMIENTO DE LA ATENCIÓN DE LAS PERSONAS CON DISCAPACIDAD DE ALTA COMPLEJIDAD EN EL INSTITUTO NACIONAL DE REHABILITACIÓN</t>
  </si>
  <si>
    <t>2030208: MEJORAMIENTO Y AMPLIACIÓN DE SERVICIO DE NEUMOLOGÍA Y DEL PROGRAMA DE CONTROL DE TUBERCULOSIS DEL HOSPITAL NACIONAL ARZOBISPO LOAYZA</t>
  </si>
  <si>
    <t>2170440: EQUIPAMIENTO DEL DEPARTAMENTO DE ANESTESIOLOGÍA Y CENTRO QUIRÚRGICO DEL HOSPITAL NACIONAL ARZOBISPO LOAYZA</t>
  </si>
  <si>
    <t>2172430: MEJORAMIENTO DEL SERVICIO DE NEFROLOGÍA DEL HOSPITAL NACIONAL ARZOBISPO LOAYZA - LIMA - LIMA</t>
  </si>
  <si>
    <t>UNIDAD EJECUTORA 028-144: HOSPITAL NACIONAL DOS DE MAYO</t>
  </si>
  <si>
    <t>2178583: MEJORAMIENTO DE LA CAPACIDAD RESOLUTIVA DEL SERVICIO DE NEUROCIRUGÍA Y DE LA SALA DE OPERACIONES DEL HOSPITAL DOS DE MAYO</t>
  </si>
  <si>
    <t>2380918: EQUIPAMIENTO BIOMÉDICO POR REPOSICIÓN DEL SERVICIO DE ANESTESIA CLÍNICO QUIRÚRGICA DEL HOSPITAL NACIONAL DOS DE MAYO</t>
  </si>
  <si>
    <t>2380922: EQUIPAMIENTO BIOMÉDICO POR REPOSICIÓN DEL SERVICIO DE BANCO DE SANGRE</t>
  </si>
  <si>
    <t>2380925: EQUIPAMIENTO BIOMÉDICO POR REPOSICIÓN DEL SERVICIO DE CARDIOLOGÍA DEL HOSPITAL NACIONAL DOS DE MAYO</t>
  </si>
  <si>
    <t>2380928: EQUIPAMIENTO BIOMÉDICO POR REPOSICIÓN DEL SERVICIO DE EMERGENCIA Y TRAUMASHOCK</t>
  </si>
  <si>
    <t>2380929: EQUIPAMIENTO BIOMÉDICO POR REPOSICIÓN DEL SERVICIO DE GASTROENTEROLOGÍA DEL HOSPITAL NACIONAL DOS DE MAYO</t>
  </si>
  <si>
    <t>2380934: EQUIPAMIENTO BIOMÉDICO POR REPOSICIÓN DEL SERVICIO DE NEFROLOGÍA</t>
  </si>
  <si>
    <t>2380935: EQUIPAMIENTO BIOMÉDICO POR REPOSICIÓN DEL SERVICIO DE NEONATOLOGÍA Y CUIDADOS CRÍTICOS DEL HOSPITAL NACIONAL DOS DE MAYO</t>
  </si>
  <si>
    <t>2380936: EQUIPAMIENTO BIOMÉDICO POR REPOSICIÓN DEL SERVICIO DE NEUMOLOGÍA DEL HOSPITAL NACIONAL DOS DE MAYO</t>
  </si>
  <si>
    <t>2381093: EQUIPAMIENTO BIOMÉDICO POR REPOSICIÓN DEL SERVICIO DE OTORRINOLARINGOLOGÍA DEL HOSPITAL NACIONAL DOS DE MAYO</t>
  </si>
  <si>
    <t>UNIDAD EJECUTORA 029-145: HOSPITAL DE APOYO SANTA ROSA</t>
  </si>
  <si>
    <t>2345333: ADQUISICIÓN DE EQUIPO DE RAYOS X DIGITAL; EN EL(LA) EESS DE APOYO SANTA ROSA EN LA LOCALIDAD PUEBLO LIBRE, DISTRITO DE PUEBLO LIBRE, PROVINCIA LIMA, DEPARTAMENTO LIMA</t>
  </si>
  <si>
    <t>UNIDAD EJECUTORA 030-146: HOSPITAL DE EMERGENCIAS CASIMIRO ULLOA</t>
  </si>
  <si>
    <t>2148228: AMPLIACIÓN, REMODELACIÓN Y EQUIPAMIENTO DE LOS SERVICIOS DEL DEPARTAMENTO DE PATOLOGÍA CLÍNICA DEL HOSPITAL DE EMERGENCIAS JOSÉ CASIMIRO ULLOA</t>
  </si>
  <si>
    <t>UNIDAD EJECUTORA 033-149: HOSPITAL NACIONAL DOCENTE MADRE NIÑO - SAN BARTOLOMÉ</t>
  </si>
  <si>
    <t>2197490: INSTALACIÓN DEL MÓDULO DE ATENCIÓN DE URGENCIAS (MAU) EN EL SERVICIO DE EMERGENCIA DEL HOSPITAL NACIONAL DOCENTE MADRE NIÑO SAN BARTOLOMÉ, LIMA -PERÚ</t>
  </si>
  <si>
    <t>UNIDAD EJECUTORA 125-1655: PROGRAMA NACIONAL DE INVERSIONES EN SALUD</t>
  </si>
  <si>
    <t>2001621: ESTUDIOS DE PRE-INVERSIÓN</t>
  </si>
  <si>
    <t>2088617: MEJORAMIENTO DE LA CAPACIDAD RESOLUTIVA DE LOS SERVICIOS DE SALUD PARA BRINDAR ATENCIÓN INTEGRAL A LAS MUJERES (GESTANTES, PARTURIENTAS Y MADRES LACTANTES), NIÑOS Y NIÑAS MENORES DE 3 AÑOS EN EL DEPARTAMENTO DE HUANUCO</t>
  </si>
  <si>
    <t>2088623: MEJORAMIENTO DE LA CAPACIDAD RESOLUTIVA DE LOS SERVICIOS DE SALUD PARA BRINDAR ATENCIÓN INTEGRAL A LAS MUJERES (GESTANTES, PARTURIENTAS Y MADRES LACTANTES) Y DE NIÑOS Y NIÑAS MENORES DE 3 AÑOS EN EL DEPARTAMENTO DE APURÍMAC</t>
  </si>
  <si>
    <t>2183907: MEJORAMIENTO Y AMPLIACIÓN DE LOS SERVICIOS DE SALUD DEL HOSPITAL QUILLABAMBA DISTRITO DE SANTA ANA, PROVINCIA DE LA CONVENCIÓN Y DEPARTAMENTO DE CUSCO</t>
  </si>
  <si>
    <t>2235570: AMPLIACIÓN, MEJORAMIENTO PUESTO DE SALUD LA NORIA DEL CENTRO POBLADO LA NORIA, DISTRITO DE MARCAVELICA - SULLANA - PIURA</t>
  </si>
  <si>
    <t>2250037: MEJORAMIENTO DE LA CAPACIDAD RESOLUTIVA DEL ESTABLECIMIENTO DE SALUD ESTRATÉGICO DE PUTINA, PROVINCIA SAN ANTONIO DE PUTINA - REGIÓN PUNO</t>
  </si>
  <si>
    <t>2328426: MEJORAMIENTO Y AMPLIACIÓN DEL SERVICIO DE SALUD EN EL CENTRO DE SALUD VILLA ESTELA - MICRO RED ZAPALLAL, DISTRITO DE ANCÓN - LIMA - LIMA</t>
  </si>
  <si>
    <t>2335905: MEJORAMIENTO Y AMPLIACIÓN DE LOS SERVICIOS DE SALUD DEL HOSPITAL DE APOYO LEONCIO PRADO DISTRITO DE HUAMACHUCO, PROVINCIA SANCHEZ CARRIÓN - LA LIBERTAD</t>
  </si>
  <si>
    <t>2343118: MEJORAMIENTO Y AMPLIACIÓN DE LOS SERVICIOS DE SALUD DEL CENTRO DE SALUD DESAGUADERO, DISTRITO DE DESAGUADERO - CHUCUITO - PUNO</t>
  </si>
  <si>
    <t>2343407: MEJORAMIENTO Y AMPLIACIÓN DE LOS SERVICIOS DE SALUD DEL ESTABLECIMIENTO DE SALUD CHALLHUAHUACHO, DEL DISTRITO DE CHALLHUAHUACHO, PROVINCIA DE COTABAMBAS, DEPARTAMENTO DE APURÍMAC</t>
  </si>
  <si>
    <t>2344420: MEJORAMIENTO DE LOS SERVICIOS DE SALUD DEL CENTRO DE SALUD COTABAMBAS, DISTRITO DE COTABAMBAS, PROVINCIA DE COTABAMBAS, DEPARTAMENTO DE APURÍMAC</t>
  </si>
  <si>
    <t>2344621: MEJORAMIENTO DE LOS SERVICIOS DE SALUD DEL HOSPITAL SAN MARTÍN DE PORRES DE IBERIA, DISTRITO DE IBERIA, PROVINCIA DE TAHUAMANU - MADRE DE DIOS</t>
  </si>
  <si>
    <t>2354781: MEJORAMIENTO DE LOS SERVICIOS DE SALUD DEL HOSPITAL REGIONAL ZACARÍAS CORREA VALDIVIA DE HUANCAVELICA; DISTRITO DE ASCENSIÓN, PROVINCIA DE HUANCAVELICA Y DEPARTAMENTO DE HUANCAVELICA</t>
  </si>
  <si>
    <t>2362485: MEJORAMIENTO Y AMPLIACIÓN LOS SERVICIOS DE SALUD DEL HOSPITAL DE APOYO DE CARAZ `SAN JUAN DE DIOS, BARRIO DE MANCHURIA, DISTRITO DE CARAZ Y PROVINCIA DE HUAYLAS, DEPARTAMENTO DE ANCASH CENTRO POBLADO DE CARAZ - DISTRITO DE CARAZ - PROVINCIA DE HUAYLAS</t>
  </si>
  <si>
    <t>2372478: MEJORAMIENTO DE LOS SERVICIOS DE SALUD DEL CENTRO DE SALUD HAQUIRA, DISTRITO HAQUIRA, PROVINCIA COTABAMBAS, DEPARTAMENTO APURÍMAC</t>
  </si>
  <si>
    <t>2386533: MEJORAMIENTO Y AMPLIACIÓN DE LOS SERVICIOS DE SALUD DEL HOSPITAL DE APOYO DE POMABAMBA `ANTONIO CALDAS DOMÍNGUEZ, BARRIO DE HUAJTACHACRA, DISTRITO Y PROVINCIA DE POMABAMBA, DEPARTAMENTO DE ANCASH</t>
  </si>
  <si>
    <t>UNIDAD EJECUTORA 143-1683: DIRECCIÓN DE REDES INTEGRADAS DE SALUD LIMA CENTRO</t>
  </si>
  <si>
    <t>2133722: CONSTRUCCIÓN DE NUEVA INFRAESTRUCTURA E IMPLEMENTACIÓN DEL ESTABLECIMIENTO DE SALUD CHACARILLA DE OTERO DE LA MICRORED DE SALUD PIEDRA LIZA, DIRECCIÓN DE RED DE SALUD SAN JUAN DE LURIGANCHO, DIRECCIÓN DE SALUD IV LIMA ESTE</t>
  </si>
  <si>
    <t>UNIDAD EJECUTORA 144-1684: DIRECCIÓN DE REDES INTEGRADAS DE SALUD LIMA NORTE</t>
  </si>
  <si>
    <t>2045646: CONSOLIDACIÓN DE LOS SERVICIOS ASISTENCIALES DEL C.S. EL PROGRESO DISTRITO DE CARABAYLLO PROVINCIA DE LIMA</t>
  </si>
  <si>
    <t>2112824: MEJORAMIENTO DE LA CAPACIDAD RESOLUTIVA DEL CENTRO DE SALUD LAURA RODRÍGUEZ MICRORED COLLIQUE - PROVINCIA DE LIMA</t>
  </si>
  <si>
    <t>2171360: MEJORAMIENTO DE LA CAPACIDAD RESOLUTIVA DEL CENTRO DE SALUD SANTA LUZMILA II DE LA RED TÚPAC AMARU DE LA DISA V LIMA CIUDAD</t>
  </si>
  <si>
    <t>2251577: MEJORAMIENTO DE LOS SERVICIOS EN SALUD PUESTO DE SALUD LUIS ENRIQUE, CARABAYLLO, RED DE SALUD VI TÚPAC AMARU, LIMA</t>
  </si>
  <si>
    <t>2314281: MEJORAMIENTO DE LA CAPACIDAD DE ATENCIÓN NEONATAL DEL CENTRO DE SALUD SANTA ROSA DE LA RED DE SALUD LIMA NORTE IV DEL IGSS DISTRITO DE PUENTE PIEDRA, PROVINCIA DE LIMA, EN EL MARCO AL PLAN NACIONAL BIENVENIDO A LA VIDA</t>
  </si>
  <si>
    <t>2314292: MEJORAMIENTO DE LA CAPACIDAD DE ATENCIÓN NEONATAL DEL CENTRO DE SALUD MATERNO INFANTIL DR. ENRIQUE MARTÍN ALTUNA DE LA RED DE SALUD LIMA NORTE IV DEL IGSS DEL DISTRITO DE PUENTE PIEDRA DE LA PROVINCIA DE LIMA, EN EL MARCO AL PLAN NACIONAL BIENVENIDO A LA VIDA</t>
  </si>
  <si>
    <t>2314303: MEJORAMIENTO DE LA CAPACIDAD DE ATENCIÓN NEONATAL DEL CENTRO DE SALUD LOS SUREÑOS DE LA RED DE SALUD LIMA NORTE IV DEL IGSS DEL DISTRITO DE PUENTE PIEDRA DE LA PROVINCIA DE LIMA, EN EL MARCO AL PLAN NACIONAL BIENVENIDO A LA VIDA</t>
  </si>
  <si>
    <t>2314313: MEJORAMIENTO DE LA CAPACIDAD DE ATENCIÓN NEONATAL DEL CENTRO DE SALUD MATERNO INFANTIL ANCÓN DE LA RED DE SALUD LIMA NORTE IV DEL IGSS DEL DISTRITO DE PUENTE PIEDRA DE LA PROVINCIA DE LIMA, EN EL MARCO AL PLAN NACIONAL BIENVENIDO A LA VIDA</t>
  </si>
  <si>
    <t>2314325: MEJORAMIENTO DE LA CAPACIDAD DE ATENCIÓN NEONATAL DEL CENTRO DE SALUD LA ENSENADA DE LA RED DE SALUD LIMA NORTE IV DEL IGSS DISTRITO DE PUENTE PIEDRA PROVINCIA DE LIMA, EN EL MARCO AL PLAN NACIONAL BIENVENIDO A LA VIDA</t>
  </si>
  <si>
    <t>2315192: MEJORAMIENTO DE LA CAPACIDAD DE ATENCIÓN NEONATAL DEL CENTRO DE SALUD MÉXICO DE LA DIRECCIÓN DE RED DE SALUD LIMA NORTE V RÍMAC - SAN MARTÍN DE PORRES - LOS OLIVOS, DISTRITO DE SAN MARTÍN DE PORRES, PROVINCIA LIMA, DEPARTAMENTO LIMA, EN EL MARCO AL PLAN NACIONAL BIENVENIDO A LA VIDA</t>
  </si>
  <si>
    <t>2315208: MEJORAMIENTO DE LA CAPACIDAD DE ATENCIÓN NEONATAL DEL CENTRO DE SALUD LAURA CALLER DE LA DIRECCIÓN DE LA RED DE SALUD LIMA NORTE V RÍMAC - SAN MARTÍN DE PORRES - LOS OLIVOS - DEL DISTRITO DE LOS OLIVOS, PROVINCIA DE LIMA, DEPARTAMENTO DE LIMA, EN EL</t>
  </si>
  <si>
    <t>2315259: MEJORAMIENTO DE LA CAPACIDAD DE ATENCIÓN NEONATAL DEL CENTRO DE SALUD MATERNO INFANTIL RÍMAC DE LA DIRECCIÓN DE LA RED DE SALUD LIMA NORTE V - RÍMAC - SAN MARTÍN DE PORRES - LOS OLIVOS, DISTRITO DEL RÍMAC, PROVINCIA DE LIMA, DEPARTAMENTO DE LIMA, EN</t>
  </si>
  <si>
    <t>2315331: MEJORAMIENTO DE LA CAPACIDAD DE ATENCIÓN NEONATAL DEL CENTRO DE SALUD MATERNO INFANTIL JUAN PABLO II DE LA DIRECCIÓN DE RED DE SALUD LIMA NORTE V RÍMAC-SAN MARTÍN DE PORRES-LOS OLIVOS, DISTRITO DE LO OLIVOS, PROVINCIA DE LIMA, DEPARTAMENTO DE LIMA, E</t>
  </si>
  <si>
    <t>UNIDAD EJECUTORA 145-1685: DIRECCIÓN DE REDES INTEGRADAS DE SALUD LIMA SUR</t>
  </si>
  <si>
    <t>2092092: MEJORAMIENTO DE LA PRESTACIÓN DE SERVICIOS DE SALUD DEL PUESTO DE SALUD JESÚS PODEROSO, MICRORED LEONOR SAAVEDRA - VILLA SAN LUIS, DRS SAN JUAN DE MIRAFLORES - VILLA MARÍA DEL TRIUNFO - DISA II LIMA SUR</t>
  </si>
  <si>
    <t>2112720: FORTALECIMIENTO DE LA CAPACIDAD RESOLUTIVA DEL CENTRO DE SALUD I-4 CÉSAR LÓPEZ SILVA DE LA DISA II LIMA SUR</t>
  </si>
  <si>
    <t>2112841: FORTALECIMIENTO DE LA CAPACIDAD RESOLUTIVA DEL CENTRO DE SALUD I-4 VILLA MARÍA DEL TRIUNFO DE LA DISA II LIMA SUR</t>
  </si>
  <si>
    <t>2112851: CONSTRUCCIÓN DEL ALMACÉN PARA VACUNAS DE LA DIRECCIÓN DE SALUD II LIMA SUR</t>
  </si>
  <si>
    <t>2113092: FORTALECIMIENTO DE LA CAPACIDAD OPERATIVA DEL CENTRO DE SALUD MANCHAY ALTO - MICRORED PACHACÁMAC DRS VILLA EL SALVADOR LURÍN PACHACÁMAC PUCUSANA - DISA II LIMA SUR</t>
  </si>
  <si>
    <t>2131911: MEJORAMIENTO DE LA PRESTACIÓN DE LOS SERVICIOS DE SALUD DEL CENTRO DE SALUD VILLA SAN LUIS DE LA MICRORED LEONOR SAAVEDRA - VILLA SAN LUIS, DE LA RED SAN JUAN DE MIRAFLORES - VILLA MARÍA DEL TRIUNFO - DISA II LIMA SUR</t>
  </si>
  <si>
    <t>2135285: MEJORAMIENTO DE LOS SERVICIOS DE SALUD DEL CENTRO DE SALUD DE PUCUSANA DE LA MICRORED SAN BARTOLO, DIRECCIÓN DE RED DE SALUD VILLA EL SALVADOR LURÍN PACHACÁMAC PUCUSANA, DISA II LIMA SUR</t>
  </si>
  <si>
    <t>EJECUCIÓN DE LOS PROYECTOS DE INVERSIÓN DE LAS UNIDADES EJECUTORAS DE LOS PLIEGOS ADSCRITOS</t>
  </si>
  <si>
    <t>2160305: INNOVACIÓN PARA LA COMPETITIVIDAD 1/</t>
  </si>
  <si>
    <t>2172722: MEJORAMIENTO Y AMPLIACIÓN DEL LABORATORIO QUÍMICO TOXICOLÓGICO OCUPACIONAL Y AMBIENTAL DEL CENSOPAS-INS, SEDE CHORRILLOS</t>
  </si>
  <si>
    <t>2178584: MEJORAMIENTO DE LAS ÁREAS TÉCNICAS Y ÁREAS DE INVESTIGACIÓN DEL CENTRO NACIONAL DE SALUD PÚBLICA DEL INSTITUTO NACIONAL DE SALUD SEDE CHORRILLOS</t>
  </si>
  <si>
    <t>2306009: MEJORAMIENTO Y AMPLIACIÓN DE LOS SERVICIOS E INVESTIGACIÓN DEL LABORATORIO DE ENTOMOLOGÍA DEL CENTRO NACIONAL DE SALUD PÚBLICA DEL INSTITUTO NACIONAL DE SALUD, DISTRITO DE CHORRILLOS, PROVINCIA DE LIMA, DEPARTAMENTO DE LIMA</t>
  </si>
  <si>
    <t>PLIEGO 131: INSTITUTO NACIONAL DE SALUD</t>
  </si>
  <si>
    <t>PLIEGO 136: INSTITUTO NACIONAL DE ENFERMEDADES NEOPLÁSICAS - INEN</t>
  </si>
  <si>
    <t>2193990: AMPLIACIÓN DE LA CAPACIDAD DE RESPUESTA EN EL TRATAMIENTO AMBULATORIO DEL CÁNCER DEL INSTITUTO NACIONAL DE ENFERMEDADES NEOPLÁSICAS, LIMA - PERÚ</t>
  </si>
  <si>
    <t>2423336: ADQUISICIÓN DE TERRENO PARA EDIFICACIÓN PÚBLICA; EN EL(LA) EESS NACIONAL ARZOBISPO LOAYZA - LIMA EN LA LOCALIDAD LIMA, DISTRITO DE LIMA, PROVINCIA LIMA, DEPARTAMENTO LIMA</t>
  </si>
  <si>
    <t>2381374: MEJORAMIENTO DE LOS SERVICIOS DE SALUD DEL ESTABLECIMIENTO DE SALUD MOTUPE - DISTRITO DE MOTUPE - PROVINCIA DE LAMBAYEQUE- DEPARTAMENTO DE LAMBAYEQUE</t>
  </si>
  <si>
    <t>2423360: ADQUISICIÓN DE UNIDADES DE TOMOGRAFÍA DE RAYOS X PARA USO MÉDICO; EN EL(LA) EESS NACIONAL ARZOBISPO LOAYZA - LIMA EN LA LOCALIDAD LIMA, DISTRITO DE LIMA, PROVINCIA LIMA, DEPARTAMENTO LIMA</t>
  </si>
  <si>
    <t>1/ Proyecto   Multisectorial,   monto de   inversión   por 
S/ 275,000,000 que tiene como Unidad Formuladora al MEF, corresponde a Salud en el año 2018 un PIM de S/ 146,703.</t>
  </si>
  <si>
    <t>.</t>
  </si>
  <si>
    <r>
      <rPr>
        <sz val="8"/>
        <rFont val="Arial"/>
        <family val="2"/>
      </rPr>
      <t xml:space="preserve">        </t>
    </r>
    <r>
      <rPr>
        <u/>
        <sz val="8"/>
        <rFont val="Arial"/>
        <family val="2"/>
      </rPr>
      <t>http://apps5.mineco.gob.pe/transparencia/Navegador/default.aspx</t>
    </r>
  </si>
  <si>
    <t>AL MES DE JULIO 2018</t>
  </si>
  <si>
    <t>DEL MINISTERIO DE SALUD AL MES DE JULIO 2018</t>
  </si>
  <si>
    <t>AL PLIEGO DEL MINISTERIO DE SALUD AL MES DE JULIO 2018</t>
  </si>
  <si>
    <t>UNIDAD EJECUTORA 016-132: HOSPITAL NACIONAL ARZOBISPO LOAYZA</t>
  </si>
  <si>
    <t>UNIDAD EJECUTORA 016-132: HOSPITAL NACIONAL HIPÓLITO UNANUE</t>
  </si>
  <si>
    <t>2426424: ADQUISICIÓN DE UNIDADES DE MONITOREO DE SIGNOS VITALES MULTI PARÁMETRO Y UNIDADES DE MONITOREO DE SIGNOS VITALES MULTI PARÁMETRO; EN EL(LA) EESS NACIONAL CAYETANO HEREDIA - SAN MARTÍN DE PORRES DISTRITO DE SAN MARTÍN DE PORRES, PROVINCIA LIMA</t>
  </si>
  <si>
    <t>2426436: ADQUISICIÓN DE VENTILADORES PARA CUIDADOS INTENSIVOS DE ADULTOS O PEDIÁTRICOS; EN EL(LA) EESS DE APOYO SANTA ROSA - PUEBLO LIBRE EN LA LOCALIDAD PUEBLO LIBRE, DISTRITO DE PUEBLO LIBRE, PROVINCIA LIMA, DEPARTAMENTO LIMA</t>
  </si>
  <si>
    <t>2426453: ADQUISICIÓN DE INCUBADORAS O CALENTADORES DE BEBÉS PARA USO CLÍNICO; EN EL(LA) EESS HOSPITAL NACIONAL HIPÓLITO UNANUE - EL AGUSTINO EN LA LOCALIDAD EL AGUSTINO, DISTRITO DE EL AGUSTINO, PROVINCIA LIMA, DEPARTAMENTO LIMA</t>
  </si>
  <si>
    <t>2426520: ADQUISICIÓN DE ELECTROBISTURI; EN EL(LA) EESS INSTITUTO NACIONAL DE SALUD DEL NIÑO - BREÑA DISTRITO DE BREÑA, PROVINCIA LIMA, DEPARTAMENTO LIMA</t>
  </si>
  <si>
    <t>2426632: ADQUISICIÓN DE ELECTROBISTURI, ELECTROBISTURI, ELECTROBISTURI Y ELECTROBISTURI; EN EL(LA) EESS INSTITUTO NACIONAL DE SALUD DEL NIÑO-SAN BORJA - SAN BORJA DISTRITO DE SAN BORJA, PROVINCIA LIMA, DEPARTAMENTO LIMA</t>
  </si>
  <si>
    <t>2426423: ADQUISICIÓN DE EQUIPO DE RAYOS X DIGITAL ESTACIONARIO, VIDEO LAPAROSCOPIO, VENTILADORES DE TRANSPORTE, VENTILADOR MECÁNICO, ECOCARDIÓGRAFO, VENTILADORES DE TRANSPORTE, MICROSCOPIO BINOCULAR, MICROSCOPIO BINOCULAR, MICROSCOPIO BINOCULAR.</t>
  </si>
  <si>
    <t>Ejecución acumulada al mes de
Junio (Devengado)</t>
  </si>
  <si>
    <t>2088779: FORTALECIMIENTO DE LA ATENCIÓN DE LOS SERVICIOS DE EMERGENCIA Y SERVICIOS ESPECIALIZADOS - NUEVO HOSPITAL EMERGENCIAS VILLA EL SALVADOR</t>
  </si>
  <si>
    <t>2425626: ADQUISICIÓN DE BRONCOSCOPIOS O ACCESORIOS, ACCESORIOS PARA MESAS DE EXAMEN O PROCEDIMIENTOS MÉDICOS PARA USO GENERAL EXCLUYENDO SÁBANAS PARA CUBRIRLAS, ELECTROBISTURI, ELECTROCAUTERIO, EQUIPO DE RAYOS X DIGITAL RODABLE, UNIDADES DE MONITOREO DE SIGNOS VITALES</t>
  </si>
  <si>
    <t>2196449: MEJORAMIENTO DE LA CAPACIDAD RESOLUTIVA DEL SERVICIO DE UROLOGÍA DEL HOSPITAL NACIONAL DOS DE MAYO</t>
  </si>
  <si>
    <t>2197491: MEJORAMIENTO DE LA CAPACIDAD RESOLUTIVA DEL SERVICIO DE OFTALMOLOGÍA DEL HOSPITAL NACIONAL DOS DE MAYO.</t>
  </si>
  <si>
    <t>2140969: MEJORAMIENTO Y AMPLIACIÓN DE LOS SERVICIOS DE SALUD EN EL CENTRO DE SALUD MOHO, DISTRITO DE MOHO, PROVINCIA DE MOHO - PUNO</t>
  </si>
  <si>
    <t>2321591: MEJORAMIENTO DE LOS SERVICIOS DE SALUD EN EL ESTABLECIMIENTO DE SALUD -HOSPITAL DE APOYO CHULUCANAS DISTRITO DE CHULUCANAS, PROVINCIA DE MORROPÓN, DEPARTAMENTO DE PIURA</t>
  </si>
  <si>
    <t>2347056: MEJORAMIENTO DE LOS SERVICIOS DE SALUD DEL CENTRO DE SALUD LA RAMADA, DISTRITO LA RAMADA, PROVINCIA CUTERVO, DEPARTAMENTO CAJAMARCA CENTRO POBLADO DE LA RAMADA - DISTRITO DE LA RAMADA - PROVINCIA DE CUTERVO - REGIÓN CAJAMARCA</t>
  </si>
  <si>
    <t xml:space="preserve">       016-132: HOSPITAL NACIONAL HIPÓLITO UNANUE</t>
  </si>
  <si>
    <t>FUENTE DE INFORMACION: Transparencia Económica - Ministerio de Economía y Finanzas de fecha 04.08.2018</t>
  </si>
  <si>
    <t>Sector 11  : SALUD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</si>
</sst>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6"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u/>
      <sz val="11"/>
      <color theme="10"/>
      <name val="Calibri"/>
      <family val="2"/>
      <scheme val="minor"/>
    </font>
    <font>
      <sz val="8"/>
      <name val="Calibri"/>
      <family val="2"/>
      <scheme val="minor"/>
    </font>
    <font>
      <u/>
      <sz val="8"/>
      <name val="Arial"/>
      <family val="2"/>
    </font>
    <font>
      <sz val="7"/>
      <color indexed="8"/>
      <name val="Arial"/>
      <family val="2"/>
    </font>
    <font>
      <sz val="8"/>
      <color theme="1"/>
      <name val="Arial"/>
      <family val="2"/>
    </font>
    <font>
      <sz val="8"/>
      <color indexed="8"/>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0" fillId="0" borderId="0" applyNumberFormat="0" applyFill="0" applyBorder="0" applyAlignment="0" applyProtection="0"/>
  </cellStyleXfs>
  <cellXfs count="203">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0"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0"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1"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1" xfId="1" applyNumberFormat="1" applyFont="1" applyFill="1" applyBorder="1" applyAlignment="1">
      <alignment horizontal="right" vertical="center" wrapText="1"/>
    </xf>
    <xf numFmtId="3" fontId="19" fillId="6" borderId="11" xfId="1" applyNumberFormat="1" applyFont="1" applyFill="1" applyBorder="1" applyAlignment="1">
      <alignment horizontal="right" vertical="center" wrapText="1"/>
    </xf>
    <xf numFmtId="167" fontId="19" fillId="6" borderId="11"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2"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9" fillId="2" borderId="0" xfId="10" applyFont="1" applyFill="1" applyAlignment="1">
      <alignment horizontal="right" wrapText="1"/>
    </xf>
    <xf numFmtId="0" fontId="28" fillId="0" borderId="0" xfId="0" applyFont="1" applyAlignment="1">
      <alignment vertical="center" wrapText="1"/>
    </xf>
    <xf numFmtId="3" fontId="22" fillId="0" borderId="0" xfId="0" applyNumberFormat="1" applyFont="1" applyBorder="1" applyAlignment="1">
      <alignment horizontal="righ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4" xfId="9" applyNumberFormat="1" applyFont="1" applyFill="1" applyBorder="1" applyAlignment="1">
      <alignment horizontal="right"/>
    </xf>
    <xf numFmtId="3" fontId="10" fillId="5" borderId="0" xfId="9" applyNumberFormat="1" applyFont="1" applyFill="1" applyBorder="1" applyAlignment="1">
      <alignment horizontal="right"/>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0" fontId="11" fillId="3" borderId="20"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1" xfId="0" applyFont="1" applyFill="1" applyBorder="1" applyAlignment="1">
      <alignment horizontal="left" vertical="center"/>
    </xf>
    <xf numFmtId="0" fontId="21" fillId="0" borderId="0" xfId="0" quotePrefix="1" applyFont="1" applyAlignment="1">
      <alignment vertical="center" wrapText="1"/>
    </xf>
    <xf numFmtId="0" fontId="19" fillId="4" borderId="16" xfId="0" applyFont="1" applyFill="1" applyBorder="1" applyAlignment="1">
      <alignment horizontal="center" vertical="center" wrapText="1"/>
    </xf>
    <xf numFmtId="3" fontId="14" fillId="0" borderId="0" xfId="10" applyNumberFormat="1" applyFont="1"/>
    <xf numFmtId="3" fontId="19" fillId="4" borderId="13" xfId="0" applyNumberFormat="1" applyFont="1" applyFill="1" applyBorder="1" applyAlignment="1">
      <alignment horizontal="right" vertical="center"/>
    </xf>
    <xf numFmtId="0" fontId="29" fillId="0" borderId="0" xfId="0" applyFont="1" applyBorder="1" applyAlignment="1">
      <alignment vertical="center"/>
    </xf>
    <xf numFmtId="3" fontId="22" fillId="0" borderId="11" xfId="0" applyNumberFormat="1" applyFont="1" applyBorder="1" applyAlignment="1">
      <alignment horizontal="right" vertical="center" wrapText="1"/>
    </xf>
    <xf numFmtId="0" fontId="26" fillId="0" borderId="11" xfId="0" applyFont="1" applyBorder="1" applyAlignment="1"/>
    <xf numFmtId="165" fontId="19" fillId="6" borderId="11" xfId="2" applyNumberFormat="1" applyFont="1" applyFill="1" applyBorder="1" applyAlignment="1">
      <alignment horizontal="right" vertical="center" wrapText="1"/>
    </xf>
    <xf numFmtId="3" fontId="19" fillId="6" borderId="11" xfId="2" applyNumberFormat="1" applyFont="1" applyFill="1" applyBorder="1" applyAlignment="1">
      <alignment horizontal="right" vertical="center" wrapText="1"/>
    </xf>
    <xf numFmtId="167" fontId="19" fillId="6" borderId="11" xfId="2" applyNumberFormat="1" applyFont="1" applyFill="1" applyBorder="1" applyAlignment="1">
      <alignment horizontal="right" vertical="center" wrapText="1"/>
    </xf>
    <xf numFmtId="0" fontId="22" fillId="0" borderId="35" xfId="0" applyFont="1" applyBorder="1" applyAlignment="1">
      <alignment horizontal="justify"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7" fontId="19" fillId="6" borderId="2" xfId="2" applyNumberFormat="1" applyFont="1" applyFill="1" applyBorder="1" applyAlignment="1">
      <alignment horizontal="right" vertical="center" wrapText="1"/>
    </xf>
    <xf numFmtId="0" fontId="10" fillId="5" borderId="36" xfId="9" applyFont="1" applyFill="1" applyBorder="1" applyAlignment="1">
      <alignment horizontal="left" wrapText="1"/>
    </xf>
    <xf numFmtId="3" fontId="19" fillId="5" borderId="3" xfId="9" applyNumberFormat="1" applyFont="1" applyFill="1" applyBorder="1" applyAlignment="1">
      <alignment horizontal="right"/>
    </xf>
    <xf numFmtId="167" fontId="19" fillId="5" borderId="14" xfId="9" applyNumberFormat="1" applyFont="1" applyFill="1" applyBorder="1" applyAlignment="1">
      <alignment horizontal="right"/>
    </xf>
    <xf numFmtId="0" fontId="19" fillId="4" borderId="37" xfId="0" applyFont="1" applyFill="1" applyBorder="1" applyAlignment="1">
      <alignment vertical="center" wrapText="1"/>
    </xf>
    <xf numFmtId="3" fontId="22" fillId="0" borderId="38" xfId="0" applyNumberFormat="1" applyFont="1" applyBorder="1" applyAlignment="1">
      <alignment horizontal="right" vertical="center" wrapText="1"/>
    </xf>
    <xf numFmtId="3" fontId="22" fillId="0" borderId="39" xfId="0" applyNumberFormat="1" applyFont="1" applyBorder="1" applyAlignment="1">
      <alignment horizontal="right" vertical="center" wrapText="1"/>
    </xf>
    <xf numFmtId="166"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3" fontId="28" fillId="0" borderId="0" xfId="0" applyNumberFormat="1" applyFont="1" applyAlignment="1">
      <alignment horizontal="right" vertical="center" wrapText="1"/>
    </xf>
    <xf numFmtId="0" fontId="26" fillId="0" borderId="0" xfId="0" applyFont="1" applyAlignment="1">
      <alignment horizontal="right"/>
    </xf>
    <xf numFmtId="3" fontId="22" fillId="0" borderId="4" xfId="0" applyNumberFormat="1" applyFont="1" applyBorder="1" applyAlignment="1">
      <alignment horizontal="right" vertical="center" wrapText="1"/>
    </xf>
    <xf numFmtId="3" fontId="19" fillId="6" borderId="12" xfId="2" applyNumberFormat="1" applyFont="1" applyFill="1" applyBorder="1" applyAlignment="1">
      <alignment horizontal="right" vertical="center" wrapText="1"/>
    </xf>
    <xf numFmtId="0" fontId="20" fillId="0" borderId="11" xfId="0" applyFont="1" applyFill="1" applyBorder="1" applyAlignment="1">
      <alignment horizontal="center" vertical="center" wrapText="1"/>
    </xf>
    <xf numFmtId="0" fontId="22" fillId="0" borderId="11" xfId="0" applyFont="1" applyBorder="1" applyAlignment="1">
      <alignment horizontal="justify" vertical="center" wrapText="1"/>
    </xf>
    <xf numFmtId="164" fontId="14" fillId="0" borderId="0" xfId="1" applyNumberFormat="1" applyFont="1" applyAlignment="1">
      <alignment horizontal="right"/>
    </xf>
    <xf numFmtId="166" fontId="22" fillId="0" borderId="11" xfId="0" applyNumberFormat="1" applyFont="1" applyBorder="1" applyAlignment="1">
      <alignment horizontal="right" vertical="center" wrapText="1"/>
    </xf>
    <xf numFmtId="0" fontId="22" fillId="0" borderId="0" xfId="0" applyFont="1" applyBorder="1" applyAlignment="1">
      <alignment horizontal="justify" vertical="center" wrapText="1"/>
    </xf>
    <xf numFmtId="166" fontId="19" fillId="6" borderId="11" xfId="2" applyNumberFormat="1" applyFont="1" applyFill="1" applyBorder="1" applyAlignment="1">
      <alignment horizontal="right" vertical="center" wrapText="1"/>
    </xf>
    <xf numFmtId="166" fontId="19" fillId="6" borderId="12" xfId="2" applyNumberFormat="1" applyFont="1" applyFill="1" applyBorder="1" applyAlignment="1">
      <alignment horizontal="right" vertical="center" wrapText="1"/>
    </xf>
    <xf numFmtId="3" fontId="14" fillId="0" borderId="0" xfId="10" applyNumberFormat="1" applyFont="1" applyFill="1" applyBorder="1"/>
    <xf numFmtId="43" fontId="33" fillId="0" borderId="0" xfId="1" applyFont="1" applyAlignment="1">
      <alignment vertical="center" wrapText="1"/>
    </xf>
    <xf numFmtId="43" fontId="21" fillId="0" borderId="0" xfId="0" applyNumberFormat="1" applyFont="1" applyAlignment="1">
      <alignment vertical="center" wrapText="1"/>
    </xf>
    <xf numFmtId="4" fontId="0" fillId="0" borderId="0" xfId="0" applyNumberFormat="1"/>
    <xf numFmtId="43" fontId="0" fillId="0" borderId="0" xfId="0" applyNumberFormat="1"/>
    <xf numFmtId="0" fontId="7" fillId="2" borderId="0" xfId="9" applyFont="1" applyFill="1"/>
    <xf numFmtId="43" fontId="7" fillId="2" borderId="0" xfId="9" applyNumberFormat="1" applyFont="1" applyFill="1"/>
    <xf numFmtId="43" fontId="7" fillId="2" borderId="0" xfId="1" applyFont="1" applyFill="1"/>
    <xf numFmtId="0" fontId="10" fillId="2" borderId="40" xfId="9" applyFont="1" applyFill="1" applyBorder="1" applyAlignment="1">
      <alignment horizontal="left" wrapText="1"/>
    </xf>
    <xf numFmtId="167" fontId="19" fillId="5" borderId="41" xfId="9" applyNumberFormat="1" applyFont="1" applyFill="1" applyBorder="1" applyAlignment="1">
      <alignment horizontal="right"/>
    </xf>
    <xf numFmtId="166" fontId="21" fillId="0" borderId="0" xfId="0" applyNumberFormat="1" applyFont="1" applyAlignment="1">
      <alignment vertical="center" wrapText="1"/>
    </xf>
    <xf numFmtId="0" fontId="20" fillId="0" borderId="0" xfId="0" applyFont="1" applyFill="1" applyBorder="1" applyAlignment="1">
      <alignment horizontal="center" vertical="center" wrapText="1"/>
    </xf>
    <xf numFmtId="166" fontId="22" fillId="0" borderId="0" xfId="0" applyNumberFormat="1" applyFont="1" applyBorder="1" applyAlignment="1">
      <alignment horizontal="right" vertical="center" wrapText="1"/>
    </xf>
    <xf numFmtId="43" fontId="34" fillId="0" borderId="0" xfId="1" applyFont="1"/>
    <xf numFmtId="43" fontId="26" fillId="0" borderId="0" xfId="1" applyFont="1"/>
    <xf numFmtId="3" fontId="19" fillId="4" borderId="15" xfId="0" applyNumberFormat="1" applyFont="1" applyFill="1" applyBorder="1" applyAlignment="1">
      <alignment horizontal="right" vertical="center"/>
    </xf>
    <xf numFmtId="166" fontId="19" fillId="4" borderId="15" xfId="0" applyNumberFormat="1" applyFont="1" applyFill="1" applyBorder="1" applyAlignment="1">
      <alignment horizontal="right" vertical="center"/>
    </xf>
    <xf numFmtId="0" fontId="35" fillId="0" borderId="0" xfId="0" applyFont="1" applyAlignment="1">
      <alignment vertical="center" wrapText="1"/>
    </xf>
    <xf numFmtId="0" fontId="14" fillId="5" borderId="42" xfId="9" applyFont="1" applyFill="1" applyBorder="1" applyAlignment="1">
      <alignment horizontal="left" wrapText="1"/>
    </xf>
    <xf numFmtId="3" fontId="14" fillId="5" borderId="4" xfId="9" applyNumberFormat="1" applyFont="1" applyFill="1" applyBorder="1" applyAlignment="1">
      <alignment horizontal="right"/>
    </xf>
    <xf numFmtId="0" fontId="22" fillId="0" borderId="2" xfId="0" applyFont="1" applyBorder="1" applyAlignment="1">
      <alignment vertical="center" wrapText="1"/>
    </xf>
    <xf numFmtId="0" fontId="22" fillId="0" borderId="39" xfId="0" applyFont="1" applyBorder="1" applyAlignment="1">
      <alignment horizontal="justify" vertical="center" wrapText="1"/>
    </xf>
    <xf numFmtId="3" fontId="19" fillId="6" borderId="39" xfId="2" applyNumberFormat="1" applyFont="1" applyFill="1" applyBorder="1" applyAlignment="1">
      <alignment horizontal="left" vertical="center" wrapText="1"/>
    </xf>
    <xf numFmtId="0" fontId="14" fillId="2" borderId="43" xfId="9" applyFont="1" applyFill="1" applyBorder="1" applyAlignment="1">
      <alignment horizontal="left" wrapText="1"/>
    </xf>
    <xf numFmtId="3" fontId="14" fillId="5" borderId="44" xfId="9" applyNumberFormat="1" applyFont="1" applyFill="1" applyBorder="1" applyAlignment="1">
      <alignment horizontal="right"/>
    </xf>
    <xf numFmtId="3" fontId="19" fillId="6" borderId="4" xfId="2" applyNumberFormat="1" applyFont="1" applyFill="1" applyBorder="1" applyAlignment="1">
      <alignment horizontal="right" vertical="center" wrapText="1"/>
    </xf>
    <xf numFmtId="0" fontId="7" fillId="5" borderId="42" xfId="9" applyFont="1" applyFill="1" applyBorder="1" applyAlignment="1">
      <alignment horizontal="left" wrapText="1"/>
    </xf>
    <xf numFmtId="3" fontId="7" fillId="5" borderId="4" xfId="9" applyNumberFormat="1" applyFont="1" applyFill="1" applyBorder="1" applyAlignment="1">
      <alignment horizontal="right"/>
    </xf>
    <xf numFmtId="3" fontId="22" fillId="0" borderId="12" xfId="0" applyNumberFormat="1" applyFont="1" applyBorder="1" applyAlignment="1">
      <alignment horizontal="right" vertical="center" wrapText="1"/>
    </xf>
    <xf numFmtId="0" fontId="22" fillId="5" borderId="2" xfId="0" applyFont="1" applyFill="1" applyBorder="1" applyAlignment="1">
      <alignment horizontal="justify" vertical="center" wrapText="1"/>
    </xf>
    <xf numFmtId="0" fontId="20" fillId="5" borderId="45" xfId="10" applyFont="1" applyFill="1" applyBorder="1" applyAlignment="1">
      <alignment horizontal="center" vertical="center" wrapText="1"/>
    </xf>
    <xf numFmtId="3" fontId="26" fillId="7" borderId="2" xfId="0" applyNumberFormat="1" applyFont="1" applyFill="1" applyBorder="1" applyAlignment="1">
      <alignment horizontal="right" wrapText="1"/>
    </xf>
    <xf numFmtId="3" fontId="22" fillId="0" borderId="2" xfId="0" applyNumberFormat="1" applyFont="1" applyFill="1" applyBorder="1" applyAlignment="1">
      <alignment horizontal="right" vertical="center" wrapText="1"/>
    </xf>
    <xf numFmtId="3" fontId="32"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7" xfId="9" applyFont="1" applyFill="1" applyBorder="1" applyAlignment="1">
      <alignment horizontal="center" vertical="center" wrapText="1"/>
    </xf>
    <xf numFmtId="0" fontId="10" fillId="6" borderId="17" xfId="9" applyFont="1" applyFill="1" applyBorder="1" applyAlignment="1">
      <alignment horizontal="center" vertical="center"/>
    </xf>
    <xf numFmtId="0" fontId="10" fillId="6" borderId="18" xfId="9" applyFont="1" applyFill="1" applyBorder="1" applyAlignment="1">
      <alignment horizontal="center" vertical="center" wrapText="1"/>
    </xf>
    <xf numFmtId="0" fontId="10" fillId="6" borderId="19" xfId="9" applyFont="1" applyFill="1" applyBorder="1" applyAlignment="1">
      <alignment horizontal="center" vertical="center" wrapText="1"/>
    </xf>
    <xf numFmtId="0" fontId="4" fillId="2" borderId="0" xfId="9" applyFont="1" applyFill="1" applyAlignment="1">
      <alignment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3" fontId="31" fillId="0" borderId="0" xfId="11" applyNumberFormat="1" applyFont="1" applyBorder="1" applyAlignment="1">
      <alignment horizontal="left" vertical="center" wrapText="1"/>
    </xf>
    <xf numFmtId="0" fontId="11" fillId="3" borderId="20" xfId="10" applyFont="1" applyFill="1" applyBorder="1" applyAlignment="1">
      <alignment horizontal="center" vertical="center" wrapText="1"/>
    </xf>
    <xf numFmtId="0" fontId="16" fillId="3" borderId="21" xfId="10" applyFont="1" applyFill="1" applyBorder="1" applyAlignment="1">
      <alignment horizontal="center" vertical="center" wrapText="1"/>
    </xf>
    <xf numFmtId="0" fontId="16" fillId="3" borderId="34"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2" xfId="10" applyFont="1" applyFill="1" applyBorder="1" applyAlignment="1">
      <alignment horizontal="center" vertical="center" wrapText="1"/>
    </xf>
    <xf numFmtId="0" fontId="11" fillId="3" borderId="23" xfId="10" applyFont="1" applyFill="1" applyBorder="1" applyAlignment="1">
      <alignment horizontal="center" vertical="center" wrapText="1"/>
    </xf>
    <xf numFmtId="167" fontId="11" fillId="3" borderId="24" xfId="10" applyNumberFormat="1"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0" fontId="11" fillId="3" borderId="26" xfId="10" applyFont="1" applyFill="1" applyBorder="1" applyAlignment="1">
      <alignment horizontal="center" vertical="center" wrapText="1"/>
    </xf>
    <xf numFmtId="0" fontId="11" fillId="3" borderId="27" xfId="10" applyFont="1" applyFill="1" applyBorder="1" applyAlignment="1">
      <alignment horizontal="center" vertical="center" wrapText="1"/>
    </xf>
    <xf numFmtId="4" fontId="11" fillId="3" borderId="22" xfId="10" applyNumberFormat="1" applyFont="1" applyFill="1" applyBorder="1" applyAlignment="1">
      <alignment horizontal="center" vertical="center" wrapText="1"/>
    </xf>
    <xf numFmtId="4" fontId="11" fillId="3" borderId="23"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8" xfId="10" applyNumberFormat="1" applyFont="1" applyFill="1" applyBorder="1" applyAlignment="1">
      <alignment horizontal="center" vertical="center" wrapText="1"/>
    </xf>
    <xf numFmtId="167" fontId="11" fillId="3" borderId="29" xfId="10" applyNumberFormat="1" applyFont="1" applyFill="1" applyBorder="1" applyAlignment="1">
      <alignment horizontal="center" vertical="center" wrapText="1"/>
    </xf>
    <xf numFmtId="164" fontId="11" fillId="3" borderId="28" xfId="2" applyNumberFormat="1" applyFont="1" applyFill="1" applyBorder="1" applyAlignment="1">
      <alignment horizontal="center" vertical="center" wrapText="1"/>
    </xf>
    <xf numFmtId="164" fontId="11" fillId="3" borderId="22" xfId="2" applyNumberFormat="1"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1" xfId="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74"/>
  <sheetViews>
    <sheetView workbookViewId="0">
      <selection activeCell="P2" sqref="P2"/>
    </sheetView>
  </sheetViews>
  <sheetFormatPr baseColWidth="10" defaultColWidth="11.42578125"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6" customWidth="1"/>
    <col min="9" max="9" width="29.140625" style="139" bestFit="1" customWidth="1"/>
    <col min="10" max="16384" width="11.42578125" style="1"/>
  </cols>
  <sheetData>
    <row r="1" spans="2:11" ht="15" x14ac:dyDescent="0.2">
      <c r="B1" s="174"/>
      <c r="C1" s="174"/>
      <c r="D1" s="174"/>
    </row>
    <row r="2" spans="2:11" ht="15.75" customHeight="1" x14ac:dyDescent="0.2">
      <c r="B2" s="175" t="s">
        <v>40</v>
      </c>
      <c r="C2" s="175"/>
      <c r="D2" s="175"/>
      <c r="E2" s="175"/>
      <c r="F2" s="5"/>
      <c r="G2" s="9"/>
      <c r="H2" s="37"/>
    </row>
    <row r="3" spans="2:11" ht="15" customHeight="1" x14ac:dyDescent="0.2">
      <c r="B3" s="175" t="s">
        <v>135</v>
      </c>
      <c r="C3" s="175"/>
      <c r="D3" s="175"/>
      <c r="E3" s="175"/>
    </row>
    <row r="4" spans="2:11" x14ac:dyDescent="0.2">
      <c r="B4" s="176"/>
      <c r="C4" s="176"/>
      <c r="D4" s="176"/>
    </row>
    <row r="5" spans="2:11" x14ac:dyDescent="0.2">
      <c r="B5" s="2"/>
      <c r="C5" s="2"/>
      <c r="D5" s="2"/>
    </row>
    <row r="6" spans="2:11" x14ac:dyDescent="0.2">
      <c r="B6" s="2"/>
      <c r="C6" s="2"/>
      <c r="D6" s="2"/>
    </row>
    <row r="7" spans="2:11" ht="12.75" customHeight="1" x14ac:dyDescent="0.2">
      <c r="B7" s="173" t="s">
        <v>25</v>
      </c>
      <c r="C7" s="173"/>
      <c r="D7" s="173"/>
      <c r="F7" s="23"/>
    </row>
    <row r="8" spans="2:11" ht="12.75" customHeight="1" x14ac:dyDescent="0.2">
      <c r="B8" s="173" t="s">
        <v>3</v>
      </c>
      <c r="C8" s="173"/>
      <c r="D8" s="173"/>
      <c r="F8" s="23"/>
    </row>
    <row r="9" spans="2:11" ht="12.75" customHeight="1" x14ac:dyDescent="0.2">
      <c r="B9" s="3"/>
      <c r="C9" s="3"/>
      <c r="D9" s="3"/>
      <c r="F9" s="23"/>
    </row>
    <row r="10" spans="2:11" x14ac:dyDescent="0.2">
      <c r="B10" s="1" t="s">
        <v>12</v>
      </c>
      <c r="F10" s="24"/>
    </row>
    <row r="11" spans="2:11" ht="13.5" thickBot="1" x14ac:dyDescent="0.25">
      <c r="C11" s="22"/>
    </row>
    <row r="12" spans="2:11" ht="13.5" customHeight="1" thickBot="1" x14ac:dyDescent="0.25">
      <c r="B12" s="169" t="s">
        <v>0</v>
      </c>
      <c r="C12" s="170" t="s">
        <v>1</v>
      </c>
      <c r="D12" s="171" t="s">
        <v>26</v>
      </c>
      <c r="E12" s="169" t="s">
        <v>6</v>
      </c>
      <c r="G12" s="8"/>
    </row>
    <row r="13" spans="2:11" ht="39" customHeight="1" thickBot="1" x14ac:dyDescent="0.25">
      <c r="B13" s="169"/>
      <c r="C13" s="170"/>
      <c r="D13" s="172"/>
      <c r="E13" s="169"/>
      <c r="G13" s="8"/>
    </row>
    <row r="14" spans="2:11" s="13" customFormat="1" ht="34.5" customHeight="1" thickBot="1" x14ac:dyDescent="0.25">
      <c r="B14" s="6" t="s">
        <v>156</v>
      </c>
      <c r="C14" s="12">
        <v>446133128</v>
      </c>
      <c r="D14" s="12">
        <v>172522870</v>
      </c>
      <c r="E14" s="80">
        <f t="shared" ref="E14:E31" si="0">D14/C14%</f>
        <v>38.67071489925312</v>
      </c>
      <c r="F14" s="21"/>
      <c r="G14" s="14"/>
      <c r="H14" s="36"/>
      <c r="I14" s="139"/>
      <c r="K14" s="14"/>
    </row>
    <row r="15" spans="2:11" s="13" customFormat="1" ht="21.75" customHeight="1" thickBot="1" x14ac:dyDescent="0.25">
      <c r="B15" s="142" t="s">
        <v>23</v>
      </c>
      <c r="C15" s="12">
        <f>C16+C30+C31</f>
        <v>444603128</v>
      </c>
      <c r="D15" s="12">
        <f>D16+D30+D31</f>
        <v>172522870.03</v>
      </c>
      <c r="E15" s="80">
        <f>D15/C15%</f>
        <v>38.803791328701578</v>
      </c>
      <c r="F15" s="21"/>
      <c r="G15" s="14"/>
      <c r="H15" s="36"/>
      <c r="I15" s="139"/>
      <c r="K15" s="14"/>
    </row>
    <row r="16" spans="2:11" ht="26.25" customHeight="1" x14ac:dyDescent="0.2">
      <c r="B16" s="15" t="s">
        <v>2</v>
      </c>
      <c r="C16" s="16">
        <f>SUM(C17:C29)</f>
        <v>297357323</v>
      </c>
      <c r="D16" s="16">
        <f>SUM(D17:D29)</f>
        <v>125071807.03</v>
      </c>
      <c r="E16" s="143">
        <f t="shared" si="0"/>
        <v>42.061115484954783</v>
      </c>
      <c r="F16" s="20"/>
      <c r="G16" s="8"/>
      <c r="I16" s="140"/>
    </row>
    <row r="17" spans="2:9" ht="26.25" customHeight="1" x14ac:dyDescent="0.2">
      <c r="B17" s="160" t="s">
        <v>48</v>
      </c>
      <c r="C17" s="161">
        <f>'PLIEGO MINSA'!E7</f>
        <v>72484348</v>
      </c>
      <c r="D17" s="161">
        <f>'PLIEGO MINSA'!H7</f>
        <v>49661761</v>
      </c>
      <c r="E17" s="19">
        <f t="shared" si="0"/>
        <v>68.51377210428933</v>
      </c>
      <c r="F17" s="20"/>
      <c r="G17" s="8"/>
      <c r="I17" s="140"/>
    </row>
    <row r="18" spans="2:9" ht="26.25" customHeight="1" x14ac:dyDescent="0.2">
      <c r="B18" s="152" t="s">
        <v>41</v>
      </c>
      <c r="C18" s="153">
        <f>'PLIEGO MINSA'!E21</f>
        <v>764049</v>
      </c>
      <c r="D18" s="153">
        <f>'PLIEGO MINSA'!H21</f>
        <v>222500</v>
      </c>
      <c r="E18" s="19">
        <f t="shared" si="0"/>
        <v>29.121168930264943</v>
      </c>
      <c r="F18" s="20"/>
      <c r="G18" s="8"/>
      <c r="I18" s="140"/>
    </row>
    <row r="19" spans="2:9" ht="26.25" customHeight="1" x14ac:dyDescent="0.2">
      <c r="B19" s="152" t="s">
        <v>42</v>
      </c>
      <c r="C19" s="153">
        <f>'PLIEGO MINSA'!E23</f>
        <v>533380</v>
      </c>
      <c r="D19" s="153">
        <f>'PLIEGO MINSA'!H23</f>
        <v>274496</v>
      </c>
      <c r="E19" s="19">
        <f t="shared" si="0"/>
        <v>51.463496944017393</v>
      </c>
      <c r="F19" s="20"/>
      <c r="G19" s="8"/>
      <c r="I19" s="140"/>
    </row>
    <row r="20" spans="2:9" ht="26.25" customHeight="1" x14ac:dyDescent="0.2">
      <c r="B20" s="152" t="s">
        <v>154</v>
      </c>
      <c r="C20" s="153">
        <f>'PLIEGO MINSA'!E25</f>
        <v>1135249</v>
      </c>
      <c r="D20" s="153">
        <f>'PLIEGO MINSA'!H25</f>
        <v>0</v>
      </c>
      <c r="E20" s="19">
        <f t="shared" si="0"/>
        <v>0</v>
      </c>
      <c r="F20" s="20"/>
      <c r="G20" s="8"/>
      <c r="I20" s="140"/>
    </row>
    <row r="21" spans="2:9" ht="26.25" customHeight="1" x14ac:dyDescent="0.2">
      <c r="B21" s="17" t="s">
        <v>17</v>
      </c>
      <c r="C21" s="18">
        <f>'PLIEGO MINSA'!E27</f>
        <v>5258974</v>
      </c>
      <c r="D21" s="18">
        <f>'PLIEGO MINSA'!H27</f>
        <v>0</v>
      </c>
      <c r="E21" s="19">
        <f t="shared" si="0"/>
        <v>0</v>
      </c>
      <c r="F21" s="20"/>
      <c r="G21" s="8"/>
    </row>
    <row r="22" spans="2:9" ht="26.25" customHeight="1" x14ac:dyDescent="0.2">
      <c r="B22" s="17" t="s">
        <v>18</v>
      </c>
      <c r="C22" s="18">
        <f>'PLIEGO MINSA'!E33</f>
        <v>6914424</v>
      </c>
      <c r="D22" s="18">
        <f>'PLIEGO MINSA'!H33</f>
        <v>1236870</v>
      </c>
      <c r="E22" s="19">
        <f t="shared" si="0"/>
        <v>17.888257937320592</v>
      </c>
      <c r="F22" s="20"/>
      <c r="G22" s="8"/>
    </row>
    <row r="23" spans="2:9" ht="26.25" customHeight="1" x14ac:dyDescent="0.2">
      <c r="B23" s="17" t="s">
        <v>34</v>
      </c>
      <c r="C23" s="18">
        <f>'PLIEGO MINSA'!E46</f>
        <v>240000</v>
      </c>
      <c r="D23" s="18">
        <f>'PLIEGO MINSA'!H46</f>
        <v>0</v>
      </c>
      <c r="E23" s="19">
        <f t="shared" si="0"/>
        <v>0</v>
      </c>
      <c r="F23" s="20"/>
      <c r="G23" s="8"/>
    </row>
    <row r="24" spans="2:9" ht="26.25" customHeight="1" x14ac:dyDescent="0.2">
      <c r="B24" s="17" t="s">
        <v>35</v>
      </c>
      <c r="C24" s="18">
        <f>'PLIEGO MINSA'!E48</f>
        <v>355067</v>
      </c>
      <c r="D24" s="18">
        <f>'PLIEGO MINSA'!H48</f>
        <v>209997</v>
      </c>
      <c r="E24" s="19">
        <f t="shared" si="0"/>
        <v>59.142922321702663</v>
      </c>
      <c r="F24" s="20"/>
      <c r="G24" s="8"/>
    </row>
    <row r="25" spans="2:9" ht="26.25" customHeight="1" x14ac:dyDescent="0.2">
      <c r="B25" s="17" t="s">
        <v>43</v>
      </c>
      <c r="C25" s="18">
        <f>'PLIEGO MINSA'!E50</f>
        <v>48720</v>
      </c>
      <c r="D25" s="18">
        <f>'PLIEGO MINSA'!H50</f>
        <v>0</v>
      </c>
      <c r="E25" s="19">
        <f t="shared" si="0"/>
        <v>0</v>
      </c>
      <c r="F25" s="20"/>
      <c r="G25" s="8"/>
    </row>
    <row r="26" spans="2:9" ht="26.25" customHeight="1" x14ac:dyDescent="0.2">
      <c r="B26" s="17" t="s">
        <v>19</v>
      </c>
      <c r="C26" s="18">
        <f>'PLIEGO MINSA'!E52</f>
        <v>189022804</v>
      </c>
      <c r="D26" s="18">
        <f>'PLIEGO MINSA'!H52</f>
        <v>72294479.950000003</v>
      </c>
      <c r="E26" s="19">
        <f t="shared" si="0"/>
        <v>38.24643292774347</v>
      </c>
      <c r="F26" s="20"/>
      <c r="G26" s="8"/>
    </row>
    <row r="27" spans="2:9" ht="22.9" customHeight="1" x14ac:dyDescent="0.2">
      <c r="B27" s="17" t="s">
        <v>44</v>
      </c>
      <c r="C27" s="18">
        <f>'PLIEGO MINSA'!E79</f>
        <v>998994</v>
      </c>
      <c r="D27" s="18">
        <f>'PLIEGO MINSA'!H79</f>
        <v>0</v>
      </c>
      <c r="E27" s="19">
        <f t="shared" si="0"/>
        <v>0</v>
      </c>
      <c r="F27" s="20"/>
      <c r="G27" s="8"/>
    </row>
    <row r="28" spans="2:9" ht="22.9" customHeight="1" x14ac:dyDescent="0.2">
      <c r="B28" s="17" t="s">
        <v>45</v>
      </c>
      <c r="C28" s="18">
        <f>'PLIEGO MINSA'!E81</f>
        <v>4308527</v>
      </c>
      <c r="D28" s="18">
        <f>'PLIEGO MINSA'!H81</f>
        <v>0</v>
      </c>
      <c r="E28" s="19">
        <f t="shared" si="0"/>
        <v>0</v>
      </c>
      <c r="F28" s="20"/>
      <c r="G28" s="8"/>
    </row>
    <row r="29" spans="2:9" ht="22.9" customHeight="1" thickBot="1" x14ac:dyDescent="0.25">
      <c r="B29" s="157" t="s">
        <v>46</v>
      </c>
      <c r="C29" s="158">
        <f>'PLIEGO MINSA'!E95</f>
        <v>15292787</v>
      </c>
      <c r="D29" s="158">
        <f>'PLIEGO MINSA'!H95</f>
        <v>1171703.08</v>
      </c>
      <c r="E29" s="19">
        <f t="shared" si="0"/>
        <v>7.6618021293306455</v>
      </c>
      <c r="F29" s="20"/>
      <c r="G29" s="8"/>
    </row>
    <row r="30" spans="2:9" ht="30.75" customHeight="1" thickBot="1" x14ac:dyDescent="0.25">
      <c r="B30" s="115" t="s">
        <v>14</v>
      </c>
      <c r="C30" s="116">
        <f>'UE ADSCRITAS AL PLIEGO MINSA'!E7</f>
        <v>3866181</v>
      </c>
      <c r="D30" s="116">
        <f>'UE ADSCRITAS AL PLIEGO MINSA'!H7</f>
        <v>229150</v>
      </c>
      <c r="E30" s="117">
        <f t="shared" si="0"/>
        <v>5.9270375598038481</v>
      </c>
      <c r="F30" s="20"/>
      <c r="G30" s="8"/>
    </row>
    <row r="31" spans="2:9" ht="30.75" customHeight="1" thickBot="1" x14ac:dyDescent="0.25">
      <c r="B31" s="115" t="s">
        <v>47</v>
      </c>
      <c r="C31" s="116">
        <f>'UE ADSCRITAS AL PLIEGO MINSA'!E13</f>
        <v>143379624</v>
      </c>
      <c r="D31" s="116">
        <f>'UE ADSCRITAS AL PLIEGO MINSA'!H13</f>
        <v>47221913</v>
      </c>
      <c r="E31" s="117">
        <f t="shared" si="0"/>
        <v>32.934884108776849</v>
      </c>
      <c r="F31" s="20"/>
      <c r="G31" s="8" t="s">
        <v>24</v>
      </c>
    </row>
    <row r="32" spans="2:9" x14ac:dyDescent="0.2">
      <c r="C32" s="7"/>
      <c r="D32" s="81"/>
      <c r="I32" s="141"/>
    </row>
    <row r="33" spans="2:9" x14ac:dyDescent="0.2">
      <c r="B33" s="108" t="s">
        <v>155</v>
      </c>
      <c r="C33" s="110"/>
      <c r="D33" s="110"/>
      <c r="I33" s="141"/>
    </row>
    <row r="34" spans="2:9" ht="12.75" customHeight="1" x14ac:dyDescent="0.2">
      <c r="B34" s="111" t="s">
        <v>5</v>
      </c>
      <c r="C34" s="110"/>
      <c r="D34" s="110"/>
      <c r="E34" s="7"/>
    </row>
    <row r="35" spans="2:9" ht="15.75" customHeight="1" x14ac:dyDescent="0.2">
      <c r="B35" s="167" t="s">
        <v>134</v>
      </c>
      <c r="C35" s="168"/>
      <c r="D35" s="168"/>
      <c r="E35" s="11"/>
    </row>
    <row r="36" spans="2:9" ht="18" x14ac:dyDescent="0.25">
      <c r="D36" s="7"/>
      <c r="G36" s="10"/>
    </row>
    <row r="38" spans="2:9" x14ac:dyDescent="0.2">
      <c r="D38" s="7"/>
      <c r="E38" s="11"/>
    </row>
    <row r="39" spans="2:9" x14ac:dyDescent="0.2">
      <c r="D39" s="7"/>
    </row>
    <row r="40" spans="2:9" x14ac:dyDescent="0.2">
      <c r="E40" s="11"/>
    </row>
    <row r="74" spans="7:7" x14ac:dyDescent="0.2">
      <c r="G74" s="7" t="s">
        <v>133</v>
      </c>
    </row>
  </sheetData>
  <mergeCells count="11">
    <mergeCell ref="B8:D8"/>
    <mergeCell ref="B1:D1"/>
    <mergeCell ref="B2:E2"/>
    <mergeCell ref="B3:E3"/>
    <mergeCell ref="B4:D4"/>
    <mergeCell ref="B7:D7"/>
    <mergeCell ref="B35:D35"/>
    <mergeCell ref="B12:B13"/>
    <mergeCell ref="C12:C13"/>
    <mergeCell ref="D12:D13"/>
    <mergeCell ref="E12:E13"/>
  </mergeCells>
  <hyperlinks>
    <hyperlink ref="B35"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1024"/>
  <sheetViews>
    <sheetView zoomScale="91" zoomScaleNormal="91" workbookViewId="0">
      <pane xSplit="2" ySplit="6" topLeftCell="C7" activePane="bottomRight" state="frozen"/>
      <selection pane="topRight" activeCell="C1" sqref="C1"/>
      <selection pane="bottomLeft" activeCell="A8" sqref="A8"/>
      <selection pane="bottomRight" activeCell="C7" sqref="C7"/>
    </sheetView>
  </sheetViews>
  <sheetFormatPr baseColWidth="10" defaultColWidth="11.42578125" defaultRowHeight="5.65" customHeight="1" x14ac:dyDescent="0.2"/>
  <cols>
    <col min="1" max="1" width="8.5703125" style="59" customWidth="1"/>
    <col min="2" max="2" width="41.42578125" style="79" customWidth="1"/>
    <col min="3" max="3" width="10.5703125" style="60" customWidth="1" collapsed="1"/>
    <col min="4" max="4" width="12.28515625" style="60" customWidth="1"/>
    <col min="5" max="5" width="13" style="61" customWidth="1"/>
    <col min="6" max="6" width="11.7109375" style="61" customWidth="1"/>
    <col min="7" max="7" width="11.7109375" style="34" customWidth="1"/>
    <col min="8" max="8" width="11.28515625" style="34" customWidth="1"/>
    <col min="9" max="9" width="8.7109375" style="62" customWidth="1"/>
    <col min="10" max="10" width="12.28515625" style="58" customWidth="1"/>
    <col min="11" max="11" width="10.5703125" style="63" customWidth="1"/>
    <col min="12" max="12" width="15.140625" style="34" customWidth="1"/>
    <col min="13" max="16384" width="11.42578125" style="34"/>
  </cols>
  <sheetData>
    <row r="1" spans="1:12" s="31" customFormat="1" ht="18.75" customHeight="1" x14ac:dyDescent="0.2">
      <c r="A1" s="181" t="s">
        <v>49</v>
      </c>
      <c r="B1" s="181"/>
      <c r="C1" s="181"/>
      <c r="D1" s="181"/>
      <c r="E1" s="181"/>
      <c r="F1" s="181"/>
      <c r="G1" s="181"/>
      <c r="H1" s="181"/>
      <c r="I1" s="181"/>
      <c r="J1" s="181"/>
      <c r="K1" s="181"/>
    </row>
    <row r="2" spans="1:12" s="31" customFormat="1" ht="18.75" customHeight="1" x14ac:dyDescent="0.2">
      <c r="A2" s="182" t="s">
        <v>136</v>
      </c>
      <c r="B2" s="182"/>
      <c r="C2" s="182"/>
      <c r="D2" s="182"/>
      <c r="E2" s="182"/>
      <c r="F2" s="182"/>
      <c r="G2" s="182"/>
      <c r="H2" s="182"/>
      <c r="I2" s="182"/>
      <c r="J2" s="182"/>
      <c r="K2" s="182"/>
    </row>
    <row r="3" spans="1:12" s="31" customFormat="1" ht="18.75" customHeight="1" x14ac:dyDescent="0.2">
      <c r="A3" s="69"/>
      <c r="B3" s="83"/>
      <c r="C3" s="69"/>
      <c r="D3" s="69"/>
      <c r="E3" s="122"/>
      <c r="F3" s="69"/>
      <c r="G3" s="56"/>
      <c r="H3" s="86"/>
      <c r="I3" s="86"/>
      <c r="J3" s="70"/>
      <c r="K3" s="71"/>
      <c r="L3" s="134"/>
    </row>
    <row r="4" spans="1:12" s="31" customFormat="1" ht="13.5" customHeight="1" x14ac:dyDescent="0.2">
      <c r="A4" s="179" t="s">
        <v>33</v>
      </c>
      <c r="B4" s="179" t="s">
        <v>4</v>
      </c>
      <c r="C4" s="187" t="s">
        <v>50</v>
      </c>
      <c r="D4" s="187" t="s">
        <v>28</v>
      </c>
      <c r="E4" s="178" t="s">
        <v>30</v>
      </c>
      <c r="F4" s="178"/>
      <c r="G4" s="178"/>
      <c r="H4" s="178"/>
      <c r="I4" s="178"/>
      <c r="J4" s="183" t="s">
        <v>7</v>
      </c>
      <c r="K4" s="185" t="s">
        <v>54</v>
      </c>
    </row>
    <row r="5" spans="1:12" s="32" customFormat="1" ht="75.75" customHeight="1" thickBot="1" x14ac:dyDescent="0.3">
      <c r="A5" s="180"/>
      <c r="B5" s="179"/>
      <c r="C5" s="188"/>
      <c r="D5" s="188"/>
      <c r="E5" s="84" t="s">
        <v>27</v>
      </c>
      <c r="F5" s="27" t="s">
        <v>146</v>
      </c>
      <c r="G5" s="28" t="s">
        <v>8</v>
      </c>
      <c r="H5" s="38" t="s">
        <v>31</v>
      </c>
      <c r="I5" s="30" t="s">
        <v>6</v>
      </c>
      <c r="J5" s="184"/>
      <c r="K5" s="186"/>
    </row>
    <row r="6" spans="1:12" s="95" customFormat="1" ht="21.75" customHeight="1" x14ac:dyDescent="0.2">
      <c r="A6" s="93"/>
      <c r="B6" s="94" t="s">
        <v>9</v>
      </c>
      <c r="C6" s="94"/>
      <c r="D6" s="91">
        <f>D7+D21+D23+D25+D27+D33+D46+D48+D50+D52+D79+D81+D95</f>
        <v>1301195830.4299998</v>
      </c>
      <c r="E6" s="91">
        <f>E7+E21+E23+E25+E27+E33+E46+E48+E50+E52+E79+E81+E95</f>
        <v>297357323</v>
      </c>
      <c r="F6" s="91">
        <f>F7+F21+F23+F25+F27+F33+F46+F48+F50+F52+F79+F81+F95</f>
        <v>89322188.220000014</v>
      </c>
      <c r="G6" s="91">
        <f>G7+G21+G23+G25+G27+G33+G46+G48+G50+G52+G79+G81+G95</f>
        <v>35749618.810000002</v>
      </c>
      <c r="H6" s="91">
        <f>SUM(F6+G6)</f>
        <v>125071807.03000002</v>
      </c>
      <c r="I6" s="92">
        <f>H6/E6%</f>
        <v>42.061115484954783</v>
      </c>
      <c r="J6" s="91">
        <f>D6+H6</f>
        <v>1426267637.4599998</v>
      </c>
      <c r="K6" s="94"/>
      <c r="L6" s="129"/>
    </row>
    <row r="7" spans="1:12" s="95" customFormat="1" ht="21.75" customHeight="1" x14ac:dyDescent="0.2">
      <c r="A7" s="93"/>
      <c r="B7" s="89" t="s">
        <v>55</v>
      </c>
      <c r="C7" s="89"/>
      <c r="D7" s="105">
        <f>SUM(D8:D20)</f>
        <v>991652193.68999994</v>
      </c>
      <c r="E7" s="105">
        <f>SUM(E8:E20)</f>
        <v>72484348</v>
      </c>
      <c r="F7" s="105">
        <f>SUM(F8:F20)</f>
        <v>29653461</v>
      </c>
      <c r="G7" s="49">
        <f t="shared" ref="G7" si="0">SUM(G8:G20)</f>
        <v>20008300</v>
      </c>
      <c r="H7" s="49">
        <f t="shared" ref="H7:H70" si="1">SUM(F7+G7)</f>
        <v>49661761</v>
      </c>
      <c r="I7" s="90">
        <f>H7/E7%</f>
        <v>68.51377210428933</v>
      </c>
      <c r="J7" s="49">
        <f>D7+H7</f>
        <v>1041313954.6899999</v>
      </c>
      <c r="K7" s="89"/>
      <c r="L7" s="129"/>
    </row>
    <row r="8" spans="1:12" ht="60" x14ac:dyDescent="0.2">
      <c r="A8" s="46">
        <v>74531</v>
      </c>
      <c r="B8" s="44" t="s">
        <v>38</v>
      </c>
      <c r="C8" s="102">
        <v>4245500.71</v>
      </c>
      <c r="D8" s="45">
        <v>3616808.7</v>
      </c>
      <c r="E8" s="45">
        <v>491760</v>
      </c>
      <c r="F8" s="45">
        <v>0</v>
      </c>
      <c r="G8" s="102"/>
      <c r="H8" s="102">
        <f t="shared" si="1"/>
        <v>0</v>
      </c>
      <c r="I8" s="130">
        <f>H8/E8%</f>
        <v>0</v>
      </c>
      <c r="J8" s="102">
        <f>D8+H8</f>
        <v>3616808.7</v>
      </c>
      <c r="K8" s="121">
        <f>J8/C8%</f>
        <v>85.191569783060999</v>
      </c>
    </row>
    <row r="9" spans="1:12" ht="48" x14ac:dyDescent="0.2">
      <c r="A9" s="46">
        <v>66253</v>
      </c>
      <c r="B9" s="44" t="s">
        <v>51</v>
      </c>
      <c r="C9" s="102">
        <v>309614383.63</v>
      </c>
      <c r="D9" s="45">
        <v>302163221.76999998</v>
      </c>
      <c r="E9" s="45">
        <v>7278855</v>
      </c>
      <c r="F9" s="45">
        <v>0</v>
      </c>
      <c r="G9" s="102">
        <v>26755</v>
      </c>
      <c r="H9" s="102">
        <f t="shared" si="1"/>
        <v>26755</v>
      </c>
      <c r="I9" s="130">
        <f>H9/E9%</f>
        <v>0.36757154799759029</v>
      </c>
      <c r="J9" s="102">
        <f>D9+H9</f>
        <v>302189976.76999998</v>
      </c>
      <c r="K9" s="121">
        <f>J9/C9%</f>
        <v>97.602047174632418</v>
      </c>
    </row>
    <row r="10" spans="1:12" ht="44.25" customHeight="1" x14ac:dyDescent="0.2">
      <c r="A10" s="46">
        <v>72056</v>
      </c>
      <c r="B10" s="44" t="s">
        <v>39</v>
      </c>
      <c r="C10" s="102">
        <v>161711702.53</v>
      </c>
      <c r="D10" s="45">
        <v>158173649.43000001</v>
      </c>
      <c r="E10" s="45">
        <v>3538052</v>
      </c>
      <c r="F10" s="45">
        <v>0</v>
      </c>
      <c r="G10" s="102"/>
      <c r="H10" s="102">
        <f t="shared" si="1"/>
        <v>0</v>
      </c>
      <c r="I10" s="130">
        <f>H10/E10%</f>
        <v>0</v>
      </c>
      <c r="J10" s="102">
        <f>D10+H10</f>
        <v>158173649.43000001</v>
      </c>
      <c r="K10" s="121">
        <f>J10/C10%</f>
        <v>97.812123028422363</v>
      </c>
    </row>
    <row r="11" spans="1:12" ht="60" x14ac:dyDescent="0.2">
      <c r="A11" s="46">
        <v>74505</v>
      </c>
      <c r="B11" s="44" t="s">
        <v>52</v>
      </c>
      <c r="C11" s="102">
        <v>78610205.049999997</v>
      </c>
      <c r="D11" s="45">
        <v>76493767.019999996</v>
      </c>
      <c r="E11" s="45">
        <v>1378938</v>
      </c>
      <c r="F11" s="45">
        <v>0</v>
      </c>
      <c r="G11" s="102"/>
      <c r="H11" s="102">
        <f t="shared" si="1"/>
        <v>0</v>
      </c>
      <c r="I11" s="130">
        <f>H11/E11%</f>
        <v>0</v>
      </c>
      <c r="J11" s="102">
        <f>D11+H11</f>
        <v>76493767.019999996</v>
      </c>
      <c r="K11" s="121">
        <f>J11/C11%</f>
        <v>97.307680308614067</v>
      </c>
    </row>
    <row r="12" spans="1:12" ht="48" x14ac:dyDescent="0.2">
      <c r="A12" s="46">
        <v>58330</v>
      </c>
      <c r="B12" s="44" t="s">
        <v>147</v>
      </c>
      <c r="C12" s="102">
        <v>255270770.75</v>
      </c>
      <c r="D12" s="45">
        <v>241807197.77000001</v>
      </c>
      <c r="E12" s="45">
        <v>1015200</v>
      </c>
      <c r="F12" s="45">
        <v>0</v>
      </c>
      <c r="G12" s="102"/>
      <c r="H12" s="102">
        <f t="shared" si="1"/>
        <v>0</v>
      </c>
      <c r="I12" s="130">
        <f>H12/E12%</f>
        <v>0</v>
      </c>
      <c r="J12" s="102">
        <f>D12+H12</f>
        <v>241807197.77000001</v>
      </c>
      <c r="K12" s="121">
        <f>J12/C12%</f>
        <v>94.725767881515281</v>
      </c>
    </row>
    <row r="13" spans="1:12" ht="47.25" customHeight="1" x14ac:dyDescent="0.2">
      <c r="A13" s="46">
        <v>57894</v>
      </c>
      <c r="B13" s="44" t="s">
        <v>53</v>
      </c>
      <c r="C13" s="102">
        <v>224048015.52000001</v>
      </c>
      <c r="D13" s="45">
        <v>209397549</v>
      </c>
      <c r="E13" s="45">
        <v>14644135</v>
      </c>
      <c r="F13" s="45">
        <v>10263652</v>
      </c>
      <c r="G13" s="102">
        <v>591736</v>
      </c>
      <c r="H13" s="102">
        <f t="shared" si="1"/>
        <v>10855388</v>
      </c>
      <c r="I13" s="130">
        <f>H13/E13%</f>
        <v>74.127888058939632</v>
      </c>
      <c r="J13" s="102">
        <f>D13+H13</f>
        <v>220252937</v>
      </c>
      <c r="K13" s="121">
        <f>J13/C13%</f>
        <v>98.306131607016525</v>
      </c>
    </row>
    <row r="14" spans="1:12" ht="47.25" customHeight="1" x14ac:dyDescent="0.2">
      <c r="A14" s="46">
        <v>2423336</v>
      </c>
      <c r="B14" s="44" t="s">
        <v>129</v>
      </c>
      <c r="C14" s="102">
        <v>38779620</v>
      </c>
      <c r="D14" s="125">
        <v>0</v>
      </c>
      <c r="E14" s="125">
        <v>38779619</v>
      </c>
      <c r="F14" s="125">
        <v>19389809</v>
      </c>
      <c r="G14" s="102">
        <v>19389809</v>
      </c>
      <c r="H14" s="102">
        <f t="shared" si="1"/>
        <v>38779618</v>
      </c>
      <c r="I14" s="130">
        <f>H14/E14%</f>
        <v>99.999997421325872</v>
      </c>
      <c r="J14" s="102">
        <f>D14+H14</f>
        <v>38779618</v>
      </c>
      <c r="K14" s="121">
        <f>J14/C14%</f>
        <v>99.999994842651887</v>
      </c>
    </row>
    <row r="15" spans="1:12" ht="84" x14ac:dyDescent="0.2">
      <c r="A15" s="46">
        <v>2426423</v>
      </c>
      <c r="B15" s="44" t="s">
        <v>145</v>
      </c>
      <c r="C15" s="102">
        <v>4087789</v>
      </c>
      <c r="D15" s="125">
        <v>0</v>
      </c>
      <c r="E15" s="45">
        <v>4087789</v>
      </c>
      <c r="F15" s="45">
        <v>0</v>
      </c>
      <c r="G15" s="102"/>
      <c r="H15" s="102">
        <f t="shared" si="1"/>
        <v>0</v>
      </c>
      <c r="I15" s="130">
        <f>H15/E15%</f>
        <v>0</v>
      </c>
      <c r="J15" s="102">
        <f>D15+H15</f>
        <v>0</v>
      </c>
      <c r="K15" s="121">
        <f>J15/C15%</f>
        <v>0</v>
      </c>
    </row>
    <row r="16" spans="1:12" ht="84" x14ac:dyDescent="0.2">
      <c r="A16" s="46">
        <v>2426424</v>
      </c>
      <c r="B16" s="44" t="s">
        <v>140</v>
      </c>
      <c r="C16" s="102">
        <v>210000</v>
      </c>
      <c r="D16" s="125">
        <v>0</v>
      </c>
      <c r="E16" s="45">
        <v>210000</v>
      </c>
      <c r="F16" s="45">
        <v>0</v>
      </c>
      <c r="G16" s="102"/>
      <c r="H16" s="102">
        <f t="shared" si="1"/>
        <v>0</v>
      </c>
      <c r="I16" s="130">
        <f>H16/E16%</f>
        <v>0</v>
      </c>
      <c r="J16" s="102">
        <f>D16+H16</f>
        <v>0</v>
      </c>
      <c r="K16" s="121">
        <f>J16/C16%</f>
        <v>0</v>
      </c>
    </row>
    <row r="17" spans="1:12" ht="80.25" customHeight="1" x14ac:dyDescent="0.2">
      <c r="A17" s="46">
        <v>2426436</v>
      </c>
      <c r="B17" s="44" t="s">
        <v>141</v>
      </c>
      <c r="C17" s="102">
        <v>185000</v>
      </c>
      <c r="D17" s="125">
        <v>0</v>
      </c>
      <c r="E17" s="45">
        <v>185000</v>
      </c>
      <c r="F17" s="45">
        <v>0</v>
      </c>
      <c r="G17" s="102"/>
      <c r="H17" s="102">
        <f t="shared" si="1"/>
        <v>0</v>
      </c>
      <c r="I17" s="130">
        <f>H17/E17%</f>
        <v>0</v>
      </c>
      <c r="J17" s="102">
        <f>D17+H17</f>
        <v>0</v>
      </c>
      <c r="K17" s="121">
        <f>J17/C17%</f>
        <v>0</v>
      </c>
    </row>
    <row r="18" spans="1:12" ht="78.75" customHeight="1" x14ac:dyDescent="0.2">
      <c r="A18" s="46">
        <v>2426453</v>
      </c>
      <c r="B18" s="44" t="s">
        <v>142</v>
      </c>
      <c r="C18" s="102">
        <v>148000</v>
      </c>
      <c r="D18" s="125">
        <v>0</v>
      </c>
      <c r="E18" s="45">
        <v>148000</v>
      </c>
      <c r="F18" s="45">
        <v>0</v>
      </c>
      <c r="G18" s="102"/>
      <c r="H18" s="102">
        <f t="shared" si="1"/>
        <v>0</v>
      </c>
      <c r="I18" s="130">
        <f>H18/E18%</f>
        <v>0</v>
      </c>
      <c r="J18" s="102">
        <f>D18+H18</f>
        <v>0</v>
      </c>
      <c r="K18" s="121">
        <f>J18/C18%</f>
        <v>0</v>
      </c>
    </row>
    <row r="19" spans="1:12" ht="54.75" customHeight="1" x14ac:dyDescent="0.2">
      <c r="A19" s="46">
        <v>2426520</v>
      </c>
      <c r="B19" s="44" t="s">
        <v>143</v>
      </c>
      <c r="C19" s="102">
        <v>57000</v>
      </c>
      <c r="D19" s="125">
        <v>0</v>
      </c>
      <c r="E19" s="45">
        <v>57000</v>
      </c>
      <c r="F19" s="45">
        <v>0</v>
      </c>
      <c r="G19" s="102"/>
      <c r="H19" s="102">
        <f t="shared" si="1"/>
        <v>0</v>
      </c>
      <c r="I19" s="130">
        <f>H19/E19%</f>
        <v>0</v>
      </c>
      <c r="J19" s="102">
        <f>D19+H19</f>
        <v>0</v>
      </c>
      <c r="K19" s="121">
        <f>J19/C19%</f>
        <v>0</v>
      </c>
    </row>
    <row r="20" spans="1:12" ht="80.25" customHeight="1" x14ac:dyDescent="0.2">
      <c r="A20" s="46">
        <v>2426632</v>
      </c>
      <c r="B20" s="44" t="s">
        <v>144</v>
      </c>
      <c r="C20" s="102">
        <v>670000</v>
      </c>
      <c r="D20" s="125">
        <v>0</v>
      </c>
      <c r="E20" s="45">
        <v>670000</v>
      </c>
      <c r="F20" s="45">
        <v>0</v>
      </c>
      <c r="G20" s="102"/>
      <c r="H20" s="102">
        <f t="shared" si="1"/>
        <v>0</v>
      </c>
      <c r="I20" s="130">
        <f>H20/E20%</f>
        <v>0</v>
      </c>
      <c r="J20" s="102">
        <f>D20+H20</f>
        <v>0</v>
      </c>
      <c r="K20" s="121">
        <f>J20/C20%</f>
        <v>0</v>
      </c>
    </row>
    <row r="21" spans="1:12" ht="26.25" customHeight="1" x14ac:dyDescent="0.2">
      <c r="A21" s="44"/>
      <c r="B21" s="89" t="s">
        <v>56</v>
      </c>
      <c r="C21" s="89"/>
      <c r="D21" s="159">
        <f>D22</f>
        <v>1544079.07</v>
      </c>
      <c r="E21" s="159">
        <f>E22</f>
        <v>764049</v>
      </c>
      <c r="F21" s="159">
        <v>0</v>
      </c>
      <c r="G21" s="49">
        <f>G22</f>
        <v>222500</v>
      </c>
      <c r="H21" s="49">
        <f t="shared" si="1"/>
        <v>222500</v>
      </c>
      <c r="I21" s="90">
        <f>H21/E21%</f>
        <v>29.121168930264943</v>
      </c>
      <c r="J21" s="49">
        <f>D21+H21</f>
        <v>1766579.07</v>
      </c>
      <c r="K21" s="49"/>
      <c r="L21" s="33"/>
    </row>
    <row r="22" spans="1:12" ht="48" x14ac:dyDescent="0.2">
      <c r="A22" s="46">
        <v>117211</v>
      </c>
      <c r="B22" s="44" t="s">
        <v>57</v>
      </c>
      <c r="C22" s="102">
        <v>2308127.64</v>
      </c>
      <c r="D22" s="102">
        <v>1544079.07</v>
      </c>
      <c r="E22" s="45">
        <v>764049</v>
      </c>
      <c r="F22" s="45">
        <v>0</v>
      </c>
      <c r="G22" s="102">
        <v>222500</v>
      </c>
      <c r="H22" s="102">
        <f t="shared" si="1"/>
        <v>222500</v>
      </c>
      <c r="I22" s="130">
        <f>H22/E22%</f>
        <v>29.121168930264943</v>
      </c>
      <c r="J22" s="102">
        <f>D22+H22</f>
        <v>1766579.07</v>
      </c>
      <c r="K22" s="121">
        <f>J22/C22%</f>
        <v>76.537321393543024</v>
      </c>
    </row>
    <row r="23" spans="1:12" ht="26.25" customHeight="1" x14ac:dyDescent="0.2">
      <c r="A23" s="44"/>
      <c r="B23" s="89" t="s">
        <v>58</v>
      </c>
      <c r="C23" s="89"/>
      <c r="D23" s="49">
        <f>D24</f>
        <v>79239968.409999996</v>
      </c>
      <c r="E23" s="49">
        <f>E24</f>
        <v>533380</v>
      </c>
      <c r="F23" s="49">
        <v>0</v>
      </c>
      <c r="G23" s="49">
        <f>G24</f>
        <v>274496</v>
      </c>
      <c r="H23" s="49">
        <f t="shared" si="1"/>
        <v>274496</v>
      </c>
      <c r="I23" s="90">
        <f>H23/E23%</f>
        <v>51.463496944017393</v>
      </c>
      <c r="J23" s="49">
        <f>D23+H23</f>
        <v>79514464.409999996</v>
      </c>
      <c r="K23" s="49"/>
      <c r="L23" s="33"/>
    </row>
    <row r="24" spans="1:12" ht="48" x14ac:dyDescent="0.2">
      <c r="A24" s="46">
        <v>16823</v>
      </c>
      <c r="B24" s="44" t="s">
        <v>59</v>
      </c>
      <c r="C24" s="102">
        <v>131606305.98999999</v>
      </c>
      <c r="D24" s="102">
        <v>79239968.409999996</v>
      </c>
      <c r="E24" s="45">
        <v>533380</v>
      </c>
      <c r="F24" s="45">
        <v>0</v>
      </c>
      <c r="G24" s="102">
        <v>274496</v>
      </c>
      <c r="H24" s="102">
        <f t="shared" si="1"/>
        <v>274496</v>
      </c>
      <c r="I24" s="130">
        <f>H24/E24%</f>
        <v>51.463496944017393</v>
      </c>
      <c r="J24" s="102">
        <f>D24+H24</f>
        <v>79514464.409999996</v>
      </c>
      <c r="K24" s="121">
        <f>J24/C24%</f>
        <v>60.418430417796117</v>
      </c>
    </row>
    <row r="25" spans="1:12" ht="24" x14ac:dyDescent="0.2">
      <c r="A25" s="46"/>
      <c r="B25" s="89" t="s">
        <v>139</v>
      </c>
      <c r="C25" s="89"/>
      <c r="D25" s="49">
        <f>D26</f>
        <v>0</v>
      </c>
      <c r="E25" s="49">
        <f>E26</f>
        <v>1135249</v>
      </c>
      <c r="F25" s="49">
        <v>0</v>
      </c>
      <c r="G25" s="49"/>
      <c r="H25" s="49">
        <f t="shared" si="1"/>
        <v>0</v>
      </c>
      <c r="I25" s="90">
        <f>H25/E25%</f>
        <v>0</v>
      </c>
      <c r="J25" s="49">
        <f>D25+H25</f>
        <v>0</v>
      </c>
      <c r="K25" s="49"/>
    </row>
    <row r="26" spans="1:12" ht="109.5" customHeight="1" x14ac:dyDescent="0.2">
      <c r="A26" s="46">
        <v>2425626</v>
      </c>
      <c r="B26" s="44" t="s">
        <v>148</v>
      </c>
      <c r="C26" s="102">
        <v>1135248.99</v>
      </c>
      <c r="D26" s="102">
        <v>0</v>
      </c>
      <c r="E26" s="45">
        <v>1135249</v>
      </c>
      <c r="F26" s="45">
        <v>0</v>
      </c>
      <c r="G26" s="102"/>
      <c r="H26" s="102">
        <f t="shared" si="1"/>
        <v>0</v>
      </c>
      <c r="I26" s="130">
        <f>H26/E26%</f>
        <v>0</v>
      </c>
      <c r="J26" s="102">
        <f>D26+H26</f>
        <v>0</v>
      </c>
      <c r="K26" s="121">
        <f>J26/C26%</f>
        <v>0</v>
      </c>
    </row>
    <row r="27" spans="1:12" ht="26.25" customHeight="1" x14ac:dyDescent="0.2">
      <c r="A27" s="44"/>
      <c r="B27" s="89" t="s">
        <v>138</v>
      </c>
      <c r="C27" s="89"/>
      <c r="D27" s="49">
        <f>SUM(D28:D31)</f>
        <v>4128507.68</v>
      </c>
      <c r="E27" s="49">
        <f>SUM(E28:E32)</f>
        <v>5258974</v>
      </c>
      <c r="F27" s="49">
        <v>0</v>
      </c>
      <c r="G27" s="49">
        <f t="shared" ref="G27" si="2">SUM(G28:G32)</f>
        <v>0</v>
      </c>
      <c r="H27" s="49">
        <f t="shared" si="1"/>
        <v>0</v>
      </c>
      <c r="I27" s="90">
        <f>H27/E27%</f>
        <v>0</v>
      </c>
      <c r="J27" s="49">
        <f>D27+H27</f>
        <v>4128507.68</v>
      </c>
      <c r="K27" s="49"/>
      <c r="L27" s="33"/>
    </row>
    <row r="28" spans="1:12" ht="48" x14ac:dyDescent="0.2">
      <c r="A28" s="46">
        <v>18754</v>
      </c>
      <c r="B28" s="44" t="s">
        <v>60</v>
      </c>
      <c r="C28" s="102">
        <v>1190940.93</v>
      </c>
      <c r="D28" s="102">
        <v>1001063.68</v>
      </c>
      <c r="E28" s="45">
        <v>189877</v>
      </c>
      <c r="F28" s="45">
        <v>0</v>
      </c>
      <c r="G28" s="102"/>
      <c r="H28" s="102">
        <f t="shared" si="1"/>
        <v>0</v>
      </c>
      <c r="I28" s="130">
        <f>H28/E28%</f>
        <v>0</v>
      </c>
      <c r="J28" s="102">
        <f>D28+H28</f>
        <v>1001063.68</v>
      </c>
      <c r="K28" s="121">
        <f>J28/C28%</f>
        <v>84.056535028987554</v>
      </c>
    </row>
    <row r="29" spans="1:12" ht="36" x14ac:dyDescent="0.2">
      <c r="A29" s="46">
        <v>147464</v>
      </c>
      <c r="B29" s="44" t="s">
        <v>29</v>
      </c>
      <c r="C29" s="102">
        <v>1168022</v>
      </c>
      <c r="D29" s="102">
        <v>1394096</v>
      </c>
      <c r="E29" s="45">
        <v>72850</v>
      </c>
      <c r="F29" s="45">
        <v>0</v>
      </c>
      <c r="G29" s="102"/>
      <c r="H29" s="102">
        <f t="shared" si="1"/>
        <v>0</v>
      </c>
      <c r="I29" s="130">
        <f>H29/E29%</f>
        <v>0</v>
      </c>
      <c r="J29" s="102">
        <f>D29+H29</f>
        <v>1394096</v>
      </c>
      <c r="K29" s="121">
        <f>J29/C29%</f>
        <v>119.35528611618618</v>
      </c>
    </row>
    <row r="30" spans="1:12" ht="36" x14ac:dyDescent="0.2">
      <c r="A30" s="46">
        <v>182070</v>
      </c>
      <c r="B30" s="44" t="s">
        <v>61</v>
      </c>
      <c r="C30" s="102">
        <v>1222216.1399999999</v>
      </c>
      <c r="D30" s="102">
        <v>1014908</v>
      </c>
      <c r="E30" s="45">
        <v>39005</v>
      </c>
      <c r="F30" s="45">
        <v>0</v>
      </c>
      <c r="G30" s="102"/>
      <c r="H30" s="102">
        <f t="shared" si="1"/>
        <v>0</v>
      </c>
      <c r="I30" s="130">
        <f>H30/E30%</f>
        <v>0</v>
      </c>
      <c r="J30" s="102">
        <f>D30+H30</f>
        <v>1014908</v>
      </c>
      <c r="K30" s="121">
        <f>J30/C30%</f>
        <v>83.038340501705378</v>
      </c>
    </row>
    <row r="31" spans="1:12" ht="36" x14ac:dyDescent="0.2">
      <c r="A31" s="127">
        <v>206839</v>
      </c>
      <c r="B31" s="128" t="s">
        <v>62</v>
      </c>
      <c r="C31" s="102">
        <v>1531774.66</v>
      </c>
      <c r="D31" s="102">
        <v>718440</v>
      </c>
      <c r="E31" s="102">
        <v>457242</v>
      </c>
      <c r="F31" s="102">
        <v>0</v>
      </c>
      <c r="G31" s="102"/>
      <c r="H31" s="102">
        <f t="shared" si="1"/>
        <v>0</v>
      </c>
      <c r="I31" s="130">
        <f>H31/E31%</f>
        <v>0</v>
      </c>
      <c r="J31" s="102">
        <f>D31+H31</f>
        <v>718440</v>
      </c>
      <c r="K31" s="130">
        <f>J31/C31%</f>
        <v>46.902460183014128</v>
      </c>
    </row>
    <row r="32" spans="1:12" ht="66" customHeight="1" x14ac:dyDescent="0.2">
      <c r="A32" s="46">
        <v>2423360</v>
      </c>
      <c r="B32" s="128" t="s">
        <v>131</v>
      </c>
      <c r="C32" s="102">
        <v>4500000</v>
      </c>
      <c r="D32" s="102">
        <v>0</v>
      </c>
      <c r="E32" s="102">
        <v>4500000</v>
      </c>
      <c r="F32" s="102">
        <v>0</v>
      </c>
      <c r="G32" s="102"/>
      <c r="H32" s="102">
        <f t="shared" si="1"/>
        <v>0</v>
      </c>
      <c r="I32" s="130">
        <f>H32/E32%</f>
        <v>0</v>
      </c>
      <c r="J32" s="102">
        <f>D32+H32</f>
        <v>0</v>
      </c>
      <c r="K32" s="130">
        <f>J32/C32%</f>
        <v>0</v>
      </c>
    </row>
    <row r="33" spans="1:12" ht="26.25" customHeight="1" x14ac:dyDescent="0.2">
      <c r="A33" s="44"/>
      <c r="B33" s="89" t="s">
        <v>63</v>
      </c>
      <c r="C33" s="89"/>
      <c r="D33" s="49">
        <f>SUM(D34:D45)</f>
        <v>10405716.65</v>
      </c>
      <c r="E33" s="49">
        <f>SUM(E34:E45)</f>
        <v>6914424</v>
      </c>
      <c r="F33" s="49">
        <f>SUM(F34:F45)</f>
        <v>601674</v>
      </c>
      <c r="G33" s="49">
        <f t="shared" ref="G33" si="3">SUM(G34:G45)</f>
        <v>635196</v>
      </c>
      <c r="H33" s="49">
        <f t="shared" si="1"/>
        <v>1236870</v>
      </c>
      <c r="I33" s="90">
        <f>H33/E33%</f>
        <v>17.888257937320592</v>
      </c>
      <c r="J33" s="49">
        <f>D33+H33</f>
        <v>11642586.65</v>
      </c>
      <c r="K33" s="49"/>
      <c r="L33" s="33"/>
    </row>
    <row r="34" spans="1:12" ht="48" x14ac:dyDescent="0.2">
      <c r="A34" s="46">
        <v>220053</v>
      </c>
      <c r="B34" s="44" t="s">
        <v>64</v>
      </c>
      <c r="C34" s="102">
        <v>18558666.600000001</v>
      </c>
      <c r="D34" s="119">
        <v>223000</v>
      </c>
      <c r="E34" s="102">
        <v>4711046</v>
      </c>
      <c r="F34" s="102">
        <v>0</v>
      </c>
      <c r="G34" s="102"/>
      <c r="H34" s="102">
        <f t="shared" si="1"/>
        <v>0</v>
      </c>
      <c r="I34" s="130">
        <f>H34/E34%</f>
        <v>0</v>
      </c>
      <c r="J34" s="102">
        <f>D34+H34</f>
        <v>223000</v>
      </c>
      <c r="K34" s="121">
        <f>J34/C34%</f>
        <v>1.2015949464817692</v>
      </c>
    </row>
    <row r="35" spans="1:12" ht="39.75" customHeight="1" x14ac:dyDescent="0.2">
      <c r="A35" s="46">
        <v>285368</v>
      </c>
      <c r="B35" s="44" t="s">
        <v>149</v>
      </c>
      <c r="C35" s="102">
        <v>7907362.4400000004</v>
      </c>
      <c r="D35" s="119">
        <v>7122746.7000000002</v>
      </c>
      <c r="E35" s="45">
        <v>766385</v>
      </c>
      <c r="F35" s="165">
        <v>0</v>
      </c>
      <c r="G35" s="102"/>
      <c r="H35" s="102">
        <f t="shared" si="1"/>
        <v>0</v>
      </c>
      <c r="I35" s="130">
        <f>H35/E35%</f>
        <v>0</v>
      </c>
      <c r="J35" s="102">
        <f>D35+H35</f>
        <v>7122746.7000000002</v>
      </c>
      <c r="K35" s="121">
        <f>J35/C35%</f>
        <v>90.077402598482635</v>
      </c>
    </row>
    <row r="36" spans="1:12" ht="45" customHeight="1" x14ac:dyDescent="0.2">
      <c r="A36" s="46">
        <v>271878</v>
      </c>
      <c r="B36" s="44" t="s">
        <v>150</v>
      </c>
      <c r="C36" s="45">
        <v>3260093.42</v>
      </c>
      <c r="D36" s="119">
        <v>3059969.95</v>
      </c>
      <c r="E36" s="45">
        <v>200123</v>
      </c>
      <c r="F36" s="165">
        <v>0</v>
      </c>
      <c r="G36" s="102"/>
      <c r="H36" s="102">
        <f t="shared" si="1"/>
        <v>0</v>
      </c>
      <c r="I36" s="130">
        <f>H36/E36%</f>
        <v>0</v>
      </c>
      <c r="J36" s="102">
        <f>D36+H36</f>
        <v>3059969.95</v>
      </c>
      <c r="K36" s="121">
        <f>J36/C36%</f>
        <v>93.861419161417786</v>
      </c>
    </row>
    <row r="37" spans="1:12" ht="48" x14ac:dyDescent="0.2">
      <c r="A37" s="46">
        <v>2380918</v>
      </c>
      <c r="B37" s="44" t="s">
        <v>65</v>
      </c>
      <c r="C37" s="166">
        <v>350001</v>
      </c>
      <c r="D37" s="119">
        <v>0</v>
      </c>
      <c r="E37" s="125">
        <v>321300</v>
      </c>
      <c r="F37" s="125">
        <v>0</v>
      </c>
      <c r="G37" s="102">
        <v>321300</v>
      </c>
      <c r="H37" s="102">
        <f t="shared" si="1"/>
        <v>321300</v>
      </c>
      <c r="I37" s="130">
        <f>H37/E37%</f>
        <v>100</v>
      </c>
      <c r="J37" s="102">
        <f>D37+H37</f>
        <v>321300</v>
      </c>
      <c r="K37" s="121">
        <f>J37/C37%</f>
        <v>91.799737715035093</v>
      </c>
    </row>
    <row r="38" spans="1:12" ht="36" x14ac:dyDescent="0.2">
      <c r="A38" s="46">
        <v>2380922</v>
      </c>
      <c r="B38" s="44" t="s">
        <v>66</v>
      </c>
      <c r="C38" s="102">
        <v>226400</v>
      </c>
      <c r="D38" s="119">
        <v>0</v>
      </c>
      <c r="E38" s="45">
        <v>203791</v>
      </c>
      <c r="F38" s="45">
        <v>0</v>
      </c>
      <c r="G38" s="102">
        <v>203791</v>
      </c>
      <c r="H38" s="102">
        <f t="shared" si="1"/>
        <v>203791</v>
      </c>
      <c r="I38" s="130">
        <f>H38/E38%</f>
        <v>100</v>
      </c>
      <c r="J38" s="102">
        <f>D38+H38</f>
        <v>203791</v>
      </c>
      <c r="K38" s="121">
        <f>J38/C38%</f>
        <v>90.013692579505303</v>
      </c>
    </row>
    <row r="39" spans="1:12" ht="36" x14ac:dyDescent="0.2">
      <c r="A39" s="46">
        <v>2380925</v>
      </c>
      <c r="B39" s="44" t="s">
        <v>67</v>
      </c>
      <c r="C39" s="102">
        <v>127900</v>
      </c>
      <c r="D39" s="119">
        <v>0</v>
      </c>
      <c r="E39" s="45">
        <v>125900</v>
      </c>
      <c r="F39" s="45">
        <v>125900</v>
      </c>
      <c r="G39" s="102"/>
      <c r="H39" s="102">
        <f t="shared" si="1"/>
        <v>125900</v>
      </c>
      <c r="I39" s="130">
        <f>H39/E39%</f>
        <v>100</v>
      </c>
      <c r="J39" s="102">
        <f>D39+H39</f>
        <v>125900</v>
      </c>
      <c r="K39" s="121">
        <f>J39/C39%</f>
        <v>98.43627834245504</v>
      </c>
    </row>
    <row r="40" spans="1:12" ht="36" x14ac:dyDescent="0.2">
      <c r="A40" s="46">
        <v>2380928</v>
      </c>
      <c r="B40" s="44" t="s">
        <v>68</v>
      </c>
      <c r="C40" s="102">
        <v>174005</v>
      </c>
      <c r="D40" s="119">
        <v>0</v>
      </c>
      <c r="E40" s="45">
        <v>161155</v>
      </c>
      <c r="F40" s="45">
        <v>97500</v>
      </c>
      <c r="G40" s="102">
        <v>63655</v>
      </c>
      <c r="H40" s="102">
        <f t="shared" si="1"/>
        <v>161155</v>
      </c>
      <c r="I40" s="130">
        <f>H40/E40%</f>
        <v>100</v>
      </c>
      <c r="J40" s="102">
        <f>D40+H40</f>
        <v>161155</v>
      </c>
      <c r="K40" s="121">
        <f>J40/C40%</f>
        <v>92.615154736932851</v>
      </c>
    </row>
    <row r="41" spans="1:12" ht="48" x14ac:dyDescent="0.2">
      <c r="A41" s="46">
        <v>2380929</v>
      </c>
      <c r="B41" s="44" t="s">
        <v>69</v>
      </c>
      <c r="C41" s="102">
        <v>138886</v>
      </c>
      <c r="D41" s="119">
        <v>0</v>
      </c>
      <c r="E41" s="45">
        <v>124195</v>
      </c>
      <c r="F41" s="45">
        <v>124195</v>
      </c>
      <c r="G41" s="102"/>
      <c r="H41" s="102">
        <f t="shared" si="1"/>
        <v>124195</v>
      </c>
      <c r="I41" s="130">
        <f>H41/E41%</f>
        <v>100</v>
      </c>
      <c r="J41" s="102">
        <f>D41+H41</f>
        <v>124195</v>
      </c>
      <c r="K41" s="121">
        <f>J41/C41%</f>
        <v>89.422259983007649</v>
      </c>
    </row>
    <row r="42" spans="1:12" ht="24" x14ac:dyDescent="0.2">
      <c r="A42" s="46">
        <v>2380934</v>
      </c>
      <c r="B42" s="44" t="s">
        <v>70</v>
      </c>
      <c r="C42" s="102">
        <v>121720</v>
      </c>
      <c r="D42" s="119">
        <v>0</v>
      </c>
      <c r="E42" s="45">
        <v>97779</v>
      </c>
      <c r="F42" s="45">
        <v>97779</v>
      </c>
      <c r="G42" s="102"/>
      <c r="H42" s="102">
        <f t="shared" si="1"/>
        <v>97779</v>
      </c>
      <c r="I42" s="130">
        <f>H42/E42%</f>
        <v>100</v>
      </c>
      <c r="J42" s="102">
        <f>D42+H42</f>
        <v>97779</v>
      </c>
      <c r="K42" s="121">
        <f>J42/C42%</f>
        <v>80.331087742359514</v>
      </c>
    </row>
    <row r="43" spans="1:12" ht="48" x14ac:dyDescent="0.2">
      <c r="A43" s="46">
        <v>2380935</v>
      </c>
      <c r="B43" s="44" t="s">
        <v>71</v>
      </c>
      <c r="C43" s="102">
        <v>95300</v>
      </c>
      <c r="D43" s="119">
        <v>0</v>
      </c>
      <c r="E43" s="45">
        <v>94000</v>
      </c>
      <c r="F43" s="45">
        <v>94000</v>
      </c>
      <c r="G43" s="102"/>
      <c r="H43" s="102">
        <f t="shared" si="1"/>
        <v>94000</v>
      </c>
      <c r="I43" s="130">
        <f>H43/E43%</f>
        <v>100</v>
      </c>
      <c r="J43" s="102">
        <f>D43+H43</f>
        <v>94000</v>
      </c>
      <c r="K43" s="121">
        <f>J43/C43%</f>
        <v>98.635886673662114</v>
      </c>
    </row>
    <row r="44" spans="1:12" ht="36" x14ac:dyDescent="0.2">
      <c r="A44" s="46">
        <v>2380936</v>
      </c>
      <c r="B44" s="44" t="s">
        <v>72</v>
      </c>
      <c r="C44" s="102">
        <v>70698</v>
      </c>
      <c r="D44" s="119">
        <v>0</v>
      </c>
      <c r="E44" s="45">
        <v>62300</v>
      </c>
      <c r="F44" s="45">
        <v>62300</v>
      </c>
      <c r="G44" s="102"/>
      <c r="H44" s="102">
        <f t="shared" si="1"/>
        <v>62300</v>
      </c>
      <c r="I44" s="130">
        <f>H44/E44%</f>
        <v>100</v>
      </c>
      <c r="J44" s="102">
        <f>D44+H44</f>
        <v>62300</v>
      </c>
      <c r="K44" s="121">
        <f>J44/C44%</f>
        <v>88.121304704517812</v>
      </c>
    </row>
    <row r="45" spans="1:12" ht="48" x14ac:dyDescent="0.2">
      <c r="A45" s="46">
        <v>2381093</v>
      </c>
      <c r="B45" s="44" t="s">
        <v>73</v>
      </c>
      <c r="C45" s="102">
        <v>50000</v>
      </c>
      <c r="D45" s="119">
        <v>0</v>
      </c>
      <c r="E45" s="45">
        <v>46450</v>
      </c>
      <c r="F45" s="45">
        <v>0</v>
      </c>
      <c r="G45" s="102">
        <v>46450</v>
      </c>
      <c r="H45" s="102">
        <f t="shared" si="1"/>
        <v>46450</v>
      </c>
      <c r="I45" s="130">
        <f>H45/E45%</f>
        <v>100</v>
      </c>
      <c r="J45" s="102">
        <f>D45+H45</f>
        <v>46450</v>
      </c>
      <c r="K45" s="121">
        <f>J45/C45%</f>
        <v>92.9</v>
      </c>
    </row>
    <row r="46" spans="1:12" ht="26.25" customHeight="1" x14ac:dyDescent="0.2">
      <c r="A46" s="44"/>
      <c r="B46" s="89" t="s">
        <v>74</v>
      </c>
      <c r="C46" s="89"/>
      <c r="D46" s="49">
        <f>D47</f>
        <v>0</v>
      </c>
      <c r="E46" s="49">
        <f>E47</f>
        <v>240000</v>
      </c>
      <c r="F46" s="49">
        <v>0</v>
      </c>
      <c r="G46" s="49"/>
      <c r="H46" s="49">
        <f t="shared" si="1"/>
        <v>0</v>
      </c>
      <c r="I46" s="90">
        <f>H46/E46%</f>
        <v>0</v>
      </c>
      <c r="J46" s="49">
        <f>D46+H46</f>
        <v>0</v>
      </c>
      <c r="K46" s="49"/>
      <c r="L46" s="33"/>
    </row>
    <row r="47" spans="1:12" ht="60" x14ac:dyDescent="0.2">
      <c r="A47" s="46">
        <v>2345333</v>
      </c>
      <c r="B47" s="44" t="s">
        <v>75</v>
      </c>
      <c r="C47" s="102">
        <v>240000</v>
      </c>
      <c r="D47" s="102">
        <v>0</v>
      </c>
      <c r="E47" s="45">
        <v>240000</v>
      </c>
      <c r="F47" s="45">
        <v>0</v>
      </c>
      <c r="G47" s="102"/>
      <c r="H47" s="102">
        <f t="shared" si="1"/>
        <v>0</v>
      </c>
      <c r="I47" s="130">
        <f>H47/E47%</f>
        <v>0</v>
      </c>
      <c r="J47" s="102">
        <f>D47+H47</f>
        <v>0</v>
      </c>
      <c r="K47" s="121">
        <f>J47/C47%</f>
        <v>0</v>
      </c>
    </row>
    <row r="48" spans="1:12" ht="26.25" customHeight="1" x14ac:dyDescent="0.2">
      <c r="A48" s="44"/>
      <c r="B48" s="89" t="s">
        <v>76</v>
      </c>
      <c r="C48" s="89"/>
      <c r="D48" s="49">
        <f>D49</f>
        <v>902012.08</v>
      </c>
      <c r="E48" s="49">
        <f>E49</f>
        <v>355067</v>
      </c>
      <c r="F48" s="49">
        <f>F49</f>
        <v>209997</v>
      </c>
      <c r="G48" s="49"/>
      <c r="H48" s="49">
        <f t="shared" si="1"/>
        <v>209997</v>
      </c>
      <c r="I48" s="90">
        <f>H48/E48%</f>
        <v>59.142922321702663</v>
      </c>
      <c r="J48" s="49">
        <f>D48+H48</f>
        <v>1112009.08</v>
      </c>
      <c r="K48" s="49"/>
      <c r="L48" s="33"/>
    </row>
    <row r="49" spans="1:12" ht="60" x14ac:dyDescent="0.2">
      <c r="A49" s="46">
        <v>172862</v>
      </c>
      <c r="B49" s="44" t="s">
        <v>77</v>
      </c>
      <c r="C49" s="102">
        <v>1266047.04</v>
      </c>
      <c r="D49" s="102">
        <v>902012.08</v>
      </c>
      <c r="E49" s="45">
        <v>355067</v>
      </c>
      <c r="F49" s="45">
        <v>209997</v>
      </c>
      <c r="G49" s="102"/>
      <c r="H49" s="102">
        <f t="shared" si="1"/>
        <v>209997</v>
      </c>
      <c r="I49" s="130">
        <f>H49/E49%</f>
        <v>59.142922321702663</v>
      </c>
      <c r="J49" s="102">
        <f>D49+H49</f>
        <v>1112009.08</v>
      </c>
      <c r="K49" s="121">
        <f>J49/C49%</f>
        <v>87.83315665743352</v>
      </c>
    </row>
    <row r="50" spans="1:12" ht="36" x14ac:dyDescent="0.2">
      <c r="A50" s="44"/>
      <c r="B50" s="89" t="s">
        <v>78</v>
      </c>
      <c r="C50" s="89"/>
      <c r="D50" s="49">
        <f>D51</f>
        <v>708875.71</v>
      </c>
      <c r="E50" s="49">
        <f>E51</f>
        <v>48720</v>
      </c>
      <c r="F50" s="49">
        <v>0</v>
      </c>
      <c r="G50" s="49"/>
      <c r="H50" s="49">
        <f t="shared" si="1"/>
        <v>0</v>
      </c>
      <c r="I50" s="90">
        <f>H50/E50%</f>
        <v>0</v>
      </c>
      <c r="J50" s="49">
        <f>D50+H50</f>
        <v>708875.71</v>
      </c>
      <c r="K50" s="49"/>
      <c r="L50" s="33"/>
    </row>
    <row r="51" spans="1:12" ht="60" x14ac:dyDescent="0.2">
      <c r="A51" s="46">
        <v>255957</v>
      </c>
      <c r="B51" s="44" t="s">
        <v>79</v>
      </c>
      <c r="C51" s="102">
        <v>1184329.48</v>
      </c>
      <c r="D51" s="102">
        <v>708875.71</v>
      </c>
      <c r="E51" s="45">
        <v>48720</v>
      </c>
      <c r="F51" s="45">
        <v>0</v>
      </c>
      <c r="G51" s="102"/>
      <c r="H51" s="102">
        <f t="shared" si="1"/>
        <v>0</v>
      </c>
      <c r="I51" s="130">
        <f>H51/E51%</f>
        <v>0</v>
      </c>
      <c r="J51" s="102">
        <f>D51+H51</f>
        <v>708875.71</v>
      </c>
      <c r="K51" s="121">
        <f>J51/C51%</f>
        <v>59.854603129527774</v>
      </c>
    </row>
    <row r="52" spans="1:12" ht="29.25" customHeight="1" x14ac:dyDescent="0.2">
      <c r="A52" s="52"/>
      <c r="B52" s="47" t="s">
        <v>80</v>
      </c>
      <c r="C52" s="48"/>
      <c r="D52" s="49">
        <f>SUM(D53:D78)</f>
        <v>149107462.78999999</v>
      </c>
      <c r="E52" s="49">
        <f>SUM(E53:E78)</f>
        <v>189022804</v>
      </c>
      <c r="F52" s="49">
        <f>SUM(F53:F78)</f>
        <v>57726352.140000008</v>
      </c>
      <c r="G52" s="49">
        <f t="shared" ref="G52" si="4">SUM(G53:G78)</f>
        <v>14568127.810000001</v>
      </c>
      <c r="H52" s="49">
        <f t="shared" si="1"/>
        <v>72294479.950000003</v>
      </c>
      <c r="I52" s="114">
        <f>H52/E52%</f>
        <v>38.24643292774347</v>
      </c>
      <c r="J52" s="49">
        <f>D52+H52</f>
        <v>221401942.74000001</v>
      </c>
      <c r="K52" s="114"/>
    </row>
    <row r="53" spans="1:12" ht="20.25" customHeight="1" x14ac:dyDescent="0.2">
      <c r="A53" s="50"/>
      <c r="B53" s="44" t="s">
        <v>81</v>
      </c>
      <c r="C53" s="45"/>
      <c r="D53" s="45">
        <v>30983203</v>
      </c>
      <c r="E53" s="45">
        <v>13611130</v>
      </c>
      <c r="F53" s="45">
        <v>4250269</v>
      </c>
      <c r="G53" s="45">
        <v>1581384</v>
      </c>
      <c r="H53" s="45">
        <f t="shared" si="1"/>
        <v>5831653</v>
      </c>
      <c r="I53" s="88">
        <f>H53/E53%</f>
        <v>42.844738093016531</v>
      </c>
      <c r="J53" s="102">
        <f>D53+H53</f>
        <v>36814856</v>
      </c>
      <c r="K53" s="67"/>
      <c r="L53" s="99"/>
    </row>
    <row r="54" spans="1:12" ht="72" x14ac:dyDescent="0.2">
      <c r="A54" s="35">
        <v>67776</v>
      </c>
      <c r="B54" s="44" t="s">
        <v>82</v>
      </c>
      <c r="C54" s="45">
        <v>67541014</v>
      </c>
      <c r="D54" s="45">
        <v>66960886.560000002</v>
      </c>
      <c r="E54" s="45">
        <v>585164</v>
      </c>
      <c r="F54" s="45">
        <v>0</v>
      </c>
      <c r="G54" s="120"/>
      <c r="H54" s="120">
        <f t="shared" si="1"/>
        <v>0</v>
      </c>
      <c r="I54" s="67">
        <f>H54/E54%</f>
        <v>0</v>
      </c>
      <c r="J54" s="102">
        <f>D54+H54</f>
        <v>66960886.560000002</v>
      </c>
      <c r="K54" s="67">
        <f>J54/C54%</f>
        <v>99.14107383700221</v>
      </c>
    </row>
    <row r="55" spans="1:12" ht="72" x14ac:dyDescent="0.2">
      <c r="A55" s="35">
        <v>67932</v>
      </c>
      <c r="B55" s="44" t="s">
        <v>83</v>
      </c>
      <c r="C55" s="45">
        <v>32472052</v>
      </c>
      <c r="D55" s="45">
        <v>32237298.57</v>
      </c>
      <c r="E55" s="45">
        <v>207959</v>
      </c>
      <c r="F55" s="45">
        <v>178353</v>
      </c>
      <c r="G55" s="120"/>
      <c r="H55" s="120">
        <f t="shared" si="1"/>
        <v>178353</v>
      </c>
      <c r="I55" s="67">
        <f>H55/E55%</f>
        <v>85.763539928543608</v>
      </c>
      <c r="J55" s="102">
        <f>D55+H55</f>
        <v>32415651.57</v>
      </c>
      <c r="K55" s="67">
        <f>J55/C55%</f>
        <v>99.826310853407108</v>
      </c>
    </row>
    <row r="56" spans="1:12" ht="48" x14ac:dyDescent="0.2">
      <c r="A56" s="46">
        <v>177475</v>
      </c>
      <c r="B56" s="44" t="s">
        <v>151</v>
      </c>
      <c r="C56" s="45">
        <v>17507561</v>
      </c>
      <c r="D56" s="45">
        <v>0</v>
      </c>
      <c r="E56" s="45">
        <v>383899</v>
      </c>
      <c r="F56" s="45">
        <v>0</v>
      </c>
      <c r="G56" s="120"/>
      <c r="H56" s="120">
        <f t="shared" si="1"/>
        <v>0</v>
      </c>
      <c r="I56" s="67">
        <f>H56/E56%</f>
        <v>0</v>
      </c>
      <c r="J56" s="102">
        <f>D56+H56</f>
        <v>0</v>
      </c>
      <c r="K56" s="67">
        <f>J56/C56%</f>
        <v>0</v>
      </c>
    </row>
    <row r="57" spans="1:12" ht="67.5" customHeight="1" x14ac:dyDescent="0.2">
      <c r="A57" s="35">
        <v>268462</v>
      </c>
      <c r="B57" s="44" t="s">
        <v>84</v>
      </c>
      <c r="C57" s="45">
        <v>147554030.06</v>
      </c>
      <c r="D57" s="45">
        <v>4036213.28</v>
      </c>
      <c r="E57" s="45">
        <v>30497228</v>
      </c>
      <c r="F57" s="45">
        <v>11346518</v>
      </c>
      <c r="G57" s="120">
        <v>8202630</v>
      </c>
      <c r="H57" s="120">
        <f t="shared" si="1"/>
        <v>19549148</v>
      </c>
      <c r="I57" s="67">
        <f>H57/E57%</f>
        <v>64.10139308398783</v>
      </c>
      <c r="J57" s="102">
        <f>D57+H57</f>
        <v>23585361.280000001</v>
      </c>
      <c r="K57" s="67">
        <f>J57/C57%</f>
        <v>15.98422033638083</v>
      </c>
    </row>
    <row r="58" spans="1:12" ht="53.25" customHeight="1" x14ac:dyDescent="0.2">
      <c r="A58" s="35">
        <v>305343</v>
      </c>
      <c r="B58" s="154" t="s">
        <v>85</v>
      </c>
      <c r="C58" s="45">
        <v>1024889.78</v>
      </c>
      <c r="D58" s="45">
        <v>48890</v>
      </c>
      <c r="E58" s="45">
        <v>10000</v>
      </c>
      <c r="F58" s="45">
        <v>0</v>
      </c>
      <c r="G58" s="45"/>
      <c r="H58" s="45">
        <f t="shared" si="1"/>
        <v>0</v>
      </c>
      <c r="I58" s="67">
        <f>H58/E58%</f>
        <v>0</v>
      </c>
      <c r="J58" s="102">
        <f>D58+H58</f>
        <v>48890</v>
      </c>
      <c r="K58" s="67">
        <f>J58/C58%</f>
        <v>4.7702690527365776</v>
      </c>
    </row>
    <row r="59" spans="1:12" ht="56.25" customHeight="1" x14ac:dyDescent="0.2">
      <c r="A59" s="35">
        <v>256869</v>
      </c>
      <c r="B59" s="44" t="s">
        <v>86</v>
      </c>
      <c r="C59" s="45">
        <v>40010388.399999999</v>
      </c>
      <c r="D59" s="45">
        <v>9858913</v>
      </c>
      <c r="E59" s="45">
        <v>19360775</v>
      </c>
      <c r="F59" s="45">
        <v>5648284.1399999997</v>
      </c>
      <c r="G59" s="45">
        <v>892657.5</v>
      </c>
      <c r="H59" s="45">
        <f t="shared" si="1"/>
        <v>6540941.6399999997</v>
      </c>
      <c r="I59" s="45">
        <f>H59/E59%</f>
        <v>33.784503151345952</v>
      </c>
      <c r="J59" s="45">
        <f>D59+H59</f>
        <v>16399854.640000001</v>
      </c>
      <c r="K59" s="67">
        <f>J59/C59%</f>
        <v>40.988991349056739</v>
      </c>
    </row>
    <row r="60" spans="1:12" ht="65.45" customHeight="1" x14ac:dyDescent="0.2">
      <c r="A60" s="35">
        <v>326206</v>
      </c>
      <c r="B60" s="44" t="s">
        <v>16</v>
      </c>
      <c r="C60" s="45">
        <v>73072983</v>
      </c>
      <c r="D60" s="45">
        <v>1614121</v>
      </c>
      <c r="E60" s="45">
        <v>26871024</v>
      </c>
      <c r="F60" s="45">
        <v>19025868.469999999</v>
      </c>
      <c r="G60" s="125">
        <v>1987475</v>
      </c>
      <c r="H60" s="125">
        <f t="shared" si="1"/>
        <v>21013343.469999999</v>
      </c>
      <c r="I60" s="67">
        <f>H60/E60%</f>
        <v>78.20075435160193</v>
      </c>
      <c r="J60" s="102">
        <f>D60+H60</f>
        <v>22627464.469999999</v>
      </c>
      <c r="K60" s="67">
        <f>J60/C60%</f>
        <v>30.965568314078542</v>
      </c>
    </row>
    <row r="61" spans="1:12" ht="68.45" customHeight="1" x14ac:dyDescent="0.2">
      <c r="A61" s="35">
        <v>327681</v>
      </c>
      <c r="B61" s="44" t="s">
        <v>15</v>
      </c>
      <c r="C61" s="45">
        <v>43188164</v>
      </c>
      <c r="D61" s="45">
        <v>790135</v>
      </c>
      <c r="E61" s="45">
        <v>2554123</v>
      </c>
      <c r="F61" s="45">
        <v>802385.2</v>
      </c>
      <c r="G61" s="45">
        <v>58000</v>
      </c>
      <c r="H61" s="45">
        <f t="shared" si="1"/>
        <v>860385.2</v>
      </c>
      <c r="I61" s="67">
        <f>H61/E61%</f>
        <v>33.686130229436877</v>
      </c>
      <c r="J61" s="102">
        <f>D61+H61</f>
        <v>1650520.2</v>
      </c>
      <c r="K61" s="67">
        <f>J61/C61%</f>
        <v>3.8216956849566466</v>
      </c>
    </row>
    <row r="62" spans="1:12" ht="68.45" customHeight="1" x14ac:dyDescent="0.2">
      <c r="A62" s="35">
        <v>342907</v>
      </c>
      <c r="B62" s="44" t="s">
        <v>22</v>
      </c>
      <c r="C62" s="45">
        <v>299767271</v>
      </c>
      <c r="D62" s="45">
        <v>0</v>
      </c>
      <c r="E62" s="45">
        <v>2915484</v>
      </c>
      <c r="F62" s="45">
        <v>463396.54</v>
      </c>
      <c r="G62" s="45">
        <v>71193</v>
      </c>
      <c r="H62" s="45">
        <f t="shared" si="1"/>
        <v>534589.54</v>
      </c>
      <c r="I62" s="67">
        <f>H62/E62%</f>
        <v>18.33621930355303</v>
      </c>
      <c r="J62" s="102">
        <f>D62+H62</f>
        <v>534589.54</v>
      </c>
      <c r="K62" s="67">
        <f>J62/C62%</f>
        <v>0.17833485897798365</v>
      </c>
    </row>
    <row r="63" spans="1:12" ht="68.45" customHeight="1" x14ac:dyDescent="0.2">
      <c r="A63" s="46">
        <v>358560</v>
      </c>
      <c r="B63" s="44" t="s">
        <v>152</v>
      </c>
      <c r="C63" s="45">
        <v>103449297.95</v>
      </c>
      <c r="D63" s="45">
        <v>0</v>
      </c>
      <c r="E63" s="45">
        <v>2545394</v>
      </c>
      <c r="F63" s="45">
        <v>0</v>
      </c>
      <c r="G63" s="45"/>
      <c r="H63" s="45">
        <f t="shared" si="1"/>
        <v>0</v>
      </c>
      <c r="I63" s="67">
        <f>H63/E63%</f>
        <v>0</v>
      </c>
      <c r="J63" s="102">
        <f>D63+H63</f>
        <v>0</v>
      </c>
      <c r="K63" s="67">
        <f>J63/C63%</f>
        <v>0</v>
      </c>
    </row>
    <row r="64" spans="1:12" ht="68.45" customHeight="1" x14ac:dyDescent="0.2">
      <c r="A64" s="35">
        <v>364778</v>
      </c>
      <c r="B64" s="44" t="s">
        <v>87</v>
      </c>
      <c r="C64" s="45">
        <v>288236.67</v>
      </c>
      <c r="D64" s="45">
        <v>0</v>
      </c>
      <c r="E64" s="45">
        <v>297138</v>
      </c>
      <c r="F64" s="45">
        <v>0</v>
      </c>
      <c r="G64" s="45"/>
      <c r="H64" s="45">
        <f t="shared" si="1"/>
        <v>0</v>
      </c>
      <c r="I64" s="67">
        <f>H64/E64%</f>
        <v>0</v>
      </c>
      <c r="J64" s="102">
        <f>D64+H64</f>
        <v>0</v>
      </c>
      <c r="K64" s="67">
        <f>J64/C64%</f>
        <v>0</v>
      </c>
    </row>
    <row r="65" spans="1:12" ht="48" x14ac:dyDescent="0.2">
      <c r="A65" s="35">
        <v>374288</v>
      </c>
      <c r="B65" s="163" t="s">
        <v>20</v>
      </c>
      <c r="C65" s="45">
        <v>88277317</v>
      </c>
      <c r="D65" s="45">
        <v>944644</v>
      </c>
      <c r="E65" s="45">
        <v>2358312</v>
      </c>
      <c r="F65" s="45">
        <v>1358292.67</v>
      </c>
      <c r="G65" s="45"/>
      <c r="H65" s="45">
        <f t="shared" si="1"/>
        <v>1358292.67</v>
      </c>
      <c r="I65" s="67">
        <f>H65/E65%</f>
        <v>57.595969914074132</v>
      </c>
      <c r="J65" s="102">
        <f>D65+H65</f>
        <v>2302936.67</v>
      </c>
      <c r="K65" s="67">
        <f>J65/C65%</f>
        <v>2.6087524499640149</v>
      </c>
    </row>
    <row r="66" spans="1:12" ht="48" x14ac:dyDescent="0.2">
      <c r="A66" s="35">
        <v>374962</v>
      </c>
      <c r="B66" s="163" t="s">
        <v>88</v>
      </c>
      <c r="C66" s="45">
        <v>108190617</v>
      </c>
      <c r="D66" s="45">
        <v>0</v>
      </c>
      <c r="E66" s="45">
        <v>1981144</v>
      </c>
      <c r="F66" s="45">
        <v>345244.34</v>
      </c>
      <c r="G66" s="45">
        <v>405869.31</v>
      </c>
      <c r="H66" s="45">
        <f t="shared" si="1"/>
        <v>751113.65</v>
      </c>
      <c r="I66" s="67">
        <f>H66/E66%</f>
        <v>37.913127465747067</v>
      </c>
      <c r="J66" s="102">
        <f>D66+H66</f>
        <v>751113.65</v>
      </c>
      <c r="K66" s="67">
        <f>J66/C66%</f>
        <v>0.69425026941107104</v>
      </c>
    </row>
    <row r="67" spans="1:12" ht="48" x14ac:dyDescent="0.2">
      <c r="A67" s="35">
        <v>381809</v>
      </c>
      <c r="B67" s="44" t="s">
        <v>89</v>
      </c>
      <c r="C67" s="45">
        <v>18989050</v>
      </c>
      <c r="D67" s="45">
        <v>0</v>
      </c>
      <c r="E67" s="45">
        <v>1105838</v>
      </c>
      <c r="F67" s="45">
        <v>0</v>
      </c>
      <c r="G67" s="45"/>
      <c r="H67" s="45">
        <f t="shared" si="1"/>
        <v>0</v>
      </c>
      <c r="I67" s="67">
        <f>H67/E67%</f>
        <v>0</v>
      </c>
      <c r="J67" s="102">
        <f>D67+H67</f>
        <v>0</v>
      </c>
      <c r="K67" s="67">
        <f>J67/C67%</f>
        <v>0</v>
      </c>
    </row>
    <row r="68" spans="1:12" ht="50.25" customHeight="1" x14ac:dyDescent="0.2">
      <c r="A68" s="35">
        <v>381818</v>
      </c>
      <c r="B68" s="44" t="s">
        <v>21</v>
      </c>
      <c r="C68" s="45">
        <v>19039600.02</v>
      </c>
      <c r="D68" s="45">
        <v>73492</v>
      </c>
      <c r="E68" s="45">
        <v>1659027</v>
      </c>
      <c r="F68" s="45">
        <v>20004.78</v>
      </c>
      <c r="G68" s="45">
        <v>215350</v>
      </c>
      <c r="H68" s="45">
        <f t="shared" si="1"/>
        <v>235354.78</v>
      </c>
      <c r="I68" s="67">
        <f>H68/E68%</f>
        <v>14.186314026233449</v>
      </c>
      <c r="J68" s="102">
        <f>D68+H68</f>
        <v>308846.78000000003</v>
      </c>
      <c r="K68" s="67">
        <f>J68/C68%</f>
        <v>1.6221285093992222</v>
      </c>
    </row>
    <row r="69" spans="1:12" ht="63" customHeight="1" x14ac:dyDescent="0.2">
      <c r="A69" s="35">
        <v>382078</v>
      </c>
      <c r="B69" s="44" t="s">
        <v>90</v>
      </c>
      <c r="C69" s="45">
        <v>77449591.150000006</v>
      </c>
      <c r="D69" s="45">
        <v>385231.26</v>
      </c>
      <c r="E69" s="45">
        <v>21432302</v>
      </c>
      <c r="F69" s="45">
        <v>11904203</v>
      </c>
      <c r="G69" s="45">
        <v>932144</v>
      </c>
      <c r="H69" s="45">
        <f t="shared" si="1"/>
        <v>12836347</v>
      </c>
      <c r="I69" s="67">
        <f>H69/E69%</f>
        <v>59.892525777212363</v>
      </c>
      <c r="J69" s="102">
        <f>D69+H69</f>
        <v>13221578.26</v>
      </c>
      <c r="K69" s="67">
        <f>J69/C69%</f>
        <v>17.071204719974819</v>
      </c>
    </row>
    <row r="70" spans="1:12" ht="56.45" customHeight="1" x14ac:dyDescent="0.2">
      <c r="A70" s="35">
        <v>382960</v>
      </c>
      <c r="B70" s="44" t="s">
        <v>91</v>
      </c>
      <c r="C70" s="45">
        <v>34399283.530000001</v>
      </c>
      <c r="D70" s="45">
        <v>536940.12</v>
      </c>
      <c r="E70" s="45">
        <v>5061255</v>
      </c>
      <c r="F70" s="45">
        <v>18118</v>
      </c>
      <c r="G70" s="45">
        <v>1432</v>
      </c>
      <c r="H70" s="45">
        <f t="shared" si="1"/>
        <v>19550</v>
      </c>
      <c r="I70" s="67">
        <f>H70/E70%</f>
        <v>0.38626783278060478</v>
      </c>
      <c r="J70" s="102">
        <f>D70+H70</f>
        <v>556490.12</v>
      </c>
      <c r="K70" s="67">
        <f>J70/C70%</f>
        <v>1.6177375308258344</v>
      </c>
    </row>
    <row r="71" spans="1:12" ht="56.45" customHeight="1" x14ac:dyDescent="0.2">
      <c r="A71" s="35">
        <v>383146</v>
      </c>
      <c r="B71" s="44" t="s">
        <v>92</v>
      </c>
      <c r="C71" s="45">
        <v>68407859</v>
      </c>
      <c r="D71" s="45">
        <v>0</v>
      </c>
      <c r="E71" s="45">
        <v>2583507</v>
      </c>
      <c r="F71" s="45">
        <v>413686</v>
      </c>
      <c r="G71" s="45">
        <v>70113</v>
      </c>
      <c r="H71" s="45">
        <f t="shared" ref="H71:H103" si="5">SUM(F71+G71)</f>
        <v>483799</v>
      </c>
      <c r="I71" s="67">
        <f>H71/E71%</f>
        <v>18.7264443254847</v>
      </c>
      <c r="J71" s="102">
        <f>D71+H71</f>
        <v>483799</v>
      </c>
      <c r="K71" s="67">
        <f>J71/C71%</f>
        <v>0.70722722077882894</v>
      </c>
    </row>
    <row r="72" spans="1:12" ht="84" x14ac:dyDescent="0.2">
      <c r="A72" s="35">
        <v>2347056</v>
      </c>
      <c r="B72" s="44" t="s">
        <v>153</v>
      </c>
      <c r="C72" s="45">
        <v>26109124.559999999</v>
      </c>
      <c r="D72" s="45">
        <v>0</v>
      </c>
      <c r="E72" s="45">
        <v>820000</v>
      </c>
      <c r="F72" s="45">
        <v>0</v>
      </c>
      <c r="G72" s="45"/>
      <c r="H72" s="45">
        <f t="shared" si="5"/>
        <v>0</v>
      </c>
      <c r="I72" s="67">
        <f>H72/E72%</f>
        <v>0</v>
      </c>
      <c r="J72" s="102">
        <f>D72+H72</f>
        <v>0</v>
      </c>
      <c r="K72" s="67">
        <f>J72/C72%</f>
        <v>0</v>
      </c>
    </row>
    <row r="73" spans="1:12" ht="68.25" customHeight="1" x14ac:dyDescent="0.2">
      <c r="A73" s="35">
        <v>260172</v>
      </c>
      <c r="B73" s="44" t="s">
        <v>93</v>
      </c>
      <c r="C73" s="45">
        <v>281104504</v>
      </c>
      <c r="D73" s="45">
        <v>336250</v>
      </c>
      <c r="E73" s="45">
        <v>3418268</v>
      </c>
      <c r="F73" s="45">
        <v>1935591</v>
      </c>
      <c r="G73" s="45">
        <v>129380</v>
      </c>
      <c r="H73" s="45">
        <f t="shared" si="5"/>
        <v>2064971</v>
      </c>
      <c r="I73" s="67">
        <f>H73/E73%</f>
        <v>60.409862538572163</v>
      </c>
      <c r="J73" s="102">
        <f>D73+H73</f>
        <v>2401221</v>
      </c>
      <c r="K73" s="67">
        <f>J73/C73%</f>
        <v>0.85420936549632798</v>
      </c>
    </row>
    <row r="74" spans="1:12" ht="84" x14ac:dyDescent="0.2">
      <c r="A74" s="35">
        <v>2362485</v>
      </c>
      <c r="B74" s="44" t="s">
        <v>94</v>
      </c>
      <c r="C74" s="45">
        <v>142786859.22999999</v>
      </c>
      <c r="D74" s="45">
        <v>0</v>
      </c>
      <c r="E74" s="45">
        <v>16678022</v>
      </c>
      <c r="F74" s="45">
        <v>0</v>
      </c>
      <c r="G74" s="45"/>
      <c r="H74" s="45">
        <f t="shared" si="5"/>
        <v>0</v>
      </c>
      <c r="I74" s="67">
        <f>H74/E74%</f>
        <v>0</v>
      </c>
      <c r="J74" s="102">
        <f>D74+H74</f>
        <v>0</v>
      </c>
      <c r="K74" s="67">
        <f>J74/C74%</f>
        <v>0</v>
      </c>
    </row>
    <row r="75" spans="1:12" ht="56.45" customHeight="1" x14ac:dyDescent="0.2">
      <c r="A75" s="35">
        <v>385674</v>
      </c>
      <c r="B75" s="44" t="s">
        <v>95</v>
      </c>
      <c r="C75" s="45">
        <v>37955435.93</v>
      </c>
      <c r="D75" s="45">
        <v>301245</v>
      </c>
      <c r="E75" s="45">
        <v>5081942</v>
      </c>
      <c r="F75" s="45">
        <v>16138</v>
      </c>
      <c r="G75" s="45">
        <v>20500</v>
      </c>
      <c r="H75" s="45">
        <f t="shared" si="5"/>
        <v>36638</v>
      </c>
      <c r="I75" s="67">
        <f>H75/E75%</f>
        <v>0.72094486713937311</v>
      </c>
      <c r="J75" s="45">
        <f>D75+H75</f>
        <v>337883</v>
      </c>
      <c r="K75" s="67">
        <f>J75/C75%</f>
        <v>0.89020977291143966</v>
      </c>
    </row>
    <row r="76" spans="1:12" ht="59.25" customHeight="1" x14ac:dyDescent="0.2">
      <c r="A76" s="46">
        <v>2381374</v>
      </c>
      <c r="B76" s="44" t="s">
        <v>130</v>
      </c>
      <c r="C76" s="45">
        <v>104721901.97</v>
      </c>
      <c r="D76" s="45">
        <v>0</v>
      </c>
      <c r="E76" s="45">
        <v>1340000</v>
      </c>
      <c r="F76" s="45">
        <v>0</v>
      </c>
      <c r="G76" s="45"/>
      <c r="H76" s="45">
        <f t="shared" si="5"/>
        <v>0</v>
      </c>
      <c r="I76" s="67">
        <f>H76/E76%</f>
        <v>0</v>
      </c>
      <c r="J76" s="45">
        <f>D76+H76</f>
        <v>0</v>
      </c>
      <c r="K76" s="67">
        <f>J76/C76%</f>
        <v>0</v>
      </c>
    </row>
    <row r="77" spans="1:12" ht="72" x14ac:dyDescent="0.2">
      <c r="A77" s="35">
        <v>2386533</v>
      </c>
      <c r="B77" s="44" t="s">
        <v>96</v>
      </c>
      <c r="C77" s="45">
        <v>122556061.31999999</v>
      </c>
      <c r="D77" s="45">
        <v>0</v>
      </c>
      <c r="E77" s="45">
        <v>14403632</v>
      </c>
      <c r="F77" s="45">
        <v>0</v>
      </c>
      <c r="G77" s="45"/>
      <c r="H77" s="45">
        <f t="shared" si="5"/>
        <v>0</v>
      </c>
      <c r="I77" s="67">
        <f>H77/E77%</f>
        <v>0</v>
      </c>
      <c r="J77" s="45">
        <f>D77+H77</f>
        <v>0</v>
      </c>
      <c r="K77" s="67">
        <f>J77/C77%</f>
        <v>0</v>
      </c>
    </row>
    <row r="78" spans="1:12" ht="48" x14ac:dyDescent="0.2">
      <c r="A78" s="35">
        <v>2386577</v>
      </c>
      <c r="B78" s="44" t="s">
        <v>36</v>
      </c>
      <c r="C78" s="45">
        <v>88231060.459999993</v>
      </c>
      <c r="D78" s="45">
        <v>0</v>
      </c>
      <c r="E78" s="45">
        <v>11260237</v>
      </c>
      <c r="F78" s="45">
        <v>0</v>
      </c>
      <c r="G78" s="45"/>
      <c r="H78" s="45">
        <f t="shared" si="5"/>
        <v>0</v>
      </c>
      <c r="I78" s="67">
        <f>H78/E78%</f>
        <v>0</v>
      </c>
      <c r="J78" s="45">
        <f>D78+H78</f>
        <v>0</v>
      </c>
      <c r="K78" s="67">
        <f>J78/C78%</f>
        <v>0</v>
      </c>
    </row>
    <row r="79" spans="1:12" ht="26.25" customHeight="1" x14ac:dyDescent="0.2">
      <c r="A79" s="44"/>
      <c r="B79" s="89" t="s">
        <v>97</v>
      </c>
      <c r="C79" s="89"/>
      <c r="D79" s="49">
        <f>D80</f>
        <v>10225260.810000001</v>
      </c>
      <c r="E79" s="49">
        <f>E80</f>
        <v>998994</v>
      </c>
      <c r="F79" s="49">
        <v>0</v>
      </c>
      <c r="G79" s="49"/>
      <c r="H79" s="49">
        <f t="shared" si="5"/>
        <v>0</v>
      </c>
      <c r="I79" s="114">
        <f>H79/E79%</f>
        <v>0</v>
      </c>
      <c r="J79" s="49">
        <f>D79+H79</f>
        <v>10225260.810000001</v>
      </c>
      <c r="K79" s="49"/>
      <c r="L79" s="33"/>
    </row>
    <row r="80" spans="1:12" ht="84" x14ac:dyDescent="0.2">
      <c r="A80" s="46">
        <v>120501</v>
      </c>
      <c r="B80" s="44" t="s">
        <v>98</v>
      </c>
      <c r="C80" s="45">
        <v>9993382.5500000007</v>
      </c>
      <c r="D80" s="45">
        <v>10225260.810000001</v>
      </c>
      <c r="E80" s="45">
        <v>998994</v>
      </c>
      <c r="F80" s="45">
        <v>0</v>
      </c>
      <c r="G80" s="45"/>
      <c r="H80" s="45">
        <f t="shared" si="5"/>
        <v>0</v>
      </c>
      <c r="I80" s="67">
        <f>H80/E80%</f>
        <v>0</v>
      </c>
      <c r="J80" s="45">
        <f>D80+H80</f>
        <v>10225260.810000001</v>
      </c>
      <c r="K80" s="67">
        <f>J80/C80%</f>
        <v>102.32031805887387</v>
      </c>
    </row>
    <row r="81" spans="1:12" ht="26.25" customHeight="1" x14ac:dyDescent="0.2">
      <c r="A81" s="44"/>
      <c r="B81" s="89" t="s">
        <v>99</v>
      </c>
      <c r="C81" s="89"/>
      <c r="D81" s="49">
        <f>SUM(D82:D94)</f>
        <v>22052818.940000001</v>
      </c>
      <c r="E81" s="49">
        <f>SUM(E82:E94)</f>
        <v>4308527</v>
      </c>
      <c r="F81" s="49">
        <v>0</v>
      </c>
      <c r="G81" s="49"/>
      <c r="H81" s="49">
        <f t="shared" si="5"/>
        <v>0</v>
      </c>
      <c r="I81" s="114">
        <f>H81/E81%</f>
        <v>0</v>
      </c>
      <c r="J81" s="49">
        <f>D81+H81</f>
        <v>22052818.940000001</v>
      </c>
      <c r="K81" s="49"/>
      <c r="L81" s="33"/>
    </row>
    <row r="82" spans="1:12" ht="36" x14ac:dyDescent="0.2">
      <c r="A82" s="35">
        <v>21451</v>
      </c>
      <c r="B82" s="155" t="s">
        <v>100</v>
      </c>
      <c r="C82" s="45">
        <v>13117817</v>
      </c>
      <c r="D82" s="45">
        <v>11971684.199999999</v>
      </c>
      <c r="E82" s="45">
        <v>100000</v>
      </c>
      <c r="F82" s="45">
        <v>0</v>
      </c>
      <c r="G82" s="45"/>
      <c r="H82" s="45">
        <f t="shared" si="5"/>
        <v>0</v>
      </c>
      <c r="I82" s="67">
        <f>H82/E82%</f>
        <v>0</v>
      </c>
      <c r="J82" s="102">
        <f>D82+H82</f>
        <v>11971684.199999999</v>
      </c>
      <c r="K82" s="67">
        <f>J82/C82%</f>
        <v>91.262777945446246</v>
      </c>
    </row>
    <row r="83" spans="1:12" ht="48" x14ac:dyDescent="0.2">
      <c r="A83" s="35">
        <v>29852</v>
      </c>
      <c r="B83" s="155" t="s">
        <v>101</v>
      </c>
      <c r="C83" s="45">
        <v>7832628</v>
      </c>
      <c r="D83" s="45">
        <v>4614371.1399999997</v>
      </c>
      <c r="E83" s="45">
        <v>60000</v>
      </c>
      <c r="F83" s="45">
        <v>0</v>
      </c>
      <c r="G83" s="45"/>
      <c r="H83" s="45">
        <f t="shared" si="5"/>
        <v>0</v>
      </c>
      <c r="I83" s="67">
        <f>H83/E83%</f>
        <v>0</v>
      </c>
      <c r="J83" s="102">
        <f>D83+H83</f>
        <v>4614371.1399999997</v>
      </c>
      <c r="K83" s="67">
        <f>J83/C83%</f>
        <v>58.912170219241865</v>
      </c>
    </row>
    <row r="84" spans="1:12" ht="48" x14ac:dyDescent="0.2">
      <c r="A84" s="35">
        <v>111982</v>
      </c>
      <c r="B84" s="155" t="s">
        <v>102</v>
      </c>
      <c r="C84" s="45">
        <v>11542757.890000001</v>
      </c>
      <c r="D84" s="45">
        <v>4775202.3</v>
      </c>
      <c r="E84" s="45">
        <v>60000</v>
      </c>
      <c r="F84" s="45">
        <v>0</v>
      </c>
      <c r="G84" s="45"/>
      <c r="H84" s="45">
        <f t="shared" si="5"/>
        <v>0</v>
      </c>
      <c r="I84" s="67">
        <f>H84/E84%</f>
        <v>0</v>
      </c>
      <c r="J84" s="102">
        <f>D84+H84</f>
        <v>4775202.3</v>
      </c>
      <c r="K84" s="67">
        <f>J84/C84%</f>
        <v>41.36968257938571</v>
      </c>
    </row>
    <row r="85" spans="1:12" ht="48" x14ac:dyDescent="0.2">
      <c r="A85" s="35">
        <v>304009</v>
      </c>
      <c r="B85" s="155" t="s">
        <v>103</v>
      </c>
      <c r="C85" s="45">
        <v>6461066.6299999999</v>
      </c>
      <c r="D85" s="45">
        <v>215117.52</v>
      </c>
      <c r="E85" s="45">
        <v>3500000</v>
      </c>
      <c r="F85" s="45">
        <v>0</v>
      </c>
      <c r="G85" s="45"/>
      <c r="H85" s="45">
        <f t="shared" si="5"/>
        <v>0</v>
      </c>
      <c r="I85" s="67">
        <f>H85/E85%</f>
        <v>0</v>
      </c>
      <c r="J85" s="102">
        <f>D85+H85</f>
        <v>215117.52</v>
      </c>
      <c r="K85" s="67">
        <f>J85/C85%</f>
        <v>3.3294428353542611</v>
      </c>
    </row>
    <row r="86" spans="1:12" ht="72" x14ac:dyDescent="0.2">
      <c r="A86" s="35">
        <v>351861</v>
      </c>
      <c r="B86" s="155" t="s">
        <v>104</v>
      </c>
      <c r="C86" s="45">
        <v>302534.2</v>
      </c>
      <c r="D86" s="45">
        <v>54562.68</v>
      </c>
      <c r="E86" s="45">
        <v>7472</v>
      </c>
      <c r="F86" s="45">
        <v>0</v>
      </c>
      <c r="G86" s="45"/>
      <c r="H86" s="45">
        <f t="shared" si="5"/>
        <v>0</v>
      </c>
      <c r="I86" s="67">
        <f>H86/E86%</f>
        <v>0</v>
      </c>
      <c r="J86" s="102">
        <f>D86+H86</f>
        <v>54562.68</v>
      </c>
      <c r="K86" s="67">
        <f>J86/C86%</f>
        <v>18.035210564623767</v>
      </c>
    </row>
    <row r="87" spans="1:12" ht="84" x14ac:dyDescent="0.2">
      <c r="A87" s="35">
        <v>351872</v>
      </c>
      <c r="B87" s="155" t="s">
        <v>105</v>
      </c>
      <c r="C87" s="45">
        <v>302534.2</v>
      </c>
      <c r="D87" s="45">
        <v>54562.68</v>
      </c>
      <c r="E87" s="45">
        <v>7472</v>
      </c>
      <c r="F87" s="45">
        <v>0</v>
      </c>
      <c r="G87" s="45"/>
      <c r="H87" s="45">
        <f t="shared" si="5"/>
        <v>0</v>
      </c>
      <c r="I87" s="67">
        <f>H87/E87%</f>
        <v>0</v>
      </c>
      <c r="J87" s="102">
        <f>D87+H87</f>
        <v>54562.68</v>
      </c>
      <c r="K87" s="67">
        <f>J87/C87%</f>
        <v>18.035210564623767</v>
      </c>
    </row>
    <row r="88" spans="1:12" ht="72" x14ac:dyDescent="0.2">
      <c r="A88" s="35">
        <v>351883</v>
      </c>
      <c r="B88" s="155" t="s">
        <v>106</v>
      </c>
      <c r="C88" s="45">
        <v>302534.2</v>
      </c>
      <c r="D88" s="45">
        <v>54562.68</v>
      </c>
      <c r="E88" s="45">
        <v>178972</v>
      </c>
      <c r="F88" s="45">
        <v>0</v>
      </c>
      <c r="G88" s="45"/>
      <c r="H88" s="45">
        <f t="shared" si="5"/>
        <v>0</v>
      </c>
      <c r="I88" s="67">
        <f>H88/E88%</f>
        <v>0</v>
      </c>
      <c r="J88" s="102">
        <f>D88+H88</f>
        <v>54562.68</v>
      </c>
      <c r="K88" s="67">
        <f>J88/C88%</f>
        <v>18.035210564623767</v>
      </c>
    </row>
    <row r="89" spans="1:12" ht="84" x14ac:dyDescent="0.2">
      <c r="A89" s="35">
        <v>351893</v>
      </c>
      <c r="B89" s="155" t="s">
        <v>107</v>
      </c>
      <c r="C89" s="45">
        <v>302534.2</v>
      </c>
      <c r="D89" s="45">
        <v>54562.68</v>
      </c>
      <c r="E89" s="45">
        <v>178972</v>
      </c>
      <c r="F89" s="45">
        <v>0</v>
      </c>
      <c r="G89" s="45"/>
      <c r="H89" s="45">
        <f t="shared" si="5"/>
        <v>0</v>
      </c>
      <c r="I89" s="67">
        <f>H89/E89%</f>
        <v>0</v>
      </c>
      <c r="J89" s="102">
        <f>D89+H89</f>
        <v>54562.68</v>
      </c>
      <c r="K89" s="67">
        <f>J89/C89%</f>
        <v>18.035210564623767</v>
      </c>
    </row>
    <row r="90" spans="1:12" ht="72" x14ac:dyDescent="0.2">
      <c r="A90" s="35">
        <v>351905</v>
      </c>
      <c r="B90" s="155" t="s">
        <v>108</v>
      </c>
      <c r="C90" s="45">
        <v>168541</v>
      </c>
      <c r="D90" s="45">
        <v>61989.68</v>
      </c>
      <c r="E90" s="45">
        <v>18051</v>
      </c>
      <c r="F90" s="45">
        <v>0</v>
      </c>
      <c r="G90" s="45"/>
      <c r="H90" s="45">
        <f t="shared" si="5"/>
        <v>0</v>
      </c>
      <c r="I90" s="67">
        <f>H90/E90%</f>
        <v>0</v>
      </c>
      <c r="J90" s="102">
        <f>D90+H90</f>
        <v>61989.68</v>
      </c>
      <c r="K90" s="67">
        <f>J90/C90%</f>
        <v>36.780178116897368</v>
      </c>
    </row>
    <row r="91" spans="1:12" ht="96" x14ac:dyDescent="0.2">
      <c r="A91" s="35">
        <v>352751</v>
      </c>
      <c r="B91" s="155" t="s">
        <v>109</v>
      </c>
      <c r="C91" s="45">
        <v>209221.5</v>
      </c>
      <c r="D91" s="45">
        <v>46004.01</v>
      </c>
      <c r="E91" s="45">
        <v>5717</v>
      </c>
      <c r="F91" s="45">
        <v>0</v>
      </c>
      <c r="G91" s="45"/>
      <c r="H91" s="45">
        <f t="shared" si="5"/>
        <v>0</v>
      </c>
      <c r="I91" s="67">
        <f>H91/E91%</f>
        <v>0</v>
      </c>
      <c r="J91" s="102">
        <f>D91+H91</f>
        <v>46004.01</v>
      </c>
      <c r="K91" s="67">
        <f>J91/C91%</f>
        <v>21.988184770685614</v>
      </c>
    </row>
    <row r="92" spans="1:12" ht="84" x14ac:dyDescent="0.2">
      <c r="A92" s="35">
        <v>352767</v>
      </c>
      <c r="B92" s="155" t="s">
        <v>110</v>
      </c>
      <c r="C92" s="45">
        <v>209221.5</v>
      </c>
      <c r="D92" s="45">
        <v>46004.01</v>
      </c>
      <c r="E92" s="45">
        <v>5717</v>
      </c>
      <c r="F92" s="45">
        <v>0</v>
      </c>
      <c r="G92" s="45"/>
      <c r="H92" s="45">
        <f t="shared" si="5"/>
        <v>0</v>
      </c>
      <c r="I92" s="67">
        <f>H92/E92%</f>
        <v>0</v>
      </c>
      <c r="J92" s="102">
        <f>D92+H92</f>
        <v>46004.01</v>
      </c>
      <c r="K92" s="67">
        <f>J92/C92%</f>
        <v>21.988184770685614</v>
      </c>
    </row>
    <row r="93" spans="1:12" ht="84" x14ac:dyDescent="0.2">
      <c r="A93" s="35">
        <v>352780</v>
      </c>
      <c r="B93" s="155" t="s">
        <v>111</v>
      </c>
      <c r="C93" s="45">
        <v>299924.55</v>
      </c>
      <c r="D93" s="45">
        <v>52097.68</v>
      </c>
      <c r="E93" s="45">
        <v>178827</v>
      </c>
      <c r="F93" s="45">
        <v>0</v>
      </c>
      <c r="G93" s="45"/>
      <c r="H93" s="45">
        <f t="shared" si="5"/>
        <v>0</v>
      </c>
      <c r="I93" s="67">
        <f>H93/E93%</f>
        <v>0</v>
      </c>
      <c r="J93" s="102">
        <f>D93+H93</f>
        <v>52097.68</v>
      </c>
      <c r="K93" s="67">
        <f>J93/C93%</f>
        <v>17.370261954214818</v>
      </c>
    </row>
    <row r="94" spans="1:12" ht="84" x14ac:dyDescent="0.2">
      <c r="A94" s="35">
        <v>352790</v>
      </c>
      <c r="B94" s="155" t="s">
        <v>112</v>
      </c>
      <c r="C94" s="45">
        <v>299924.55</v>
      </c>
      <c r="D94" s="45">
        <v>52097.68</v>
      </c>
      <c r="E94" s="45">
        <v>7327</v>
      </c>
      <c r="F94" s="45">
        <v>0</v>
      </c>
      <c r="G94" s="45"/>
      <c r="H94" s="45">
        <f t="shared" si="5"/>
        <v>0</v>
      </c>
      <c r="I94" s="67">
        <f>H94/E94%</f>
        <v>0</v>
      </c>
      <c r="J94" s="102">
        <f>D94+H94</f>
        <v>52097.68</v>
      </c>
      <c r="K94" s="67">
        <f>J94/C94%</f>
        <v>17.370261954214818</v>
      </c>
    </row>
    <row r="95" spans="1:12" ht="26.25" customHeight="1" x14ac:dyDescent="0.2">
      <c r="A95" s="44"/>
      <c r="B95" s="156" t="s">
        <v>113</v>
      </c>
      <c r="C95" s="89"/>
      <c r="D95" s="49">
        <f>SUM(D96:D103)</f>
        <v>31228934.599999998</v>
      </c>
      <c r="E95" s="49">
        <f>SUM(E96:E103)</f>
        <v>15292787</v>
      </c>
      <c r="F95" s="49">
        <f>SUM(F96:F103)</f>
        <v>1130704.08</v>
      </c>
      <c r="G95" s="49">
        <f t="shared" ref="G95" si="6">SUM(G96:G103)</f>
        <v>40999</v>
      </c>
      <c r="H95" s="49">
        <f t="shared" si="5"/>
        <v>1171703.08</v>
      </c>
      <c r="I95" s="114">
        <f>H95/E95%</f>
        <v>7.6618021293306455</v>
      </c>
      <c r="J95" s="49">
        <f>D95+H95</f>
        <v>32400637.68</v>
      </c>
      <c r="K95" s="49"/>
      <c r="L95" s="33"/>
    </row>
    <row r="96" spans="1:12" ht="60" x14ac:dyDescent="0.2">
      <c r="A96" s="35">
        <v>66385</v>
      </c>
      <c r="B96" s="155" t="s">
        <v>37</v>
      </c>
      <c r="C96" s="45">
        <v>15078978.33</v>
      </c>
      <c r="D96" s="45">
        <v>11805011.560000001</v>
      </c>
      <c r="E96" s="45">
        <v>2766071</v>
      </c>
      <c r="F96" s="45">
        <v>0</v>
      </c>
      <c r="G96" s="45"/>
      <c r="H96" s="45">
        <f t="shared" si="5"/>
        <v>0</v>
      </c>
      <c r="I96" s="67">
        <f>H96/E96%</f>
        <v>0</v>
      </c>
      <c r="J96" s="102">
        <f>D96+H96</f>
        <v>11805011.560000001</v>
      </c>
      <c r="K96" s="67">
        <f>J96/C96%</f>
        <v>78.287874029990732</v>
      </c>
    </row>
    <row r="97" spans="1:12" s="164" customFormat="1" ht="72" x14ac:dyDescent="0.25">
      <c r="A97" s="35">
        <v>108527</v>
      </c>
      <c r="B97" s="44" t="s">
        <v>114</v>
      </c>
      <c r="C97" s="45">
        <v>2725244.36</v>
      </c>
      <c r="D97" s="45">
        <v>2412374.2999999998</v>
      </c>
      <c r="E97" s="45">
        <v>253550</v>
      </c>
      <c r="F97" s="45">
        <v>0</v>
      </c>
      <c r="G97" s="35"/>
      <c r="H97" s="35">
        <f t="shared" si="5"/>
        <v>0</v>
      </c>
      <c r="I97" s="67">
        <f>H97/E97%</f>
        <v>0</v>
      </c>
      <c r="J97" s="45">
        <f>D97+H97</f>
        <v>2412374.2999999998</v>
      </c>
      <c r="K97" s="67">
        <f>J97/C97%</f>
        <v>88.519559398335929</v>
      </c>
    </row>
    <row r="98" spans="1:12" ht="36" x14ac:dyDescent="0.2">
      <c r="A98" s="35">
        <v>111221</v>
      </c>
      <c r="B98" s="155" t="s">
        <v>115</v>
      </c>
      <c r="C98" s="45">
        <v>3865203</v>
      </c>
      <c r="D98" s="45">
        <v>89540.59</v>
      </c>
      <c r="E98" s="45">
        <v>449116</v>
      </c>
      <c r="F98" s="45">
        <v>0</v>
      </c>
      <c r="G98" s="45"/>
      <c r="H98" s="45">
        <f t="shared" si="5"/>
        <v>0</v>
      </c>
      <c r="I98" s="67">
        <f>H98/E98%</f>
        <v>0</v>
      </c>
      <c r="J98" s="102">
        <f>D98+H98</f>
        <v>89540.59</v>
      </c>
      <c r="K98" s="67">
        <f>J98/C98%</f>
        <v>2.3165818198940649</v>
      </c>
    </row>
    <row r="99" spans="1:12" ht="36" x14ac:dyDescent="0.2">
      <c r="A99" s="35">
        <v>111234</v>
      </c>
      <c r="B99" s="155" t="s">
        <v>116</v>
      </c>
      <c r="C99" s="45">
        <v>14669819.58</v>
      </c>
      <c r="D99" s="45">
        <v>7794562.1799999997</v>
      </c>
      <c r="E99" s="45">
        <v>6984588</v>
      </c>
      <c r="F99" s="45">
        <v>934183.08000000007</v>
      </c>
      <c r="G99" s="45">
        <v>40999</v>
      </c>
      <c r="H99" s="45">
        <f t="shared" si="5"/>
        <v>975182.08000000007</v>
      </c>
      <c r="I99" s="67">
        <f>H99/E99%</f>
        <v>13.961912714107116</v>
      </c>
      <c r="J99" s="102">
        <f>D99+H99</f>
        <v>8769744.2599999998</v>
      </c>
      <c r="K99" s="67">
        <f>J99/C99%</f>
        <v>59.780859690709299</v>
      </c>
    </row>
    <row r="100" spans="1:12" ht="36" x14ac:dyDescent="0.2">
      <c r="A100" s="35">
        <v>135106</v>
      </c>
      <c r="B100" s="155" t="s">
        <v>117</v>
      </c>
      <c r="C100" s="45">
        <v>1187524.8500000001</v>
      </c>
      <c r="D100" s="45">
        <v>161080.66</v>
      </c>
      <c r="E100" s="45">
        <v>380941</v>
      </c>
      <c r="F100" s="45">
        <v>0</v>
      </c>
      <c r="G100" s="45"/>
      <c r="H100" s="45">
        <f t="shared" si="5"/>
        <v>0</v>
      </c>
      <c r="I100" s="67">
        <f>H100/E100%</f>
        <v>0</v>
      </c>
      <c r="J100" s="102">
        <f>D100+H100</f>
        <v>161080.66</v>
      </c>
      <c r="K100" s="67">
        <f>J100/C100%</f>
        <v>13.564403304907682</v>
      </c>
    </row>
    <row r="101" spans="1:12" ht="60" x14ac:dyDescent="0.2">
      <c r="A101" s="35">
        <v>106725</v>
      </c>
      <c r="B101" s="155" t="s">
        <v>118</v>
      </c>
      <c r="C101" s="45">
        <v>2025772.27</v>
      </c>
      <c r="D101" s="45">
        <v>59417.79</v>
      </c>
      <c r="E101" s="45">
        <v>391696</v>
      </c>
      <c r="F101" s="45">
        <v>0</v>
      </c>
      <c r="G101" s="45"/>
      <c r="H101" s="45">
        <f t="shared" si="5"/>
        <v>0</v>
      </c>
      <c r="I101" s="67">
        <f>H101/E101%</f>
        <v>0</v>
      </c>
      <c r="J101" s="102">
        <f>D101+H101</f>
        <v>59417.79</v>
      </c>
      <c r="K101" s="67">
        <f>J101/C101%</f>
        <v>2.9330932642295475</v>
      </c>
    </row>
    <row r="102" spans="1:12" ht="72" x14ac:dyDescent="0.2">
      <c r="A102" s="35">
        <v>143125</v>
      </c>
      <c r="B102" s="155" t="s">
        <v>119</v>
      </c>
      <c r="C102" s="45">
        <v>13168445</v>
      </c>
      <c r="D102" s="45">
        <v>8837716.9499999993</v>
      </c>
      <c r="E102" s="45">
        <v>3678231</v>
      </c>
      <c r="F102" s="45">
        <v>196521</v>
      </c>
      <c r="G102" s="45"/>
      <c r="H102" s="45">
        <f t="shared" si="5"/>
        <v>196521</v>
      </c>
      <c r="I102" s="67">
        <f>H102/E102%</f>
        <v>5.3428128902181511</v>
      </c>
      <c r="J102" s="102">
        <f>D102+H102</f>
        <v>9034237.9499999993</v>
      </c>
      <c r="K102" s="67">
        <f>J102/C102%</f>
        <v>68.605199399017863</v>
      </c>
    </row>
    <row r="103" spans="1:12" ht="66" customHeight="1" x14ac:dyDescent="0.2">
      <c r="A103" s="35">
        <v>148105</v>
      </c>
      <c r="B103" s="155" t="s">
        <v>120</v>
      </c>
      <c r="C103" s="45">
        <v>2516112.56</v>
      </c>
      <c r="D103" s="45">
        <v>69230.570000000007</v>
      </c>
      <c r="E103" s="45">
        <v>388594</v>
      </c>
      <c r="F103" s="45">
        <v>0</v>
      </c>
      <c r="G103" s="45"/>
      <c r="H103" s="45">
        <f t="shared" si="5"/>
        <v>0</v>
      </c>
      <c r="I103" s="67">
        <f>H103/E103%</f>
        <v>0</v>
      </c>
      <c r="J103" s="45">
        <f>D103+H103</f>
        <v>69230.570000000007</v>
      </c>
      <c r="K103" s="67">
        <f>J103/C103%</f>
        <v>2.7514893848787119</v>
      </c>
    </row>
    <row r="104" spans="1:12" ht="12" x14ac:dyDescent="0.2">
      <c r="A104" s="145"/>
      <c r="B104" s="131"/>
      <c r="C104" s="77"/>
      <c r="D104" s="77"/>
      <c r="E104" s="77"/>
      <c r="F104" s="77"/>
      <c r="G104" s="77"/>
      <c r="H104" s="77"/>
      <c r="I104" s="146"/>
      <c r="J104" s="77"/>
      <c r="K104" s="146"/>
    </row>
    <row r="105" spans="1:12" s="57" customFormat="1" ht="12" x14ac:dyDescent="0.2">
      <c r="A105" s="108" t="s">
        <v>155</v>
      </c>
      <c r="B105" s="109"/>
      <c r="C105" s="110"/>
      <c r="D105" s="110"/>
      <c r="E105" s="41"/>
      <c r="F105" s="75"/>
      <c r="G105" s="72"/>
      <c r="H105" s="72"/>
      <c r="I105" s="73"/>
      <c r="J105" s="74"/>
      <c r="K105" s="73"/>
      <c r="L105" s="34"/>
    </row>
    <row r="106" spans="1:12" s="57" customFormat="1" ht="12" x14ac:dyDescent="0.2">
      <c r="A106" s="111" t="s">
        <v>5</v>
      </c>
      <c r="B106" s="112"/>
      <c r="C106" s="110"/>
      <c r="D106" s="110"/>
      <c r="E106" s="87"/>
      <c r="F106" s="75"/>
      <c r="G106" s="72"/>
      <c r="H106" s="72"/>
      <c r="I106" s="73"/>
      <c r="J106" s="74"/>
      <c r="K106" s="73"/>
      <c r="L106" s="34"/>
    </row>
    <row r="107" spans="1:12" ht="20.25" customHeight="1" x14ac:dyDescent="0.2">
      <c r="A107" s="113"/>
      <c r="B107" s="177" t="s">
        <v>13</v>
      </c>
      <c r="C107" s="168"/>
      <c r="D107" s="168"/>
    </row>
    <row r="108" spans="1:12" ht="20.25" customHeight="1" x14ac:dyDescent="0.2"/>
    <row r="109" spans="1:12" ht="20.25" customHeight="1" x14ac:dyDescent="0.2"/>
    <row r="110" spans="1:12" ht="20.25" customHeight="1" x14ac:dyDescent="0.2"/>
    <row r="111" spans="1:12" ht="20.25" customHeight="1" x14ac:dyDescent="0.2"/>
    <row r="112" spans="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sheetData>
  <autoFilter ref="A5:L75"/>
  <mergeCells count="10">
    <mergeCell ref="B107:D107"/>
    <mergeCell ref="E4:I4"/>
    <mergeCell ref="A4:A5"/>
    <mergeCell ref="B4:B5"/>
    <mergeCell ref="A1:K1"/>
    <mergeCell ref="A2:K2"/>
    <mergeCell ref="J4:J5"/>
    <mergeCell ref="K4:K5"/>
    <mergeCell ref="C4:C5"/>
    <mergeCell ref="D4:D5"/>
  </mergeCells>
  <phoneticPr fontId="6" type="noConversion"/>
  <hyperlinks>
    <hyperlink ref="B107" r:id="rId1"/>
  </hyperlinks>
  <pageMargins left="0.70866141732283472" right="0.70866141732283472" top="0.74803149606299213" bottom="0.7480314960629921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A454"/>
  <sheetViews>
    <sheetView tabSelected="1" zoomScaleNormal="100" workbookViewId="0">
      <pane xSplit="2" ySplit="7" topLeftCell="C10" activePane="bottomRight" state="frozen"/>
      <selection pane="topRight" activeCell="C1" sqref="C1"/>
      <selection pane="bottomLeft" activeCell="A8" sqref="A8"/>
      <selection pane="bottomRight" activeCell="A22" sqref="A22"/>
    </sheetView>
  </sheetViews>
  <sheetFormatPr baseColWidth="10" defaultColWidth="11.42578125" defaultRowHeight="12" x14ac:dyDescent="0.2"/>
  <cols>
    <col min="1" max="1" width="8.5703125" style="39" customWidth="1"/>
    <col min="2" max="2" width="41.42578125" style="41" customWidth="1"/>
    <col min="3" max="3" width="10.5703125" style="41" customWidth="1"/>
    <col min="4" max="4" width="11.42578125" style="41" customWidth="1"/>
    <col min="5" max="5" width="11.140625" style="41" customWidth="1"/>
    <col min="6" max="6" width="11.7109375" style="41" customWidth="1"/>
    <col min="7" max="7" width="11.7109375" style="124" customWidth="1"/>
    <col min="8" max="8" width="11.28515625" style="40" customWidth="1"/>
    <col min="9" max="9" width="8.7109375" style="53" customWidth="1"/>
    <col min="10" max="10" width="12.28515625" style="54" customWidth="1"/>
    <col min="11" max="11" width="10.5703125" style="53" customWidth="1"/>
    <col min="12" max="12" width="13.7109375" style="40" customWidth="1"/>
    <col min="13" max="16" width="11.42578125" style="40" customWidth="1"/>
    <col min="17" max="16384" width="11.42578125" style="40"/>
  </cols>
  <sheetData>
    <row r="1" spans="1:183" ht="18" customHeight="1" x14ac:dyDescent="0.2">
      <c r="A1" s="191" t="s">
        <v>121</v>
      </c>
      <c r="B1" s="191"/>
      <c r="C1" s="191"/>
      <c r="D1" s="191"/>
      <c r="E1" s="191"/>
      <c r="F1" s="191"/>
      <c r="G1" s="191"/>
      <c r="H1" s="191"/>
      <c r="I1" s="191"/>
      <c r="J1" s="191"/>
      <c r="K1" s="191"/>
    </row>
    <row r="2" spans="1:183" ht="18" customHeight="1" x14ac:dyDescent="0.2">
      <c r="A2" s="182" t="s">
        <v>137</v>
      </c>
      <c r="B2" s="182"/>
      <c r="C2" s="182"/>
      <c r="D2" s="182"/>
      <c r="E2" s="182"/>
      <c r="F2" s="182"/>
      <c r="G2" s="182"/>
      <c r="H2" s="182"/>
      <c r="I2" s="182"/>
      <c r="J2" s="182"/>
      <c r="K2" s="182"/>
    </row>
    <row r="3" spans="1:183" ht="25.5" customHeight="1" x14ac:dyDescent="0.2">
      <c r="B3" s="39"/>
      <c r="C3" s="39"/>
      <c r="D3" s="39"/>
      <c r="E3" s="56"/>
      <c r="F3" s="39"/>
      <c r="G3" s="123"/>
      <c r="H3" s="82"/>
      <c r="I3" s="78"/>
      <c r="J3" s="85"/>
      <c r="K3" s="39"/>
    </row>
    <row r="4" spans="1:183" ht="20.25" customHeight="1" x14ac:dyDescent="0.2">
      <c r="A4" s="201" t="s">
        <v>33</v>
      </c>
      <c r="B4" s="194" t="s">
        <v>4</v>
      </c>
      <c r="C4" s="194" t="s">
        <v>50</v>
      </c>
      <c r="D4" s="199" t="s">
        <v>28</v>
      </c>
      <c r="E4" s="196" t="s">
        <v>30</v>
      </c>
      <c r="F4" s="197"/>
      <c r="G4" s="197"/>
      <c r="H4" s="197"/>
      <c r="I4" s="198"/>
      <c r="J4" s="189" t="s">
        <v>7</v>
      </c>
      <c r="K4" s="192" t="s">
        <v>54</v>
      </c>
    </row>
    <row r="5" spans="1:183" s="42" customFormat="1" ht="65.25" customHeight="1" thickBot="1" x14ac:dyDescent="0.25">
      <c r="A5" s="202"/>
      <c r="B5" s="195"/>
      <c r="C5" s="195"/>
      <c r="D5" s="200"/>
      <c r="E5" s="25" t="s">
        <v>32</v>
      </c>
      <c r="F5" s="27" t="s">
        <v>146</v>
      </c>
      <c r="G5" s="28" t="s">
        <v>8</v>
      </c>
      <c r="H5" s="26" t="s">
        <v>31</v>
      </c>
      <c r="I5" s="29" t="s">
        <v>6</v>
      </c>
      <c r="J5" s="190"/>
      <c r="K5" s="193"/>
    </row>
    <row r="6" spans="1:183" s="101" customFormat="1" ht="18.75" customHeight="1" x14ac:dyDescent="0.25">
      <c r="A6" s="98"/>
      <c r="B6" s="96" t="s">
        <v>11</v>
      </c>
      <c r="C6" s="100"/>
      <c r="D6" s="149">
        <f>D7+D13</f>
        <v>95133624.379999995</v>
      </c>
      <c r="E6" s="149">
        <f>E7+E13</f>
        <v>147245805</v>
      </c>
      <c r="F6" s="149">
        <f>F7+F13</f>
        <v>19843317</v>
      </c>
      <c r="G6" s="149">
        <f t="shared" ref="G6" si="0">G7+G13</f>
        <v>27607746</v>
      </c>
      <c r="H6" s="149">
        <f>SUM(F6:G6)</f>
        <v>47451063</v>
      </c>
      <c r="I6" s="150">
        <f>H6/E6%</f>
        <v>32.225748638475643</v>
      </c>
      <c r="J6" s="149">
        <f>D6+H6</f>
        <v>142584687.38</v>
      </c>
      <c r="K6" s="118"/>
    </row>
    <row r="7" spans="1:183" ht="21.75" customHeight="1" x14ac:dyDescent="0.2">
      <c r="A7" s="103"/>
      <c r="B7" s="51" t="s">
        <v>126</v>
      </c>
      <c r="C7" s="104"/>
      <c r="D7" s="105">
        <f>SUM(D8:D12)</f>
        <v>13499366.960000001</v>
      </c>
      <c r="E7" s="105">
        <f>SUM(E8:E12)</f>
        <v>3866181</v>
      </c>
      <c r="F7" s="105">
        <f>SUM(F8:F12)</f>
        <v>359</v>
      </c>
      <c r="G7" s="105">
        <f>SUM(G8:G12)</f>
        <v>228791</v>
      </c>
      <c r="H7" s="105">
        <f>SUM(F7:G7)</f>
        <v>229150</v>
      </c>
      <c r="I7" s="132">
        <f>H7/E7%</f>
        <v>5.9270375598038481</v>
      </c>
      <c r="J7" s="126">
        <f>D7+H7</f>
        <v>13728516.960000001</v>
      </c>
      <c r="K7" s="106"/>
    </row>
    <row r="8" spans="1:183" ht="30" customHeight="1" x14ac:dyDescent="0.2">
      <c r="A8" s="46"/>
      <c r="B8" s="107" t="s">
        <v>81</v>
      </c>
      <c r="C8" s="102"/>
      <c r="D8" s="102">
        <v>0</v>
      </c>
      <c r="E8" s="102">
        <v>561063</v>
      </c>
      <c r="F8" s="102">
        <v>0</v>
      </c>
      <c r="G8" s="102"/>
      <c r="H8" s="102">
        <f>SUM(F8:G8)</f>
        <v>0</v>
      </c>
      <c r="I8" s="121">
        <f>H8/E8%</f>
        <v>0</v>
      </c>
      <c r="J8" s="102">
        <f>D8+H8</f>
        <v>0</v>
      </c>
      <c r="K8" s="67"/>
    </row>
    <row r="9" spans="1:183" ht="30" customHeight="1" x14ac:dyDescent="0.2">
      <c r="A9" s="46"/>
      <c r="B9" s="107" t="s">
        <v>122</v>
      </c>
      <c r="C9" s="102"/>
      <c r="D9" s="102">
        <v>92967</v>
      </c>
      <c r="E9" s="102">
        <v>146703</v>
      </c>
      <c r="F9" s="102">
        <v>359</v>
      </c>
      <c r="G9" s="102">
        <v>34391</v>
      </c>
      <c r="H9" s="102">
        <f t="shared" ref="H9:H12" si="1">SUM(F9:G9)</f>
        <v>34750</v>
      </c>
      <c r="I9" s="121">
        <f>H9/E9%</f>
        <v>23.687313824529834</v>
      </c>
      <c r="J9" s="102">
        <f>D9+H9</f>
        <v>127717</v>
      </c>
      <c r="K9" s="67"/>
    </row>
    <row r="10" spans="1:183" ht="48" x14ac:dyDescent="0.2">
      <c r="A10" s="46">
        <v>238150</v>
      </c>
      <c r="B10" s="107" t="s">
        <v>123</v>
      </c>
      <c r="C10" s="102">
        <v>8620328.3599999994</v>
      </c>
      <c r="D10" s="102">
        <v>5392993.5800000001</v>
      </c>
      <c r="E10" s="102">
        <v>2249478</v>
      </c>
      <c r="F10" s="102">
        <v>0</v>
      </c>
      <c r="G10" s="102">
        <v>194400</v>
      </c>
      <c r="H10" s="102">
        <f t="shared" si="1"/>
        <v>194400</v>
      </c>
      <c r="I10" s="121">
        <f>H10/E10%</f>
        <v>8.6420049451472742</v>
      </c>
      <c r="J10" s="102">
        <f>D10+H10</f>
        <v>5587393.5800000001</v>
      </c>
      <c r="K10" s="67">
        <f>J10/C10%</f>
        <v>64.816482002316675</v>
      </c>
    </row>
    <row r="11" spans="1:183" ht="60" x14ac:dyDescent="0.2">
      <c r="A11" s="46">
        <v>227100</v>
      </c>
      <c r="B11" s="107" t="s">
        <v>124</v>
      </c>
      <c r="C11" s="102">
        <v>13590587</v>
      </c>
      <c r="D11" s="162">
        <v>8013406.3799999999</v>
      </c>
      <c r="E11" s="102">
        <v>50318</v>
      </c>
      <c r="F11" s="102">
        <v>0</v>
      </c>
      <c r="G11" s="162"/>
      <c r="H11" s="102">
        <f t="shared" si="1"/>
        <v>0</v>
      </c>
      <c r="I11" s="121">
        <f>H11/E11%</f>
        <v>0</v>
      </c>
      <c r="J11" s="102">
        <f>D11+H11</f>
        <v>8013406.3799999999</v>
      </c>
      <c r="K11" s="67">
        <f>J11/C11%</f>
        <v>58.962915876996334</v>
      </c>
    </row>
    <row r="12" spans="1:183" ht="72" x14ac:dyDescent="0.2">
      <c r="A12" s="46">
        <v>175249</v>
      </c>
      <c r="B12" s="107" t="s">
        <v>125</v>
      </c>
      <c r="C12" s="102">
        <v>12916459</v>
      </c>
      <c r="D12" s="162">
        <v>0</v>
      </c>
      <c r="E12" s="102">
        <v>858619</v>
      </c>
      <c r="F12" s="102">
        <v>0</v>
      </c>
      <c r="G12" s="162">
        <v>0</v>
      </c>
      <c r="H12" s="102">
        <f t="shared" si="1"/>
        <v>0</v>
      </c>
      <c r="I12" s="121">
        <f>H12/E12%</f>
        <v>0</v>
      </c>
      <c r="J12" s="102">
        <f>D12+H12</f>
        <v>0</v>
      </c>
      <c r="K12" s="67">
        <f>J12/C12%</f>
        <v>0</v>
      </c>
    </row>
    <row r="13" spans="1:183" ht="24" x14ac:dyDescent="0.2">
      <c r="A13" s="46"/>
      <c r="B13" s="51" t="s">
        <v>127</v>
      </c>
      <c r="C13" s="64"/>
      <c r="D13" s="68">
        <f>D14</f>
        <v>81634257.420000002</v>
      </c>
      <c r="E13" s="65">
        <f>E14</f>
        <v>143379624</v>
      </c>
      <c r="F13" s="65">
        <f>F14</f>
        <v>19842958</v>
      </c>
      <c r="G13" s="126">
        <f t="shared" ref="G13" si="2">G14</f>
        <v>27378955</v>
      </c>
      <c r="H13" s="126">
        <f>SUM(F13:G13)</f>
        <v>47221913</v>
      </c>
      <c r="I13" s="133">
        <f>H13/E13%</f>
        <v>32.934884108776849</v>
      </c>
      <c r="J13" s="126">
        <f>D13+H13</f>
        <v>128856170.42</v>
      </c>
      <c r="K13" s="66"/>
    </row>
    <row r="14" spans="1:183" ht="63" customHeight="1" x14ac:dyDescent="0.2">
      <c r="A14" s="46">
        <v>143957</v>
      </c>
      <c r="B14" s="44" t="s">
        <v>128</v>
      </c>
      <c r="C14" s="45">
        <v>282245251.58999997</v>
      </c>
      <c r="D14" s="45">
        <v>81634257.420000002</v>
      </c>
      <c r="E14" s="45">
        <v>143379624</v>
      </c>
      <c r="F14" s="45">
        <v>19842958</v>
      </c>
      <c r="G14" s="45">
        <v>27378955</v>
      </c>
      <c r="H14" s="45">
        <f>SUM(F14:G14)</f>
        <v>47221913</v>
      </c>
      <c r="I14" s="121">
        <f>H14/E14%</f>
        <v>32.934884108776849</v>
      </c>
      <c r="J14" s="45">
        <f>D14+H14</f>
        <v>128856170.42</v>
      </c>
      <c r="K14" s="67">
        <f>J14/C14%</f>
        <v>45.653972810561683</v>
      </c>
      <c r="L14" s="43"/>
      <c r="M14" s="43"/>
      <c r="N14" s="43"/>
    </row>
    <row r="16" spans="1:183" s="53" customFormat="1" x14ac:dyDescent="0.2">
      <c r="A16" s="108" t="s">
        <v>155</v>
      </c>
      <c r="B16" s="109"/>
      <c r="C16" s="110"/>
      <c r="D16" s="110"/>
      <c r="E16" s="41"/>
      <c r="F16" s="40"/>
      <c r="G16" s="124"/>
      <c r="H16" s="40"/>
      <c r="I16" s="40"/>
      <c r="J16" s="40"/>
      <c r="K16" s="40"/>
      <c r="L16" s="43"/>
      <c r="M16" s="43"/>
      <c r="N16" s="43"/>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row>
    <row r="17" spans="1:183" s="53" customFormat="1" x14ac:dyDescent="0.2">
      <c r="A17" s="111" t="s">
        <v>5</v>
      </c>
      <c r="B17" s="112"/>
      <c r="C17" s="110"/>
      <c r="D17" s="110"/>
      <c r="E17" s="41"/>
      <c r="F17" s="40"/>
      <c r="G17" s="124"/>
      <c r="H17" s="40"/>
      <c r="I17" s="40"/>
      <c r="J17" s="40"/>
      <c r="K17" s="40"/>
      <c r="L17" s="43"/>
      <c r="M17" s="43"/>
      <c r="N17" s="43"/>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row>
    <row r="18" spans="1:183" s="53" customFormat="1" x14ac:dyDescent="0.2">
      <c r="A18" s="113"/>
      <c r="B18" s="167" t="s">
        <v>13</v>
      </c>
      <c r="C18" s="168"/>
      <c r="D18" s="168"/>
      <c r="E18" s="55"/>
      <c r="F18" s="40"/>
      <c r="G18" s="124"/>
      <c r="H18" s="40"/>
      <c r="I18" s="40"/>
      <c r="J18" s="147"/>
      <c r="K18" s="40"/>
      <c r="L18" s="148"/>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row>
    <row r="19" spans="1:183" ht="36.75" customHeight="1" x14ac:dyDescent="0.2">
      <c r="B19" s="151" t="s">
        <v>132</v>
      </c>
      <c r="F19" s="40"/>
      <c r="L19" s="148"/>
    </row>
    <row r="20" spans="1:183" x14ac:dyDescent="0.2">
      <c r="F20" s="40"/>
      <c r="L20" s="148"/>
    </row>
    <row r="21" spans="1:183" x14ac:dyDescent="0.2">
      <c r="B21" s="135"/>
      <c r="C21" s="135"/>
      <c r="F21" s="40"/>
      <c r="L21" s="148"/>
    </row>
    <row r="22" spans="1:183" x14ac:dyDescent="0.2">
      <c r="B22" s="135"/>
      <c r="C22" s="135"/>
      <c r="F22" s="40"/>
      <c r="L22" s="148"/>
    </row>
    <row r="23" spans="1:183" x14ac:dyDescent="0.2">
      <c r="B23" s="135"/>
      <c r="C23" s="135"/>
      <c r="F23" s="40"/>
      <c r="L23" s="148"/>
    </row>
    <row r="24" spans="1:183" x14ac:dyDescent="0.2">
      <c r="B24" s="136"/>
      <c r="C24" s="135"/>
      <c r="F24" s="40"/>
    </row>
    <row r="25" spans="1:183" x14ac:dyDescent="0.2">
      <c r="F25" s="40"/>
    </row>
    <row r="26" spans="1:183" ht="15" x14ac:dyDescent="0.25">
      <c r="B26" s="137"/>
      <c r="F26" s="40"/>
    </row>
    <row r="27" spans="1:183" ht="15" x14ac:dyDescent="0.25">
      <c r="B27" s="138"/>
      <c r="F27" s="40"/>
    </row>
    <row r="28" spans="1:183" x14ac:dyDescent="0.2">
      <c r="B28" s="144"/>
      <c r="F28" s="40"/>
    </row>
    <row r="29" spans="1:183" x14ac:dyDescent="0.2">
      <c r="F29" s="40"/>
    </row>
    <row r="30" spans="1:183" x14ac:dyDescent="0.2">
      <c r="F30" s="40"/>
    </row>
    <row r="31" spans="1:183" x14ac:dyDescent="0.2">
      <c r="F31" s="40"/>
    </row>
    <row r="32" spans="1:183" x14ac:dyDescent="0.2">
      <c r="F32" s="40"/>
    </row>
    <row r="33" spans="6:6" x14ac:dyDescent="0.2">
      <c r="F33" s="40"/>
    </row>
    <row r="34" spans="6:6" x14ac:dyDescent="0.2">
      <c r="F34" s="40"/>
    </row>
    <row r="35" spans="6:6" x14ac:dyDescent="0.2">
      <c r="F35" s="40"/>
    </row>
    <row r="36" spans="6:6" x14ac:dyDescent="0.2">
      <c r="F36" s="40"/>
    </row>
    <row r="37" spans="6:6" x14ac:dyDescent="0.2">
      <c r="F37" s="40"/>
    </row>
    <row r="38" spans="6:6" x14ac:dyDescent="0.2">
      <c r="F38" s="40"/>
    </row>
    <row r="39" spans="6:6" x14ac:dyDescent="0.2">
      <c r="F39" s="40"/>
    </row>
    <row r="40" spans="6:6" x14ac:dyDescent="0.2">
      <c r="F40" s="40"/>
    </row>
    <row r="41" spans="6:6" x14ac:dyDescent="0.2">
      <c r="F41" s="40"/>
    </row>
    <row r="42" spans="6:6" x14ac:dyDescent="0.2">
      <c r="F42" s="40"/>
    </row>
    <row r="43" spans="6:6" x14ac:dyDescent="0.2">
      <c r="F43" s="40"/>
    </row>
    <row r="44" spans="6:6" x14ac:dyDescent="0.2">
      <c r="F44" s="40"/>
    </row>
    <row r="45" spans="6:6" x14ac:dyDescent="0.2">
      <c r="F45" s="40"/>
    </row>
    <row r="46" spans="6:6" x14ac:dyDescent="0.2">
      <c r="F46" s="40"/>
    </row>
    <row r="47" spans="6:6" x14ac:dyDescent="0.2">
      <c r="F47" s="40"/>
    </row>
    <row r="48" spans="6:6" x14ac:dyDescent="0.2">
      <c r="F48" s="40"/>
    </row>
    <row r="49" spans="6:6" x14ac:dyDescent="0.2">
      <c r="F49" s="40"/>
    </row>
    <row r="50" spans="6:6" x14ac:dyDescent="0.2">
      <c r="F50" s="40"/>
    </row>
    <row r="51" spans="6:6" x14ac:dyDescent="0.2">
      <c r="F51" s="40"/>
    </row>
    <row r="52" spans="6:6" x14ac:dyDescent="0.2">
      <c r="F52" s="40"/>
    </row>
    <row r="53" spans="6:6" x14ac:dyDescent="0.2">
      <c r="F53" s="40"/>
    </row>
    <row r="54" spans="6:6" x14ac:dyDescent="0.2">
      <c r="F54" s="40"/>
    </row>
    <row r="55" spans="6:6" x14ac:dyDescent="0.2">
      <c r="F55" s="40"/>
    </row>
    <row r="56" spans="6:6" x14ac:dyDescent="0.2">
      <c r="F56" s="40"/>
    </row>
    <row r="57" spans="6:6" x14ac:dyDescent="0.2">
      <c r="F57" s="40"/>
    </row>
    <row r="58" spans="6:6" x14ac:dyDescent="0.2">
      <c r="F58" s="40"/>
    </row>
    <row r="59" spans="6:6" x14ac:dyDescent="0.2">
      <c r="F59" s="40"/>
    </row>
    <row r="60" spans="6:6" x14ac:dyDescent="0.2">
      <c r="F60" s="40"/>
    </row>
    <row r="61" spans="6:6" x14ac:dyDescent="0.2">
      <c r="F61" s="40"/>
    </row>
    <row r="62" spans="6:6" x14ac:dyDescent="0.2">
      <c r="F62" s="40"/>
    </row>
    <row r="63" spans="6:6" x14ac:dyDescent="0.2">
      <c r="F63" s="40"/>
    </row>
    <row r="64" spans="6:6" x14ac:dyDescent="0.2">
      <c r="F64" s="40"/>
    </row>
    <row r="65" spans="3:6" x14ac:dyDescent="0.2">
      <c r="F65" s="40"/>
    </row>
    <row r="66" spans="3:6" x14ac:dyDescent="0.2">
      <c r="F66" s="40"/>
    </row>
    <row r="67" spans="3:6" x14ac:dyDescent="0.2">
      <c r="F67" s="40"/>
    </row>
    <row r="68" spans="3:6" x14ac:dyDescent="0.2">
      <c r="F68" s="40"/>
    </row>
    <row r="69" spans="3:6" x14ac:dyDescent="0.2">
      <c r="F69" s="40"/>
    </row>
    <row r="70" spans="3:6" x14ac:dyDescent="0.2">
      <c r="F70" s="40"/>
    </row>
    <row r="71" spans="3:6" x14ac:dyDescent="0.2">
      <c r="C71" s="76"/>
      <c r="D71" s="76"/>
      <c r="F71" s="40"/>
    </row>
    <row r="72" spans="3:6" x14ac:dyDescent="0.2">
      <c r="F72" s="40"/>
    </row>
    <row r="73" spans="3:6" x14ac:dyDescent="0.2">
      <c r="F73" s="40"/>
    </row>
    <row r="74" spans="3:6" x14ac:dyDescent="0.2">
      <c r="F74" s="40"/>
    </row>
    <row r="75" spans="3:6" x14ac:dyDescent="0.2">
      <c r="F75" s="40"/>
    </row>
    <row r="76" spans="3:6" x14ac:dyDescent="0.2">
      <c r="F76" s="40"/>
    </row>
    <row r="77" spans="3:6" x14ac:dyDescent="0.2">
      <c r="F77" s="40"/>
    </row>
    <row r="78" spans="3:6" x14ac:dyDescent="0.2">
      <c r="F78" s="40"/>
    </row>
    <row r="79" spans="3:6" x14ac:dyDescent="0.2">
      <c r="F79" s="40"/>
    </row>
    <row r="80" spans="3:6" x14ac:dyDescent="0.2">
      <c r="F80" s="40"/>
    </row>
    <row r="81" spans="6:6" x14ac:dyDescent="0.2">
      <c r="F81" s="40"/>
    </row>
    <row r="82" spans="6:6" x14ac:dyDescent="0.2">
      <c r="F82" s="40"/>
    </row>
    <row r="83" spans="6:6" x14ac:dyDescent="0.2">
      <c r="F83" s="40"/>
    </row>
    <row r="84" spans="6:6" x14ac:dyDescent="0.2">
      <c r="F84" s="40"/>
    </row>
    <row r="85" spans="6:6" x14ac:dyDescent="0.2">
      <c r="F85" s="40"/>
    </row>
    <row r="86" spans="6:6" x14ac:dyDescent="0.2">
      <c r="F86" s="40"/>
    </row>
    <row r="87" spans="6:6" x14ac:dyDescent="0.2">
      <c r="F87" s="40"/>
    </row>
    <row r="88" spans="6:6" x14ac:dyDescent="0.2">
      <c r="F88" s="40"/>
    </row>
    <row r="89" spans="6:6" x14ac:dyDescent="0.2">
      <c r="F89" s="40"/>
    </row>
    <row r="90" spans="6:6" x14ac:dyDescent="0.2">
      <c r="F90" s="40"/>
    </row>
    <row r="91" spans="6:6" x14ac:dyDescent="0.2">
      <c r="F91" s="40"/>
    </row>
    <row r="92" spans="6:6" x14ac:dyDescent="0.2">
      <c r="F92" s="40"/>
    </row>
    <row r="93" spans="6:6" x14ac:dyDescent="0.2">
      <c r="F93" s="40"/>
    </row>
    <row r="94" spans="6:6" x14ac:dyDescent="0.2">
      <c r="F94" s="40"/>
    </row>
    <row r="95" spans="6:6" x14ac:dyDescent="0.2">
      <c r="F95" s="40"/>
    </row>
    <row r="96" spans="6:6" x14ac:dyDescent="0.2">
      <c r="F96" s="40"/>
    </row>
    <row r="97" spans="6:6" x14ac:dyDescent="0.2">
      <c r="F97" s="40"/>
    </row>
    <row r="98" spans="6:6" x14ac:dyDescent="0.2">
      <c r="F98" s="40"/>
    </row>
    <row r="99" spans="6:6" x14ac:dyDescent="0.2">
      <c r="F99" s="40"/>
    </row>
    <row r="100" spans="6:6" x14ac:dyDescent="0.2">
      <c r="F100" s="40"/>
    </row>
    <row r="101" spans="6:6" x14ac:dyDescent="0.2">
      <c r="F101" s="40"/>
    </row>
    <row r="102" spans="6:6" x14ac:dyDescent="0.2">
      <c r="F102" s="40"/>
    </row>
    <row r="103" spans="6:6" x14ac:dyDescent="0.2">
      <c r="F103" s="40"/>
    </row>
    <row r="104" spans="6:6" x14ac:dyDescent="0.2">
      <c r="F104" s="40"/>
    </row>
    <row r="105" spans="6:6" x14ac:dyDescent="0.2">
      <c r="F105" s="40"/>
    </row>
    <row r="106" spans="6:6" x14ac:dyDescent="0.2">
      <c r="F106" s="40"/>
    </row>
    <row r="107" spans="6:6" x14ac:dyDescent="0.2">
      <c r="F107" s="40"/>
    </row>
    <row r="108" spans="6:6" x14ac:dyDescent="0.2">
      <c r="F108" s="40"/>
    </row>
    <row r="109" spans="6:6" x14ac:dyDescent="0.2">
      <c r="F109" s="40"/>
    </row>
    <row r="110" spans="6:6" x14ac:dyDescent="0.2">
      <c r="F110" s="40"/>
    </row>
    <row r="111" spans="6:6" x14ac:dyDescent="0.2">
      <c r="F111" s="40"/>
    </row>
    <row r="112" spans="6:6" x14ac:dyDescent="0.2">
      <c r="F112" s="40"/>
    </row>
    <row r="113" spans="6:6" x14ac:dyDescent="0.2">
      <c r="F113" s="40"/>
    </row>
    <row r="114" spans="6:6" x14ac:dyDescent="0.2">
      <c r="F114" s="40"/>
    </row>
    <row r="115" spans="6:6" x14ac:dyDescent="0.2">
      <c r="F115" s="40"/>
    </row>
    <row r="116" spans="6:6" x14ac:dyDescent="0.2">
      <c r="F116" s="40"/>
    </row>
    <row r="117" spans="6:6" x14ac:dyDescent="0.2">
      <c r="F117" s="40"/>
    </row>
    <row r="118" spans="6:6" x14ac:dyDescent="0.2">
      <c r="F118" s="40"/>
    </row>
    <row r="119" spans="6:6" x14ac:dyDescent="0.2">
      <c r="F119" s="40"/>
    </row>
    <row r="120" spans="6:6" x14ac:dyDescent="0.2">
      <c r="F120" s="40"/>
    </row>
    <row r="121" spans="6:6" x14ac:dyDescent="0.2">
      <c r="F121" s="40"/>
    </row>
    <row r="122" spans="6:6" x14ac:dyDescent="0.2">
      <c r="F122" s="40"/>
    </row>
    <row r="123" spans="6:6" x14ac:dyDescent="0.2">
      <c r="F123" s="40"/>
    </row>
    <row r="124" spans="6:6" x14ac:dyDescent="0.2">
      <c r="F124" s="40"/>
    </row>
    <row r="125" spans="6:6" x14ac:dyDescent="0.2">
      <c r="F125" s="40"/>
    </row>
    <row r="126" spans="6:6" x14ac:dyDescent="0.2">
      <c r="F126" s="40"/>
    </row>
    <row r="127" spans="6:6" x14ac:dyDescent="0.2">
      <c r="F127" s="40"/>
    </row>
    <row r="128" spans="6:6" x14ac:dyDescent="0.2">
      <c r="F128" s="40"/>
    </row>
    <row r="129" spans="6:6" x14ac:dyDescent="0.2">
      <c r="F129" s="40"/>
    </row>
    <row r="130" spans="6:6" x14ac:dyDescent="0.2">
      <c r="F130" s="40"/>
    </row>
    <row r="131" spans="6:6" x14ac:dyDescent="0.2">
      <c r="F131" s="40"/>
    </row>
    <row r="132" spans="6:6" x14ac:dyDescent="0.2">
      <c r="F132" s="40"/>
    </row>
    <row r="133" spans="6:6" x14ac:dyDescent="0.2">
      <c r="F133" s="40"/>
    </row>
    <row r="134" spans="6:6" x14ac:dyDescent="0.2">
      <c r="F134" s="40"/>
    </row>
    <row r="135" spans="6:6" x14ac:dyDescent="0.2">
      <c r="F135" s="40"/>
    </row>
    <row r="136" spans="6:6" x14ac:dyDescent="0.2">
      <c r="F136" s="40"/>
    </row>
    <row r="137" spans="6:6" x14ac:dyDescent="0.2">
      <c r="F137" s="40"/>
    </row>
    <row r="138" spans="6:6" x14ac:dyDescent="0.2">
      <c r="F138" s="40"/>
    </row>
    <row r="139" spans="6:6" x14ac:dyDescent="0.2">
      <c r="F139" s="40"/>
    </row>
    <row r="140" spans="6:6" x14ac:dyDescent="0.2">
      <c r="F140" s="40"/>
    </row>
    <row r="141" spans="6:6" x14ac:dyDescent="0.2">
      <c r="F141" s="40"/>
    </row>
    <row r="142" spans="6:6" x14ac:dyDescent="0.2">
      <c r="F142" s="40"/>
    </row>
    <row r="143" spans="6:6" x14ac:dyDescent="0.2">
      <c r="F143" s="40"/>
    </row>
    <row r="144" spans="6:6" x14ac:dyDescent="0.2">
      <c r="F144" s="40"/>
    </row>
    <row r="145" spans="4:6" x14ac:dyDescent="0.2">
      <c r="F145" s="40"/>
    </row>
    <row r="146" spans="4:6" x14ac:dyDescent="0.2">
      <c r="D146" s="97"/>
      <c r="F146" s="40"/>
    </row>
    <row r="147" spans="4:6" x14ac:dyDescent="0.2">
      <c r="F147" s="40"/>
    </row>
    <row r="148" spans="4:6" x14ac:dyDescent="0.2">
      <c r="F148" s="40"/>
    </row>
    <row r="149" spans="4:6" x14ac:dyDescent="0.2">
      <c r="F149" s="40"/>
    </row>
    <row r="150" spans="4:6" x14ac:dyDescent="0.2">
      <c r="F150" s="40"/>
    </row>
    <row r="151" spans="4:6" x14ac:dyDescent="0.2">
      <c r="F151" s="40"/>
    </row>
    <row r="152" spans="4:6" x14ac:dyDescent="0.2">
      <c r="F152" s="40"/>
    </row>
    <row r="153" spans="4:6" x14ac:dyDescent="0.2">
      <c r="F153" s="40"/>
    </row>
    <row r="154" spans="4:6" x14ac:dyDescent="0.2">
      <c r="F154" s="40"/>
    </row>
    <row r="155" spans="4:6" x14ac:dyDescent="0.2">
      <c r="F155" s="40"/>
    </row>
    <row r="156" spans="4:6" x14ac:dyDescent="0.2">
      <c r="F156" s="40"/>
    </row>
    <row r="157" spans="4:6" x14ac:dyDescent="0.2">
      <c r="F157" s="40"/>
    </row>
    <row r="158" spans="4:6" x14ac:dyDescent="0.2">
      <c r="F158" s="40"/>
    </row>
    <row r="159" spans="4:6" x14ac:dyDescent="0.2">
      <c r="F159" s="40"/>
    </row>
    <row r="160" spans="4:6" x14ac:dyDescent="0.2">
      <c r="F160" s="40"/>
    </row>
    <row r="161" spans="6:6" x14ac:dyDescent="0.2">
      <c r="F161" s="40"/>
    </row>
    <row r="162" spans="6:6" x14ac:dyDescent="0.2">
      <c r="F162" s="40"/>
    </row>
    <row r="163" spans="6:6" x14ac:dyDescent="0.2">
      <c r="F163" s="40"/>
    </row>
    <row r="164" spans="6:6" x14ac:dyDescent="0.2">
      <c r="F164" s="40"/>
    </row>
    <row r="285" spans="4:4" x14ac:dyDescent="0.2">
      <c r="D285" s="97"/>
    </row>
    <row r="454" spans="4:4" ht="288" x14ac:dyDescent="0.2">
      <c r="D454" s="41" t="s">
        <v>10</v>
      </c>
    </row>
  </sheetData>
  <mergeCells count="10">
    <mergeCell ref="B18:D18"/>
    <mergeCell ref="J4:J5"/>
    <mergeCell ref="A1:K1"/>
    <mergeCell ref="K4:K5"/>
    <mergeCell ref="A2:K2"/>
    <mergeCell ref="C4:C5"/>
    <mergeCell ref="E4:I4"/>
    <mergeCell ref="D4:D5"/>
    <mergeCell ref="A4:A5"/>
    <mergeCell ref="B4:B5"/>
  </mergeCells>
  <hyperlinks>
    <hyperlink ref="B18"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2018-08-09T17:29:59Z</cp:lastPrinted>
  <dcterms:created xsi:type="dcterms:W3CDTF">2009-03-02T15:11:29Z</dcterms:created>
  <dcterms:modified xsi:type="dcterms:W3CDTF">2018-08-09T17:36:47Z</dcterms:modified>
</cp:coreProperties>
</file>