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encia Deveng 2018\Transparencia Julio 2018\"/>
    </mc:Choice>
  </mc:AlternateContent>
  <bookViews>
    <workbookView xWindow="195" yWindow="90" windowWidth="16050" windowHeight="12540" activeTab="2"/>
  </bookViews>
  <sheets>
    <sheet name="CONSOLIDADO" sheetId="11" r:id="rId1"/>
    <sheet name="PLIEGO MINSA" sheetId="5" r:id="rId2"/>
    <sheet name="UE ADSCRITAS AL PLIEGO MINSA" sheetId="9" r:id="rId3"/>
  </sheets>
  <definedNames>
    <definedName name="_xlnm._FilterDatabase" localSheetId="1" hidden="1">'PLIEGO MINSA'!$A$5:$L$75</definedName>
    <definedName name="_xlnm._FilterDatabase" localSheetId="2" hidden="1">'UE ADSCRITAS AL PLIEGO MINSA'!#REF!</definedName>
    <definedName name="_xlnm.Print_Area" localSheetId="0">CONSOLIDADO!$B$2:$E$35</definedName>
    <definedName name="_xlnm.Print_Area" localSheetId="1">'PLIEGO MINSA'!$A$1:$K$107</definedName>
    <definedName name="_xlnm.Print_Area" localSheetId="2">'UE ADSCRITAS AL PLIEGO MINSA'!$A$1:$K$19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H14" i="9" l="1"/>
  <c r="H12" i="9"/>
  <c r="H11" i="9"/>
  <c r="H10" i="9"/>
  <c r="H9" i="9"/>
  <c r="H8" i="9"/>
  <c r="F13" i="9"/>
  <c r="F7" i="9"/>
  <c r="H103" i="5"/>
  <c r="H102" i="5"/>
  <c r="H101" i="5"/>
  <c r="H100" i="5"/>
  <c r="H99" i="5"/>
  <c r="H98" i="5"/>
  <c r="H97" i="5"/>
  <c r="H96"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1" i="5"/>
  <c r="H50" i="5"/>
  <c r="H49" i="5"/>
  <c r="H47" i="5"/>
  <c r="H46" i="5"/>
  <c r="H45" i="5"/>
  <c r="H44" i="5"/>
  <c r="H43" i="5"/>
  <c r="H42" i="5"/>
  <c r="H41" i="5"/>
  <c r="H40" i="5"/>
  <c r="H39" i="5"/>
  <c r="H38" i="5"/>
  <c r="H37" i="5"/>
  <c r="H36" i="5"/>
  <c r="H35" i="5"/>
  <c r="H34" i="5"/>
  <c r="H32" i="5"/>
  <c r="H31" i="5"/>
  <c r="H30" i="5"/>
  <c r="H29" i="5"/>
  <c r="H28" i="5"/>
  <c r="H26" i="5"/>
  <c r="H25" i="5"/>
  <c r="H24" i="5"/>
  <c r="H22" i="5"/>
  <c r="H20" i="5"/>
  <c r="H19" i="5"/>
  <c r="H18" i="5"/>
  <c r="H17" i="5"/>
  <c r="H16" i="5"/>
  <c r="H15" i="5"/>
  <c r="H14" i="5"/>
  <c r="H13" i="5"/>
  <c r="H12" i="5"/>
  <c r="H11" i="5"/>
  <c r="H10" i="5"/>
  <c r="H9" i="5"/>
  <c r="H8" i="5"/>
  <c r="F95" i="5"/>
  <c r="H95" i="5" s="1"/>
  <c r="F52" i="5"/>
  <c r="H52" i="5" s="1"/>
  <c r="F48" i="5"/>
  <c r="H48" i="5" s="1"/>
  <c r="F33" i="5"/>
  <c r="H33" i="5" s="1"/>
  <c r="F7" i="5"/>
  <c r="G7" i="5"/>
  <c r="H7" i="5" s="1"/>
  <c r="G21" i="5"/>
  <c r="H21" i="5" s="1"/>
  <c r="G23" i="5"/>
  <c r="H23" i="5" s="1"/>
  <c r="G27" i="5"/>
  <c r="H27" i="5" s="1"/>
  <c r="G33" i="5"/>
  <c r="G52" i="5"/>
  <c r="G95" i="5"/>
  <c r="F6" i="9" l="1"/>
  <c r="F6" i="5"/>
  <c r="H6" i="5" s="1"/>
  <c r="G6" i="5"/>
  <c r="D20" i="11"/>
  <c r="J63" i="5"/>
  <c r="K63" i="5" s="1"/>
  <c r="J56" i="5"/>
  <c r="K56" i="5" s="1"/>
  <c r="J36" i="5"/>
  <c r="K36" i="5" s="1"/>
  <c r="J35" i="5"/>
  <c r="K35" i="5" s="1"/>
  <c r="J26" i="5"/>
  <c r="K26" i="5" s="1"/>
  <c r="D25" i="5"/>
  <c r="J25" i="5" s="1"/>
  <c r="E25" i="5"/>
  <c r="C20" i="11" s="1"/>
  <c r="D7" i="5"/>
  <c r="J20" i="5"/>
  <c r="K20" i="5" s="1"/>
  <c r="J19" i="5"/>
  <c r="K19" i="5" s="1"/>
  <c r="J18" i="5"/>
  <c r="K18" i="5" s="1"/>
  <c r="J17" i="5"/>
  <c r="K17" i="5" s="1"/>
  <c r="J16" i="5"/>
  <c r="K16" i="5" s="1"/>
  <c r="J15" i="5"/>
  <c r="K15" i="5" s="1"/>
  <c r="D21" i="5"/>
  <c r="J12" i="5"/>
  <c r="K12" i="5" s="1"/>
  <c r="I12" i="5"/>
  <c r="I36" i="5" l="1"/>
  <c r="I63" i="5"/>
  <c r="I25" i="5"/>
  <c r="E20" i="11"/>
  <c r="I56" i="5"/>
  <c r="I35" i="5"/>
  <c r="I26" i="5"/>
  <c r="I15" i="5"/>
  <c r="I17" i="5"/>
  <c r="I19" i="5"/>
  <c r="I16" i="5"/>
  <c r="I18" i="5"/>
  <c r="I20" i="5"/>
  <c r="G7" i="9"/>
  <c r="H7" i="9" s="1"/>
  <c r="J14" i="5" l="1"/>
  <c r="K14" i="5" s="1"/>
  <c r="I14" i="5" l="1"/>
  <c r="I76" i="5"/>
  <c r="I32" i="5"/>
  <c r="E27" i="5"/>
  <c r="J76" i="5" l="1"/>
  <c r="K76" i="5" s="1"/>
  <c r="J32" i="5"/>
  <c r="K32" i="5" s="1"/>
  <c r="E7" i="5" l="1"/>
  <c r="J12" i="9" l="1"/>
  <c r="K12" i="9" s="1"/>
  <c r="I11" i="9"/>
  <c r="D7" i="9"/>
  <c r="E7" i="9"/>
  <c r="I12" i="9" l="1"/>
  <c r="J11" i="9"/>
  <c r="K11" i="9" s="1"/>
  <c r="J13" i="5" l="1"/>
  <c r="K13" i="5" s="1"/>
  <c r="C17" i="11"/>
  <c r="I7" i="5" l="1"/>
  <c r="J8" i="5"/>
  <c r="K8" i="5" s="1"/>
  <c r="I8" i="5"/>
  <c r="I9" i="5"/>
  <c r="J9" i="5"/>
  <c r="K9" i="5" s="1"/>
  <c r="I13" i="5"/>
  <c r="J10" i="5"/>
  <c r="K10" i="5" s="1"/>
  <c r="I10" i="5"/>
  <c r="J11" i="5"/>
  <c r="K11" i="5" s="1"/>
  <c r="I11" i="5"/>
  <c r="D52" i="5"/>
  <c r="D33" i="5"/>
  <c r="D81" i="5"/>
  <c r="D95" i="5"/>
  <c r="J103" i="5"/>
  <c r="K103" i="5" s="1"/>
  <c r="J102" i="5"/>
  <c r="K102" i="5" s="1"/>
  <c r="J101" i="5"/>
  <c r="K101" i="5" s="1"/>
  <c r="J100" i="5"/>
  <c r="K100" i="5" s="1"/>
  <c r="J99" i="5"/>
  <c r="K99" i="5" s="1"/>
  <c r="J98" i="5"/>
  <c r="K98" i="5" s="1"/>
  <c r="J97" i="5"/>
  <c r="K97" i="5" s="1"/>
  <c r="I96" i="5"/>
  <c r="J94" i="5"/>
  <c r="K94" i="5" s="1"/>
  <c r="J93" i="5"/>
  <c r="K93" i="5" s="1"/>
  <c r="J92" i="5"/>
  <c r="K92" i="5" s="1"/>
  <c r="J91" i="5"/>
  <c r="K91" i="5" s="1"/>
  <c r="J90" i="5"/>
  <c r="K90" i="5" s="1"/>
  <c r="J89" i="5"/>
  <c r="K89" i="5" s="1"/>
  <c r="J88" i="5"/>
  <c r="K88" i="5" s="1"/>
  <c r="J87" i="5"/>
  <c r="K87" i="5" s="1"/>
  <c r="J86" i="5"/>
  <c r="K86" i="5" s="1"/>
  <c r="J85" i="5"/>
  <c r="K85" i="5" s="1"/>
  <c r="J84" i="5"/>
  <c r="K84" i="5" s="1"/>
  <c r="J83" i="5"/>
  <c r="K83" i="5" s="1"/>
  <c r="J82" i="5"/>
  <c r="K82" i="5" s="1"/>
  <c r="I78" i="5"/>
  <c r="J77" i="5"/>
  <c r="K77" i="5" s="1"/>
  <c r="I74" i="5"/>
  <c r="J72" i="5"/>
  <c r="K72" i="5" s="1"/>
  <c r="J57" i="5"/>
  <c r="I45" i="5"/>
  <c r="J44" i="5"/>
  <c r="K44" i="5" s="1"/>
  <c r="I43" i="5"/>
  <c r="J42" i="5"/>
  <c r="K42" i="5" s="1"/>
  <c r="I41" i="5"/>
  <c r="I40" i="5"/>
  <c r="I39" i="5"/>
  <c r="J38" i="5"/>
  <c r="K38" i="5" s="1"/>
  <c r="I37" i="5"/>
  <c r="D17" i="11" l="1"/>
  <c r="E17" i="11" s="1"/>
  <c r="J7" i="5"/>
  <c r="J81" i="5"/>
  <c r="J96" i="5"/>
  <c r="K96" i="5" s="1"/>
  <c r="I44" i="5"/>
  <c r="J40" i="5"/>
  <c r="K40" i="5" s="1"/>
  <c r="J37" i="5"/>
  <c r="K37" i="5" s="1"/>
  <c r="J41" i="5"/>
  <c r="K41" i="5" s="1"/>
  <c r="J95" i="5"/>
  <c r="J78" i="5"/>
  <c r="K78" i="5" s="1"/>
  <c r="J45" i="5"/>
  <c r="K45" i="5" s="1"/>
  <c r="J74" i="5"/>
  <c r="K74" i="5" s="1"/>
  <c r="D29" i="11"/>
  <c r="I38" i="5"/>
  <c r="J39" i="5"/>
  <c r="K39" i="5" s="1"/>
  <c r="I42" i="5"/>
  <c r="J43" i="5"/>
  <c r="K43" i="5" s="1"/>
  <c r="D28" i="11"/>
  <c r="I98" i="5"/>
  <c r="I100" i="5"/>
  <c r="I102" i="5"/>
  <c r="I97" i="5"/>
  <c r="I99" i="5"/>
  <c r="I101" i="5"/>
  <c r="I103" i="5"/>
  <c r="I83" i="5"/>
  <c r="I85" i="5"/>
  <c r="I87" i="5"/>
  <c r="I89" i="5"/>
  <c r="I91" i="5"/>
  <c r="I93" i="5"/>
  <c r="I82" i="5"/>
  <c r="I84" i="5"/>
  <c r="I86" i="5"/>
  <c r="I88" i="5"/>
  <c r="I90" i="5"/>
  <c r="I92" i="5"/>
  <c r="I94" i="5"/>
  <c r="I77" i="5"/>
  <c r="I72" i="5"/>
  <c r="K57" i="5"/>
  <c r="I57" i="5"/>
  <c r="J9" i="9"/>
  <c r="I9" i="9" l="1"/>
  <c r="E95" i="5"/>
  <c r="E81" i="5"/>
  <c r="E52" i="5"/>
  <c r="C29" i="11" l="1"/>
  <c r="E29" i="11" s="1"/>
  <c r="I95" i="5"/>
  <c r="C28" i="11"/>
  <c r="E28" i="11" s="1"/>
  <c r="I81" i="5"/>
  <c r="E33" i="5"/>
  <c r="J10" i="9" l="1"/>
  <c r="K10" i="9" s="1"/>
  <c r="I10" i="9" l="1"/>
  <c r="D23" i="5"/>
  <c r="I51" i="5"/>
  <c r="I49" i="5"/>
  <c r="D25" i="11"/>
  <c r="D24" i="11"/>
  <c r="I47" i="5"/>
  <c r="D19" i="11"/>
  <c r="D18" i="11"/>
  <c r="J24" i="5"/>
  <c r="K24" i="5" s="1"/>
  <c r="J22" i="5"/>
  <c r="K22" i="5" s="1"/>
  <c r="J80" i="5"/>
  <c r="K80" i="5" s="1"/>
  <c r="E79" i="5"/>
  <c r="C27" i="11" s="1"/>
  <c r="E50" i="5"/>
  <c r="C25" i="11" s="1"/>
  <c r="E48" i="5"/>
  <c r="C24" i="11" s="1"/>
  <c r="E46" i="5"/>
  <c r="C23" i="11" s="1"/>
  <c r="E23" i="5"/>
  <c r="C19" i="11" s="1"/>
  <c r="E21" i="5"/>
  <c r="D79" i="5"/>
  <c r="D50" i="5"/>
  <c r="D48" i="5"/>
  <c r="D46" i="5"/>
  <c r="E6" i="5" l="1"/>
  <c r="J55" i="5"/>
  <c r="K55" i="5" s="1"/>
  <c r="C18" i="11"/>
  <c r="J48" i="5"/>
  <c r="J49" i="5"/>
  <c r="K49" i="5" s="1"/>
  <c r="J46" i="5"/>
  <c r="J51" i="5"/>
  <c r="K51" i="5" s="1"/>
  <c r="J47" i="5"/>
  <c r="K47" i="5" s="1"/>
  <c r="E19" i="11"/>
  <c r="E25" i="11"/>
  <c r="E24" i="11"/>
  <c r="J79" i="5"/>
  <c r="D23" i="11"/>
  <c r="E23" i="11" s="1"/>
  <c r="I24" i="5"/>
  <c r="I48" i="5"/>
  <c r="I55" i="5"/>
  <c r="J21" i="5"/>
  <c r="J50" i="5"/>
  <c r="D27" i="11"/>
  <c r="E27" i="11" s="1"/>
  <c r="J23" i="5"/>
  <c r="I50" i="5"/>
  <c r="I46" i="5"/>
  <c r="I23" i="5"/>
  <c r="I21" i="5"/>
  <c r="I22" i="5"/>
  <c r="I79" i="5"/>
  <c r="I80" i="5"/>
  <c r="J67" i="5"/>
  <c r="K67" i="5" s="1"/>
  <c r="J64" i="5"/>
  <c r="K64" i="5" s="1"/>
  <c r="I58" i="5"/>
  <c r="D27" i="5"/>
  <c r="D6" i="5" s="1"/>
  <c r="E18" i="11" l="1"/>
  <c r="J58" i="5"/>
  <c r="K58" i="5" s="1"/>
  <c r="I67" i="5"/>
  <c r="I64" i="5"/>
  <c r="I29" i="5" l="1"/>
  <c r="I28" i="5"/>
  <c r="J28" i="5" l="1"/>
  <c r="K28" i="5" s="1"/>
  <c r="J29" i="5"/>
  <c r="K29" i="5" s="1"/>
  <c r="J53" i="5" l="1"/>
  <c r="J54" i="5"/>
  <c r="J59" i="5"/>
  <c r="J60" i="5"/>
  <c r="J61" i="5"/>
  <c r="J62" i="5"/>
  <c r="J65" i="5"/>
  <c r="J66" i="5"/>
  <c r="J68" i="5"/>
  <c r="J69" i="5"/>
  <c r="J70" i="5"/>
  <c r="J71" i="5"/>
  <c r="J73" i="5"/>
  <c r="J75" i="5"/>
  <c r="K75" i="5" l="1"/>
  <c r="K73" i="5"/>
  <c r="K71" i="5"/>
  <c r="I68" i="5"/>
  <c r="I66" i="5"/>
  <c r="I62" i="5"/>
  <c r="I59" i="5"/>
  <c r="I71" i="5" l="1"/>
  <c r="K62" i="5"/>
  <c r="I73" i="5"/>
  <c r="I75" i="5"/>
  <c r="K66" i="5"/>
  <c r="J52" i="5" l="1"/>
  <c r="I70" i="5" l="1"/>
  <c r="I69" i="5"/>
  <c r="K68" i="5"/>
  <c r="K65" i="5"/>
  <c r="I65" i="5" l="1"/>
  <c r="K70" i="5"/>
  <c r="K69" i="5"/>
  <c r="I60" i="5" l="1"/>
  <c r="K60" i="5" l="1"/>
  <c r="C21" i="11" l="1"/>
  <c r="J30" i="5"/>
  <c r="K30" i="5" s="1"/>
  <c r="I31" i="5"/>
  <c r="C22" i="11"/>
  <c r="I34" i="5"/>
  <c r="D21" i="11" l="1"/>
  <c r="E21" i="11" s="1"/>
  <c r="J27" i="5"/>
  <c r="J31" i="5"/>
  <c r="K31" i="5" s="1"/>
  <c r="I27" i="5"/>
  <c r="I30" i="5"/>
  <c r="J34" i="5"/>
  <c r="K34" i="5" s="1"/>
  <c r="K61" i="5"/>
  <c r="I33" i="5" l="1"/>
  <c r="D22" i="11"/>
  <c r="E22" i="11" s="1"/>
  <c r="J33" i="5"/>
  <c r="I61" i="5"/>
  <c r="C26" i="11"/>
  <c r="C16" i="11" s="1"/>
  <c r="G13" i="9" l="1"/>
  <c r="H13" i="9" s="1"/>
  <c r="J8" i="9" l="1"/>
  <c r="I8" i="9"/>
  <c r="G6" i="9"/>
  <c r="H6" i="9" s="1"/>
  <c r="K59" i="5" l="1"/>
  <c r="K54" i="5"/>
  <c r="D26" i="11" l="1"/>
  <c r="D16" i="11" s="1"/>
  <c r="I54" i="5"/>
  <c r="E26" i="11" l="1"/>
  <c r="E13" i="9"/>
  <c r="C31" i="11" l="1"/>
  <c r="E6" i="9"/>
  <c r="C30" i="11" l="1"/>
  <c r="D30" i="11" l="1"/>
  <c r="E30" i="11" s="1"/>
  <c r="J7" i="9"/>
  <c r="I7" i="9"/>
  <c r="D13" i="9" l="1"/>
  <c r="D6" i="9" s="1"/>
  <c r="J14" i="9" l="1"/>
  <c r="K14" i="9" s="1"/>
  <c r="I53" i="5"/>
  <c r="I14" i="9"/>
  <c r="C15" i="11" l="1"/>
  <c r="I52" i="5"/>
  <c r="E16" i="11" l="1"/>
  <c r="J6" i="5"/>
  <c r="I6" i="5"/>
  <c r="I13" i="9"/>
  <c r="J13" i="9" l="1"/>
  <c r="D31" i="11"/>
  <c r="D15" i="11" s="1"/>
  <c r="E15" i="11" l="1"/>
  <c r="E31" i="11"/>
  <c r="J6" i="9"/>
  <c r="I6" i="9"/>
  <c r="E14" i="11" l="1"/>
</calcChain>
</file>

<file path=xl/sharedStrings.xml><?xml version="1.0" encoding="utf-8"?>
<sst xmlns="http://schemas.openxmlformats.org/spreadsheetml/2006/main" count="175" uniqueCount="157">
  <si>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</si>
  <si>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</si>
  <si>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</si>
  <si>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</si>
  <si>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</si>
  <si>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</si>
  <si>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</si>
  <si>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</si>
  <si>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Nivel de Ejecución     Mes Julio (Devengado)</t>
  </si>
  <si>
    <t>TOTAL PLIEGO 011: MINISTERIO DE SALUD</t>
  </si>
  <si>
    <t>3……………………………………………………………………………………………………………………………………………………………………………………………………………………………………………………………………………………………………………………………………………………………………………………..</t>
  </si>
  <si>
    <t>TOTAL UE ADSCRITAS AL PLIEGO MINSA</t>
  </si>
  <si>
    <t xml:space="preserve">                                                                                                                                                                                                                                                                                             </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</si>
  <si>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</si>
  <si>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</si>
  <si>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</si>
  <si>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</si>
  <si>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</si>
  <si>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</si>
  <si>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</si>
  <si>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</si>
  <si>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</si>
  <si>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</si>
  <si>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</si>
  <si>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t>
  </si>
  <si>
    <r>
      <t xml:space="preserve">Año de Ejecución: </t>
    </r>
    <r>
      <rPr>
        <b/>
        <sz val="10"/>
        <rFont val="Arial"/>
        <family val="2"/>
      </rPr>
      <t>2018</t>
    </r>
  </si>
  <si>
    <t>Ejecución acumulada al 2018  (Devengado)</t>
  </si>
  <si>
    <t>Ppto. 2018                    (PIM)</t>
  </si>
  <si>
    <t>Ppto. Ejecución Acumulada al 2017</t>
  </si>
  <si>
    <t>2134963: EQUIPAMIENTO DE LA UNIDAD DE CUIDADOS INTENSIVOS CORONARIOS DEL HOSPITAL NACIONAL ARZOBISPO LOAYZA</t>
  </si>
  <si>
    <t>AÑO 2018</t>
  </si>
  <si>
    <t>Ppto. Ejecución acumulada 2018</t>
  </si>
  <si>
    <t>Ppto 2018 (PIM)</t>
  </si>
  <si>
    <t>Código SNIP/
Código Unificado</t>
  </si>
  <si>
    <t xml:space="preserve">       029-145: HOSPITAL DE APOYO SANTA ROSA</t>
  </si>
  <si>
    <t xml:space="preserve">       030-146: HOSPITAL DE EMERGENCIAS CASIMIRO ULLOA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</si>
  <si>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</si>
  <si>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</si>
  <si>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</si>
  <si>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</si>
  <si>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</si>
  <si>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</si>
  <si>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</si>
  <si>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</si>
  <si>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</si>
  <si>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</si>
  <si>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</si>
  <si>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</si>
  <si>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</si>
  <si>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</si>
  <si>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</si>
  <si>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2063067: NUEVO INSTITUTO NACIONAL DE SALUD DEL NIÑO, INSN, TERCER NIVEL DE ATENCIÓN, 8VO NIVEL DE COMPLEJIDAD, CATEGORÍA III-2, LIMA -PERÚ</t>
  </si>
  <si>
    <t>2078555: RECONSTRUCCIÓN DE LA INFRAESTRUCTURA Y MEJORAMIENTO DE LA CAPACIDAD RESOLUTIVA DE LOS SERVICIOS DE SALUD DEL HOSPITAL SANTA MARÍA DEL SOCORRO-ICA</t>
  </si>
  <si>
    <t>2088781: FORTALECIMIENTO DE LA ATENCIÓN DE LOS SERVICIOS DE EMERGENCIAS Y SERVICIOS ESPECIALIZADOS - NUEVO HOSPITAL DE LIMA ESTE - VITARTE</t>
  </si>
  <si>
    <t>%
Avance  Ejecución respecto al Monto de Inv. Total</t>
  </si>
  <si>
    <t>UNIDAD EJECUTORA 001-117: ADMINISTRACIÓN CENTRAL - MINSA</t>
  </si>
  <si>
    <t>UNIDAD EJECUTORA 007-123: INSTITUTO NACIONAL DE CIENCIAS NEURÓLOGICAS</t>
  </si>
  <si>
    <t>2108103: MEJORAMIENTO DE LA CAPACIDAD RESOLUTIVA DE LA UNIDAD DE CUIDADOS INTENSIVOS DEL INSTITUTO NACIONAL DE CIENCIAS NEUROLÓGICAS</t>
  </si>
  <si>
    <t>UNIDAD EJECUTORA 009-125: INSTITUTO NACIONAL DE REHABILITACIÓN</t>
  </si>
  <si>
    <t>2056337: MEJORAMIENTO DE LA ATENCIÓN DE LAS PERSONAS CON DISCAPACIDAD DE ALTA COMPLEJIDAD EN EL INSTITUTO NACIONAL DE REHABILITACIÓN</t>
  </si>
  <si>
    <t>2030208: MEJORAMIENTO Y AMPLIACIÓN DE SERVICIO DE NEUMOLOGÍA Y DEL PROGRAMA DE CONTROL DE TUBERCULOSIS DEL HOSPITAL NACIONAL ARZOBISPO LOAYZA</t>
  </si>
  <si>
    <t>2170440: EQUIPAMIENTO DEL DEPARTAMENTO DE ANESTESIOLOGÍA Y CENTRO QUIRÚRGICO DEL HOSPITAL NACIONAL ARZOBISPO LOAYZA</t>
  </si>
  <si>
    <t>2172430: MEJORAMIENTO DEL SERVICIO DE NEFROLOGÍA DEL HOSPITAL NACIONAL ARZOBISPO LOAYZA - LIMA - LIMA</t>
  </si>
  <si>
    <t>UNIDAD EJECUTORA 028-144: HOSPITAL NACIONAL DOS DE MAYO</t>
  </si>
  <si>
    <t>2178583: MEJORAMIENTO DE LA CAPACIDAD RESOLUTIVA DEL SERVICIO DE NEUROCIRUGÍA Y DE LA SALA DE OPERACIONES DEL HOSPITAL DOS DE MAYO</t>
  </si>
  <si>
    <t>2380918: EQUIPAMIENTO BIOMÉDICO POR REPOSICIÓN DEL SERVICIO DE ANESTESIA CLÍNICO QUIRÚRGICA DEL HOSPITAL NACIONAL DOS DE MAYO</t>
  </si>
  <si>
    <t>2380922: EQUIPAMIENTO BIOMÉDICO POR REPOSICIÓN DEL SERVICIO DE BANCO DE SANGRE</t>
  </si>
  <si>
    <t>2380925: EQUIPAMIENTO BIOMÉDICO POR REPOSICIÓN DEL SERVICIO DE CARDIOLOGÍA DEL HOSPITAL NACIONAL DOS DE MAYO</t>
  </si>
  <si>
    <t>2380928: EQUIPAMIENTO BIOMÉDICO POR REPOSICIÓN DEL SERVICIO DE EMERGENCIA Y TRAUMASHOCK</t>
  </si>
  <si>
    <t>2380929: EQUIPAMIENTO BIOMÉDICO POR REPOSICIÓN DEL SERVICIO DE GASTROENTEROLOGÍA DEL HOSPITAL NACIONAL DOS DE MAYO</t>
  </si>
  <si>
    <t>2380934: EQUIPAMIENTO BIOMÉDICO POR REPOSICIÓN DEL SERVICIO DE NEFROLOGÍA</t>
  </si>
  <si>
    <t>2380935: EQUIPAMIENTO BIOMÉDICO POR REPOSICIÓN DEL SERVICIO DE NEONATOLOGÍA Y CUIDADOS CRÍTICOS DEL HOSPITAL NACIONAL DOS DE MAYO</t>
  </si>
  <si>
    <t>2380936: EQUIPAMIENTO BIOMÉDICO POR REPOSICIÓN DEL SERVICIO DE NEUMOLOGÍA DEL HOSPITAL NACIONAL DOS DE MAYO</t>
  </si>
  <si>
    <t>2381093: EQUIPAMIENTO BIOMÉDICO POR REPOSICIÓN DEL SERVICIO DE OTORRINOLARINGOLOGÍA DEL HOSPITAL NACIONAL DOS DE MAYO</t>
  </si>
  <si>
    <t>UNIDAD EJECUTORA 029-145: HOSPITAL DE APOYO SANTA ROSA</t>
  </si>
  <si>
    <t>2345333: ADQUISICIÓN DE EQUIPO DE RAYOS X DIGITAL; EN EL(LA) EESS DE APOYO SANTA ROSA EN LA LOCALIDAD PUEBLO LIBRE, DISTRITO DE PUEBLO LIBRE, PROVINCIA LIMA, DEPARTAMENTO LIMA</t>
  </si>
  <si>
    <t>UNIDAD EJECUTORA 030-146: HOSPITAL DE EMERGENCIAS CASIMIRO ULLOA</t>
  </si>
  <si>
    <t>2148228: AMPLIACIÓN, REMODELACIÓN Y EQUIPAMIENTO DE LOS SERVICIOS DEL DEPARTAMENTO DE PATOLOGÍA CLÍNICA DEL HOSPITAL DE EMERGENCIAS JOSÉ CASIMIRO ULLOA</t>
  </si>
  <si>
    <t>UNIDAD EJECUTORA 033-149: HOSPITAL NACIONAL DOCENTE MADRE NIÑO - SAN BARTOLOMÉ</t>
  </si>
  <si>
    <t>2197490: INSTALACIÓN DEL MÓDULO DE ATENCIÓN DE URGENCIAS (MAU) EN EL SERVICIO DE EMERGENCIA DEL HOSPITAL NACIONAL DOCENTE MADRE NIÑO SAN BARTOLOMÉ, LIMA -PERÚ</t>
  </si>
  <si>
    <t>UNIDAD EJECUTORA 125-1655: PROGRAMA NACIONAL DE INVERSIONES EN SALUD</t>
  </si>
  <si>
    <t>2001621: ESTUDIOS DE PRE-INVERSIÓN</t>
  </si>
  <si>
    <t>2088617: MEJORAMIENTO DE LA CAPACIDAD RESOLUTIVA DE LOS SERVICIOS DE SALUD PARA BRINDAR ATENCIÓN INTEGRAL A LAS MUJERES (GESTANTES, PARTURIENTAS Y MADRES LACTANTES), NIÑOS Y NIÑAS MENORES DE 3 AÑOS EN EL DEPARTAMENTO DE HUANUCO</t>
  </si>
  <si>
    <t>2088623: MEJORAMIENTO DE LA CAPACIDAD RESOLUTIVA DE LOS SERVICIOS DE SALUD PARA BRINDAR ATENCIÓN INTEGRAL A LAS MUJERES (GESTANTES, PARTURIENTAS Y MADRES LACTANTES) Y DE NIÑOS Y NIÑAS MENORES DE 3 AÑOS EN EL DEPARTAMENTO DE APURÍMAC</t>
  </si>
  <si>
    <t>2183907: MEJORAMIENTO Y AMPLIACIÓN DE LOS SERVICIOS DE SALUD DEL HOSPITAL QUILLABAMBA DISTRITO DE SANTA ANA, PROVINCIA DE LA CONVENCIÓN Y DEPARTAMENTO DE CUSCO</t>
  </si>
  <si>
    <t>2235570: AMPLIACIÓN, MEJORAMIENTO PUESTO DE SALUD LA NORIA DEL CENTRO POBLADO LA NORIA, DISTRITO DE MARCAVELICA - SULLANA - PIURA</t>
  </si>
  <si>
    <t>2250037: MEJORAMIENTO DE LA CAPACIDAD RESOLUTIVA DEL ESTABLECIMIENTO DE SALUD ESTRATÉGICO DE PUTINA, PROVINCIA SAN ANTONIO DE PUTINA - REGIÓN PUNO</t>
  </si>
  <si>
    <t>2328426: MEJORAMIENTO Y AMPLIACIÓN DEL SERVICIO DE SALUD EN EL CENTRO DE SALUD VILLA ESTELA - MICRO RED ZAPALLAL, DISTRITO DE ANCÓN - LIMA - LIMA</t>
  </si>
  <si>
    <t>2335905: MEJORAMIENTO Y AMPLIACIÓN DE LOS SERVICIOS DE SALUD DEL HOSPITAL DE APOYO LEONCIO PRADO DISTRITO DE HUAMACHUCO, PROVINCIA SANCHEZ CARRIÓN - LA LIBERTAD</t>
  </si>
  <si>
    <t>2343118: MEJORAMIENTO Y AMPLIACIÓN DE LOS SERVICIOS DE SALUD DEL CENTRO DE SALUD DESAGUADERO, DISTRITO DE DESAGUADERO - CHUCUITO - PUNO</t>
  </si>
  <si>
    <t>2343407: MEJORAMIENTO Y AMPLIACIÓN DE LOS SERVICIOS DE SALUD DEL ESTABLECIMIENTO DE SALUD CHALLHUAHUACHO, DEL DISTRITO DE CHALLHUAHUACHO, PROVINCIA DE COTABAMBAS, DEPARTAMENTO DE APURÍMAC</t>
  </si>
  <si>
    <t>2344420: MEJORAMIENTO DE LOS SERVICIOS DE SALUD DEL CENTRO DE SALUD COTABAMBAS, DISTRITO DE COTABAMBAS, PROVINCIA DE COTABAMBAS, DEPARTAMENTO DE APURÍMAC</t>
  </si>
  <si>
    <t>2344621: MEJORAMIENTO DE LOS SERVICIOS DE SALUD DEL HOSPITAL SAN MARTÍN DE PORRES DE IBERIA, DISTRITO DE IBERIA, PROVINCIA DE TAHUAMANU - MADRE DE DIOS</t>
  </si>
  <si>
    <t>2354781: MEJORAMIENTO DE LOS SERVICIOS DE SALUD DEL HOSPITAL REGIONAL ZACARÍAS CORREA VALDIVIA DE HUANCAVELICA; DISTRITO DE ASCENSIÓN, PROVINCIA DE HUANCAVELICA Y DEPARTAMENTO DE HUANCAVELICA</t>
  </si>
  <si>
    <t>2362485: MEJORAMIENTO Y AMPLIACIÓN LOS SERVICIOS DE SALUD DEL HOSPITAL DE APOYO DE CARAZ `SAN JUAN DE DIOS, BARRIO DE MANCHURIA, DISTRITO DE CARAZ Y PROVINCIA DE HUAYLAS, DEPARTAMENTO DE ANCASH CENTRO POBLADO DE CARAZ - DISTRITO DE CARAZ - PROVINCIA DE HUAYLAS</t>
  </si>
  <si>
    <t>2372478: MEJORAMIENTO DE LOS SERVICIOS DE SALUD DEL CENTRO DE SALUD HAQUIRA, DISTRITO HAQUIRA, PROVINCIA COTABAMBAS, DEPARTAMENTO APURÍMAC</t>
  </si>
  <si>
    <t>2386533: MEJORAMIENTO Y AMPLIACIÓN DE LOS SERVICIOS DE SALUD DEL HOSPITAL DE APOYO DE POMABAMBA `ANTONIO CALDAS DOMÍNGUEZ, BARRIO DE HUAJTACHACRA, DISTRITO Y PROVINCIA DE POMABAMBA, DEPARTAMENTO DE ANCASH</t>
  </si>
  <si>
    <t>UNIDAD EJECUTORA 143-1683: DIRECCIÓN DE REDES INTEGRADAS DE SALUD LIMA CENTRO</t>
  </si>
  <si>
    <t>2133722: CONSTRUCCIÓN DE NUEVA INFRAESTRUCTURA E IMPLEMENTACIÓN DEL ESTABLECIMIENTO DE SALUD CHACARILLA DE OTERO DE LA MICRORED DE SALUD PIEDRA LIZA, DIRECCIÓN DE RED DE SALUD SAN JUAN DE LURIGANCHO, DIRECCIÓN DE SALUD IV LIMA ESTE</t>
  </si>
  <si>
    <t>UNIDAD EJECUTORA 144-1684: DIRECCIÓN DE REDES INTEGRADAS DE SALUD LIMA NORTE</t>
  </si>
  <si>
    <t>2045646: CONSOLIDACIÓN DE LOS SERVICIOS ASISTENCIALES DEL C.S. EL PROGRESO DISTRITO DE CARABAYLLO PROVINCIA DE LIMA</t>
  </si>
  <si>
    <t>2112824: MEJORAMIENTO DE LA CAPACIDAD RESOLUTIVA DEL CENTRO DE SALUD LAURA RODRÍGUEZ MICRORED COLLIQUE - PROVINCIA DE LIMA</t>
  </si>
  <si>
    <t>2171360: MEJORAMIENTO DE LA CAPACIDAD RESOLUTIVA DEL CENTRO DE SALUD SANTA LUZMILA II DE LA RED TÚPAC AMARU DE LA DISA V LIMA CIUDAD</t>
  </si>
  <si>
    <t>2251577: MEJORAMIENTO DE LOS SERVICIOS EN SALUD PUESTO DE SALUD LUIS ENRIQUE, CARABAYLLO, RED DE SALUD VI TÚPAC AMARU, LIMA</t>
  </si>
  <si>
    <t>2314281: MEJORAMIENTO DE LA CAPACIDAD DE ATENCIÓN NEONATAL DEL CENTRO DE SALUD SANTA ROSA DE LA RED DE SALUD LIMA NORTE IV DEL IGSS DISTRITO DE PUENTE PIEDRA, PROVINCIA DE LIMA, EN EL MARCO AL PLAN NACIONAL BIENVENIDO A LA VIDA</t>
  </si>
  <si>
    <t>2314292: MEJORAMIENTO DE LA CAPACIDAD DE ATENCIÓN NEONATAL DEL CENTRO DE SALUD MATERNO INFANTIL DR. ENRIQUE MARTÍN ALTUNA DE LA RED DE SALUD LIMA NORTE IV DEL IGSS DEL DISTRITO DE PUENTE PIEDRA DE LA PROVINCIA DE LIMA, EN EL MARCO AL PLAN NACIONAL BIENVENIDO A LA VIDA</t>
  </si>
  <si>
    <t>2314303: MEJORAMIENTO DE LA CAPACIDAD DE ATENCIÓN NEONATAL DEL CENTRO DE SALUD LOS SUREÑOS DE LA RED DE SALUD LIMA NORTE IV DEL IGSS DEL DISTRITO DE PUENTE PIEDRA DE LA PROVINCIA DE LIMA, EN EL MARCO AL PLAN NACIONAL BIENVENIDO A LA VIDA</t>
  </si>
  <si>
    <t>2314313: MEJORAMIENTO DE LA CAPACIDAD DE ATENCIÓN NEONATAL DEL CENTRO DE SALUD MATERNO INFANTIL ANCÓN DE LA RED DE SALUD LIMA NORTE IV DEL IGSS DEL DISTRITO DE PUENTE PIEDRA DE LA PROVINCIA DE LIMA, EN EL MARCO AL PLAN NACIONAL BIENVENIDO A LA VIDA</t>
  </si>
  <si>
    <t>2314325: MEJORAMIENTO DE LA CAPACIDAD DE ATENCIÓN NEONATAL DEL CENTRO DE SALUD LA ENSENADA DE LA RED DE SALUD LIMA NORTE IV DEL IGSS DISTRITO DE PUENTE PIEDRA PROVINCIA DE LIMA, EN EL MARCO AL PLAN NACIONAL BIENVENIDO A LA VIDA</t>
  </si>
  <si>
    <t>2315192: MEJORAMIENTO DE LA CAPACIDAD DE ATENCIÓN NEONATAL DEL CENTRO DE SALUD MÉXICO DE LA DIRECCIÓN DE RED DE SALUD LIMA NORTE V RÍMAC - SAN MARTÍN DE PORRES - LOS OLIVOS, DISTRITO DE SAN MARTÍN DE PORRES, PROVINCIA LIMA, DEPARTAMENTO LIMA, EN EL MARCO AL PLAN NACIONAL BIENVENIDO A LA VIDA</t>
  </si>
  <si>
    <t>2315208: MEJORAMIENTO DE LA CAPACIDAD DE ATENCIÓN NEONATAL DEL CENTRO DE SALUD LAURA CALLER DE LA DIRECCIÓN DE LA RED DE SALUD LIMA NORTE V RÍMAC - SAN MARTÍN DE PORRES - LOS OLIVOS - DEL DISTRITO DE LOS OLIVOS, PROVINCIA DE LIMA, DEPARTAMENTO DE LIMA, EN EL</t>
  </si>
  <si>
    <t>2315259: MEJORAMIENTO DE LA CAPACIDAD DE ATENCIÓN NEONATAL DEL CENTRO DE SALUD MATERNO INFANTIL RÍMAC DE LA DIRECCIÓN DE LA RED DE SALUD LIMA NORTE V - RÍMAC - SAN MARTÍN DE PORRES - LOS OLIVOS, DISTRITO DEL RÍMAC, PROVINCIA DE LIMA, DEPARTAMENTO DE LIMA, EN</t>
  </si>
  <si>
    <t>2315331: MEJORAMIENTO DE LA CAPACIDAD DE ATENCIÓN NEONATAL DEL CENTRO DE SALUD MATERNO INFANTIL JUAN PABLO II DE LA DIRECCIÓN DE RED DE SALUD LIMA NORTE V RÍMAC-SAN MARTÍN DE PORRES-LOS OLIVOS, DISTRITO DE LO OLIVOS, PROVINCIA DE LIMA, DEPARTAMENTO DE LIMA, E</t>
  </si>
  <si>
    <t>UNIDAD EJECUTORA 145-1685: DIRECCIÓN DE REDES INTEGRADAS DE SALUD LIMA SUR</t>
  </si>
  <si>
    <t>2092092: MEJORAMIENTO DE LA PRESTACIÓN DE SERVICIOS DE SALUD DEL PUESTO DE SALUD JESÚS PODEROSO, MICRORED LEONOR SAAVEDRA - VILLA SAN LUIS, DRS SAN JUAN DE MIRAFLORES - VILLA MARÍA DEL TRIUNFO - DISA II LIMA SUR</t>
  </si>
  <si>
    <t>2112720: FORTALECIMIENTO DE LA CAPACIDAD RESOLUTIVA DEL CENTRO DE SALUD I-4 CÉSAR LÓPEZ SILVA DE LA DISA II LIMA SUR</t>
  </si>
  <si>
    <t>2112841: FORTALECIMIENTO DE LA CAPACIDAD RESOLUTIVA DEL CENTRO DE SALUD I-4 VILLA MARÍA DEL TRIUNFO DE LA DISA II LIMA SUR</t>
  </si>
  <si>
    <t>2112851: CONSTRUCCIÓN DEL ALMACÉN PARA VACUNAS DE LA DIRECCIÓN DE SALUD II LIMA SUR</t>
  </si>
  <si>
    <t>2113092: FORTALECIMIENTO DE LA CAPACIDAD OPERATIVA DEL CENTRO DE SALUD MANCHAY ALTO - MICRORED PACHACÁMAC DRS VILLA EL SALVADOR LURÍN PACHACÁMAC PUCUSANA - DISA II LIMA SUR</t>
  </si>
  <si>
    <t>2131911: MEJORAMIENTO DE LA PRESTACIÓN DE LOS SERVICIOS DE SALUD DEL CENTRO DE SALUD VILLA SAN LUIS DE LA MICRORED LEONOR SAAVEDRA - VILLA SAN LUIS, DE LA RED SAN JUAN DE MIRAFLORES - VILLA MARÍA DEL TRIUNFO - DISA II LIMA SUR</t>
  </si>
  <si>
    <t>2135285: MEJORAMIENTO DE LOS SERVICIOS DE SALUD DEL CENTRO DE SALUD DE PUCUSANA DE LA MICRORED SAN BARTOLO, DIRECCIÓN DE RED DE SALUD VILLA EL SALVADOR LURÍN PACHACÁMAC PUCUSANA, DISA II LIMA SUR</t>
  </si>
  <si>
    <t>EJECUCIÓN DE LOS PROYECTOS DE INVERSIÓN DE LAS UNIDADES EJECUTORAS DE LOS PLIEGOS ADSCRITOS</t>
  </si>
  <si>
    <t>2160305: INNOVACIÓN PARA LA COMPETITIVIDAD 1/</t>
  </si>
  <si>
    <t>2172722: MEJORAMIENTO Y AMPLIACIÓN DEL LABORATORIO QUÍMICO TOXICOLÓGICO OCUPACIONAL Y AMBIENTAL DEL CENSOPAS-INS, SEDE CHORRILLOS</t>
  </si>
  <si>
    <t>2178584: MEJORAMIENTO DE LAS ÁREAS TÉCNICAS Y ÁREAS DE INVESTIGACIÓN DEL CENTRO NACIONAL DE SALUD PÚBLICA DEL INSTITUTO NACIONAL DE SALUD SEDE CHORRILLOS</t>
  </si>
  <si>
    <t>2306009: MEJORAMIENTO Y AMPLIACIÓN DE LOS SERVICIOS E INVESTIGACIÓN DEL LABORATORIO DE ENTOMOLOGÍA DEL CENTRO NACIONAL DE SALUD PÚBLICA DEL INSTITUTO NACIONAL DE SALUD, DISTRITO DE CHORRILLOS, PROVINCIA DE LIMA, DEPARTAMENTO DE LIMA</t>
  </si>
  <si>
    <t>PLIEGO 131: INSTITUTO NACIONAL DE SALUD</t>
  </si>
  <si>
    <t>PLIEGO 136: INSTITUTO NACIONAL DE ENFERMEDADES NEOPLÁSICAS - INEN</t>
  </si>
  <si>
    <t>2193990: AMPLIACIÓN DE LA CAPACIDAD DE RESPUESTA EN EL TRATAMIENTO AMBULATORIO DEL CÁNCER DEL INSTITUTO NACIONAL DE ENFERMEDADES NEOPLÁSICAS, LIMA - PERÚ</t>
  </si>
  <si>
    <t>2423336: ADQUISICIÓN DE TERRENO PARA EDIFICACIÓN PÚBLICA; EN EL(LA) EESS NACIONAL ARZOBISPO LOAYZA - LIMA EN LA LOCALIDAD LIMA, DISTRITO DE LIMA, PROVINCIA LIMA, DEPARTAMENTO LIMA</t>
  </si>
  <si>
    <t>2381374: MEJORAMIENTO DE LOS SERVICIOS DE SALUD DEL ESTABLECIMIENTO DE SALUD MOTUPE - DISTRITO DE MOTUPE - PROVINCIA DE LAMBAYEQUE- DEPARTAMENTO DE LAMBAYEQUE</t>
  </si>
  <si>
    <t>2423360: ADQUISICIÓN DE UNIDADES DE TOMOGRAFÍA DE RAYOS X PARA USO MÉDICO; EN EL(LA) EESS NACIONAL ARZOBISPO LOAYZA - LIMA EN LA LOCALIDAD LIMA, DISTRITO DE LIMA, PROVINCIA LIMA, DEPARTAMENTO LIMA</t>
  </si>
  <si>
    <t>1/ Proyecto   Multisectorial,   monto de   inversión   por 
S/ 275,000,000 que tiene como Unidad Formuladora al MEF, corresponde a Salud en el año 2018 un PIM de S/ 146,703.</t>
  </si>
  <si>
    <t>.</t>
  </si>
  <si>
    <r>
      <rPr>
        <sz val="8"/>
        <rFont val="Arial"/>
        <family val="2"/>
      </rPr>
      <t xml:space="preserve">        </t>
    </r>
    <r>
      <rPr>
        <u/>
        <sz val="8"/>
        <rFont val="Arial"/>
        <family val="2"/>
      </rPr>
      <t>http://apps5.mineco.gob.pe/transparencia/Navegador/default.aspx</t>
    </r>
  </si>
  <si>
    <t>AL MES DE JULIO 2018</t>
  </si>
  <si>
    <t>DEL MINISTERIO DE SALUD AL MES DE JULIO 2018</t>
  </si>
  <si>
    <t>AL PLIEGO DEL MINISTERIO DE SALUD AL MES DE JULIO 2018</t>
  </si>
  <si>
    <t>UNIDAD EJECUTORA 016-132: HOSPITAL NACIONAL ARZOBISPO LOAYZA</t>
  </si>
  <si>
    <t>UNIDAD EJECUTORA 016-132: HOSPITAL NACIONAL HIPÓLITO UNANUE</t>
  </si>
  <si>
    <t>2426424: ADQUISICIÓN DE UNIDADES DE MONITOREO DE SIGNOS VITALES MULTI PARÁMETRO Y UNIDADES DE MONITOREO DE SIGNOS VITALES MULTI PARÁMETRO; EN EL(LA) EESS NACIONAL CAYETANO HEREDIA - SAN MARTÍN DE PORRES DISTRITO DE SAN MARTÍN DE PORRES, PROVINCIA LIMA</t>
  </si>
  <si>
    <t>2426436: ADQUISICIÓN DE VENTILADORES PARA CUIDADOS INTENSIVOS DE ADULTOS O PEDIÁTRICOS; EN EL(LA) EESS DE APOYO SANTA ROSA - PUEBLO LIBRE EN LA LOCALIDAD PUEBLO LIBRE, DISTRITO DE PUEBLO LIBRE, PROVINCIA LIMA, DEPARTAMENTO LIMA</t>
  </si>
  <si>
    <t>2426453: ADQUISICIÓN DE INCUBADORAS O CALENTADORES DE BEBÉS PARA USO CLÍNICO; EN EL(LA) EESS HOSPITAL NACIONAL HIPÓLITO UNANUE - EL AGUSTINO EN LA LOCALIDAD EL AGUSTINO, DISTRITO DE EL AGUSTINO, PROVINCIA LIMA, DEPARTAMENTO LIMA</t>
  </si>
  <si>
    <t>2426520: ADQUISICIÓN DE ELECTROBISTURI; EN EL(LA) EESS INSTITUTO NACIONAL DE SALUD DEL NIÑO - BREÑA DISTRITO DE BREÑA, PROVINCIA LIMA, DEPARTAMENTO LIMA</t>
  </si>
  <si>
    <t>2426632: ADQUISICIÓN DE ELECTROBISTURI, ELECTROBISTURI, ELECTROBISTURI Y ELECTROBISTURI; EN EL(LA) EESS INSTITUTO NACIONAL DE SALUD DEL NIÑO-SAN BORJA - SAN BORJA DISTRITO DE SAN BORJA, PROVINCIA LIMA, DEPARTAMENTO LIMA</t>
  </si>
  <si>
    <t>2426423: ADQUISICIÓN DE EQUIPO DE RAYOS X DIGITAL ESTACIONARIO, VIDEO LAPAROSCOPIO, VENTILADORES DE TRANSPORTE, VENTILADOR MECÁNICO, ECOCARDIÓGRAFO, VENTILADORES DE TRANSPORTE, MICROSCOPIO BINOCULAR, MICROSCOPIO BINOCULAR, MICROSCOPIO BINOCULAR.</t>
  </si>
  <si>
    <t>Ejecución acumulada al mes de
Junio (Devengado)</t>
  </si>
  <si>
    <t>2088779: FORTALECIMIENTO DE LA ATENCIÓN DE LOS SERVICIOS DE EMERGENCIA Y SERVICIOS ESPECIALIZADOS - NUEVO HOSPITAL EMERGENCIAS VILLA EL SALVADOR</t>
  </si>
  <si>
    <t>2425626: ADQUISICIÓN DE BRONCOSCOPIOS O ACCESORIOS, ACCESORIOS PARA MESAS DE EXAMEN O PROCEDIMIENTOS MÉDICOS PARA USO GENERAL EXCLUYENDO SÁBANAS PARA CUBRIRLAS, ELECTROBISTURI, ELECTROCAUTERIO, EQUIPO DE RAYOS X DIGITAL RODABLE, UNIDADES DE MONITOREO DE SIGNOS VITALES</t>
  </si>
  <si>
    <t>2196449: MEJORAMIENTO DE LA CAPACIDAD RESOLUTIVA DEL SERVICIO DE UROLOGÍA DEL HOSPITAL NACIONAL DOS DE MAYO</t>
  </si>
  <si>
    <t>2197491: MEJORAMIENTO DE LA CAPACIDAD RESOLUTIVA DEL SERVICIO DE OFTALMOLOGÍA DEL HOSPITAL NACIONAL DOS DE MAYO.</t>
  </si>
  <si>
    <t>2140969: MEJORAMIENTO Y AMPLIACIÓN DE LOS SERVICIOS DE SALUD EN EL CENTRO DE SALUD MOHO, DISTRITO DE MOHO, PROVINCIA DE MOHO - PUNO</t>
  </si>
  <si>
    <t>2321591: MEJORAMIENTO DE LOS SERVICIOS DE SALUD EN EL ESTABLECIMIENTO DE SALUD -HOSPITAL DE APOYO CHULUCANAS DISTRITO DE CHULUCANAS, PROVINCIA DE MORROPÓN, DEPARTAMENTO DE PIURA</t>
  </si>
  <si>
    <t>2347056: MEJORAMIENTO DE LOS SERVICIOS DE SALUD DEL CENTRO DE SALUD LA RAMADA, DISTRITO LA RAMADA, PROVINCIA CUTERVO, DEPARTAMENTO CAJAMARCA CENTRO POBLADO DE LA RAMADA - DISTRITO DE LA RAMADA - PROVINCIA DE CUTERVO - REGIÓN CAJAMARCA</t>
  </si>
  <si>
    <t xml:space="preserve">       016-132: HOSPITAL NACIONAL HIPÓLITO UNANUE</t>
  </si>
  <si>
    <t>FUENTE DE INFORMACION: Transparencia Económica - Ministerio de Economía y Finanzas de fecha 04.08.2018</t>
  </si>
  <si>
    <t>Sector 11  :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</si>
</sst>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sz val="8"/>
      <name val="Calibri"/>
      <family val="2"/>
      <scheme val="minor"/>
    </font>
    <font>
      <u/>
      <sz val="8"/>
      <name val="Arial"/>
      <family val="2"/>
    </font>
    <font>
      <sz val="7"/>
      <color indexed="8"/>
      <name val="Arial"/>
      <family val="2"/>
    </font>
    <font>
      <sz val="8"/>
      <color theme="1"/>
      <name val="Arial"/>
      <family val="2"/>
    </font>
    <font>
      <sz val="8"/>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0" fillId="0" borderId="0" applyNumberFormat="0" applyFill="0" applyBorder="0" applyAlignment="0" applyProtection="0"/>
  </cellStyleXfs>
  <cellXfs count="203">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0"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0"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1"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1" xfId="1" applyNumberFormat="1" applyFont="1" applyFill="1" applyBorder="1" applyAlignment="1">
      <alignment horizontal="right" vertical="center" wrapText="1"/>
    </xf>
    <xf numFmtId="3" fontId="19" fillId="6" borderId="11" xfId="1" applyNumberFormat="1" applyFont="1" applyFill="1" applyBorder="1" applyAlignment="1">
      <alignment horizontal="right" vertical="center" wrapText="1"/>
    </xf>
    <xf numFmtId="167" fontId="19" fillId="6" borderId="11"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2"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4"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0" fontId="11" fillId="3" borderId="20"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1" xfId="0" applyFont="1" applyFill="1" applyBorder="1" applyAlignment="1">
      <alignment horizontal="left" vertical="center"/>
    </xf>
    <xf numFmtId="0" fontId="21" fillId="0" borderId="0" xfId="0" quotePrefix="1" applyFont="1" applyAlignment="1">
      <alignment vertical="center" wrapText="1"/>
    </xf>
    <xf numFmtId="0" fontId="19" fillId="4" borderId="16" xfId="0" applyFont="1" applyFill="1" applyBorder="1" applyAlignment="1">
      <alignment horizontal="center" vertical="center" wrapText="1"/>
    </xf>
    <xf numFmtId="3" fontId="14" fillId="0" borderId="0" xfId="10" applyNumberFormat="1" applyFont="1"/>
    <xf numFmtId="3" fontId="19" fillId="4" borderId="13" xfId="0" applyNumberFormat="1" applyFont="1" applyFill="1" applyBorder="1" applyAlignment="1">
      <alignment horizontal="right" vertical="center"/>
    </xf>
    <xf numFmtId="0" fontId="29" fillId="0" borderId="0" xfId="0" applyFont="1" applyBorder="1" applyAlignment="1">
      <alignment vertical="center"/>
    </xf>
    <xf numFmtId="3" fontId="22" fillId="0" borderId="11" xfId="0" applyNumberFormat="1" applyFont="1" applyBorder="1" applyAlignment="1">
      <alignment horizontal="right" vertical="center" wrapText="1"/>
    </xf>
    <xf numFmtId="0" fontId="26" fillId="0" borderId="11" xfId="0" applyFont="1" applyBorder="1" applyAlignment="1"/>
    <xf numFmtId="165" fontId="19" fillId="6" borderId="11" xfId="2" applyNumberFormat="1" applyFont="1" applyFill="1" applyBorder="1" applyAlignment="1">
      <alignment horizontal="right" vertical="center" wrapText="1"/>
    </xf>
    <xf numFmtId="3" fontId="19" fillId="6" borderId="11" xfId="2" applyNumberFormat="1" applyFont="1" applyFill="1" applyBorder="1" applyAlignment="1">
      <alignment horizontal="right" vertical="center" wrapText="1"/>
    </xf>
    <xf numFmtId="167" fontId="19" fillId="6" borderId="11" xfId="2" applyNumberFormat="1" applyFont="1" applyFill="1" applyBorder="1" applyAlignment="1">
      <alignment horizontal="right" vertical="center" wrapText="1"/>
    </xf>
    <xf numFmtId="0" fontId="22" fillId="0" borderId="35"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6"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4" xfId="9" applyNumberFormat="1" applyFont="1" applyFill="1" applyBorder="1" applyAlignment="1">
      <alignment horizontal="right"/>
    </xf>
    <xf numFmtId="0" fontId="19" fillId="4" borderId="37" xfId="0" applyFont="1" applyFill="1" applyBorder="1" applyAlignment="1">
      <alignment vertical="center" wrapText="1"/>
    </xf>
    <xf numFmtId="3" fontId="22" fillId="0" borderId="38" xfId="0" applyNumberFormat="1" applyFont="1" applyBorder="1" applyAlignment="1">
      <alignment horizontal="right" vertical="center" wrapText="1"/>
    </xf>
    <xf numFmtId="3" fontId="22" fillId="0" borderId="39"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8" fillId="0" borderId="0" xfId="0" applyNumberFormat="1" applyFont="1" applyAlignment="1">
      <alignment horizontal="right" vertical="center" wrapText="1"/>
    </xf>
    <xf numFmtId="0" fontId="26" fillId="0" borderId="0" xfId="0" applyFont="1" applyAlignment="1">
      <alignment horizontal="right"/>
    </xf>
    <xf numFmtId="3" fontId="22" fillId="0" borderId="4" xfId="0" applyNumberFormat="1" applyFont="1" applyBorder="1" applyAlignment="1">
      <alignment horizontal="right" vertical="center" wrapText="1"/>
    </xf>
    <xf numFmtId="3" fontId="19" fillId="6" borderId="12" xfId="2" applyNumberFormat="1" applyFont="1" applyFill="1" applyBorder="1" applyAlignment="1">
      <alignment horizontal="right" vertical="center" wrapText="1"/>
    </xf>
    <xf numFmtId="0" fontId="20" fillId="0" borderId="11" xfId="0" applyFont="1" applyFill="1" applyBorder="1" applyAlignment="1">
      <alignment horizontal="center" vertical="center" wrapText="1"/>
    </xf>
    <xf numFmtId="0" fontId="22" fillId="0" borderId="11" xfId="0" applyFont="1" applyBorder="1" applyAlignment="1">
      <alignment horizontal="justify" vertical="center" wrapText="1"/>
    </xf>
    <xf numFmtId="164" fontId="14" fillId="0" borderId="0" xfId="1" applyNumberFormat="1" applyFont="1" applyAlignment="1">
      <alignment horizontal="right"/>
    </xf>
    <xf numFmtId="166" fontId="22" fillId="0" borderId="11" xfId="0" applyNumberFormat="1" applyFont="1" applyBorder="1" applyAlignment="1">
      <alignment horizontal="right" vertical="center" wrapText="1"/>
    </xf>
    <xf numFmtId="0" fontId="22" fillId="0" borderId="0" xfId="0" applyFont="1" applyBorder="1" applyAlignment="1">
      <alignment horizontal="justify" vertical="center" wrapText="1"/>
    </xf>
    <xf numFmtId="166" fontId="19" fillId="6" borderId="11" xfId="2" applyNumberFormat="1" applyFont="1" applyFill="1" applyBorder="1" applyAlignment="1">
      <alignment horizontal="right" vertical="center" wrapText="1"/>
    </xf>
    <xf numFmtId="166" fontId="19" fillId="6" borderId="12" xfId="2" applyNumberFormat="1" applyFont="1" applyFill="1" applyBorder="1" applyAlignment="1">
      <alignment horizontal="right" vertical="center" wrapText="1"/>
    </xf>
    <xf numFmtId="3" fontId="14" fillId="0" borderId="0" xfId="10" applyNumberFormat="1" applyFont="1" applyFill="1" applyBorder="1"/>
    <xf numFmtId="43" fontId="33" fillId="0" borderId="0" xfId="1" applyFont="1" applyAlignment="1">
      <alignment vertical="center" wrapText="1"/>
    </xf>
    <xf numFmtId="43" fontId="21" fillId="0" borderId="0" xfId="0" applyNumberFormat="1" applyFont="1" applyAlignment="1">
      <alignment vertical="center" wrapText="1"/>
    </xf>
    <xf numFmtId="4" fontId="0" fillId="0" borderId="0" xfId="0" applyNumberFormat="1"/>
    <xf numFmtId="43" fontId="0" fillId="0" borderId="0" xfId="0" applyNumberFormat="1"/>
    <xf numFmtId="0" fontId="7" fillId="2" borderId="0" xfId="9" applyFont="1" applyFill="1"/>
    <xf numFmtId="43" fontId="7" fillId="2" borderId="0" xfId="9" applyNumberFormat="1" applyFont="1" applyFill="1"/>
    <xf numFmtId="43" fontId="7" fillId="2" borderId="0" xfId="1" applyFont="1" applyFill="1"/>
    <xf numFmtId="0" fontId="10" fillId="2" borderId="40" xfId="9" applyFont="1" applyFill="1" applyBorder="1" applyAlignment="1">
      <alignment horizontal="left" wrapText="1"/>
    </xf>
    <xf numFmtId="167" fontId="19" fillId="5" borderId="41" xfId="9" applyNumberFormat="1" applyFont="1" applyFill="1" applyBorder="1" applyAlignment="1">
      <alignment horizontal="right"/>
    </xf>
    <xf numFmtId="166" fontId="21" fillId="0" borderId="0" xfId="0" applyNumberFormat="1" applyFont="1" applyAlignment="1">
      <alignment vertical="center" wrapText="1"/>
    </xf>
    <xf numFmtId="0" fontId="20" fillId="0" borderId="0" xfId="0" applyFont="1" applyFill="1" applyBorder="1" applyAlignment="1">
      <alignment horizontal="center" vertical="center" wrapText="1"/>
    </xf>
    <xf numFmtId="166" fontId="22" fillId="0" borderId="0" xfId="0" applyNumberFormat="1" applyFont="1" applyBorder="1" applyAlignment="1">
      <alignment horizontal="right" vertical="center" wrapText="1"/>
    </xf>
    <xf numFmtId="43" fontId="34" fillId="0" borderId="0" xfId="1" applyFont="1"/>
    <xf numFmtId="43" fontId="26" fillId="0" borderId="0" xfId="1" applyFont="1"/>
    <xf numFmtId="3" fontId="19" fillId="4" borderId="15" xfId="0" applyNumberFormat="1" applyFont="1" applyFill="1" applyBorder="1" applyAlignment="1">
      <alignment horizontal="right" vertical="center"/>
    </xf>
    <xf numFmtId="166" fontId="19" fillId="4" borderId="15" xfId="0" applyNumberFormat="1" applyFont="1" applyFill="1" applyBorder="1" applyAlignment="1">
      <alignment horizontal="right" vertical="center"/>
    </xf>
    <xf numFmtId="0" fontId="35" fillId="0" borderId="0" xfId="0" applyFont="1" applyAlignment="1">
      <alignment vertical="center" wrapText="1"/>
    </xf>
    <xf numFmtId="0" fontId="14" fillId="5" borderId="42" xfId="9" applyFont="1" applyFill="1" applyBorder="1" applyAlignment="1">
      <alignment horizontal="left" wrapText="1"/>
    </xf>
    <xf numFmtId="3" fontId="14" fillId="5" borderId="4" xfId="9" applyNumberFormat="1" applyFont="1" applyFill="1" applyBorder="1" applyAlignment="1">
      <alignment horizontal="right"/>
    </xf>
    <xf numFmtId="0" fontId="22" fillId="0" borderId="2" xfId="0" applyFont="1" applyBorder="1" applyAlignment="1">
      <alignment vertical="center" wrapText="1"/>
    </xf>
    <xf numFmtId="0" fontId="22" fillId="0" borderId="39" xfId="0" applyFont="1" applyBorder="1" applyAlignment="1">
      <alignment horizontal="justify" vertical="center" wrapText="1"/>
    </xf>
    <xf numFmtId="3" fontId="19" fillId="6" borderId="39" xfId="2" applyNumberFormat="1" applyFont="1" applyFill="1" applyBorder="1" applyAlignment="1">
      <alignment horizontal="left" vertical="center" wrapText="1"/>
    </xf>
    <xf numFmtId="0" fontId="14" fillId="2" borderId="43" xfId="9" applyFont="1" applyFill="1" applyBorder="1" applyAlignment="1">
      <alignment horizontal="left" wrapText="1"/>
    </xf>
    <xf numFmtId="3" fontId="14" fillId="5" borderId="44" xfId="9" applyNumberFormat="1" applyFont="1" applyFill="1" applyBorder="1" applyAlignment="1">
      <alignment horizontal="right"/>
    </xf>
    <xf numFmtId="3" fontId="19" fillId="6" borderId="4" xfId="2" applyNumberFormat="1" applyFont="1" applyFill="1" applyBorder="1" applyAlignment="1">
      <alignment horizontal="right" vertical="center" wrapText="1"/>
    </xf>
    <xf numFmtId="0" fontId="7" fillId="5" borderId="42" xfId="9" applyFont="1" applyFill="1" applyBorder="1" applyAlignment="1">
      <alignment horizontal="left" wrapText="1"/>
    </xf>
    <xf numFmtId="3" fontId="7" fillId="5" borderId="4" xfId="9" applyNumberFormat="1" applyFont="1" applyFill="1" applyBorder="1" applyAlignment="1">
      <alignment horizontal="right"/>
    </xf>
    <xf numFmtId="3" fontId="22" fillId="0" borderId="12" xfId="0" applyNumberFormat="1" applyFont="1" applyBorder="1" applyAlignment="1">
      <alignment horizontal="right" vertical="center" wrapText="1"/>
    </xf>
    <xf numFmtId="0" fontId="22" fillId="5" borderId="2" xfId="0" applyFont="1" applyFill="1" applyBorder="1" applyAlignment="1">
      <alignment horizontal="justify" vertical="center" wrapText="1"/>
    </xf>
    <xf numFmtId="0" fontId="20" fillId="5" borderId="45" xfId="10" applyFont="1" applyFill="1" applyBorder="1" applyAlignment="1">
      <alignment horizontal="center" vertical="center" wrapText="1"/>
    </xf>
    <xf numFmtId="3" fontId="26" fillId="7" borderId="2" xfId="0" applyNumberFormat="1" applyFont="1" applyFill="1" applyBorder="1" applyAlignment="1">
      <alignment horizontal="right" wrapText="1"/>
    </xf>
    <xf numFmtId="3" fontId="22" fillId="0" borderId="2" xfId="0" applyNumberFormat="1" applyFont="1" applyFill="1" applyBorder="1" applyAlignment="1">
      <alignment horizontal="right" vertical="center" wrapText="1"/>
    </xf>
    <xf numFmtId="3" fontId="32"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7" xfId="9" applyFont="1" applyFill="1" applyBorder="1" applyAlignment="1">
      <alignment horizontal="center" vertical="center" wrapText="1"/>
    </xf>
    <xf numFmtId="0" fontId="10" fillId="6" borderId="17" xfId="9" applyFont="1" applyFill="1" applyBorder="1" applyAlignment="1">
      <alignment horizontal="center" vertical="center"/>
    </xf>
    <xf numFmtId="0" fontId="10" fillId="6" borderId="18" xfId="9" applyFont="1" applyFill="1" applyBorder="1" applyAlignment="1">
      <alignment horizontal="center" vertical="center" wrapText="1"/>
    </xf>
    <xf numFmtId="0" fontId="10" fillId="6" borderId="19"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3" fontId="31" fillId="0" borderId="0" xfId="11" applyNumberFormat="1" applyFont="1" applyBorder="1" applyAlignment="1">
      <alignment horizontal="left" vertical="center" wrapText="1"/>
    </xf>
    <xf numFmtId="0" fontId="11" fillId="3" borderId="20" xfId="10" applyFont="1" applyFill="1" applyBorder="1" applyAlignment="1">
      <alignment horizontal="center" vertical="center" wrapText="1"/>
    </xf>
    <xf numFmtId="0" fontId="16" fillId="3" borderId="21" xfId="10" applyFont="1" applyFill="1" applyBorder="1" applyAlignment="1">
      <alignment horizontal="center" vertical="center" wrapText="1"/>
    </xf>
    <xf numFmtId="0" fontId="16" fillId="3" borderId="34"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0" fontId="11" fillId="3" borderId="26" xfId="10" applyFont="1" applyFill="1" applyBorder="1" applyAlignment="1">
      <alignment horizontal="center" vertical="center" wrapText="1"/>
    </xf>
    <xf numFmtId="0" fontId="11" fillId="3" borderId="27" xfId="10"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4" fontId="11" fillId="3" borderId="23"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8" xfId="10" applyNumberFormat="1" applyFont="1" applyFill="1" applyBorder="1" applyAlignment="1">
      <alignment horizontal="center" vertical="center" wrapText="1"/>
    </xf>
    <xf numFmtId="167" fontId="11" fillId="3" borderId="29" xfId="10"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164" fontId="11" fillId="3" borderId="22" xfId="2" applyNumberFormat="1"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1"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74"/>
  <sheetViews>
    <sheetView workbookViewId="0">
      <selection activeCell="P2" sqref="P2"/>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6" customWidth="1"/>
    <col min="9" max="9" width="29.140625" style="139" bestFit="1" customWidth="1"/>
    <col min="10" max="16384" width="11.42578125" style="1"/>
  </cols>
  <sheetData>
    <row r="1" spans="2:11" ht="15" x14ac:dyDescent="0.2">
      <c r="B1" s="174"/>
      <c r="C1" s="174"/>
      <c r="D1" s="174"/>
    </row>
    <row r="2" spans="2:11" ht="15.75" customHeight="1" x14ac:dyDescent="0.2">
      <c r="B2" s="175" t="s">
        <v>40</v>
      </c>
      <c r="C2" s="175"/>
      <c r="D2" s="175"/>
      <c r="E2" s="175"/>
      <c r="F2" s="5"/>
      <c r="G2" s="9"/>
      <c r="H2" s="37"/>
    </row>
    <row r="3" spans="2:11" ht="15" customHeight="1" x14ac:dyDescent="0.2">
      <c r="B3" s="175" t="s">
        <v>135</v>
      </c>
      <c r="C3" s="175"/>
      <c r="D3" s="175"/>
      <c r="E3" s="175"/>
    </row>
    <row r="4" spans="2:11" x14ac:dyDescent="0.2">
      <c r="B4" s="176"/>
      <c r="C4" s="176"/>
      <c r="D4" s="176"/>
    </row>
    <row r="5" spans="2:11" x14ac:dyDescent="0.2">
      <c r="B5" s="2"/>
      <c r="C5" s="2"/>
      <c r="D5" s="2"/>
    </row>
    <row r="6" spans="2:11" x14ac:dyDescent="0.2">
      <c r="B6" s="2"/>
      <c r="C6" s="2"/>
      <c r="D6" s="2"/>
    </row>
    <row r="7" spans="2:11" ht="12.75" customHeight="1" x14ac:dyDescent="0.2">
      <c r="B7" s="173" t="s">
        <v>25</v>
      </c>
      <c r="C7" s="173"/>
      <c r="D7" s="173"/>
      <c r="F7" s="23"/>
    </row>
    <row r="8" spans="2:11" ht="12.75" customHeight="1" x14ac:dyDescent="0.2">
      <c r="B8" s="173" t="s">
        <v>3</v>
      </c>
      <c r="C8" s="173"/>
      <c r="D8" s="173"/>
      <c r="F8" s="23"/>
    </row>
    <row r="9" spans="2:11" ht="12.75" customHeight="1" x14ac:dyDescent="0.2">
      <c r="B9" s="3"/>
      <c r="C9" s="3"/>
      <c r="D9" s="3"/>
      <c r="F9" s="23"/>
    </row>
    <row r="10" spans="2:11" x14ac:dyDescent="0.2">
      <c r="B10" s="1" t="s">
        <v>12</v>
      </c>
      <c r="F10" s="24"/>
    </row>
    <row r="11" spans="2:11" ht="13.5" thickBot="1" x14ac:dyDescent="0.25">
      <c r="C11" s="22"/>
    </row>
    <row r="12" spans="2:11" ht="13.5" customHeight="1" thickBot="1" x14ac:dyDescent="0.25">
      <c r="B12" s="169" t="s">
        <v>0</v>
      </c>
      <c r="C12" s="170" t="s">
        <v>1</v>
      </c>
      <c r="D12" s="171" t="s">
        <v>26</v>
      </c>
      <c r="E12" s="169" t="s">
        <v>6</v>
      </c>
      <c r="G12" s="8"/>
    </row>
    <row r="13" spans="2:11" ht="39" customHeight="1" thickBot="1" x14ac:dyDescent="0.25">
      <c r="B13" s="169"/>
      <c r="C13" s="170"/>
      <c r="D13" s="172"/>
      <c r="E13" s="169"/>
      <c r="G13" s="8"/>
    </row>
    <row r="14" spans="2:11" s="13" customFormat="1" ht="34.5" customHeight="1" thickBot="1" x14ac:dyDescent="0.25">
      <c r="B14" s="6" t="s">
        <v>156</v>
      </c>
      <c r="C14" s="12">
        <v>446133128</v>
      </c>
      <c r="D14" s="12">
        <v>172522870</v>
      </c>
      <c r="E14" s="80">
        <f t="shared" ref="E14:E31" si="0">D14/C14%</f>
        <v>38.67071489925312</v>
      </c>
      <c r="F14" s="21"/>
      <c r="G14" s="14"/>
      <c r="H14" s="36"/>
      <c r="I14" s="139"/>
      <c r="K14" s="14"/>
    </row>
    <row r="15" spans="2:11" s="13" customFormat="1" ht="21.75" customHeight="1" thickBot="1" x14ac:dyDescent="0.25">
      <c r="B15" s="142" t="s">
        <v>23</v>
      </c>
      <c r="C15" s="12">
        <f>C16+C30+C31</f>
        <v>444603128</v>
      </c>
      <c r="D15" s="12">
        <f>D16+D30+D31</f>
        <v>172522870.03</v>
      </c>
      <c r="E15" s="80">
        <f>D15/C15%</f>
        <v>38.803791328701578</v>
      </c>
      <c r="F15" s="21"/>
      <c r="G15" s="14"/>
      <c r="H15" s="36"/>
      <c r="I15" s="139"/>
      <c r="K15" s="14"/>
    </row>
    <row r="16" spans="2:11" ht="26.25" customHeight="1" x14ac:dyDescent="0.2">
      <c r="B16" s="15" t="s">
        <v>2</v>
      </c>
      <c r="C16" s="16">
        <f>SUM(C17:C29)</f>
        <v>297357323</v>
      </c>
      <c r="D16" s="16">
        <f>SUM(D17:D29)</f>
        <v>125071807.03</v>
      </c>
      <c r="E16" s="143">
        <f t="shared" si="0"/>
        <v>42.061115484954783</v>
      </c>
      <c r="F16" s="20"/>
      <c r="G16" s="8"/>
      <c r="I16" s="140"/>
    </row>
    <row r="17" spans="2:9" ht="26.25" customHeight="1" x14ac:dyDescent="0.2">
      <c r="B17" s="160" t="s">
        <v>48</v>
      </c>
      <c r="C17" s="161">
        <f>'PLIEGO MINSA'!E7</f>
        <v>72484348</v>
      </c>
      <c r="D17" s="161">
        <f>'PLIEGO MINSA'!H7</f>
        <v>49661761</v>
      </c>
      <c r="E17" s="19">
        <f t="shared" si="0"/>
        <v>68.51377210428933</v>
      </c>
      <c r="F17" s="20"/>
      <c r="G17" s="8"/>
      <c r="I17" s="140"/>
    </row>
    <row r="18" spans="2:9" ht="26.25" customHeight="1" x14ac:dyDescent="0.2">
      <c r="B18" s="152" t="s">
        <v>41</v>
      </c>
      <c r="C18" s="153">
        <f>'PLIEGO MINSA'!E21</f>
        <v>764049</v>
      </c>
      <c r="D18" s="153">
        <f>'PLIEGO MINSA'!H21</f>
        <v>222500</v>
      </c>
      <c r="E18" s="19">
        <f t="shared" si="0"/>
        <v>29.121168930264943</v>
      </c>
      <c r="F18" s="20"/>
      <c r="G18" s="8"/>
      <c r="I18" s="140"/>
    </row>
    <row r="19" spans="2:9" ht="26.25" customHeight="1" x14ac:dyDescent="0.2">
      <c r="B19" s="152" t="s">
        <v>42</v>
      </c>
      <c r="C19" s="153">
        <f>'PLIEGO MINSA'!E23</f>
        <v>533380</v>
      </c>
      <c r="D19" s="153">
        <f>'PLIEGO MINSA'!H23</f>
        <v>274496</v>
      </c>
      <c r="E19" s="19">
        <f t="shared" si="0"/>
        <v>51.463496944017393</v>
      </c>
      <c r="F19" s="20"/>
      <c r="G19" s="8"/>
      <c r="I19" s="140"/>
    </row>
    <row r="20" spans="2:9" ht="26.25" customHeight="1" x14ac:dyDescent="0.2">
      <c r="B20" s="152" t="s">
        <v>154</v>
      </c>
      <c r="C20" s="153">
        <f>'PLIEGO MINSA'!E25</f>
        <v>1135249</v>
      </c>
      <c r="D20" s="153">
        <f>'PLIEGO MINSA'!H25</f>
        <v>0</v>
      </c>
      <c r="E20" s="19">
        <f t="shared" si="0"/>
        <v>0</v>
      </c>
      <c r="F20" s="20"/>
      <c r="G20" s="8"/>
      <c r="I20" s="140"/>
    </row>
    <row r="21" spans="2:9" ht="26.25" customHeight="1" x14ac:dyDescent="0.2">
      <c r="B21" s="17" t="s">
        <v>17</v>
      </c>
      <c r="C21" s="18">
        <f>'PLIEGO MINSA'!E27</f>
        <v>5258974</v>
      </c>
      <c r="D21" s="18">
        <f>'PLIEGO MINSA'!H27</f>
        <v>0</v>
      </c>
      <c r="E21" s="19">
        <f t="shared" si="0"/>
        <v>0</v>
      </c>
      <c r="F21" s="20"/>
      <c r="G21" s="8"/>
    </row>
    <row r="22" spans="2:9" ht="26.25" customHeight="1" x14ac:dyDescent="0.2">
      <c r="B22" s="17" t="s">
        <v>18</v>
      </c>
      <c r="C22" s="18">
        <f>'PLIEGO MINSA'!E33</f>
        <v>6914424</v>
      </c>
      <c r="D22" s="18">
        <f>'PLIEGO MINSA'!H33</f>
        <v>1236870</v>
      </c>
      <c r="E22" s="19">
        <f t="shared" si="0"/>
        <v>17.888257937320592</v>
      </c>
      <c r="F22" s="20"/>
      <c r="G22" s="8"/>
    </row>
    <row r="23" spans="2:9" ht="26.25" customHeight="1" x14ac:dyDescent="0.2">
      <c r="B23" s="17" t="s">
        <v>34</v>
      </c>
      <c r="C23" s="18">
        <f>'PLIEGO MINSA'!E46</f>
        <v>240000</v>
      </c>
      <c r="D23" s="18">
        <f>'PLIEGO MINSA'!H46</f>
        <v>0</v>
      </c>
      <c r="E23" s="19">
        <f t="shared" si="0"/>
        <v>0</v>
      </c>
      <c r="F23" s="20"/>
      <c r="G23" s="8"/>
    </row>
    <row r="24" spans="2:9" ht="26.25" customHeight="1" x14ac:dyDescent="0.2">
      <c r="B24" s="17" t="s">
        <v>35</v>
      </c>
      <c r="C24" s="18">
        <f>'PLIEGO MINSA'!E48</f>
        <v>355067</v>
      </c>
      <c r="D24" s="18">
        <f>'PLIEGO MINSA'!H48</f>
        <v>209997</v>
      </c>
      <c r="E24" s="19">
        <f t="shared" si="0"/>
        <v>59.142922321702663</v>
      </c>
      <c r="F24" s="20"/>
      <c r="G24" s="8"/>
    </row>
    <row r="25" spans="2:9" ht="26.25" customHeight="1" x14ac:dyDescent="0.2">
      <c r="B25" s="17" t="s">
        <v>43</v>
      </c>
      <c r="C25" s="18">
        <f>'PLIEGO MINSA'!E50</f>
        <v>48720</v>
      </c>
      <c r="D25" s="18">
        <f>'PLIEGO MINSA'!H50</f>
        <v>0</v>
      </c>
      <c r="E25" s="19">
        <f t="shared" si="0"/>
        <v>0</v>
      </c>
      <c r="F25" s="20"/>
      <c r="G25" s="8"/>
    </row>
    <row r="26" spans="2:9" ht="26.25" customHeight="1" x14ac:dyDescent="0.2">
      <c r="B26" s="17" t="s">
        <v>19</v>
      </c>
      <c r="C26" s="18">
        <f>'PLIEGO MINSA'!E52</f>
        <v>189022804</v>
      </c>
      <c r="D26" s="18">
        <f>'PLIEGO MINSA'!H52</f>
        <v>72294479.950000003</v>
      </c>
      <c r="E26" s="19">
        <f t="shared" si="0"/>
        <v>38.24643292774347</v>
      </c>
      <c r="F26" s="20"/>
      <c r="G26" s="8"/>
    </row>
    <row r="27" spans="2:9" ht="22.9" customHeight="1" x14ac:dyDescent="0.2">
      <c r="B27" s="17" t="s">
        <v>44</v>
      </c>
      <c r="C27" s="18">
        <f>'PLIEGO MINSA'!E79</f>
        <v>998994</v>
      </c>
      <c r="D27" s="18">
        <f>'PLIEGO MINSA'!H79</f>
        <v>0</v>
      </c>
      <c r="E27" s="19">
        <f t="shared" si="0"/>
        <v>0</v>
      </c>
      <c r="F27" s="20"/>
      <c r="G27" s="8"/>
    </row>
    <row r="28" spans="2:9" ht="22.9" customHeight="1" x14ac:dyDescent="0.2">
      <c r="B28" s="17" t="s">
        <v>45</v>
      </c>
      <c r="C28" s="18">
        <f>'PLIEGO MINSA'!E81</f>
        <v>4308527</v>
      </c>
      <c r="D28" s="18">
        <f>'PLIEGO MINSA'!H81</f>
        <v>0</v>
      </c>
      <c r="E28" s="19">
        <f t="shared" si="0"/>
        <v>0</v>
      </c>
      <c r="F28" s="20"/>
      <c r="G28" s="8"/>
    </row>
    <row r="29" spans="2:9" ht="22.9" customHeight="1" thickBot="1" x14ac:dyDescent="0.25">
      <c r="B29" s="157" t="s">
        <v>46</v>
      </c>
      <c r="C29" s="158">
        <f>'PLIEGO MINSA'!E95</f>
        <v>15292787</v>
      </c>
      <c r="D29" s="158">
        <f>'PLIEGO MINSA'!H95</f>
        <v>1171703.08</v>
      </c>
      <c r="E29" s="19">
        <f t="shared" si="0"/>
        <v>7.6618021293306455</v>
      </c>
      <c r="F29" s="20"/>
      <c r="G29" s="8"/>
    </row>
    <row r="30" spans="2:9" ht="30.75" customHeight="1" thickBot="1" x14ac:dyDescent="0.25">
      <c r="B30" s="115" t="s">
        <v>14</v>
      </c>
      <c r="C30" s="116">
        <f>'UE ADSCRITAS AL PLIEGO MINSA'!E7</f>
        <v>3866181</v>
      </c>
      <c r="D30" s="116">
        <f>'UE ADSCRITAS AL PLIEGO MINSA'!H7</f>
        <v>229150</v>
      </c>
      <c r="E30" s="117">
        <f t="shared" si="0"/>
        <v>5.9270375598038481</v>
      </c>
      <c r="F30" s="20"/>
      <c r="G30" s="8"/>
    </row>
    <row r="31" spans="2:9" ht="30.75" customHeight="1" thickBot="1" x14ac:dyDescent="0.25">
      <c r="B31" s="115" t="s">
        <v>47</v>
      </c>
      <c r="C31" s="116">
        <f>'UE ADSCRITAS AL PLIEGO MINSA'!E13</f>
        <v>143379624</v>
      </c>
      <c r="D31" s="116">
        <f>'UE ADSCRITAS AL PLIEGO MINSA'!H13</f>
        <v>47221913</v>
      </c>
      <c r="E31" s="117">
        <f t="shared" si="0"/>
        <v>32.934884108776849</v>
      </c>
      <c r="F31" s="20"/>
      <c r="G31" s="8" t="s">
        <v>24</v>
      </c>
    </row>
    <row r="32" spans="2:9" x14ac:dyDescent="0.2">
      <c r="C32" s="7"/>
      <c r="D32" s="81"/>
      <c r="I32" s="141"/>
    </row>
    <row r="33" spans="2:9" x14ac:dyDescent="0.2">
      <c r="B33" s="108" t="s">
        <v>155</v>
      </c>
      <c r="C33" s="110"/>
      <c r="D33" s="110"/>
      <c r="I33" s="141"/>
    </row>
    <row r="34" spans="2:9" ht="12.75" customHeight="1" x14ac:dyDescent="0.2">
      <c r="B34" s="111" t="s">
        <v>5</v>
      </c>
      <c r="C34" s="110"/>
      <c r="D34" s="110"/>
      <c r="E34" s="7"/>
    </row>
    <row r="35" spans="2:9" ht="15.75" customHeight="1" x14ac:dyDescent="0.2">
      <c r="B35" s="167" t="s">
        <v>134</v>
      </c>
      <c r="C35" s="168"/>
      <c r="D35" s="168"/>
      <c r="E35" s="11"/>
    </row>
    <row r="36" spans="2:9" ht="18" x14ac:dyDescent="0.25">
      <c r="D36" s="7"/>
      <c r="G36" s="10"/>
    </row>
    <row r="38" spans="2:9" x14ac:dyDescent="0.2">
      <c r="D38" s="7"/>
      <c r="E38" s="11"/>
    </row>
    <row r="39" spans="2:9" x14ac:dyDescent="0.2">
      <c r="D39" s="7"/>
    </row>
    <row r="40" spans="2:9" x14ac:dyDescent="0.2">
      <c r="E40" s="11"/>
    </row>
    <row r="74" spans="7:7" x14ac:dyDescent="0.2">
      <c r="G74" s="7" t="s">
        <v>133</v>
      </c>
    </row>
  </sheetData>
  <mergeCells count="11">
    <mergeCell ref="B8:D8"/>
    <mergeCell ref="B1:D1"/>
    <mergeCell ref="B2:E2"/>
    <mergeCell ref="B3:E3"/>
    <mergeCell ref="B4:D4"/>
    <mergeCell ref="B7:D7"/>
    <mergeCell ref="B35:D35"/>
    <mergeCell ref="B12:B13"/>
    <mergeCell ref="C12:C13"/>
    <mergeCell ref="D12:D13"/>
    <mergeCell ref="E12:E13"/>
  </mergeCells>
  <hyperlinks>
    <hyperlink ref="B35"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24"/>
  <sheetViews>
    <sheetView zoomScale="91" zoomScaleNormal="91"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5.65" customHeight="1" x14ac:dyDescent="0.2"/>
  <cols>
    <col min="1" max="1" width="8.5703125" style="59" customWidth="1"/>
    <col min="2" max="2" width="41.42578125" style="79" customWidth="1"/>
    <col min="3" max="3" width="10.5703125" style="60" customWidth="1" collapsed="1"/>
    <col min="4" max="4" width="12.28515625" style="60" customWidth="1"/>
    <col min="5" max="5" width="13" style="61" customWidth="1"/>
    <col min="6" max="6" width="11.7109375" style="61" customWidth="1"/>
    <col min="7" max="7" width="11.7109375" style="34" customWidth="1"/>
    <col min="8" max="8" width="11.28515625" style="34" customWidth="1"/>
    <col min="9" max="9" width="8.7109375" style="62" customWidth="1"/>
    <col min="10" max="10" width="12.28515625" style="58" customWidth="1"/>
    <col min="11" max="11" width="10.5703125" style="63" customWidth="1"/>
    <col min="12" max="12" width="15.140625" style="34" customWidth="1"/>
    <col min="13" max="16384" width="11.42578125" style="34"/>
  </cols>
  <sheetData>
    <row r="1" spans="1:12" s="31" customFormat="1" ht="18.75" customHeight="1" x14ac:dyDescent="0.2">
      <c r="A1" s="181" t="s">
        <v>49</v>
      </c>
      <c r="B1" s="181"/>
      <c r="C1" s="181"/>
      <c r="D1" s="181"/>
      <c r="E1" s="181"/>
      <c r="F1" s="181"/>
      <c r="G1" s="181"/>
      <c r="H1" s="181"/>
      <c r="I1" s="181"/>
      <c r="J1" s="181"/>
      <c r="K1" s="181"/>
    </row>
    <row r="2" spans="1:12" s="31" customFormat="1" ht="18.75" customHeight="1" x14ac:dyDescent="0.2">
      <c r="A2" s="182" t="s">
        <v>136</v>
      </c>
      <c r="B2" s="182"/>
      <c r="C2" s="182"/>
      <c r="D2" s="182"/>
      <c r="E2" s="182"/>
      <c r="F2" s="182"/>
      <c r="G2" s="182"/>
      <c r="H2" s="182"/>
      <c r="I2" s="182"/>
      <c r="J2" s="182"/>
      <c r="K2" s="182"/>
    </row>
    <row r="3" spans="1:12" s="31" customFormat="1" ht="18.75" customHeight="1" x14ac:dyDescent="0.2">
      <c r="A3" s="69"/>
      <c r="B3" s="83"/>
      <c r="C3" s="69"/>
      <c r="D3" s="69"/>
      <c r="E3" s="122"/>
      <c r="F3" s="69"/>
      <c r="G3" s="56"/>
      <c r="H3" s="86"/>
      <c r="I3" s="86"/>
      <c r="J3" s="70"/>
      <c r="K3" s="71"/>
      <c r="L3" s="134"/>
    </row>
    <row r="4" spans="1:12" s="31" customFormat="1" ht="13.5" customHeight="1" x14ac:dyDescent="0.2">
      <c r="A4" s="179" t="s">
        <v>33</v>
      </c>
      <c r="B4" s="179" t="s">
        <v>4</v>
      </c>
      <c r="C4" s="187" t="s">
        <v>50</v>
      </c>
      <c r="D4" s="187" t="s">
        <v>28</v>
      </c>
      <c r="E4" s="178" t="s">
        <v>30</v>
      </c>
      <c r="F4" s="178"/>
      <c r="G4" s="178"/>
      <c r="H4" s="178"/>
      <c r="I4" s="178"/>
      <c r="J4" s="183" t="s">
        <v>7</v>
      </c>
      <c r="K4" s="185" t="s">
        <v>54</v>
      </c>
    </row>
    <row r="5" spans="1:12" s="32" customFormat="1" ht="75.75" customHeight="1" thickBot="1" x14ac:dyDescent="0.3">
      <c r="A5" s="180"/>
      <c r="B5" s="179"/>
      <c r="C5" s="188"/>
      <c r="D5" s="188"/>
      <c r="E5" s="84" t="s">
        <v>27</v>
      </c>
      <c r="F5" s="27" t="s">
        <v>146</v>
      </c>
      <c r="G5" s="28" t="s">
        <v>8</v>
      </c>
      <c r="H5" s="38" t="s">
        <v>31</v>
      </c>
      <c r="I5" s="30" t="s">
        <v>6</v>
      </c>
      <c r="J5" s="184"/>
      <c r="K5" s="186"/>
    </row>
    <row r="6" spans="1:12" s="95" customFormat="1" ht="21.75" customHeight="1" x14ac:dyDescent="0.2">
      <c r="A6" s="93"/>
      <c r="B6" s="94" t="s">
        <v>9</v>
      </c>
      <c r="C6" s="94"/>
      <c r="D6" s="91">
        <f>D7+D21+D23+D25+D27+D33+D46+D48+D50+D52+D79+D81+D95</f>
        <v>1301195830.4299998</v>
      </c>
      <c r="E6" s="91">
        <f>E7+E21+E23+E25+E27+E33+E46+E48+E50+E52+E79+E81+E95</f>
        <v>297357323</v>
      </c>
      <c r="F6" s="91">
        <f>F7+F21+F23+F25+F27+F33+F46+F48+F50+F52+F79+F81+F95</f>
        <v>89322188.220000014</v>
      </c>
      <c r="G6" s="91">
        <f>G7+G21+G23+G25+G27+G33+G46+G48+G50+G52+G79+G81+G95</f>
        <v>35749618.810000002</v>
      </c>
      <c r="H6" s="91">
        <f>SUM(F6+G6)</f>
        <v>125071807.03000002</v>
      </c>
      <c r="I6" s="92">
        <f>H6/E6%</f>
        <v>42.061115484954783</v>
      </c>
      <c r="J6" s="91">
        <f>D6+H6</f>
        <v>1426267637.4599998</v>
      </c>
      <c r="K6" s="94"/>
      <c r="L6" s="129"/>
    </row>
    <row r="7" spans="1:12" s="95" customFormat="1" ht="21.75" customHeight="1" x14ac:dyDescent="0.2">
      <c r="A7" s="93"/>
      <c r="B7" s="89" t="s">
        <v>55</v>
      </c>
      <c r="C7" s="89"/>
      <c r="D7" s="105">
        <f>SUM(D8:D20)</f>
        <v>991652193.68999994</v>
      </c>
      <c r="E7" s="105">
        <f>SUM(E8:E20)</f>
        <v>72484348</v>
      </c>
      <c r="F7" s="105">
        <f>SUM(F8:F20)</f>
        <v>29653461</v>
      </c>
      <c r="G7" s="49">
        <f t="shared" ref="G7" si="0">SUM(G8:G20)</f>
        <v>20008300</v>
      </c>
      <c r="H7" s="49">
        <f t="shared" ref="H7:H70" si="1">SUM(F7+G7)</f>
        <v>49661761</v>
      </c>
      <c r="I7" s="90">
        <f>H7/E7%</f>
        <v>68.51377210428933</v>
      </c>
      <c r="J7" s="49">
        <f>D7+H7</f>
        <v>1041313954.6899999</v>
      </c>
      <c r="K7" s="89"/>
      <c r="L7" s="129"/>
    </row>
    <row r="8" spans="1:12" ht="60" x14ac:dyDescent="0.2">
      <c r="A8" s="46">
        <v>74531</v>
      </c>
      <c r="B8" s="44" t="s">
        <v>38</v>
      </c>
      <c r="C8" s="102">
        <v>4245500.71</v>
      </c>
      <c r="D8" s="45">
        <v>3616808.7</v>
      </c>
      <c r="E8" s="45">
        <v>491760</v>
      </c>
      <c r="F8" s="45">
        <v>0</v>
      </c>
      <c r="G8" s="102"/>
      <c r="H8" s="102">
        <f t="shared" si="1"/>
        <v>0</v>
      </c>
      <c r="I8" s="130">
        <f>H8/E8%</f>
        <v>0</v>
      </c>
      <c r="J8" s="102">
        <f>D8+H8</f>
        <v>3616808.7</v>
      </c>
      <c r="K8" s="121">
        <f>J8/C8%</f>
        <v>85.191569783060999</v>
      </c>
    </row>
    <row r="9" spans="1:12" ht="48" x14ac:dyDescent="0.2">
      <c r="A9" s="46">
        <v>66253</v>
      </c>
      <c r="B9" s="44" t="s">
        <v>51</v>
      </c>
      <c r="C9" s="102">
        <v>309614383.63</v>
      </c>
      <c r="D9" s="45">
        <v>302163221.76999998</v>
      </c>
      <c r="E9" s="45">
        <v>7278855</v>
      </c>
      <c r="F9" s="45">
        <v>0</v>
      </c>
      <c r="G9" s="102">
        <v>26755</v>
      </c>
      <c r="H9" s="102">
        <f t="shared" si="1"/>
        <v>26755</v>
      </c>
      <c r="I9" s="130">
        <f>H9/E9%</f>
        <v>0.36757154799759029</v>
      </c>
      <c r="J9" s="102">
        <f>D9+H9</f>
        <v>302189976.76999998</v>
      </c>
      <c r="K9" s="121">
        <f>J9/C9%</f>
        <v>97.602047174632418</v>
      </c>
    </row>
    <row r="10" spans="1:12" ht="44.25" customHeight="1" x14ac:dyDescent="0.2">
      <c r="A10" s="46">
        <v>72056</v>
      </c>
      <c r="B10" s="44" t="s">
        <v>39</v>
      </c>
      <c r="C10" s="102">
        <v>161711702.53</v>
      </c>
      <c r="D10" s="45">
        <v>158173649.43000001</v>
      </c>
      <c r="E10" s="45">
        <v>3538052</v>
      </c>
      <c r="F10" s="45">
        <v>0</v>
      </c>
      <c r="G10" s="102"/>
      <c r="H10" s="102">
        <f t="shared" si="1"/>
        <v>0</v>
      </c>
      <c r="I10" s="130">
        <f>H10/E10%</f>
        <v>0</v>
      </c>
      <c r="J10" s="102">
        <f>D10+H10</f>
        <v>158173649.43000001</v>
      </c>
      <c r="K10" s="121">
        <f>J10/C10%</f>
        <v>97.812123028422363</v>
      </c>
    </row>
    <row r="11" spans="1:12" ht="60" x14ac:dyDescent="0.2">
      <c r="A11" s="46">
        <v>74505</v>
      </c>
      <c r="B11" s="44" t="s">
        <v>52</v>
      </c>
      <c r="C11" s="102">
        <v>78610205.049999997</v>
      </c>
      <c r="D11" s="45">
        <v>76493767.019999996</v>
      </c>
      <c r="E11" s="45">
        <v>1378938</v>
      </c>
      <c r="F11" s="45">
        <v>0</v>
      </c>
      <c r="G11" s="102"/>
      <c r="H11" s="102">
        <f t="shared" si="1"/>
        <v>0</v>
      </c>
      <c r="I11" s="130">
        <f>H11/E11%</f>
        <v>0</v>
      </c>
      <c r="J11" s="102">
        <f>D11+H11</f>
        <v>76493767.019999996</v>
      </c>
      <c r="K11" s="121">
        <f>J11/C11%</f>
        <v>97.307680308614067</v>
      </c>
    </row>
    <row r="12" spans="1:12" ht="48" x14ac:dyDescent="0.2">
      <c r="A12" s="46">
        <v>58330</v>
      </c>
      <c r="B12" s="44" t="s">
        <v>147</v>
      </c>
      <c r="C12" s="102">
        <v>255270770.75</v>
      </c>
      <c r="D12" s="45">
        <v>241807197.77000001</v>
      </c>
      <c r="E12" s="45">
        <v>1015200</v>
      </c>
      <c r="F12" s="45">
        <v>0</v>
      </c>
      <c r="G12" s="102"/>
      <c r="H12" s="102">
        <f t="shared" si="1"/>
        <v>0</v>
      </c>
      <c r="I12" s="130">
        <f>H12/E12%</f>
        <v>0</v>
      </c>
      <c r="J12" s="102">
        <f>D12+H12</f>
        <v>241807197.77000001</v>
      </c>
      <c r="K12" s="121">
        <f>J12/C12%</f>
        <v>94.725767881515281</v>
      </c>
    </row>
    <row r="13" spans="1:12" ht="47.25" customHeight="1" x14ac:dyDescent="0.2">
      <c r="A13" s="46">
        <v>57894</v>
      </c>
      <c r="B13" s="44" t="s">
        <v>53</v>
      </c>
      <c r="C13" s="102">
        <v>224048015.52000001</v>
      </c>
      <c r="D13" s="45">
        <v>209397549</v>
      </c>
      <c r="E13" s="45">
        <v>14644135</v>
      </c>
      <c r="F13" s="45">
        <v>10263652</v>
      </c>
      <c r="G13" s="102">
        <v>591736</v>
      </c>
      <c r="H13" s="102">
        <f t="shared" si="1"/>
        <v>10855388</v>
      </c>
      <c r="I13" s="130">
        <f>H13/E13%</f>
        <v>74.127888058939632</v>
      </c>
      <c r="J13" s="102">
        <f>D13+H13</f>
        <v>220252937</v>
      </c>
      <c r="K13" s="121">
        <f>J13/C13%</f>
        <v>98.306131607016525</v>
      </c>
    </row>
    <row r="14" spans="1:12" ht="47.25" customHeight="1" x14ac:dyDescent="0.2">
      <c r="A14" s="46">
        <v>2423336</v>
      </c>
      <c r="B14" s="44" t="s">
        <v>129</v>
      </c>
      <c r="C14" s="102">
        <v>38779620</v>
      </c>
      <c r="D14" s="125">
        <v>0</v>
      </c>
      <c r="E14" s="125">
        <v>38779619</v>
      </c>
      <c r="F14" s="125">
        <v>19389809</v>
      </c>
      <c r="G14" s="102">
        <v>19389809</v>
      </c>
      <c r="H14" s="102">
        <f t="shared" si="1"/>
        <v>38779618</v>
      </c>
      <c r="I14" s="130">
        <f>H14/E14%</f>
        <v>99.999997421325872</v>
      </c>
      <c r="J14" s="102">
        <f>D14+H14</f>
        <v>38779618</v>
      </c>
      <c r="K14" s="121">
        <f>J14/C14%</f>
        <v>99.999994842651887</v>
      </c>
    </row>
    <row r="15" spans="1:12" ht="84" x14ac:dyDescent="0.2">
      <c r="A15" s="46">
        <v>2426423</v>
      </c>
      <c r="B15" s="44" t="s">
        <v>145</v>
      </c>
      <c r="C15" s="102">
        <v>4087789</v>
      </c>
      <c r="D15" s="125">
        <v>0</v>
      </c>
      <c r="E15" s="45">
        <v>4087789</v>
      </c>
      <c r="F15" s="45">
        <v>0</v>
      </c>
      <c r="G15" s="102"/>
      <c r="H15" s="102">
        <f t="shared" si="1"/>
        <v>0</v>
      </c>
      <c r="I15" s="130">
        <f>H15/E15%</f>
        <v>0</v>
      </c>
      <c r="J15" s="102">
        <f>D15+H15</f>
        <v>0</v>
      </c>
      <c r="K15" s="121">
        <f>J15/C15%</f>
        <v>0</v>
      </c>
    </row>
    <row r="16" spans="1:12" ht="84" x14ac:dyDescent="0.2">
      <c r="A16" s="46">
        <v>2426424</v>
      </c>
      <c r="B16" s="44" t="s">
        <v>140</v>
      </c>
      <c r="C16" s="102">
        <v>210000</v>
      </c>
      <c r="D16" s="125">
        <v>0</v>
      </c>
      <c r="E16" s="45">
        <v>210000</v>
      </c>
      <c r="F16" s="45">
        <v>0</v>
      </c>
      <c r="G16" s="102"/>
      <c r="H16" s="102">
        <f t="shared" si="1"/>
        <v>0</v>
      </c>
      <c r="I16" s="130">
        <f>H16/E16%</f>
        <v>0</v>
      </c>
      <c r="J16" s="102">
        <f>D16+H16</f>
        <v>0</v>
      </c>
      <c r="K16" s="121">
        <f>J16/C16%</f>
        <v>0</v>
      </c>
    </row>
    <row r="17" spans="1:12" ht="80.25" customHeight="1" x14ac:dyDescent="0.2">
      <c r="A17" s="46">
        <v>2426436</v>
      </c>
      <c r="B17" s="44" t="s">
        <v>141</v>
      </c>
      <c r="C17" s="102">
        <v>185000</v>
      </c>
      <c r="D17" s="125">
        <v>0</v>
      </c>
      <c r="E17" s="45">
        <v>185000</v>
      </c>
      <c r="F17" s="45">
        <v>0</v>
      </c>
      <c r="G17" s="102"/>
      <c r="H17" s="102">
        <f t="shared" si="1"/>
        <v>0</v>
      </c>
      <c r="I17" s="130">
        <f>H17/E17%</f>
        <v>0</v>
      </c>
      <c r="J17" s="102">
        <f>D17+H17</f>
        <v>0</v>
      </c>
      <c r="K17" s="121">
        <f>J17/C17%</f>
        <v>0</v>
      </c>
    </row>
    <row r="18" spans="1:12" ht="78.75" customHeight="1" x14ac:dyDescent="0.2">
      <c r="A18" s="46">
        <v>2426453</v>
      </c>
      <c r="B18" s="44" t="s">
        <v>142</v>
      </c>
      <c r="C18" s="102">
        <v>148000</v>
      </c>
      <c r="D18" s="125">
        <v>0</v>
      </c>
      <c r="E18" s="45">
        <v>148000</v>
      </c>
      <c r="F18" s="45">
        <v>0</v>
      </c>
      <c r="G18" s="102"/>
      <c r="H18" s="102">
        <f t="shared" si="1"/>
        <v>0</v>
      </c>
      <c r="I18" s="130">
        <f>H18/E18%</f>
        <v>0</v>
      </c>
      <c r="J18" s="102">
        <f>D18+H18</f>
        <v>0</v>
      </c>
      <c r="K18" s="121">
        <f>J18/C18%</f>
        <v>0</v>
      </c>
    </row>
    <row r="19" spans="1:12" ht="54.75" customHeight="1" x14ac:dyDescent="0.2">
      <c r="A19" s="46">
        <v>2426520</v>
      </c>
      <c r="B19" s="44" t="s">
        <v>143</v>
      </c>
      <c r="C19" s="102">
        <v>57000</v>
      </c>
      <c r="D19" s="125">
        <v>0</v>
      </c>
      <c r="E19" s="45">
        <v>57000</v>
      </c>
      <c r="F19" s="45">
        <v>0</v>
      </c>
      <c r="G19" s="102"/>
      <c r="H19" s="102">
        <f t="shared" si="1"/>
        <v>0</v>
      </c>
      <c r="I19" s="130">
        <f>H19/E19%</f>
        <v>0</v>
      </c>
      <c r="J19" s="102">
        <f>D19+H19</f>
        <v>0</v>
      </c>
      <c r="K19" s="121">
        <f>J19/C19%</f>
        <v>0</v>
      </c>
    </row>
    <row r="20" spans="1:12" ht="80.25" customHeight="1" x14ac:dyDescent="0.2">
      <c r="A20" s="46">
        <v>2426632</v>
      </c>
      <c r="B20" s="44" t="s">
        <v>144</v>
      </c>
      <c r="C20" s="102">
        <v>670000</v>
      </c>
      <c r="D20" s="125">
        <v>0</v>
      </c>
      <c r="E20" s="45">
        <v>670000</v>
      </c>
      <c r="F20" s="45">
        <v>0</v>
      </c>
      <c r="G20" s="102"/>
      <c r="H20" s="102">
        <f t="shared" si="1"/>
        <v>0</v>
      </c>
      <c r="I20" s="130">
        <f>H20/E20%</f>
        <v>0</v>
      </c>
      <c r="J20" s="102">
        <f>D20+H20</f>
        <v>0</v>
      </c>
      <c r="K20" s="121">
        <f>J20/C20%</f>
        <v>0</v>
      </c>
    </row>
    <row r="21" spans="1:12" ht="26.25" customHeight="1" x14ac:dyDescent="0.2">
      <c r="A21" s="44"/>
      <c r="B21" s="89" t="s">
        <v>56</v>
      </c>
      <c r="C21" s="89"/>
      <c r="D21" s="159">
        <f>D22</f>
        <v>1544079.07</v>
      </c>
      <c r="E21" s="159">
        <f>E22</f>
        <v>764049</v>
      </c>
      <c r="F21" s="159">
        <v>0</v>
      </c>
      <c r="G21" s="49">
        <f>G22</f>
        <v>222500</v>
      </c>
      <c r="H21" s="49">
        <f t="shared" si="1"/>
        <v>222500</v>
      </c>
      <c r="I21" s="90">
        <f>H21/E21%</f>
        <v>29.121168930264943</v>
      </c>
      <c r="J21" s="49">
        <f>D21+H21</f>
        <v>1766579.07</v>
      </c>
      <c r="K21" s="49"/>
      <c r="L21" s="33"/>
    </row>
    <row r="22" spans="1:12" ht="48" x14ac:dyDescent="0.2">
      <c r="A22" s="46">
        <v>117211</v>
      </c>
      <c r="B22" s="44" t="s">
        <v>57</v>
      </c>
      <c r="C22" s="102">
        <v>2308127.64</v>
      </c>
      <c r="D22" s="102">
        <v>1544079.07</v>
      </c>
      <c r="E22" s="45">
        <v>764049</v>
      </c>
      <c r="F22" s="45">
        <v>0</v>
      </c>
      <c r="G22" s="102">
        <v>222500</v>
      </c>
      <c r="H22" s="102">
        <f t="shared" si="1"/>
        <v>222500</v>
      </c>
      <c r="I22" s="130">
        <f>H22/E22%</f>
        <v>29.121168930264943</v>
      </c>
      <c r="J22" s="102">
        <f>D22+H22</f>
        <v>1766579.07</v>
      </c>
      <c r="K22" s="121">
        <f>J22/C22%</f>
        <v>76.537321393543024</v>
      </c>
    </row>
    <row r="23" spans="1:12" ht="26.25" customHeight="1" x14ac:dyDescent="0.2">
      <c r="A23" s="44"/>
      <c r="B23" s="89" t="s">
        <v>58</v>
      </c>
      <c r="C23" s="89"/>
      <c r="D23" s="49">
        <f>D24</f>
        <v>79239968.409999996</v>
      </c>
      <c r="E23" s="49">
        <f>E24</f>
        <v>533380</v>
      </c>
      <c r="F23" s="49">
        <v>0</v>
      </c>
      <c r="G23" s="49">
        <f>G24</f>
        <v>274496</v>
      </c>
      <c r="H23" s="49">
        <f t="shared" si="1"/>
        <v>274496</v>
      </c>
      <c r="I23" s="90">
        <f>H23/E23%</f>
        <v>51.463496944017393</v>
      </c>
      <c r="J23" s="49">
        <f>D23+H23</f>
        <v>79514464.409999996</v>
      </c>
      <c r="K23" s="49"/>
      <c r="L23" s="33"/>
    </row>
    <row r="24" spans="1:12" ht="48" x14ac:dyDescent="0.2">
      <c r="A24" s="46">
        <v>16823</v>
      </c>
      <c r="B24" s="44" t="s">
        <v>59</v>
      </c>
      <c r="C24" s="102">
        <v>131606305.98999999</v>
      </c>
      <c r="D24" s="102">
        <v>79239968.409999996</v>
      </c>
      <c r="E24" s="45">
        <v>533380</v>
      </c>
      <c r="F24" s="45">
        <v>0</v>
      </c>
      <c r="G24" s="102">
        <v>274496</v>
      </c>
      <c r="H24" s="102">
        <f t="shared" si="1"/>
        <v>274496</v>
      </c>
      <c r="I24" s="130">
        <f>H24/E24%</f>
        <v>51.463496944017393</v>
      </c>
      <c r="J24" s="102">
        <f>D24+H24</f>
        <v>79514464.409999996</v>
      </c>
      <c r="K24" s="121">
        <f>J24/C24%</f>
        <v>60.418430417796117</v>
      </c>
    </row>
    <row r="25" spans="1:12" ht="24" x14ac:dyDescent="0.2">
      <c r="A25" s="46"/>
      <c r="B25" s="89" t="s">
        <v>139</v>
      </c>
      <c r="C25" s="89"/>
      <c r="D25" s="49">
        <f>D26</f>
        <v>0</v>
      </c>
      <c r="E25" s="49">
        <f>E26</f>
        <v>1135249</v>
      </c>
      <c r="F25" s="49">
        <v>0</v>
      </c>
      <c r="G25" s="49"/>
      <c r="H25" s="49">
        <f t="shared" si="1"/>
        <v>0</v>
      </c>
      <c r="I25" s="90">
        <f>H25/E25%</f>
        <v>0</v>
      </c>
      <c r="J25" s="49">
        <f>D25+H25</f>
        <v>0</v>
      </c>
      <c r="K25" s="49"/>
    </row>
    <row r="26" spans="1:12" ht="109.5" customHeight="1" x14ac:dyDescent="0.2">
      <c r="A26" s="46">
        <v>2425626</v>
      </c>
      <c r="B26" s="44" t="s">
        <v>148</v>
      </c>
      <c r="C26" s="102">
        <v>1135248.99</v>
      </c>
      <c r="D26" s="102">
        <v>0</v>
      </c>
      <c r="E26" s="45">
        <v>1135249</v>
      </c>
      <c r="F26" s="45">
        <v>0</v>
      </c>
      <c r="G26" s="102"/>
      <c r="H26" s="102">
        <f t="shared" si="1"/>
        <v>0</v>
      </c>
      <c r="I26" s="130">
        <f>H26/E26%</f>
        <v>0</v>
      </c>
      <c r="J26" s="102">
        <f>D26+H26</f>
        <v>0</v>
      </c>
      <c r="K26" s="121">
        <f>J26/C26%</f>
        <v>0</v>
      </c>
    </row>
    <row r="27" spans="1:12" ht="26.25" customHeight="1" x14ac:dyDescent="0.2">
      <c r="A27" s="44"/>
      <c r="B27" s="89" t="s">
        <v>138</v>
      </c>
      <c r="C27" s="89"/>
      <c r="D27" s="49">
        <f>SUM(D28:D31)</f>
        <v>4128507.68</v>
      </c>
      <c r="E27" s="49">
        <f>SUM(E28:E32)</f>
        <v>5258974</v>
      </c>
      <c r="F27" s="49">
        <v>0</v>
      </c>
      <c r="G27" s="49">
        <f t="shared" ref="G27" si="2">SUM(G28:G32)</f>
        <v>0</v>
      </c>
      <c r="H27" s="49">
        <f t="shared" si="1"/>
        <v>0</v>
      </c>
      <c r="I27" s="90">
        <f>H27/E27%</f>
        <v>0</v>
      </c>
      <c r="J27" s="49">
        <f>D27+H27</f>
        <v>4128507.68</v>
      </c>
      <c r="K27" s="49"/>
      <c r="L27" s="33"/>
    </row>
    <row r="28" spans="1:12" ht="48" x14ac:dyDescent="0.2">
      <c r="A28" s="46">
        <v>18754</v>
      </c>
      <c r="B28" s="44" t="s">
        <v>60</v>
      </c>
      <c r="C28" s="102">
        <v>1190940.93</v>
      </c>
      <c r="D28" s="102">
        <v>1001063.68</v>
      </c>
      <c r="E28" s="45">
        <v>189877</v>
      </c>
      <c r="F28" s="45">
        <v>0</v>
      </c>
      <c r="G28" s="102"/>
      <c r="H28" s="102">
        <f t="shared" si="1"/>
        <v>0</v>
      </c>
      <c r="I28" s="130">
        <f>H28/E28%</f>
        <v>0</v>
      </c>
      <c r="J28" s="102">
        <f>D28+H28</f>
        <v>1001063.68</v>
      </c>
      <c r="K28" s="121">
        <f>J28/C28%</f>
        <v>84.056535028987554</v>
      </c>
    </row>
    <row r="29" spans="1:12" ht="36" x14ac:dyDescent="0.2">
      <c r="A29" s="46">
        <v>147464</v>
      </c>
      <c r="B29" s="44" t="s">
        <v>29</v>
      </c>
      <c r="C29" s="102">
        <v>1168022</v>
      </c>
      <c r="D29" s="102">
        <v>1394096</v>
      </c>
      <c r="E29" s="45">
        <v>72850</v>
      </c>
      <c r="F29" s="45">
        <v>0</v>
      </c>
      <c r="G29" s="102"/>
      <c r="H29" s="102">
        <f t="shared" si="1"/>
        <v>0</v>
      </c>
      <c r="I29" s="130">
        <f>H29/E29%</f>
        <v>0</v>
      </c>
      <c r="J29" s="102">
        <f>D29+H29</f>
        <v>1394096</v>
      </c>
      <c r="K29" s="121">
        <f>J29/C29%</f>
        <v>119.35528611618618</v>
      </c>
    </row>
    <row r="30" spans="1:12" ht="36" x14ac:dyDescent="0.2">
      <c r="A30" s="46">
        <v>182070</v>
      </c>
      <c r="B30" s="44" t="s">
        <v>61</v>
      </c>
      <c r="C30" s="102">
        <v>1222216.1399999999</v>
      </c>
      <c r="D30" s="102">
        <v>1014908</v>
      </c>
      <c r="E30" s="45">
        <v>39005</v>
      </c>
      <c r="F30" s="45">
        <v>0</v>
      </c>
      <c r="G30" s="102"/>
      <c r="H30" s="102">
        <f t="shared" si="1"/>
        <v>0</v>
      </c>
      <c r="I30" s="130">
        <f>H30/E30%</f>
        <v>0</v>
      </c>
      <c r="J30" s="102">
        <f>D30+H30</f>
        <v>1014908</v>
      </c>
      <c r="K30" s="121">
        <f>J30/C30%</f>
        <v>83.038340501705378</v>
      </c>
    </row>
    <row r="31" spans="1:12" ht="36" x14ac:dyDescent="0.2">
      <c r="A31" s="127">
        <v>206839</v>
      </c>
      <c r="B31" s="128" t="s">
        <v>62</v>
      </c>
      <c r="C31" s="102">
        <v>1531774.66</v>
      </c>
      <c r="D31" s="102">
        <v>718440</v>
      </c>
      <c r="E31" s="102">
        <v>457242</v>
      </c>
      <c r="F31" s="102">
        <v>0</v>
      </c>
      <c r="G31" s="102"/>
      <c r="H31" s="102">
        <f t="shared" si="1"/>
        <v>0</v>
      </c>
      <c r="I31" s="130">
        <f>H31/E31%</f>
        <v>0</v>
      </c>
      <c r="J31" s="102">
        <f>D31+H31</f>
        <v>718440</v>
      </c>
      <c r="K31" s="130">
        <f>J31/C31%</f>
        <v>46.902460183014128</v>
      </c>
    </row>
    <row r="32" spans="1:12" ht="66" customHeight="1" x14ac:dyDescent="0.2">
      <c r="A32" s="46">
        <v>2423360</v>
      </c>
      <c r="B32" s="128" t="s">
        <v>131</v>
      </c>
      <c r="C32" s="102">
        <v>4500000</v>
      </c>
      <c r="D32" s="102">
        <v>0</v>
      </c>
      <c r="E32" s="102">
        <v>4500000</v>
      </c>
      <c r="F32" s="102">
        <v>0</v>
      </c>
      <c r="G32" s="102"/>
      <c r="H32" s="102">
        <f t="shared" si="1"/>
        <v>0</v>
      </c>
      <c r="I32" s="130">
        <f>H32/E32%</f>
        <v>0</v>
      </c>
      <c r="J32" s="102">
        <f>D32+H32</f>
        <v>0</v>
      </c>
      <c r="K32" s="130">
        <f>J32/C32%</f>
        <v>0</v>
      </c>
    </row>
    <row r="33" spans="1:12" ht="26.25" customHeight="1" x14ac:dyDescent="0.2">
      <c r="A33" s="44"/>
      <c r="B33" s="89" t="s">
        <v>63</v>
      </c>
      <c r="C33" s="89"/>
      <c r="D33" s="49">
        <f>SUM(D34:D45)</f>
        <v>10405716.65</v>
      </c>
      <c r="E33" s="49">
        <f>SUM(E34:E45)</f>
        <v>6914424</v>
      </c>
      <c r="F33" s="49">
        <f>SUM(F34:F45)</f>
        <v>601674</v>
      </c>
      <c r="G33" s="49">
        <f t="shared" ref="G33" si="3">SUM(G34:G45)</f>
        <v>635196</v>
      </c>
      <c r="H33" s="49">
        <f t="shared" si="1"/>
        <v>1236870</v>
      </c>
      <c r="I33" s="90">
        <f>H33/E33%</f>
        <v>17.888257937320592</v>
      </c>
      <c r="J33" s="49">
        <f>D33+H33</f>
        <v>11642586.65</v>
      </c>
      <c r="K33" s="49"/>
      <c r="L33" s="33"/>
    </row>
    <row r="34" spans="1:12" ht="48" x14ac:dyDescent="0.2">
      <c r="A34" s="46">
        <v>220053</v>
      </c>
      <c r="B34" s="44" t="s">
        <v>64</v>
      </c>
      <c r="C34" s="102">
        <v>18558666.600000001</v>
      </c>
      <c r="D34" s="119">
        <v>223000</v>
      </c>
      <c r="E34" s="102">
        <v>4711046</v>
      </c>
      <c r="F34" s="102">
        <v>0</v>
      </c>
      <c r="G34" s="102"/>
      <c r="H34" s="102">
        <f t="shared" si="1"/>
        <v>0</v>
      </c>
      <c r="I34" s="130">
        <f>H34/E34%</f>
        <v>0</v>
      </c>
      <c r="J34" s="102">
        <f>D34+H34</f>
        <v>223000</v>
      </c>
      <c r="K34" s="121">
        <f>J34/C34%</f>
        <v>1.2015949464817692</v>
      </c>
    </row>
    <row r="35" spans="1:12" ht="39.75" customHeight="1" x14ac:dyDescent="0.2">
      <c r="A35" s="46">
        <v>285368</v>
      </c>
      <c r="B35" s="44" t="s">
        <v>149</v>
      </c>
      <c r="C35" s="102">
        <v>7907362.4400000004</v>
      </c>
      <c r="D35" s="119">
        <v>7122746.7000000002</v>
      </c>
      <c r="E35" s="45">
        <v>766385</v>
      </c>
      <c r="F35" s="165">
        <v>0</v>
      </c>
      <c r="G35" s="102"/>
      <c r="H35" s="102">
        <f t="shared" si="1"/>
        <v>0</v>
      </c>
      <c r="I35" s="130">
        <f>H35/E35%</f>
        <v>0</v>
      </c>
      <c r="J35" s="102">
        <f>D35+H35</f>
        <v>7122746.7000000002</v>
      </c>
      <c r="K35" s="121">
        <f>J35/C35%</f>
        <v>90.077402598482635</v>
      </c>
    </row>
    <row r="36" spans="1:12" ht="45" customHeight="1" x14ac:dyDescent="0.2">
      <c r="A36" s="46">
        <v>271878</v>
      </c>
      <c r="B36" s="44" t="s">
        <v>150</v>
      </c>
      <c r="C36" s="45">
        <v>3260093.42</v>
      </c>
      <c r="D36" s="119">
        <v>3059969.95</v>
      </c>
      <c r="E36" s="45">
        <v>200123</v>
      </c>
      <c r="F36" s="165">
        <v>0</v>
      </c>
      <c r="G36" s="102"/>
      <c r="H36" s="102">
        <f t="shared" si="1"/>
        <v>0</v>
      </c>
      <c r="I36" s="130">
        <f>H36/E36%</f>
        <v>0</v>
      </c>
      <c r="J36" s="102">
        <f>D36+H36</f>
        <v>3059969.95</v>
      </c>
      <c r="K36" s="121">
        <f>J36/C36%</f>
        <v>93.861419161417786</v>
      </c>
    </row>
    <row r="37" spans="1:12" ht="48" x14ac:dyDescent="0.2">
      <c r="A37" s="46">
        <v>2380918</v>
      </c>
      <c r="B37" s="44" t="s">
        <v>65</v>
      </c>
      <c r="C37" s="166">
        <v>350001</v>
      </c>
      <c r="D37" s="119">
        <v>0</v>
      </c>
      <c r="E37" s="125">
        <v>321300</v>
      </c>
      <c r="F37" s="125">
        <v>0</v>
      </c>
      <c r="G37" s="102">
        <v>321300</v>
      </c>
      <c r="H37" s="102">
        <f t="shared" si="1"/>
        <v>321300</v>
      </c>
      <c r="I37" s="130">
        <f>H37/E37%</f>
        <v>100</v>
      </c>
      <c r="J37" s="102">
        <f>D37+H37</f>
        <v>321300</v>
      </c>
      <c r="K37" s="121">
        <f>J37/C37%</f>
        <v>91.799737715035093</v>
      </c>
    </row>
    <row r="38" spans="1:12" ht="36" x14ac:dyDescent="0.2">
      <c r="A38" s="46">
        <v>2380922</v>
      </c>
      <c r="B38" s="44" t="s">
        <v>66</v>
      </c>
      <c r="C38" s="102">
        <v>226400</v>
      </c>
      <c r="D38" s="119">
        <v>0</v>
      </c>
      <c r="E38" s="45">
        <v>203791</v>
      </c>
      <c r="F38" s="45">
        <v>0</v>
      </c>
      <c r="G38" s="102">
        <v>203791</v>
      </c>
      <c r="H38" s="102">
        <f t="shared" si="1"/>
        <v>203791</v>
      </c>
      <c r="I38" s="130">
        <f>H38/E38%</f>
        <v>100</v>
      </c>
      <c r="J38" s="102">
        <f>D38+H38</f>
        <v>203791</v>
      </c>
      <c r="K38" s="121">
        <f>J38/C38%</f>
        <v>90.013692579505303</v>
      </c>
    </row>
    <row r="39" spans="1:12" ht="36" x14ac:dyDescent="0.2">
      <c r="A39" s="46">
        <v>2380925</v>
      </c>
      <c r="B39" s="44" t="s">
        <v>67</v>
      </c>
      <c r="C39" s="102">
        <v>127900</v>
      </c>
      <c r="D39" s="119">
        <v>0</v>
      </c>
      <c r="E39" s="45">
        <v>125900</v>
      </c>
      <c r="F39" s="45">
        <v>125900</v>
      </c>
      <c r="G39" s="102"/>
      <c r="H39" s="102">
        <f t="shared" si="1"/>
        <v>125900</v>
      </c>
      <c r="I39" s="130">
        <f>H39/E39%</f>
        <v>100</v>
      </c>
      <c r="J39" s="102">
        <f>D39+H39</f>
        <v>125900</v>
      </c>
      <c r="K39" s="121">
        <f>J39/C39%</f>
        <v>98.43627834245504</v>
      </c>
    </row>
    <row r="40" spans="1:12" ht="36" x14ac:dyDescent="0.2">
      <c r="A40" s="46">
        <v>2380928</v>
      </c>
      <c r="B40" s="44" t="s">
        <v>68</v>
      </c>
      <c r="C40" s="102">
        <v>174005</v>
      </c>
      <c r="D40" s="119">
        <v>0</v>
      </c>
      <c r="E40" s="45">
        <v>161155</v>
      </c>
      <c r="F40" s="45">
        <v>97500</v>
      </c>
      <c r="G40" s="102">
        <v>63655</v>
      </c>
      <c r="H40" s="102">
        <f t="shared" si="1"/>
        <v>161155</v>
      </c>
      <c r="I40" s="130">
        <f>H40/E40%</f>
        <v>100</v>
      </c>
      <c r="J40" s="102">
        <f>D40+H40</f>
        <v>161155</v>
      </c>
      <c r="K40" s="121">
        <f>J40/C40%</f>
        <v>92.615154736932851</v>
      </c>
    </row>
    <row r="41" spans="1:12" ht="48" x14ac:dyDescent="0.2">
      <c r="A41" s="46">
        <v>2380929</v>
      </c>
      <c r="B41" s="44" t="s">
        <v>69</v>
      </c>
      <c r="C41" s="102">
        <v>138886</v>
      </c>
      <c r="D41" s="119">
        <v>0</v>
      </c>
      <c r="E41" s="45">
        <v>124195</v>
      </c>
      <c r="F41" s="45">
        <v>124195</v>
      </c>
      <c r="G41" s="102"/>
      <c r="H41" s="102">
        <f t="shared" si="1"/>
        <v>124195</v>
      </c>
      <c r="I41" s="130">
        <f>H41/E41%</f>
        <v>100</v>
      </c>
      <c r="J41" s="102">
        <f>D41+H41</f>
        <v>124195</v>
      </c>
      <c r="K41" s="121">
        <f>J41/C41%</f>
        <v>89.422259983007649</v>
      </c>
    </row>
    <row r="42" spans="1:12" ht="24" x14ac:dyDescent="0.2">
      <c r="A42" s="46">
        <v>2380934</v>
      </c>
      <c r="B42" s="44" t="s">
        <v>70</v>
      </c>
      <c r="C42" s="102">
        <v>121720</v>
      </c>
      <c r="D42" s="119">
        <v>0</v>
      </c>
      <c r="E42" s="45">
        <v>97779</v>
      </c>
      <c r="F42" s="45">
        <v>97779</v>
      </c>
      <c r="G42" s="102"/>
      <c r="H42" s="102">
        <f t="shared" si="1"/>
        <v>97779</v>
      </c>
      <c r="I42" s="130">
        <f>H42/E42%</f>
        <v>100</v>
      </c>
      <c r="J42" s="102">
        <f>D42+H42</f>
        <v>97779</v>
      </c>
      <c r="K42" s="121">
        <f>J42/C42%</f>
        <v>80.331087742359514</v>
      </c>
    </row>
    <row r="43" spans="1:12" ht="48" x14ac:dyDescent="0.2">
      <c r="A43" s="46">
        <v>2380935</v>
      </c>
      <c r="B43" s="44" t="s">
        <v>71</v>
      </c>
      <c r="C43" s="102">
        <v>95300</v>
      </c>
      <c r="D43" s="119">
        <v>0</v>
      </c>
      <c r="E43" s="45">
        <v>94000</v>
      </c>
      <c r="F43" s="45">
        <v>94000</v>
      </c>
      <c r="G43" s="102"/>
      <c r="H43" s="102">
        <f t="shared" si="1"/>
        <v>94000</v>
      </c>
      <c r="I43" s="130">
        <f>H43/E43%</f>
        <v>100</v>
      </c>
      <c r="J43" s="102">
        <f>D43+H43</f>
        <v>94000</v>
      </c>
      <c r="K43" s="121">
        <f>J43/C43%</f>
        <v>98.635886673662114</v>
      </c>
    </row>
    <row r="44" spans="1:12" ht="36" x14ac:dyDescent="0.2">
      <c r="A44" s="46">
        <v>2380936</v>
      </c>
      <c r="B44" s="44" t="s">
        <v>72</v>
      </c>
      <c r="C44" s="102">
        <v>70698</v>
      </c>
      <c r="D44" s="119">
        <v>0</v>
      </c>
      <c r="E44" s="45">
        <v>62300</v>
      </c>
      <c r="F44" s="45">
        <v>62300</v>
      </c>
      <c r="G44" s="102"/>
      <c r="H44" s="102">
        <f t="shared" si="1"/>
        <v>62300</v>
      </c>
      <c r="I44" s="130">
        <f>H44/E44%</f>
        <v>100</v>
      </c>
      <c r="J44" s="102">
        <f>D44+H44</f>
        <v>62300</v>
      </c>
      <c r="K44" s="121">
        <f>J44/C44%</f>
        <v>88.121304704517812</v>
      </c>
    </row>
    <row r="45" spans="1:12" ht="48" x14ac:dyDescent="0.2">
      <c r="A45" s="46">
        <v>2381093</v>
      </c>
      <c r="B45" s="44" t="s">
        <v>73</v>
      </c>
      <c r="C45" s="102">
        <v>50000</v>
      </c>
      <c r="D45" s="119">
        <v>0</v>
      </c>
      <c r="E45" s="45">
        <v>46450</v>
      </c>
      <c r="F45" s="45">
        <v>0</v>
      </c>
      <c r="G45" s="102">
        <v>46450</v>
      </c>
      <c r="H45" s="102">
        <f t="shared" si="1"/>
        <v>46450</v>
      </c>
      <c r="I45" s="130">
        <f>H45/E45%</f>
        <v>100</v>
      </c>
      <c r="J45" s="102">
        <f>D45+H45</f>
        <v>46450</v>
      </c>
      <c r="K45" s="121">
        <f>J45/C45%</f>
        <v>92.9</v>
      </c>
    </row>
    <row r="46" spans="1:12" ht="26.25" customHeight="1" x14ac:dyDescent="0.2">
      <c r="A46" s="44"/>
      <c r="B46" s="89" t="s">
        <v>74</v>
      </c>
      <c r="C46" s="89"/>
      <c r="D46" s="49">
        <f>D47</f>
        <v>0</v>
      </c>
      <c r="E46" s="49">
        <f>E47</f>
        <v>240000</v>
      </c>
      <c r="F46" s="49">
        <v>0</v>
      </c>
      <c r="G46" s="49"/>
      <c r="H46" s="49">
        <f t="shared" si="1"/>
        <v>0</v>
      </c>
      <c r="I46" s="90">
        <f>H46/E46%</f>
        <v>0</v>
      </c>
      <c r="J46" s="49">
        <f>D46+H46</f>
        <v>0</v>
      </c>
      <c r="K46" s="49"/>
      <c r="L46" s="33"/>
    </row>
    <row r="47" spans="1:12" ht="60" x14ac:dyDescent="0.2">
      <c r="A47" s="46">
        <v>2345333</v>
      </c>
      <c r="B47" s="44" t="s">
        <v>75</v>
      </c>
      <c r="C47" s="102">
        <v>240000</v>
      </c>
      <c r="D47" s="102">
        <v>0</v>
      </c>
      <c r="E47" s="45">
        <v>240000</v>
      </c>
      <c r="F47" s="45">
        <v>0</v>
      </c>
      <c r="G47" s="102"/>
      <c r="H47" s="102">
        <f t="shared" si="1"/>
        <v>0</v>
      </c>
      <c r="I47" s="130">
        <f>H47/E47%</f>
        <v>0</v>
      </c>
      <c r="J47" s="102">
        <f>D47+H47</f>
        <v>0</v>
      </c>
      <c r="K47" s="121">
        <f>J47/C47%</f>
        <v>0</v>
      </c>
    </row>
    <row r="48" spans="1:12" ht="26.25" customHeight="1" x14ac:dyDescent="0.2">
      <c r="A48" s="44"/>
      <c r="B48" s="89" t="s">
        <v>76</v>
      </c>
      <c r="C48" s="89"/>
      <c r="D48" s="49">
        <f>D49</f>
        <v>902012.08</v>
      </c>
      <c r="E48" s="49">
        <f>E49</f>
        <v>355067</v>
      </c>
      <c r="F48" s="49">
        <f>F49</f>
        <v>209997</v>
      </c>
      <c r="G48" s="49"/>
      <c r="H48" s="49">
        <f t="shared" si="1"/>
        <v>209997</v>
      </c>
      <c r="I48" s="90">
        <f>H48/E48%</f>
        <v>59.142922321702663</v>
      </c>
      <c r="J48" s="49">
        <f>D48+H48</f>
        <v>1112009.08</v>
      </c>
      <c r="K48" s="49"/>
      <c r="L48" s="33"/>
    </row>
    <row r="49" spans="1:12" ht="60" x14ac:dyDescent="0.2">
      <c r="A49" s="46">
        <v>172862</v>
      </c>
      <c r="B49" s="44" t="s">
        <v>77</v>
      </c>
      <c r="C49" s="102">
        <v>1266047.04</v>
      </c>
      <c r="D49" s="102">
        <v>902012.08</v>
      </c>
      <c r="E49" s="45">
        <v>355067</v>
      </c>
      <c r="F49" s="45">
        <v>209997</v>
      </c>
      <c r="G49" s="102"/>
      <c r="H49" s="102">
        <f t="shared" si="1"/>
        <v>209997</v>
      </c>
      <c r="I49" s="130">
        <f>H49/E49%</f>
        <v>59.142922321702663</v>
      </c>
      <c r="J49" s="102">
        <f>D49+H49</f>
        <v>1112009.08</v>
      </c>
      <c r="K49" s="121">
        <f>J49/C49%</f>
        <v>87.83315665743352</v>
      </c>
    </row>
    <row r="50" spans="1:12" ht="36" x14ac:dyDescent="0.2">
      <c r="A50" s="44"/>
      <c r="B50" s="89" t="s">
        <v>78</v>
      </c>
      <c r="C50" s="89"/>
      <c r="D50" s="49">
        <f>D51</f>
        <v>708875.71</v>
      </c>
      <c r="E50" s="49">
        <f>E51</f>
        <v>48720</v>
      </c>
      <c r="F50" s="49">
        <v>0</v>
      </c>
      <c r="G50" s="49"/>
      <c r="H50" s="49">
        <f t="shared" si="1"/>
        <v>0</v>
      </c>
      <c r="I50" s="90">
        <f>H50/E50%</f>
        <v>0</v>
      </c>
      <c r="J50" s="49">
        <f>D50+H50</f>
        <v>708875.71</v>
      </c>
      <c r="K50" s="49"/>
      <c r="L50" s="33"/>
    </row>
    <row r="51" spans="1:12" ht="60" x14ac:dyDescent="0.2">
      <c r="A51" s="46">
        <v>255957</v>
      </c>
      <c r="B51" s="44" t="s">
        <v>79</v>
      </c>
      <c r="C51" s="102">
        <v>1184329.48</v>
      </c>
      <c r="D51" s="102">
        <v>708875.71</v>
      </c>
      <c r="E51" s="45">
        <v>48720</v>
      </c>
      <c r="F51" s="45">
        <v>0</v>
      </c>
      <c r="G51" s="102"/>
      <c r="H51" s="102">
        <f t="shared" si="1"/>
        <v>0</v>
      </c>
      <c r="I51" s="130">
        <f>H51/E51%</f>
        <v>0</v>
      </c>
      <c r="J51" s="102">
        <f>D51+H51</f>
        <v>708875.71</v>
      </c>
      <c r="K51" s="121">
        <f>J51/C51%</f>
        <v>59.854603129527774</v>
      </c>
    </row>
    <row r="52" spans="1:12" ht="29.25" customHeight="1" x14ac:dyDescent="0.2">
      <c r="A52" s="52"/>
      <c r="B52" s="47" t="s">
        <v>80</v>
      </c>
      <c r="C52" s="48"/>
      <c r="D52" s="49">
        <f>SUM(D53:D78)</f>
        <v>149107462.78999999</v>
      </c>
      <c r="E52" s="49">
        <f>SUM(E53:E78)</f>
        <v>189022804</v>
      </c>
      <c r="F52" s="49">
        <f>SUM(F53:F78)</f>
        <v>57726352.140000008</v>
      </c>
      <c r="G52" s="49">
        <f t="shared" ref="G52" si="4">SUM(G53:G78)</f>
        <v>14568127.810000001</v>
      </c>
      <c r="H52" s="49">
        <f t="shared" si="1"/>
        <v>72294479.950000003</v>
      </c>
      <c r="I52" s="114">
        <f>H52/E52%</f>
        <v>38.24643292774347</v>
      </c>
      <c r="J52" s="49">
        <f>D52+H52</f>
        <v>221401942.74000001</v>
      </c>
      <c r="K52" s="114"/>
    </row>
    <row r="53" spans="1:12" ht="20.25" customHeight="1" x14ac:dyDescent="0.2">
      <c r="A53" s="50"/>
      <c r="B53" s="44" t="s">
        <v>81</v>
      </c>
      <c r="C53" s="45"/>
      <c r="D53" s="45">
        <v>30983203</v>
      </c>
      <c r="E53" s="45">
        <v>13611130</v>
      </c>
      <c r="F53" s="45">
        <v>4250269</v>
      </c>
      <c r="G53" s="45">
        <v>1581384</v>
      </c>
      <c r="H53" s="45">
        <f t="shared" si="1"/>
        <v>5831653</v>
      </c>
      <c r="I53" s="88">
        <f>H53/E53%</f>
        <v>42.844738093016531</v>
      </c>
      <c r="J53" s="102">
        <f>D53+H53</f>
        <v>36814856</v>
      </c>
      <c r="K53" s="67"/>
      <c r="L53" s="99"/>
    </row>
    <row r="54" spans="1:12" ht="72" x14ac:dyDescent="0.2">
      <c r="A54" s="35">
        <v>67776</v>
      </c>
      <c r="B54" s="44" t="s">
        <v>82</v>
      </c>
      <c r="C54" s="45">
        <v>67541014</v>
      </c>
      <c r="D54" s="45">
        <v>66960886.560000002</v>
      </c>
      <c r="E54" s="45">
        <v>585164</v>
      </c>
      <c r="F54" s="45">
        <v>0</v>
      </c>
      <c r="G54" s="120"/>
      <c r="H54" s="120">
        <f t="shared" si="1"/>
        <v>0</v>
      </c>
      <c r="I54" s="67">
        <f>H54/E54%</f>
        <v>0</v>
      </c>
      <c r="J54" s="102">
        <f>D54+H54</f>
        <v>66960886.560000002</v>
      </c>
      <c r="K54" s="67">
        <f>J54/C54%</f>
        <v>99.14107383700221</v>
      </c>
    </row>
    <row r="55" spans="1:12" ht="72" x14ac:dyDescent="0.2">
      <c r="A55" s="35">
        <v>67932</v>
      </c>
      <c r="B55" s="44" t="s">
        <v>83</v>
      </c>
      <c r="C55" s="45">
        <v>32472052</v>
      </c>
      <c r="D55" s="45">
        <v>32237298.57</v>
      </c>
      <c r="E55" s="45">
        <v>207959</v>
      </c>
      <c r="F55" s="45">
        <v>178353</v>
      </c>
      <c r="G55" s="120"/>
      <c r="H55" s="120">
        <f t="shared" si="1"/>
        <v>178353</v>
      </c>
      <c r="I55" s="67">
        <f>H55/E55%</f>
        <v>85.763539928543608</v>
      </c>
      <c r="J55" s="102">
        <f>D55+H55</f>
        <v>32415651.57</v>
      </c>
      <c r="K55" s="67">
        <f>J55/C55%</f>
        <v>99.826310853407108</v>
      </c>
    </row>
    <row r="56" spans="1:12" ht="48" x14ac:dyDescent="0.2">
      <c r="A56" s="46">
        <v>177475</v>
      </c>
      <c r="B56" s="44" t="s">
        <v>151</v>
      </c>
      <c r="C56" s="45">
        <v>17507561</v>
      </c>
      <c r="D56" s="45">
        <v>0</v>
      </c>
      <c r="E56" s="45">
        <v>383899</v>
      </c>
      <c r="F56" s="45">
        <v>0</v>
      </c>
      <c r="G56" s="120"/>
      <c r="H56" s="120">
        <f t="shared" si="1"/>
        <v>0</v>
      </c>
      <c r="I56" s="67">
        <f>H56/E56%</f>
        <v>0</v>
      </c>
      <c r="J56" s="102">
        <f>D56+H56</f>
        <v>0</v>
      </c>
      <c r="K56" s="67">
        <f>J56/C56%</f>
        <v>0</v>
      </c>
    </row>
    <row r="57" spans="1:12" ht="67.5" customHeight="1" x14ac:dyDescent="0.2">
      <c r="A57" s="35">
        <v>268462</v>
      </c>
      <c r="B57" s="44" t="s">
        <v>84</v>
      </c>
      <c r="C57" s="45">
        <v>147554030.06</v>
      </c>
      <c r="D57" s="45">
        <v>4036213.28</v>
      </c>
      <c r="E57" s="45">
        <v>30497228</v>
      </c>
      <c r="F57" s="45">
        <v>11346518</v>
      </c>
      <c r="G57" s="120">
        <v>8202630</v>
      </c>
      <c r="H57" s="120">
        <f t="shared" si="1"/>
        <v>19549148</v>
      </c>
      <c r="I57" s="67">
        <f>H57/E57%</f>
        <v>64.10139308398783</v>
      </c>
      <c r="J57" s="102">
        <f>D57+H57</f>
        <v>23585361.280000001</v>
      </c>
      <c r="K57" s="67">
        <f>J57/C57%</f>
        <v>15.98422033638083</v>
      </c>
    </row>
    <row r="58" spans="1:12" ht="53.25" customHeight="1" x14ac:dyDescent="0.2">
      <c r="A58" s="35">
        <v>305343</v>
      </c>
      <c r="B58" s="154" t="s">
        <v>85</v>
      </c>
      <c r="C58" s="45">
        <v>1024889.78</v>
      </c>
      <c r="D58" s="45">
        <v>48890</v>
      </c>
      <c r="E58" s="45">
        <v>10000</v>
      </c>
      <c r="F58" s="45">
        <v>0</v>
      </c>
      <c r="G58" s="45"/>
      <c r="H58" s="45">
        <f t="shared" si="1"/>
        <v>0</v>
      </c>
      <c r="I58" s="67">
        <f>H58/E58%</f>
        <v>0</v>
      </c>
      <c r="J58" s="102">
        <f>D58+H58</f>
        <v>48890</v>
      </c>
      <c r="K58" s="67">
        <f>J58/C58%</f>
        <v>4.7702690527365776</v>
      </c>
    </row>
    <row r="59" spans="1:12" ht="56.25" customHeight="1" x14ac:dyDescent="0.2">
      <c r="A59" s="35">
        <v>256869</v>
      </c>
      <c r="B59" s="44" t="s">
        <v>86</v>
      </c>
      <c r="C59" s="45">
        <v>40010388.399999999</v>
      </c>
      <c r="D59" s="45">
        <v>9858913</v>
      </c>
      <c r="E59" s="45">
        <v>19360775</v>
      </c>
      <c r="F59" s="45">
        <v>5648284.1399999997</v>
      </c>
      <c r="G59" s="45">
        <v>892657.5</v>
      </c>
      <c r="H59" s="45">
        <f t="shared" si="1"/>
        <v>6540941.6399999997</v>
      </c>
      <c r="I59" s="45">
        <f>H59/E59%</f>
        <v>33.784503151345952</v>
      </c>
      <c r="J59" s="45">
        <f>D59+H59</f>
        <v>16399854.640000001</v>
      </c>
      <c r="K59" s="67">
        <f>J59/C59%</f>
        <v>40.988991349056739</v>
      </c>
    </row>
    <row r="60" spans="1:12" ht="65.45" customHeight="1" x14ac:dyDescent="0.2">
      <c r="A60" s="35">
        <v>326206</v>
      </c>
      <c r="B60" s="44" t="s">
        <v>16</v>
      </c>
      <c r="C60" s="45">
        <v>73072983</v>
      </c>
      <c r="D60" s="45">
        <v>1614121</v>
      </c>
      <c r="E60" s="45">
        <v>26871024</v>
      </c>
      <c r="F60" s="45">
        <v>19025868.469999999</v>
      </c>
      <c r="G60" s="125">
        <v>1987475</v>
      </c>
      <c r="H60" s="125">
        <f t="shared" si="1"/>
        <v>21013343.469999999</v>
      </c>
      <c r="I60" s="67">
        <f>H60/E60%</f>
        <v>78.20075435160193</v>
      </c>
      <c r="J60" s="102">
        <f>D60+H60</f>
        <v>22627464.469999999</v>
      </c>
      <c r="K60" s="67">
        <f>J60/C60%</f>
        <v>30.965568314078542</v>
      </c>
    </row>
    <row r="61" spans="1:12" ht="68.45" customHeight="1" x14ac:dyDescent="0.2">
      <c r="A61" s="35">
        <v>327681</v>
      </c>
      <c r="B61" s="44" t="s">
        <v>15</v>
      </c>
      <c r="C61" s="45">
        <v>43188164</v>
      </c>
      <c r="D61" s="45">
        <v>790135</v>
      </c>
      <c r="E61" s="45">
        <v>2554123</v>
      </c>
      <c r="F61" s="45">
        <v>802385.2</v>
      </c>
      <c r="G61" s="45">
        <v>58000</v>
      </c>
      <c r="H61" s="45">
        <f t="shared" si="1"/>
        <v>860385.2</v>
      </c>
      <c r="I61" s="67">
        <f>H61/E61%</f>
        <v>33.686130229436877</v>
      </c>
      <c r="J61" s="102">
        <f>D61+H61</f>
        <v>1650520.2</v>
      </c>
      <c r="K61" s="67">
        <f>J61/C61%</f>
        <v>3.8216956849566466</v>
      </c>
    </row>
    <row r="62" spans="1:12" ht="68.45" customHeight="1" x14ac:dyDescent="0.2">
      <c r="A62" s="35">
        <v>342907</v>
      </c>
      <c r="B62" s="44" t="s">
        <v>22</v>
      </c>
      <c r="C62" s="45">
        <v>299767271</v>
      </c>
      <c r="D62" s="45">
        <v>0</v>
      </c>
      <c r="E62" s="45">
        <v>2915484</v>
      </c>
      <c r="F62" s="45">
        <v>463396.54</v>
      </c>
      <c r="G62" s="45">
        <v>71193</v>
      </c>
      <c r="H62" s="45">
        <f t="shared" si="1"/>
        <v>534589.54</v>
      </c>
      <c r="I62" s="67">
        <f>H62/E62%</f>
        <v>18.33621930355303</v>
      </c>
      <c r="J62" s="102">
        <f>D62+H62</f>
        <v>534589.54</v>
      </c>
      <c r="K62" s="67">
        <f>J62/C62%</f>
        <v>0.17833485897798365</v>
      </c>
    </row>
    <row r="63" spans="1:12" ht="68.45" customHeight="1" x14ac:dyDescent="0.2">
      <c r="A63" s="46">
        <v>358560</v>
      </c>
      <c r="B63" s="44" t="s">
        <v>152</v>
      </c>
      <c r="C63" s="45">
        <v>103449297.95</v>
      </c>
      <c r="D63" s="45">
        <v>0</v>
      </c>
      <c r="E63" s="45">
        <v>2545394</v>
      </c>
      <c r="F63" s="45">
        <v>0</v>
      </c>
      <c r="G63" s="45"/>
      <c r="H63" s="45">
        <f t="shared" si="1"/>
        <v>0</v>
      </c>
      <c r="I63" s="67">
        <f>H63/E63%</f>
        <v>0</v>
      </c>
      <c r="J63" s="102">
        <f>D63+H63</f>
        <v>0</v>
      </c>
      <c r="K63" s="67">
        <f>J63/C63%</f>
        <v>0</v>
      </c>
    </row>
    <row r="64" spans="1:12" ht="68.45" customHeight="1" x14ac:dyDescent="0.2">
      <c r="A64" s="35">
        <v>364778</v>
      </c>
      <c r="B64" s="44" t="s">
        <v>87</v>
      </c>
      <c r="C64" s="45">
        <v>288236.67</v>
      </c>
      <c r="D64" s="45">
        <v>0</v>
      </c>
      <c r="E64" s="45">
        <v>297138</v>
      </c>
      <c r="F64" s="45">
        <v>0</v>
      </c>
      <c r="G64" s="45"/>
      <c r="H64" s="45">
        <f t="shared" si="1"/>
        <v>0</v>
      </c>
      <c r="I64" s="67">
        <f>H64/E64%</f>
        <v>0</v>
      </c>
      <c r="J64" s="102">
        <f>D64+H64</f>
        <v>0</v>
      </c>
      <c r="K64" s="67">
        <f>J64/C64%</f>
        <v>0</v>
      </c>
    </row>
    <row r="65" spans="1:12" ht="48" x14ac:dyDescent="0.2">
      <c r="A65" s="35">
        <v>374288</v>
      </c>
      <c r="B65" s="163" t="s">
        <v>20</v>
      </c>
      <c r="C65" s="45">
        <v>88277317</v>
      </c>
      <c r="D65" s="45">
        <v>944644</v>
      </c>
      <c r="E65" s="45">
        <v>2358312</v>
      </c>
      <c r="F65" s="45">
        <v>1358292.67</v>
      </c>
      <c r="G65" s="45"/>
      <c r="H65" s="45">
        <f t="shared" si="1"/>
        <v>1358292.67</v>
      </c>
      <c r="I65" s="67">
        <f>H65/E65%</f>
        <v>57.595969914074132</v>
      </c>
      <c r="J65" s="102">
        <f>D65+H65</f>
        <v>2302936.67</v>
      </c>
      <c r="K65" s="67">
        <f>J65/C65%</f>
        <v>2.6087524499640149</v>
      </c>
    </row>
    <row r="66" spans="1:12" ht="48" x14ac:dyDescent="0.2">
      <c r="A66" s="35">
        <v>374962</v>
      </c>
      <c r="B66" s="163" t="s">
        <v>88</v>
      </c>
      <c r="C66" s="45">
        <v>108190617</v>
      </c>
      <c r="D66" s="45">
        <v>0</v>
      </c>
      <c r="E66" s="45">
        <v>1981144</v>
      </c>
      <c r="F66" s="45">
        <v>345244.34</v>
      </c>
      <c r="G66" s="45">
        <v>405869.31</v>
      </c>
      <c r="H66" s="45">
        <f t="shared" si="1"/>
        <v>751113.65</v>
      </c>
      <c r="I66" s="67">
        <f>H66/E66%</f>
        <v>37.913127465747067</v>
      </c>
      <c r="J66" s="102">
        <f>D66+H66</f>
        <v>751113.65</v>
      </c>
      <c r="K66" s="67">
        <f>J66/C66%</f>
        <v>0.69425026941107104</v>
      </c>
    </row>
    <row r="67" spans="1:12" ht="48" x14ac:dyDescent="0.2">
      <c r="A67" s="35">
        <v>381809</v>
      </c>
      <c r="B67" s="44" t="s">
        <v>89</v>
      </c>
      <c r="C67" s="45">
        <v>18989050</v>
      </c>
      <c r="D67" s="45">
        <v>0</v>
      </c>
      <c r="E67" s="45">
        <v>1105838</v>
      </c>
      <c r="F67" s="45">
        <v>0</v>
      </c>
      <c r="G67" s="45"/>
      <c r="H67" s="45">
        <f t="shared" si="1"/>
        <v>0</v>
      </c>
      <c r="I67" s="67">
        <f>H67/E67%</f>
        <v>0</v>
      </c>
      <c r="J67" s="102">
        <f>D67+H67</f>
        <v>0</v>
      </c>
      <c r="K67" s="67">
        <f>J67/C67%</f>
        <v>0</v>
      </c>
    </row>
    <row r="68" spans="1:12" ht="50.25" customHeight="1" x14ac:dyDescent="0.2">
      <c r="A68" s="35">
        <v>381818</v>
      </c>
      <c r="B68" s="44" t="s">
        <v>21</v>
      </c>
      <c r="C68" s="45">
        <v>19039600.02</v>
      </c>
      <c r="D68" s="45">
        <v>73492</v>
      </c>
      <c r="E68" s="45">
        <v>1659027</v>
      </c>
      <c r="F68" s="45">
        <v>20004.78</v>
      </c>
      <c r="G68" s="45">
        <v>215350</v>
      </c>
      <c r="H68" s="45">
        <f t="shared" si="1"/>
        <v>235354.78</v>
      </c>
      <c r="I68" s="67">
        <f>H68/E68%</f>
        <v>14.186314026233449</v>
      </c>
      <c r="J68" s="102">
        <f>D68+H68</f>
        <v>308846.78000000003</v>
      </c>
      <c r="K68" s="67">
        <f>J68/C68%</f>
        <v>1.6221285093992222</v>
      </c>
    </row>
    <row r="69" spans="1:12" ht="63" customHeight="1" x14ac:dyDescent="0.2">
      <c r="A69" s="35">
        <v>382078</v>
      </c>
      <c r="B69" s="44" t="s">
        <v>90</v>
      </c>
      <c r="C69" s="45">
        <v>77449591.150000006</v>
      </c>
      <c r="D69" s="45">
        <v>385231.26</v>
      </c>
      <c r="E69" s="45">
        <v>21432302</v>
      </c>
      <c r="F69" s="45">
        <v>11904203</v>
      </c>
      <c r="G69" s="45">
        <v>932144</v>
      </c>
      <c r="H69" s="45">
        <f t="shared" si="1"/>
        <v>12836347</v>
      </c>
      <c r="I69" s="67">
        <f>H69/E69%</f>
        <v>59.892525777212363</v>
      </c>
      <c r="J69" s="102">
        <f>D69+H69</f>
        <v>13221578.26</v>
      </c>
      <c r="K69" s="67">
        <f>J69/C69%</f>
        <v>17.071204719974819</v>
      </c>
    </row>
    <row r="70" spans="1:12" ht="56.45" customHeight="1" x14ac:dyDescent="0.2">
      <c r="A70" s="35">
        <v>382960</v>
      </c>
      <c r="B70" s="44" t="s">
        <v>91</v>
      </c>
      <c r="C70" s="45">
        <v>34399283.530000001</v>
      </c>
      <c r="D70" s="45">
        <v>536940.12</v>
      </c>
      <c r="E70" s="45">
        <v>5061255</v>
      </c>
      <c r="F70" s="45">
        <v>18118</v>
      </c>
      <c r="G70" s="45">
        <v>1432</v>
      </c>
      <c r="H70" s="45">
        <f t="shared" si="1"/>
        <v>19550</v>
      </c>
      <c r="I70" s="67">
        <f>H70/E70%</f>
        <v>0.38626783278060478</v>
      </c>
      <c r="J70" s="102">
        <f>D70+H70</f>
        <v>556490.12</v>
      </c>
      <c r="K70" s="67">
        <f>J70/C70%</f>
        <v>1.6177375308258344</v>
      </c>
    </row>
    <row r="71" spans="1:12" ht="56.45" customHeight="1" x14ac:dyDescent="0.2">
      <c r="A71" s="35">
        <v>383146</v>
      </c>
      <c r="B71" s="44" t="s">
        <v>92</v>
      </c>
      <c r="C71" s="45">
        <v>68407859</v>
      </c>
      <c r="D71" s="45">
        <v>0</v>
      </c>
      <c r="E71" s="45">
        <v>2583507</v>
      </c>
      <c r="F71" s="45">
        <v>413686</v>
      </c>
      <c r="G71" s="45">
        <v>70113</v>
      </c>
      <c r="H71" s="45">
        <f t="shared" ref="H71:H103" si="5">SUM(F71+G71)</f>
        <v>483799</v>
      </c>
      <c r="I71" s="67">
        <f>H71/E71%</f>
        <v>18.7264443254847</v>
      </c>
      <c r="J71" s="102">
        <f>D71+H71</f>
        <v>483799</v>
      </c>
      <c r="K71" s="67">
        <f>J71/C71%</f>
        <v>0.70722722077882894</v>
      </c>
    </row>
    <row r="72" spans="1:12" ht="84" x14ac:dyDescent="0.2">
      <c r="A72" s="35">
        <v>2347056</v>
      </c>
      <c r="B72" s="44" t="s">
        <v>153</v>
      </c>
      <c r="C72" s="45">
        <v>26109124.559999999</v>
      </c>
      <c r="D72" s="45">
        <v>0</v>
      </c>
      <c r="E72" s="45">
        <v>820000</v>
      </c>
      <c r="F72" s="45">
        <v>0</v>
      </c>
      <c r="G72" s="45"/>
      <c r="H72" s="45">
        <f t="shared" si="5"/>
        <v>0</v>
      </c>
      <c r="I72" s="67">
        <f>H72/E72%</f>
        <v>0</v>
      </c>
      <c r="J72" s="102">
        <f>D72+H72</f>
        <v>0</v>
      </c>
      <c r="K72" s="67">
        <f>J72/C72%</f>
        <v>0</v>
      </c>
    </row>
    <row r="73" spans="1:12" ht="68.25" customHeight="1" x14ac:dyDescent="0.2">
      <c r="A73" s="35">
        <v>260172</v>
      </c>
      <c r="B73" s="44" t="s">
        <v>93</v>
      </c>
      <c r="C73" s="45">
        <v>281104504</v>
      </c>
      <c r="D73" s="45">
        <v>336250</v>
      </c>
      <c r="E73" s="45">
        <v>3418268</v>
      </c>
      <c r="F73" s="45">
        <v>1935591</v>
      </c>
      <c r="G73" s="45">
        <v>129380</v>
      </c>
      <c r="H73" s="45">
        <f t="shared" si="5"/>
        <v>2064971</v>
      </c>
      <c r="I73" s="67">
        <f>H73/E73%</f>
        <v>60.409862538572163</v>
      </c>
      <c r="J73" s="102">
        <f>D73+H73</f>
        <v>2401221</v>
      </c>
      <c r="K73" s="67">
        <f>J73/C73%</f>
        <v>0.85420936549632798</v>
      </c>
    </row>
    <row r="74" spans="1:12" ht="84" x14ac:dyDescent="0.2">
      <c r="A74" s="35">
        <v>2362485</v>
      </c>
      <c r="B74" s="44" t="s">
        <v>94</v>
      </c>
      <c r="C74" s="45">
        <v>142786859.22999999</v>
      </c>
      <c r="D74" s="45">
        <v>0</v>
      </c>
      <c r="E74" s="45">
        <v>16678022</v>
      </c>
      <c r="F74" s="45">
        <v>0</v>
      </c>
      <c r="G74" s="45"/>
      <c r="H74" s="45">
        <f t="shared" si="5"/>
        <v>0</v>
      </c>
      <c r="I74" s="67">
        <f>H74/E74%</f>
        <v>0</v>
      </c>
      <c r="J74" s="102">
        <f>D74+H74</f>
        <v>0</v>
      </c>
      <c r="K74" s="67">
        <f>J74/C74%</f>
        <v>0</v>
      </c>
    </row>
    <row r="75" spans="1:12" ht="56.45" customHeight="1" x14ac:dyDescent="0.2">
      <c r="A75" s="35">
        <v>385674</v>
      </c>
      <c r="B75" s="44" t="s">
        <v>95</v>
      </c>
      <c r="C75" s="45">
        <v>37955435.93</v>
      </c>
      <c r="D75" s="45">
        <v>301245</v>
      </c>
      <c r="E75" s="45">
        <v>5081942</v>
      </c>
      <c r="F75" s="45">
        <v>16138</v>
      </c>
      <c r="G75" s="45">
        <v>20500</v>
      </c>
      <c r="H75" s="45">
        <f t="shared" si="5"/>
        <v>36638</v>
      </c>
      <c r="I75" s="67">
        <f>H75/E75%</f>
        <v>0.72094486713937311</v>
      </c>
      <c r="J75" s="45">
        <f>D75+H75</f>
        <v>337883</v>
      </c>
      <c r="K75" s="67">
        <f>J75/C75%</f>
        <v>0.89020977291143966</v>
      </c>
    </row>
    <row r="76" spans="1:12" ht="59.25" customHeight="1" x14ac:dyDescent="0.2">
      <c r="A76" s="46">
        <v>2381374</v>
      </c>
      <c r="B76" s="44" t="s">
        <v>130</v>
      </c>
      <c r="C76" s="45">
        <v>104721901.97</v>
      </c>
      <c r="D76" s="45">
        <v>0</v>
      </c>
      <c r="E76" s="45">
        <v>1340000</v>
      </c>
      <c r="F76" s="45">
        <v>0</v>
      </c>
      <c r="G76" s="45"/>
      <c r="H76" s="45">
        <f t="shared" si="5"/>
        <v>0</v>
      </c>
      <c r="I76" s="67">
        <f>H76/E76%</f>
        <v>0</v>
      </c>
      <c r="J76" s="45">
        <f>D76+H76</f>
        <v>0</v>
      </c>
      <c r="K76" s="67">
        <f>J76/C76%</f>
        <v>0</v>
      </c>
    </row>
    <row r="77" spans="1:12" ht="72" x14ac:dyDescent="0.2">
      <c r="A77" s="35">
        <v>2386533</v>
      </c>
      <c r="B77" s="44" t="s">
        <v>96</v>
      </c>
      <c r="C77" s="45">
        <v>122556061.31999999</v>
      </c>
      <c r="D77" s="45">
        <v>0</v>
      </c>
      <c r="E77" s="45">
        <v>14403632</v>
      </c>
      <c r="F77" s="45">
        <v>0</v>
      </c>
      <c r="G77" s="45"/>
      <c r="H77" s="45">
        <f t="shared" si="5"/>
        <v>0</v>
      </c>
      <c r="I77" s="67">
        <f>H77/E77%</f>
        <v>0</v>
      </c>
      <c r="J77" s="45">
        <f>D77+H77</f>
        <v>0</v>
      </c>
      <c r="K77" s="67">
        <f>J77/C77%</f>
        <v>0</v>
      </c>
    </row>
    <row r="78" spans="1:12" ht="48" x14ac:dyDescent="0.2">
      <c r="A78" s="35">
        <v>2386577</v>
      </c>
      <c r="B78" s="44" t="s">
        <v>36</v>
      </c>
      <c r="C78" s="45">
        <v>88231060.459999993</v>
      </c>
      <c r="D78" s="45">
        <v>0</v>
      </c>
      <c r="E78" s="45">
        <v>11260237</v>
      </c>
      <c r="F78" s="45">
        <v>0</v>
      </c>
      <c r="G78" s="45"/>
      <c r="H78" s="45">
        <f t="shared" si="5"/>
        <v>0</v>
      </c>
      <c r="I78" s="67">
        <f>H78/E78%</f>
        <v>0</v>
      </c>
      <c r="J78" s="45">
        <f>D78+H78</f>
        <v>0</v>
      </c>
      <c r="K78" s="67">
        <f>J78/C78%</f>
        <v>0</v>
      </c>
    </row>
    <row r="79" spans="1:12" ht="26.25" customHeight="1" x14ac:dyDescent="0.2">
      <c r="A79" s="44"/>
      <c r="B79" s="89" t="s">
        <v>97</v>
      </c>
      <c r="C79" s="89"/>
      <c r="D79" s="49">
        <f>D80</f>
        <v>10225260.810000001</v>
      </c>
      <c r="E79" s="49">
        <f>E80</f>
        <v>998994</v>
      </c>
      <c r="F79" s="49">
        <v>0</v>
      </c>
      <c r="G79" s="49"/>
      <c r="H79" s="49">
        <f t="shared" si="5"/>
        <v>0</v>
      </c>
      <c r="I79" s="114">
        <f>H79/E79%</f>
        <v>0</v>
      </c>
      <c r="J79" s="49">
        <f>D79+H79</f>
        <v>10225260.810000001</v>
      </c>
      <c r="K79" s="49"/>
      <c r="L79" s="33"/>
    </row>
    <row r="80" spans="1:12" ht="84" x14ac:dyDescent="0.2">
      <c r="A80" s="46">
        <v>120501</v>
      </c>
      <c r="B80" s="44" t="s">
        <v>98</v>
      </c>
      <c r="C80" s="45">
        <v>9993382.5500000007</v>
      </c>
      <c r="D80" s="45">
        <v>10225260.810000001</v>
      </c>
      <c r="E80" s="45">
        <v>998994</v>
      </c>
      <c r="F80" s="45">
        <v>0</v>
      </c>
      <c r="G80" s="45"/>
      <c r="H80" s="45">
        <f t="shared" si="5"/>
        <v>0</v>
      </c>
      <c r="I80" s="67">
        <f>H80/E80%</f>
        <v>0</v>
      </c>
      <c r="J80" s="45">
        <f>D80+H80</f>
        <v>10225260.810000001</v>
      </c>
      <c r="K80" s="67">
        <f>J80/C80%</f>
        <v>102.32031805887387</v>
      </c>
    </row>
    <row r="81" spans="1:12" ht="26.25" customHeight="1" x14ac:dyDescent="0.2">
      <c r="A81" s="44"/>
      <c r="B81" s="89" t="s">
        <v>99</v>
      </c>
      <c r="C81" s="89"/>
      <c r="D81" s="49">
        <f>SUM(D82:D94)</f>
        <v>22052818.940000001</v>
      </c>
      <c r="E81" s="49">
        <f>SUM(E82:E94)</f>
        <v>4308527</v>
      </c>
      <c r="F81" s="49">
        <v>0</v>
      </c>
      <c r="G81" s="49"/>
      <c r="H81" s="49">
        <f t="shared" si="5"/>
        <v>0</v>
      </c>
      <c r="I81" s="114">
        <f>H81/E81%</f>
        <v>0</v>
      </c>
      <c r="J81" s="49">
        <f>D81+H81</f>
        <v>22052818.940000001</v>
      </c>
      <c r="K81" s="49"/>
      <c r="L81" s="33"/>
    </row>
    <row r="82" spans="1:12" ht="36" x14ac:dyDescent="0.2">
      <c r="A82" s="35">
        <v>21451</v>
      </c>
      <c r="B82" s="155" t="s">
        <v>100</v>
      </c>
      <c r="C82" s="45">
        <v>13117817</v>
      </c>
      <c r="D82" s="45">
        <v>11971684.199999999</v>
      </c>
      <c r="E82" s="45">
        <v>100000</v>
      </c>
      <c r="F82" s="45">
        <v>0</v>
      </c>
      <c r="G82" s="45"/>
      <c r="H82" s="45">
        <f t="shared" si="5"/>
        <v>0</v>
      </c>
      <c r="I82" s="67">
        <f>H82/E82%</f>
        <v>0</v>
      </c>
      <c r="J82" s="102">
        <f>D82+H82</f>
        <v>11971684.199999999</v>
      </c>
      <c r="K82" s="67">
        <f>J82/C82%</f>
        <v>91.262777945446246</v>
      </c>
    </row>
    <row r="83" spans="1:12" ht="48" x14ac:dyDescent="0.2">
      <c r="A83" s="35">
        <v>29852</v>
      </c>
      <c r="B83" s="155" t="s">
        <v>101</v>
      </c>
      <c r="C83" s="45">
        <v>7832628</v>
      </c>
      <c r="D83" s="45">
        <v>4614371.1399999997</v>
      </c>
      <c r="E83" s="45">
        <v>60000</v>
      </c>
      <c r="F83" s="45">
        <v>0</v>
      </c>
      <c r="G83" s="45"/>
      <c r="H83" s="45">
        <f t="shared" si="5"/>
        <v>0</v>
      </c>
      <c r="I83" s="67">
        <f>H83/E83%</f>
        <v>0</v>
      </c>
      <c r="J83" s="102">
        <f>D83+H83</f>
        <v>4614371.1399999997</v>
      </c>
      <c r="K83" s="67">
        <f>J83/C83%</f>
        <v>58.912170219241865</v>
      </c>
    </row>
    <row r="84" spans="1:12" ht="48" x14ac:dyDescent="0.2">
      <c r="A84" s="35">
        <v>111982</v>
      </c>
      <c r="B84" s="155" t="s">
        <v>102</v>
      </c>
      <c r="C84" s="45">
        <v>11542757.890000001</v>
      </c>
      <c r="D84" s="45">
        <v>4775202.3</v>
      </c>
      <c r="E84" s="45">
        <v>60000</v>
      </c>
      <c r="F84" s="45">
        <v>0</v>
      </c>
      <c r="G84" s="45"/>
      <c r="H84" s="45">
        <f t="shared" si="5"/>
        <v>0</v>
      </c>
      <c r="I84" s="67">
        <f>H84/E84%</f>
        <v>0</v>
      </c>
      <c r="J84" s="102">
        <f>D84+H84</f>
        <v>4775202.3</v>
      </c>
      <c r="K84" s="67">
        <f>J84/C84%</f>
        <v>41.36968257938571</v>
      </c>
    </row>
    <row r="85" spans="1:12" ht="48" x14ac:dyDescent="0.2">
      <c r="A85" s="35">
        <v>304009</v>
      </c>
      <c r="B85" s="155" t="s">
        <v>103</v>
      </c>
      <c r="C85" s="45">
        <v>6461066.6299999999</v>
      </c>
      <c r="D85" s="45">
        <v>215117.52</v>
      </c>
      <c r="E85" s="45">
        <v>3500000</v>
      </c>
      <c r="F85" s="45">
        <v>0</v>
      </c>
      <c r="G85" s="45"/>
      <c r="H85" s="45">
        <f t="shared" si="5"/>
        <v>0</v>
      </c>
      <c r="I85" s="67">
        <f>H85/E85%</f>
        <v>0</v>
      </c>
      <c r="J85" s="102">
        <f>D85+H85</f>
        <v>215117.52</v>
      </c>
      <c r="K85" s="67">
        <f>J85/C85%</f>
        <v>3.3294428353542611</v>
      </c>
    </row>
    <row r="86" spans="1:12" ht="72" x14ac:dyDescent="0.2">
      <c r="A86" s="35">
        <v>351861</v>
      </c>
      <c r="B86" s="155" t="s">
        <v>104</v>
      </c>
      <c r="C86" s="45">
        <v>302534.2</v>
      </c>
      <c r="D86" s="45">
        <v>54562.68</v>
      </c>
      <c r="E86" s="45">
        <v>7472</v>
      </c>
      <c r="F86" s="45">
        <v>0</v>
      </c>
      <c r="G86" s="45"/>
      <c r="H86" s="45">
        <f t="shared" si="5"/>
        <v>0</v>
      </c>
      <c r="I86" s="67">
        <f>H86/E86%</f>
        <v>0</v>
      </c>
      <c r="J86" s="102">
        <f>D86+H86</f>
        <v>54562.68</v>
      </c>
      <c r="K86" s="67">
        <f>J86/C86%</f>
        <v>18.035210564623767</v>
      </c>
    </row>
    <row r="87" spans="1:12" ht="84" x14ac:dyDescent="0.2">
      <c r="A87" s="35">
        <v>351872</v>
      </c>
      <c r="B87" s="155" t="s">
        <v>105</v>
      </c>
      <c r="C87" s="45">
        <v>302534.2</v>
      </c>
      <c r="D87" s="45">
        <v>54562.68</v>
      </c>
      <c r="E87" s="45">
        <v>7472</v>
      </c>
      <c r="F87" s="45">
        <v>0</v>
      </c>
      <c r="G87" s="45"/>
      <c r="H87" s="45">
        <f t="shared" si="5"/>
        <v>0</v>
      </c>
      <c r="I87" s="67">
        <f>H87/E87%</f>
        <v>0</v>
      </c>
      <c r="J87" s="102">
        <f>D87+H87</f>
        <v>54562.68</v>
      </c>
      <c r="K87" s="67">
        <f>J87/C87%</f>
        <v>18.035210564623767</v>
      </c>
    </row>
    <row r="88" spans="1:12" ht="72" x14ac:dyDescent="0.2">
      <c r="A88" s="35">
        <v>351883</v>
      </c>
      <c r="B88" s="155" t="s">
        <v>106</v>
      </c>
      <c r="C88" s="45">
        <v>302534.2</v>
      </c>
      <c r="D88" s="45">
        <v>54562.68</v>
      </c>
      <c r="E88" s="45">
        <v>178972</v>
      </c>
      <c r="F88" s="45">
        <v>0</v>
      </c>
      <c r="G88" s="45"/>
      <c r="H88" s="45">
        <f t="shared" si="5"/>
        <v>0</v>
      </c>
      <c r="I88" s="67">
        <f>H88/E88%</f>
        <v>0</v>
      </c>
      <c r="J88" s="102">
        <f>D88+H88</f>
        <v>54562.68</v>
      </c>
      <c r="K88" s="67">
        <f>J88/C88%</f>
        <v>18.035210564623767</v>
      </c>
    </row>
    <row r="89" spans="1:12" ht="84" x14ac:dyDescent="0.2">
      <c r="A89" s="35">
        <v>351893</v>
      </c>
      <c r="B89" s="155" t="s">
        <v>107</v>
      </c>
      <c r="C89" s="45">
        <v>302534.2</v>
      </c>
      <c r="D89" s="45">
        <v>54562.68</v>
      </c>
      <c r="E89" s="45">
        <v>178972</v>
      </c>
      <c r="F89" s="45">
        <v>0</v>
      </c>
      <c r="G89" s="45"/>
      <c r="H89" s="45">
        <f t="shared" si="5"/>
        <v>0</v>
      </c>
      <c r="I89" s="67">
        <f>H89/E89%</f>
        <v>0</v>
      </c>
      <c r="J89" s="102">
        <f>D89+H89</f>
        <v>54562.68</v>
      </c>
      <c r="K89" s="67">
        <f>J89/C89%</f>
        <v>18.035210564623767</v>
      </c>
    </row>
    <row r="90" spans="1:12" ht="72" x14ac:dyDescent="0.2">
      <c r="A90" s="35">
        <v>351905</v>
      </c>
      <c r="B90" s="155" t="s">
        <v>108</v>
      </c>
      <c r="C90" s="45">
        <v>168541</v>
      </c>
      <c r="D90" s="45">
        <v>61989.68</v>
      </c>
      <c r="E90" s="45">
        <v>18051</v>
      </c>
      <c r="F90" s="45">
        <v>0</v>
      </c>
      <c r="G90" s="45"/>
      <c r="H90" s="45">
        <f t="shared" si="5"/>
        <v>0</v>
      </c>
      <c r="I90" s="67">
        <f>H90/E90%</f>
        <v>0</v>
      </c>
      <c r="J90" s="102">
        <f>D90+H90</f>
        <v>61989.68</v>
      </c>
      <c r="K90" s="67">
        <f>J90/C90%</f>
        <v>36.780178116897368</v>
      </c>
    </row>
    <row r="91" spans="1:12" ht="96" x14ac:dyDescent="0.2">
      <c r="A91" s="35">
        <v>352751</v>
      </c>
      <c r="B91" s="155" t="s">
        <v>109</v>
      </c>
      <c r="C91" s="45">
        <v>209221.5</v>
      </c>
      <c r="D91" s="45">
        <v>46004.01</v>
      </c>
      <c r="E91" s="45">
        <v>5717</v>
      </c>
      <c r="F91" s="45">
        <v>0</v>
      </c>
      <c r="G91" s="45"/>
      <c r="H91" s="45">
        <f t="shared" si="5"/>
        <v>0</v>
      </c>
      <c r="I91" s="67">
        <f>H91/E91%</f>
        <v>0</v>
      </c>
      <c r="J91" s="102">
        <f>D91+H91</f>
        <v>46004.01</v>
      </c>
      <c r="K91" s="67">
        <f>J91/C91%</f>
        <v>21.988184770685614</v>
      </c>
    </row>
    <row r="92" spans="1:12" ht="84" x14ac:dyDescent="0.2">
      <c r="A92" s="35">
        <v>352767</v>
      </c>
      <c r="B92" s="155" t="s">
        <v>110</v>
      </c>
      <c r="C92" s="45">
        <v>209221.5</v>
      </c>
      <c r="D92" s="45">
        <v>46004.01</v>
      </c>
      <c r="E92" s="45">
        <v>5717</v>
      </c>
      <c r="F92" s="45">
        <v>0</v>
      </c>
      <c r="G92" s="45"/>
      <c r="H92" s="45">
        <f t="shared" si="5"/>
        <v>0</v>
      </c>
      <c r="I92" s="67">
        <f>H92/E92%</f>
        <v>0</v>
      </c>
      <c r="J92" s="102">
        <f>D92+H92</f>
        <v>46004.01</v>
      </c>
      <c r="K92" s="67">
        <f>J92/C92%</f>
        <v>21.988184770685614</v>
      </c>
    </row>
    <row r="93" spans="1:12" ht="84" x14ac:dyDescent="0.2">
      <c r="A93" s="35">
        <v>352780</v>
      </c>
      <c r="B93" s="155" t="s">
        <v>111</v>
      </c>
      <c r="C93" s="45">
        <v>299924.55</v>
      </c>
      <c r="D93" s="45">
        <v>52097.68</v>
      </c>
      <c r="E93" s="45">
        <v>178827</v>
      </c>
      <c r="F93" s="45">
        <v>0</v>
      </c>
      <c r="G93" s="45"/>
      <c r="H93" s="45">
        <f t="shared" si="5"/>
        <v>0</v>
      </c>
      <c r="I93" s="67">
        <f>H93/E93%</f>
        <v>0</v>
      </c>
      <c r="J93" s="102">
        <f>D93+H93</f>
        <v>52097.68</v>
      </c>
      <c r="K93" s="67">
        <f>J93/C93%</f>
        <v>17.370261954214818</v>
      </c>
    </row>
    <row r="94" spans="1:12" ht="84" x14ac:dyDescent="0.2">
      <c r="A94" s="35">
        <v>352790</v>
      </c>
      <c r="B94" s="155" t="s">
        <v>112</v>
      </c>
      <c r="C94" s="45">
        <v>299924.55</v>
      </c>
      <c r="D94" s="45">
        <v>52097.68</v>
      </c>
      <c r="E94" s="45">
        <v>7327</v>
      </c>
      <c r="F94" s="45">
        <v>0</v>
      </c>
      <c r="G94" s="45"/>
      <c r="H94" s="45">
        <f t="shared" si="5"/>
        <v>0</v>
      </c>
      <c r="I94" s="67">
        <f>H94/E94%</f>
        <v>0</v>
      </c>
      <c r="J94" s="102">
        <f>D94+H94</f>
        <v>52097.68</v>
      </c>
      <c r="K94" s="67">
        <f>J94/C94%</f>
        <v>17.370261954214818</v>
      </c>
    </row>
    <row r="95" spans="1:12" ht="26.25" customHeight="1" x14ac:dyDescent="0.2">
      <c r="A95" s="44"/>
      <c r="B95" s="156" t="s">
        <v>113</v>
      </c>
      <c r="C95" s="89"/>
      <c r="D95" s="49">
        <f>SUM(D96:D103)</f>
        <v>31228934.599999998</v>
      </c>
      <c r="E95" s="49">
        <f>SUM(E96:E103)</f>
        <v>15292787</v>
      </c>
      <c r="F95" s="49">
        <f>SUM(F96:F103)</f>
        <v>1130704.08</v>
      </c>
      <c r="G95" s="49">
        <f t="shared" ref="G95" si="6">SUM(G96:G103)</f>
        <v>40999</v>
      </c>
      <c r="H95" s="49">
        <f t="shared" si="5"/>
        <v>1171703.08</v>
      </c>
      <c r="I95" s="114">
        <f>H95/E95%</f>
        <v>7.6618021293306455</v>
      </c>
      <c r="J95" s="49">
        <f>D95+H95</f>
        <v>32400637.68</v>
      </c>
      <c r="K95" s="49"/>
      <c r="L95" s="33"/>
    </row>
    <row r="96" spans="1:12" ht="60" x14ac:dyDescent="0.2">
      <c r="A96" s="35">
        <v>66385</v>
      </c>
      <c r="B96" s="155" t="s">
        <v>37</v>
      </c>
      <c r="C96" s="45">
        <v>15078978.33</v>
      </c>
      <c r="D96" s="45">
        <v>11805011.560000001</v>
      </c>
      <c r="E96" s="45">
        <v>2766071</v>
      </c>
      <c r="F96" s="45">
        <v>0</v>
      </c>
      <c r="G96" s="45"/>
      <c r="H96" s="45">
        <f t="shared" si="5"/>
        <v>0</v>
      </c>
      <c r="I96" s="67">
        <f>H96/E96%</f>
        <v>0</v>
      </c>
      <c r="J96" s="102">
        <f>D96+H96</f>
        <v>11805011.560000001</v>
      </c>
      <c r="K96" s="67">
        <f>J96/C96%</f>
        <v>78.287874029990732</v>
      </c>
    </row>
    <row r="97" spans="1:12" s="164" customFormat="1" ht="72" x14ac:dyDescent="0.25">
      <c r="A97" s="35">
        <v>108527</v>
      </c>
      <c r="B97" s="44" t="s">
        <v>114</v>
      </c>
      <c r="C97" s="45">
        <v>2725244.36</v>
      </c>
      <c r="D97" s="45">
        <v>2412374.2999999998</v>
      </c>
      <c r="E97" s="45">
        <v>253550</v>
      </c>
      <c r="F97" s="45">
        <v>0</v>
      </c>
      <c r="G97" s="35"/>
      <c r="H97" s="35">
        <f t="shared" si="5"/>
        <v>0</v>
      </c>
      <c r="I97" s="67">
        <f>H97/E97%</f>
        <v>0</v>
      </c>
      <c r="J97" s="45">
        <f>D97+H97</f>
        <v>2412374.2999999998</v>
      </c>
      <c r="K97" s="67">
        <f>J97/C97%</f>
        <v>88.519559398335929</v>
      </c>
    </row>
    <row r="98" spans="1:12" ht="36" x14ac:dyDescent="0.2">
      <c r="A98" s="35">
        <v>111221</v>
      </c>
      <c r="B98" s="155" t="s">
        <v>115</v>
      </c>
      <c r="C98" s="45">
        <v>3865203</v>
      </c>
      <c r="D98" s="45">
        <v>89540.59</v>
      </c>
      <c r="E98" s="45">
        <v>449116</v>
      </c>
      <c r="F98" s="45">
        <v>0</v>
      </c>
      <c r="G98" s="45"/>
      <c r="H98" s="45">
        <f t="shared" si="5"/>
        <v>0</v>
      </c>
      <c r="I98" s="67">
        <f>H98/E98%</f>
        <v>0</v>
      </c>
      <c r="J98" s="102">
        <f>D98+H98</f>
        <v>89540.59</v>
      </c>
      <c r="K98" s="67">
        <f>J98/C98%</f>
        <v>2.3165818198940649</v>
      </c>
    </row>
    <row r="99" spans="1:12" ht="36" x14ac:dyDescent="0.2">
      <c r="A99" s="35">
        <v>111234</v>
      </c>
      <c r="B99" s="155" t="s">
        <v>116</v>
      </c>
      <c r="C99" s="45">
        <v>14669819.58</v>
      </c>
      <c r="D99" s="45">
        <v>7794562.1799999997</v>
      </c>
      <c r="E99" s="45">
        <v>6984588</v>
      </c>
      <c r="F99" s="45">
        <v>934183.08000000007</v>
      </c>
      <c r="G99" s="45">
        <v>40999</v>
      </c>
      <c r="H99" s="45">
        <f t="shared" si="5"/>
        <v>975182.08000000007</v>
      </c>
      <c r="I99" s="67">
        <f>H99/E99%</f>
        <v>13.961912714107116</v>
      </c>
      <c r="J99" s="102">
        <f>D99+H99</f>
        <v>8769744.2599999998</v>
      </c>
      <c r="K99" s="67">
        <f>J99/C99%</f>
        <v>59.780859690709299</v>
      </c>
    </row>
    <row r="100" spans="1:12" ht="36" x14ac:dyDescent="0.2">
      <c r="A100" s="35">
        <v>135106</v>
      </c>
      <c r="B100" s="155" t="s">
        <v>117</v>
      </c>
      <c r="C100" s="45">
        <v>1187524.8500000001</v>
      </c>
      <c r="D100" s="45">
        <v>161080.66</v>
      </c>
      <c r="E100" s="45">
        <v>380941</v>
      </c>
      <c r="F100" s="45">
        <v>0</v>
      </c>
      <c r="G100" s="45"/>
      <c r="H100" s="45">
        <f t="shared" si="5"/>
        <v>0</v>
      </c>
      <c r="I100" s="67">
        <f>H100/E100%</f>
        <v>0</v>
      </c>
      <c r="J100" s="102">
        <f>D100+H100</f>
        <v>161080.66</v>
      </c>
      <c r="K100" s="67">
        <f>J100/C100%</f>
        <v>13.564403304907682</v>
      </c>
    </row>
    <row r="101" spans="1:12" ht="60" x14ac:dyDescent="0.2">
      <c r="A101" s="35">
        <v>106725</v>
      </c>
      <c r="B101" s="155" t="s">
        <v>118</v>
      </c>
      <c r="C101" s="45">
        <v>2025772.27</v>
      </c>
      <c r="D101" s="45">
        <v>59417.79</v>
      </c>
      <c r="E101" s="45">
        <v>391696</v>
      </c>
      <c r="F101" s="45">
        <v>0</v>
      </c>
      <c r="G101" s="45"/>
      <c r="H101" s="45">
        <f t="shared" si="5"/>
        <v>0</v>
      </c>
      <c r="I101" s="67">
        <f>H101/E101%</f>
        <v>0</v>
      </c>
      <c r="J101" s="102">
        <f>D101+H101</f>
        <v>59417.79</v>
      </c>
      <c r="K101" s="67">
        <f>J101/C101%</f>
        <v>2.9330932642295475</v>
      </c>
    </row>
    <row r="102" spans="1:12" ht="72" x14ac:dyDescent="0.2">
      <c r="A102" s="35">
        <v>143125</v>
      </c>
      <c r="B102" s="155" t="s">
        <v>119</v>
      </c>
      <c r="C102" s="45">
        <v>13168445</v>
      </c>
      <c r="D102" s="45">
        <v>8837716.9499999993</v>
      </c>
      <c r="E102" s="45">
        <v>3678231</v>
      </c>
      <c r="F102" s="45">
        <v>196521</v>
      </c>
      <c r="G102" s="45"/>
      <c r="H102" s="45">
        <f t="shared" si="5"/>
        <v>196521</v>
      </c>
      <c r="I102" s="67">
        <f>H102/E102%</f>
        <v>5.3428128902181511</v>
      </c>
      <c r="J102" s="102">
        <f>D102+H102</f>
        <v>9034237.9499999993</v>
      </c>
      <c r="K102" s="67">
        <f>J102/C102%</f>
        <v>68.605199399017863</v>
      </c>
    </row>
    <row r="103" spans="1:12" ht="66" customHeight="1" x14ac:dyDescent="0.2">
      <c r="A103" s="35">
        <v>148105</v>
      </c>
      <c r="B103" s="155" t="s">
        <v>120</v>
      </c>
      <c r="C103" s="45">
        <v>2516112.56</v>
      </c>
      <c r="D103" s="45">
        <v>69230.570000000007</v>
      </c>
      <c r="E103" s="45">
        <v>388594</v>
      </c>
      <c r="F103" s="45">
        <v>0</v>
      </c>
      <c r="G103" s="45"/>
      <c r="H103" s="45">
        <f t="shared" si="5"/>
        <v>0</v>
      </c>
      <c r="I103" s="67">
        <f>H103/E103%</f>
        <v>0</v>
      </c>
      <c r="J103" s="45">
        <f>D103+H103</f>
        <v>69230.570000000007</v>
      </c>
      <c r="K103" s="67">
        <f>J103/C103%</f>
        <v>2.7514893848787119</v>
      </c>
    </row>
    <row r="104" spans="1:12" ht="12" x14ac:dyDescent="0.2">
      <c r="A104" s="145"/>
      <c r="B104" s="131"/>
      <c r="C104" s="77"/>
      <c r="D104" s="77"/>
      <c r="E104" s="77"/>
      <c r="F104" s="77"/>
      <c r="G104" s="77"/>
      <c r="H104" s="77"/>
      <c r="I104" s="146"/>
      <c r="J104" s="77"/>
      <c r="K104" s="146"/>
    </row>
    <row r="105" spans="1:12" s="57" customFormat="1" ht="12" x14ac:dyDescent="0.2">
      <c r="A105" s="108" t="s">
        <v>155</v>
      </c>
      <c r="B105" s="109"/>
      <c r="C105" s="110"/>
      <c r="D105" s="110"/>
      <c r="E105" s="41"/>
      <c r="F105" s="75"/>
      <c r="G105" s="72"/>
      <c r="H105" s="72"/>
      <c r="I105" s="73"/>
      <c r="J105" s="74"/>
      <c r="K105" s="73"/>
      <c r="L105" s="34"/>
    </row>
    <row r="106" spans="1:12" s="57" customFormat="1" ht="12" x14ac:dyDescent="0.2">
      <c r="A106" s="111" t="s">
        <v>5</v>
      </c>
      <c r="B106" s="112"/>
      <c r="C106" s="110"/>
      <c r="D106" s="110"/>
      <c r="E106" s="87"/>
      <c r="F106" s="75"/>
      <c r="G106" s="72"/>
      <c r="H106" s="72"/>
      <c r="I106" s="73"/>
      <c r="J106" s="74"/>
      <c r="K106" s="73"/>
      <c r="L106" s="34"/>
    </row>
    <row r="107" spans="1:12" ht="20.25" customHeight="1" x14ac:dyDescent="0.2">
      <c r="A107" s="113"/>
      <c r="B107" s="177" t="s">
        <v>13</v>
      </c>
      <c r="C107" s="168"/>
      <c r="D107" s="168"/>
    </row>
    <row r="108" spans="1:12" ht="20.25" customHeight="1" x14ac:dyDescent="0.2"/>
    <row r="109" spans="1:12" ht="20.25" customHeight="1" x14ac:dyDescent="0.2"/>
    <row r="110" spans="1:12" ht="20.25" customHeight="1" x14ac:dyDescent="0.2"/>
    <row r="111" spans="1:12" ht="20.25" customHeight="1" x14ac:dyDescent="0.2"/>
    <row r="112" spans="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sheetData>
  <autoFilter ref="A5:L75"/>
  <mergeCells count="10">
    <mergeCell ref="B107:D107"/>
    <mergeCell ref="E4:I4"/>
    <mergeCell ref="A4:A5"/>
    <mergeCell ref="B4:B5"/>
    <mergeCell ref="A1:K1"/>
    <mergeCell ref="A2:K2"/>
    <mergeCell ref="J4:J5"/>
    <mergeCell ref="K4:K5"/>
    <mergeCell ref="C4:C5"/>
    <mergeCell ref="D4:D5"/>
  </mergeCells>
  <phoneticPr fontId="6" type="noConversion"/>
  <hyperlinks>
    <hyperlink ref="B107"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A454"/>
  <sheetViews>
    <sheetView tabSelected="1" zoomScaleNormal="100" workbookViewId="0">
      <pane xSplit="2" ySplit="7" topLeftCell="C10" activePane="bottomRight" state="frozen"/>
      <selection pane="topRight" activeCell="C1" sqref="C1"/>
      <selection pane="bottomLeft" activeCell="A8" sqref="A8"/>
      <selection pane="bottomRight" activeCell="A22" sqref="A22"/>
    </sheetView>
  </sheetViews>
  <sheetFormatPr baseColWidth="10" defaultColWidth="11.42578125" defaultRowHeight="12" x14ac:dyDescent="0.2"/>
  <cols>
    <col min="1" max="1" width="8.5703125" style="39" customWidth="1"/>
    <col min="2" max="2" width="41.42578125" style="41" customWidth="1"/>
    <col min="3" max="3" width="10.5703125" style="41" customWidth="1"/>
    <col min="4" max="4" width="11.42578125" style="41" customWidth="1"/>
    <col min="5" max="5" width="11.140625" style="41" customWidth="1"/>
    <col min="6" max="6" width="11.7109375" style="41" customWidth="1"/>
    <col min="7" max="7" width="11.7109375" style="124" customWidth="1"/>
    <col min="8" max="8" width="11.28515625" style="40" customWidth="1"/>
    <col min="9" max="9" width="8.7109375" style="53" customWidth="1"/>
    <col min="10" max="10" width="12.28515625" style="54" customWidth="1"/>
    <col min="11" max="11" width="10.5703125" style="53" customWidth="1"/>
    <col min="12" max="12" width="13.7109375" style="40" customWidth="1"/>
    <col min="13" max="16" width="11.42578125" style="40" customWidth="1"/>
    <col min="17" max="16384" width="11.42578125" style="40"/>
  </cols>
  <sheetData>
    <row r="1" spans="1:183" ht="18" customHeight="1" x14ac:dyDescent="0.2">
      <c r="A1" s="191" t="s">
        <v>121</v>
      </c>
      <c r="B1" s="191"/>
      <c r="C1" s="191"/>
      <c r="D1" s="191"/>
      <c r="E1" s="191"/>
      <c r="F1" s="191"/>
      <c r="G1" s="191"/>
      <c r="H1" s="191"/>
      <c r="I1" s="191"/>
      <c r="J1" s="191"/>
      <c r="K1" s="191"/>
    </row>
    <row r="2" spans="1:183" ht="18" customHeight="1" x14ac:dyDescent="0.2">
      <c r="A2" s="182" t="s">
        <v>137</v>
      </c>
      <c r="B2" s="182"/>
      <c r="C2" s="182"/>
      <c r="D2" s="182"/>
      <c r="E2" s="182"/>
      <c r="F2" s="182"/>
      <c r="G2" s="182"/>
      <c r="H2" s="182"/>
      <c r="I2" s="182"/>
      <c r="J2" s="182"/>
      <c r="K2" s="182"/>
    </row>
    <row r="3" spans="1:183" ht="25.5" customHeight="1" x14ac:dyDescent="0.2">
      <c r="B3" s="39"/>
      <c r="C3" s="39"/>
      <c r="D3" s="39"/>
      <c r="E3" s="56"/>
      <c r="F3" s="39"/>
      <c r="G3" s="123"/>
      <c r="H3" s="82"/>
      <c r="I3" s="78"/>
      <c r="J3" s="85"/>
      <c r="K3" s="39"/>
    </row>
    <row r="4" spans="1:183" ht="20.25" customHeight="1" x14ac:dyDescent="0.2">
      <c r="A4" s="201" t="s">
        <v>33</v>
      </c>
      <c r="B4" s="194" t="s">
        <v>4</v>
      </c>
      <c r="C4" s="194" t="s">
        <v>50</v>
      </c>
      <c r="D4" s="199" t="s">
        <v>28</v>
      </c>
      <c r="E4" s="196" t="s">
        <v>30</v>
      </c>
      <c r="F4" s="197"/>
      <c r="G4" s="197"/>
      <c r="H4" s="197"/>
      <c r="I4" s="198"/>
      <c r="J4" s="189" t="s">
        <v>7</v>
      </c>
      <c r="K4" s="192" t="s">
        <v>54</v>
      </c>
    </row>
    <row r="5" spans="1:183" s="42" customFormat="1" ht="65.25" customHeight="1" thickBot="1" x14ac:dyDescent="0.25">
      <c r="A5" s="202"/>
      <c r="B5" s="195"/>
      <c r="C5" s="195"/>
      <c r="D5" s="200"/>
      <c r="E5" s="25" t="s">
        <v>32</v>
      </c>
      <c r="F5" s="27" t="s">
        <v>146</v>
      </c>
      <c r="G5" s="28" t="s">
        <v>8</v>
      </c>
      <c r="H5" s="26" t="s">
        <v>31</v>
      </c>
      <c r="I5" s="29" t="s">
        <v>6</v>
      </c>
      <c r="J5" s="190"/>
      <c r="K5" s="193"/>
    </row>
    <row r="6" spans="1:183" s="101" customFormat="1" ht="18.75" customHeight="1" x14ac:dyDescent="0.25">
      <c r="A6" s="98"/>
      <c r="B6" s="96" t="s">
        <v>11</v>
      </c>
      <c r="C6" s="100"/>
      <c r="D6" s="149">
        <f>D7+D13</f>
        <v>95133624.379999995</v>
      </c>
      <c r="E6" s="149">
        <f>E7+E13</f>
        <v>147245805</v>
      </c>
      <c r="F6" s="149">
        <f>F7+F13</f>
        <v>19843317</v>
      </c>
      <c r="G6" s="149">
        <f t="shared" ref="G6" si="0">G7+G13</f>
        <v>27607746</v>
      </c>
      <c r="H6" s="149">
        <f>SUM(F6:G6)</f>
        <v>47451063</v>
      </c>
      <c r="I6" s="150">
        <f>H6/E6%</f>
        <v>32.225748638475643</v>
      </c>
      <c r="J6" s="149">
        <f>D6+H6</f>
        <v>142584687.38</v>
      </c>
      <c r="K6" s="118"/>
    </row>
    <row r="7" spans="1:183" ht="21.75" customHeight="1" x14ac:dyDescent="0.2">
      <c r="A7" s="103"/>
      <c r="B7" s="51" t="s">
        <v>126</v>
      </c>
      <c r="C7" s="104"/>
      <c r="D7" s="105">
        <f>SUM(D8:D12)</f>
        <v>13499366.960000001</v>
      </c>
      <c r="E7" s="105">
        <f>SUM(E8:E12)</f>
        <v>3866181</v>
      </c>
      <c r="F7" s="105">
        <f>SUM(F8:F12)</f>
        <v>359</v>
      </c>
      <c r="G7" s="105">
        <f>SUM(G8:G12)</f>
        <v>228791</v>
      </c>
      <c r="H7" s="105">
        <f>SUM(F7:G7)</f>
        <v>229150</v>
      </c>
      <c r="I7" s="132">
        <f>H7/E7%</f>
        <v>5.9270375598038481</v>
      </c>
      <c r="J7" s="126">
        <f>D7+H7</f>
        <v>13728516.960000001</v>
      </c>
      <c r="K7" s="106"/>
    </row>
    <row r="8" spans="1:183" ht="30" customHeight="1" x14ac:dyDescent="0.2">
      <c r="A8" s="46"/>
      <c r="B8" s="107" t="s">
        <v>81</v>
      </c>
      <c r="C8" s="102"/>
      <c r="D8" s="102">
        <v>0</v>
      </c>
      <c r="E8" s="102">
        <v>561063</v>
      </c>
      <c r="F8" s="102">
        <v>0</v>
      </c>
      <c r="G8" s="102"/>
      <c r="H8" s="102">
        <f>SUM(F8:G8)</f>
        <v>0</v>
      </c>
      <c r="I8" s="121">
        <f>H8/E8%</f>
        <v>0</v>
      </c>
      <c r="J8" s="102">
        <f>D8+H8</f>
        <v>0</v>
      </c>
      <c r="K8" s="67"/>
    </row>
    <row r="9" spans="1:183" ht="30" customHeight="1" x14ac:dyDescent="0.2">
      <c r="A9" s="46"/>
      <c r="B9" s="107" t="s">
        <v>122</v>
      </c>
      <c r="C9" s="102"/>
      <c r="D9" s="102">
        <v>92967</v>
      </c>
      <c r="E9" s="102">
        <v>146703</v>
      </c>
      <c r="F9" s="102">
        <v>359</v>
      </c>
      <c r="G9" s="102">
        <v>34391</v>
      </c>
      <c r="H9" s="102">
        <f t="shared" ref="H9:H12" si="1">SUM(F9:G9)</f>
        <v>34750</v>
      </c>
      <c r="I9" s="121">
        <f>H9/E9%</f>
        <v>23.687313824529834</v>
      </c>
      <c r="J9" s="102">
        <f>D9+H9</f>
        <v>127717</v>
      </c>
      <c r="K9" s="67"/>
    </row>
    <row r="10" spans="1:183" ht="48" x14ac:dyDescent="0.2">
      <c r="A10" s="46">
        <v>238150</v>
      </c>
      <c r="B10" s="107" t="s">
        <v>123</v>
      </c>
      <c r="C10" s="102">
        <v>8620328.3599999994</v>
      </c>
      <c r="D10" s="102">
        <v>5392993.5800000001</v>
      </c>
      <c r="E10" s="102">
        <v>2249478</v>
      </c>
      <c r="F10" s="102">
        <v>0</v>
      </c>
      <c r="G10" s="102">
        <v>194400</v>
      </c>
      <c r="H10" s="102">
        <f t="shared" si="1"/>
        <v>194400</v>
      </c>
      <c r="I10" s="121">
        <f>H10/E10%</f>
        <v>8.6420049451472742</v>
      </c>
      <c r="J10" s="102">
        <f>D10+H10</f>
        <v>5587393.5800000001</v>
      </c>
      <c r="K10" s="67">
        <f>J10/C10%</f>
        <v>64.816482002316675</v>
      </c>
    </row>
    <row r="11" spans="1:183" ht="60" x14ac:dyDescent="0.2">
      <c r="A11" s="46">
        <v>227100</v>
      </c>
      <c r="B11" s="107" t="s">
        <v>124</v>
      </c>
      <c r="C11" s="102">
        <v>13590587</v>
      </c>
      <c r="D11" s="162">
        <v>8013406.3799999999</v>
      </c>
      <c r="E11" s="102">
        <v>50318</v>
      </c>
      <c r="F11" s="102">
        <v>0</v>
      </c>
      <c r="G11" s="162"/>
      <c r="H11" s="102">
        <f t="shared" si="1"/>
        <v>0</v>
      </c>
      <c r="I11" s="121">
        <f>H11/E11%</f>
        <v>0</v>
      </c>
      <c r="J11" s="102">
        <f>D11+H11</f>
        <v>8013406.3799999999</v>
      </c>
      <c r="K11" s="67">
        <f>J11/C11%</f>
        <v>58.962915876996334</v>
      </c>
    </row>
    <row r="12" spans="1:183" ht="72" x14ac:dyDescent="0.2">
      <c r="A12" s="46">
        <v>175249</v>
      </c>
      <c r="B12" s="107" t="s">
        <v>125</v>
      </c>
      <c r="C12" s="102">
        <v>12916459</v>
      </c>
      <c r="D12" s="162">
        <v>0</v>
      </c>
      <c r="E12" s="102">
        <v>858619</v>
      </c>
      <c r="F12" s="102">
        <v>0</v>
      </c>
      <c r="G12" s="162">
        <v>0</v>
      </c>
      <c r="H12" s="102">
        <f t="shared" si="1"/>
        <v>0</v>
      </c>
      <c r="I12" s="121">
        <f>H12/E12%</f>
        <v>0</v>
      </c>
      <c r="J12" s="102">
        <f>D12+H12</f>
        <v>0</v>
      </c>
      <c r="K12" s="67">
        <f>J12/C12%</f>
        <v>0</v>
      </c>
    </row>
    <row r="13" spans="1:183" ht="24" x14ac:dyDescent="0.2">
      <c r="A13" s="46"/>
      <c r="B13" s="51" t="s">
        <v>127</v>
      </c>
      <c r="C13" s="64"/>
      <c r="D13" s="68">
        <f>D14</f>
        <v>81634257.420000002</v>
      </c>
      <c r="E13" s="65">
        <f>E14</f>
        <v>143379624</v>
      </c>
      <c r="F13" s="65">
        <f>F14</f>
        <v>19842958</v>
      </c>
      <c r="G13" s="126">
        <f t="shared" ref="G13" si="2">G14</f>
        <v>27378955</v>
      </c>
      <c r="H13" s="126">
        <f>SUM(F13:G13)</f>
        <v>47221913</v>
      </c>
      <c r="I13" s="133">
        <f>H13/E13%</f>
        <v>32.934884108776849</v>
      </c>
      <c r="J13" s="126">
        <f>D13+H13</f>
        <v>128856170.42</v>
      </c>
      <c r="K13" s="66"/>
    </row>
    <row r="14" spans="1:183" ht="63" customHeight="1" x14ac:dyDescent="0.2">
      <c r="A14" s="46">
        <v>143957</v>
      </c>
      <c r="B14" s="44" t="s">
        <v>128</v>
      </c>
      <c r="C14" s="45">
        <v>282245251.58999997</v>
      </c>
      <c r="D14" s="45">
        <v>81634257.420000002</v>
      </c>
      <c r="E14" s="45">
        <v>143379624</v>
      </c>
      <c r="F14" s="45">
        <v>19842958</v>
      </c>
      <c r="G14" s="45">
        <v>27378955</v>
      </c>
      <c r="H14" s="45">
        <f>SUM(F14:G14)</f>
        <v>47221913</v>
      </c>
      <c r="I14" s="121">
        <f>H14/E14%</f>
        <v>32.934884108776849</v>
      </c>
      <c r="J14" s="45">
        <f>D14+H14</f>
        <v>128856170.42</v>
      </c>
      <c r="K14" s="67">
        <f>J14/C14%</f>
        <v>45.653972810561683</v>
      </c>
      <c r="L14" s="43"/>
      <c r="M14" s="43"/>
      <c r="N14" s="43"/>
    </row>
    <row r="16" spans="1:183" s="53" customFormat="1" x14ac:dyDescent="0.2">
      <c r="A16" s="108" t="s">
        <v>155</v>
      </c>
      <c r="B16" s="109"/>
      <c r="C16" s="110"/>
      <c r="D16" s="110"/>
      <c r="E16" s="41"/>
      <c r="F16" s="40"/>
      <c r="G16" s="124"/>
      <c r="H16" s="40"/>
      <c r="I16" s="40"/>
      <c r="J16" s="40"/>
      <c r="K16" s="40"/>
      <c r="L16" s="43"/>
      <c r="M16" s="43"/>
      <c r="N16" s="43"/>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row>
    <row r="17" spans="1:183" s="53" customFormat="1" x14ac:dyDescent="0.2">
      <c r="A17" s="111" t="s">
        <v>5</v>
      </c>
      <c r="B17" s="112"/>
      <c r="C17" s="110"/>
      <c r="D17" s="110"/>
      <c r="E17" s="41"/>
      <c r="F17" s="40"/>
      <c r="G17" s="124"/>
      <c r="H17" s="40"/>
      <c r="I17" s="40"/>
      <c r="J17" s="40"/>
      <c r="K17" s="40"/>
      <c r="L17" s="43"/>
      <c r="M17" s="43"/>
      <c r="N17" s="43"/>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row>
    <row r="18" spans="1:183" s="53" customFormat="1" x14ac:dyDescent="0.2">
      <c r="A18" s="113"/>
      <c r="B18" s="167" t="s">
        <v>13</v>
      </c>
      <c r="C18" s="168"/>
      <c r="D18" s="168"/>
      <c r="E18" s="55"/>
      <c r="F18" s="40"/>
      <c r="G18" s="124"/>
      <c r="H18" s="40"/>
      <c r="I18" s="40"/>
      <c r="J18" s="147"/>
      <c r="K18" s="40"/>
      <c r="L18" s="148"/>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row>
    <row r="19" spans="1:183" ht="36.75" customHeight="1" x14ac:dyDescent="0.2">
      <c r="B19" s="151" t="s">
        <v>132</v>
      </c>
      <c r="F19" s="40"/>
      <c r="L19" s="148"/>
    </row>
    <row r="20" spans="1:183" x14ac:dyDescent="0.2">
      <c r="F20" s="40"/>
      <c r="L20" s="148"/>
    </row>
    <row r="21" spans="1:183" x14ac:dyDescent="0.2">
      <c r="B21" s="135"/>
      <c r="C21" s="135"/>
      <c r="F21" s="40"/>
      <c r="L21" s="148"/>
    </row>
    <row r="22" spans="1:183" x14ac:dyDescent="0.2">
      <c r="B22" s="135"/>
      <c r="C22" s="135"/>
      <c r="F22" s="40"/>
      <c r="L22" s="148"/>
    </row>
    <row r="23" spans="1:183" x14ac:dyDescent="0.2">
      <c r="B23" s="135"/>
      <c r="C23" s="135"/>
      <c r="F23" s="40"/>
      <c r="L23" s="148"/>
    </row>
    <row r="24" spans="1:183" x14ac:dyDescent="0.2">
      <c r="B24" s="136"/>
      <c r="C24" s="135"/>
      <c r="F24" s="40"/>
    </row>
    <row r="25" spans="1:183" x14ac:dyDescent="0.2">
      <c r="F25" s="40"/>
    </row>
    <row r="26" spans="1:183" ht="15" x14ac:dyDescent="0.25">
      <c r="B26" s="137"/>
      <c r="F26" s="40"/>
    </row>
    <row r="27" spans="1:183" ht="15" x14ac:dyDescent="0.25">
      <c r="B27" s="138"/>
      <c r="F27" s="40"/>
    </row>
    <row r="28" spans="1:183" x14ac:dyDescent="0.2">
      <c r="B28" s="144"/>
      <c r="F28" s="40"/>
    </row>
    <row r="29" spans="1:183" x14ac:dyDescent="0.2">
      <c r="F29" s="40"/>
    </row>
    <row r="30" spans="1:183" x14ac:dyDescent="0.2">
      <c r="F30" s="40"/>
    </row>
    <row r="31" spans="1:183" x14ac:dyDescent="0.2">
      <c r="F31" s="40"/>
    </row>
    <row r="32" spans="1:183" x14ac:dyDescent="0.2">
      <c r="F32" s="40"/>
    </row>
    <row r="33" spans="6:6" x14ac:dyDescent="0.2">
      <c r="F33" s="40"/>
    </row>
    <row r="34" spans="6:6" x14ac:dyDescent="0.2">
      <c r="F34" s="40"/>
    </row>
    <row r="35" spans="6:6" x14ac:dyDescent="0.2">
      <c r="F35" s="40"/>
    </row>
    <row r="36" spans="6:6" x14ac:dyDescent="0.2">
      <c r="F36" s="40"/>
    </row>
    <row r="37" spans="6:6" x14ac:dyDescent="0.2">
      <c r="F37" s="40"/>
    </row>
    <row r="38" spans="6:6" x14ac:dyDescent="0.2">
      <c r="F38" s="40"/>
    </row>
    <row r="39" spans="6:6" x14ac:dyDescent="0.2">
      <c r="F39" s="40"/>
    </row>
    <row r="40" spans="6:6" x14ac:dyDescent="0.2">
      <c r="F40" s="40"/>
    </row>
    <row r="41" spans="6:6" x14ac:dyDescent="0.2">
      <c r="F41" s="40"/>
    </row>
    <row r="42" spans="6:6" x14ac:dyDescent="0.2">
      <c r="F42" s="40"/>
    </row>
    <row r="43" spans="6:6" x14ac:dyDescent="0.2">
      <c r="F43" s="40"/>
    </row>
    <row r="44" spans="6:6" x14ac:dyDescent="0.2">
      <c r="F44" s="40"/>
    </row>
    <row r="45" spans="6:6" x14ac:dyDescent="0.2">
      <c r="F45" s="40"/>
    </row>
    <row r="46" spans="6:6" x14ac:dyDescent="0.2">
      <c r="F46" s="40"/>
    </row>
    <row r="47" spans="6:6" x14ac:dyDescent="0.2">
      <c r="F47" s="40"/>
    </row>
    <row r="48" spans="6:6" x14ac:dyDescent="0.2">
      <c r="F48" s="40"/>
    </row>
    <row r="49" spans="6:6" x14ac:dyDescent="0.2">
      <c r="F49" s="40"/>
    </row>
    <row r="50" spans="6:6" x14ac:dyDescent="0.2">
      <c r="F50" s="40"/>
    </row>
    <row r="51" spans="6:6" x14ac:dyDescent="0.2">
      <c r="F51" s="40"/>
    </row>
    <row r="52" spans="6:6" x14ac:dyDescent="0.2">
      <c r="F52" s="40"/>
    </row>
    <row r="53" spans="6:6" x14ac:dyDescent="0.2">
      <c r="F53" s="40"/>
    </row>
    <row r="54" spans="6:6" x14ac:dyDescent="0.2">
      <c r="F54" s="40"/>
    </row>
    <row r="55" spans="6:6" x14ac:dyDescent="0.2">
      <c r="F55" s="40"/>
    </row>
    <row r="56" spans="6:6" x14ac:dyDescent="0.2">
      <c r="F56" s="40"/>
    </row>
    <row r="57" spans="6:6" x14ac:dyDescent="0.2">
      <c r="F57" s="40"/>
    </row>
    <row r="58" spans="6:6" x14ac:dyDescent="0.2">
      <c r="F58" s="40"/>
    </row>
    <row r="59" spans="6:6" x14ac:dyDescent="0.2">
      <c r="F59" s="40"/>
    </row>
    <row r="60" spans="6:6" x14ac:dyDescent="0.2">
      <c r="F60" s="40"/>
    </row>
    <row r="61" spans="6:6" x14ac:dyDescent="0.2">
      <c r="F61" s="40"/>
    </row>
    <row r="62" spans="6:6" x14ac:dyDescent="0.2">
      <c r="F62" s="40"/>
    </row>
    <row r="63" spans="6:6" x14ac:dyDescent="0.2">
      <c r="F63" s="40"/>
    </row>
    <row r="64" spans="6:6" x14ac:dyDescent="0.2">
      <c r="F64" s="40"/>
    </row>
    <row r="65" spans="3:6" x14ac:dyDescent="0.2">
      <c r="F65" s="40"/>
    </row>
    <row r="66" spans="3:6" x14ac:dyDescent="0.2">
      <c r="F66" s="40"/>
    </row>
    <row r="67" spans="3:6" x14ac:dyDescent="0.2">
      <c r="F67" s="40"/>
    </row>
    <row r="68" spans="3:6" x14ac:dyDescent="0.2">
      <c r="F68" s="40"/>
    </row>
    <row r="69" spans="3:6" x14ac:dyDescent="0.2">
      <c r="F69" s="40"/>
    </row>
    <row r="70" spans="3:6" x14ac:dyDescent="0.2">
      <c r="F70" s="40"/>
    </row>
    <row r="71" spans="3:6" x14ac:dyDescent="0.2">
      <c r="C71" s="76"/>
      <c r="D71" s="76"/>
      <c r="F71" s="40"/>
    </row>
    <row r="72" spans="3:6" x14ac:dyDescent="0.2">
      <c r="F72" s="40"/>
    </row>
    <row r="73" spans="3:6" x14ac:dyDescent="0.2">
      <c r="F73" s="40"/>
    </row>
    <row r="74" spans="3:6" x14ac:dyDescent="0.2">
      <c r="F74" s="40"/>
    </row>
    <row r="75" spans="3:6" x14ac:dyDescent="0.2">
      <c r="F75" s="40"/>
    </row>
    <row r="76" spans="3:6" x14ac:dyDescent="0.2">
      <c r="F76" s="40"/>
    </row>
    <row r="77" spans="3:6" x14ac:dyDescent="0.2">
      <c r="F77" s="40"/>
    </row>
    <row r="78" spans="3:6" x14ac:dyDescent="0.2">
      <c r="F78" s="40"/>
    </row>
    <row r="79" spans="3:6" x14ac:dyDescent="0.2">
      <c r="F79" s="40"/>
    </row>
    <row r="80" spans="3:6" x14ac:dyDescent="0.2">
      <c r="F80" s="40"/>
    </row>
    <row r="81" spans="6:6" x14ac:dyDescent="0.2">
      <c r="F81" s="40"/>
    </row>
    <row r="82" spans="6:6" x14ac:dyDescent="0.2">
      <c r="F82" s="40"/>
    </row>
    <row r="83" spans="6:6" x14ac:dyDescent="0.2">
      <c r="F83" s="40"/>
    </row>
    <row r="84" spans="6:6" x14ac:dyDescent="0.2">
      <c r="F84" s="40"/>
    </row>
    <row r="85" spans="6:6" x14ac:dyDescent="0.2">
      <c r="F85" s="40"/>
    </row>
    <row r="86" spans="6:6" x14ac:dyDescent="0.2">
      <c r="F86" s="40"/>
    </row>
    <row r="87" spans="6:6" x14ac:dyDescent="0.2">
      <c r="F87" s="40"/>
    </row>
    <row r="88" spans="6:6" x14ac:dyDescent="0.2">
      <c r="F88" s="40"/>
    </row>
    <row r="89" spans="6:6" x14ac:dyDescent="0.2">
      <c r="F89" s="40"/>
    </row>
    <row r="90" spans="6:6" x14ac:dyDescent="0.2">
      <c r="F90" s="40"/>
    </row>
    <row r="91" spans="6:6" x14ac:dyDescent="0.2">
      <c r="F91" s="40"/>
    </row>
    <row r="92" spans="6:6" x14ac:dyDescent="0.2">
      <c r="F92" s="40"/>
    </row>
    <row r="93" spans="6:6" x14ac:dyDescent="0.2">
      <c r="F93" s="40"/>
    </row>
    <row r="94" spans="6:6" x14ac:dyDescent="0.2">
      <c r="F94" s="40"/>
    </row>
    <row r="95" spans="6:6" x14ac:dyDescent="0.2">
      <c r="F95" s="40"/>
    </row>
    <row r="96" spans="6:6" x14ac:dyDescent="0.2">
      <c r="F96" s="40"/>
    </row>
    <row r="97" spans="6:6" x14ac:dyDescent="0.2">
      <c r="F97" s="40"/>
    </row>
    <row r="98" spans="6:6" x14ac:dyDescent="0.2">
      <c r="F98" s="40"/>
    </row>
    <row r="99" spans="6:6" x14ac:dyDescent="0.2">
      <c r="F99" s="40"/>
    </row>
    <row r="100" spans="6:6" x14ac:dyDescent="0.2">
      <c r="F100" s="40"/>
    </row>
    <row r="101" spans="6:6" x14ac:dyDescent="0.2">
      <c r="F101" s="40"/>
    </row>
    <row r="102" spans="6:6" x14ac:dyDescent="0.2">
      <c r="F102" s="40"/>
    </row>
    <row r="103" spans="6:6" x14ac:dyDescent="0.2">
      <c r="F103" s="40"/>
    </row>
    <row r="104" spans="6:6" x14ac:dyDescent="0.2">
      <c r="F104" s="40"/>
    </row>
    <row r="105" spans="6:6" x14ac:dyDescent="0.2">
      <c r="F105" s="40"/>
    </row>
    <row r="106" spans="6:6" x14ac:dyDescent="0.2">
      <c r="F106" s="40"/>
    </row>
    <row r="107" spans="6:6" x14ac:dyDescent="0.2">
      <c r="F107" s="40"/>
    </row>
    <row r="108" spans="6:6" x14ac:dyDescent="0.2">
      <c r="F108" s="40"/>
    </row>
    <row r="109" spans="6:6" x14ac:dyDescent="0.2">
      <c r="F109" s="40"/>
    </row>
    <row r="110" spans="6:6" x14ac:dyDescent="0.2">
      <c r="F110" s="40"/>
    </row>
    <row r="111" spans="6:6" x14ac:dyDescent="0.2">
      <c r="F111" s="40"/>
    </row>
    <row r="112" spans="6:6" x14ac:dyDescent="0.2">
      <c r="F112" s="40"/>
    </row>
    <row r="113" spans="6:6" x14ac:dyDescent="0.2">
      <c r="F113" s="40"/>
    </row>
    <row r="114" spans="6:6" x14ac:dyDescent="0.2">
      <c r="F114" s="40"/>
    </row>
    <row r="115" spans="6:6" x14ac:dyDescent="0.2">
      <c r="F115" s="40"/>
    </row>
    <row r="116" spans="6:6" x14ac:dyDescent="0.2">
      <c r="F116" s="40"/>
    </row>
    <row r="117" spans="6:6" x14ac:dyDescent="0.2">
      <c r="F117" s="40"/>
    </row>
    <row r="118" spans="6:6" x14ac:dyDescent="0.2">
      <c r="F118" s="40"/>
    </row>
    <row r="119" spans="6:6" x14ac:dyDescent="0.2">
      <c r="F119" s="40"/>
    </row>
    <row r="120" spans="6:6" x14ac:dyDescent="0.2">
      <c r="F120" s="40"/>
    </row>
    <row r="121" spans="6:6" x14ac:dyDescent="0.2">
      <c r="F121" s="40"/>
    </row>
    <row r="122" spans="6:6" x14ac:dyDescent="0.2">
      <c r="F122" s="40"/>
    </row>
    <row r="123" spans="6:6" x14ac:dyDescent="0.2">
      <c r="F123" s="40"/>
    </row>
    <row r="124" spans="6:6" x14ac:dyDescent="0.2">
      <c r="F124" s="40"/>
    </row>
    <row r="125" spans="6:6" x14ac:dyDescent="0.2">
      <c r="F125" s="40"/>
    </row>
    <row r="126" spans="6:6" x14ac:dyDescent="0.2">
      <c r="F126" s="40"/>
    </row>
    <row r="127" spans="6:6" x14ac:dyDescent="0.2">
      <c r="F127" s="40"/>
    </row>
    <row r="128" spans="6:6" x14ac:dyDescent="0.2">
      <c r="F128" s="40"/>
    </row>
    <row r="129" spans="6:6" x14ac:dyDescent="0.2">
      <c r="F129" s="40"/>
    </row>
    <row r="130" spans="6:6" x14ac:dyDescent="0.2">
      <c r="F130" s="40"/>
    </row>
    <row r="131" spans="6:6" x14ac:dyDescent="0.2">
      <c r="F131" s="40"/>
    </row>
    <row r="132" spans="6:6" x14ac:dyDescent="0.2">
      <c r="F132" s="40"/>
    </row>
    <row r="133" spans="6:6" x14ac:dyDescent="0.2">
      <c r="F133" s="40"/>
    </row>
    <row r="134" spans="6:6" x14ac:dyDescent="0.2">
      <c r="F134" s="40"/>
    </row>
    <row r="135" spans="6:6" x14ac:dyDescent="0.2">
      <c r="F135" s="40"/>
    </row>
    <row r="136" spans="6:6" x14ac:dyDescent="0.2">
      <c r="F136" s="40"/>
    </row>
    <row r="137" spans="6:6" x14ac:dyDescent="0.2">
      <c r="F137" s="40"/>
    </row>
    <row r="138" spans="6:6" x14ac:dyDescent="0.2">
      <c r="F138" s="40"/>
    </row>
    <row r="139" spans="6:6" x14ac:dyDescent="0.2">
      <c r="F139" s="40"/>
    </row>
    <row r="140" spans="6:6" x14ac:dyDescent="0.2">
      <c r="F140" s="40"/>
    </row>
    <row r="141" spans="6:6" x14ac:dyDescent="0.2">
      <c r="F141" s="40"/>
    </row>
    <row r="142" spans="6:6" x14ac:dyDescent="0.2">
      <c r="F142" s="40"/>
    </row>
    <row r="143" spans="6:6" x14ac:dyDescent="0.2">
      <c r="F143" s="40"/>
    </row>
    <row r="144" spans="6:6" x14ac:dyDescent="0.2">
      <c r="F144" s="40"/>
    </row>
    <row r="145" spans="4:6" x14ac:dyDescent="0.2">
      <c r="F145" s="40"/>
    </row>
    <row r="146" spans="4:6" x14ac:dyDescent="0.2">
      <c r="D146" s="97"/>
      <c r="F146" s="40"/>
    </row>
    <row r="147" spans="4:6" x14ac:dyDescent="0.2">
      <c r="F147" s="40"/>
    </row>
    <row r="148" spans="4:6" x14ac:dyDescent="0.2">
      <c r="F148" s="40"/>
    </row>
    <row r="149" spans="4:6" x14ac:dyDescent="0.2">
      <c r="F149" s="40"/>
    </row>
    <row r="150" spans="4:6" x14ac:dyDescent="0.2">
      <c r="F150" s="40"/>
    </row>
    <row r="151" spans="4:6" x14ac:dyDescent="0.2">
      <c r="F151" s="40"/>
    </row>
    <row r="152" spans="4:6" x14ac:dyDescent="0.2">
      <c r="F152" s="40"/>
    </row>
    <row r="153" spans="4:6" x14ac:dyDescent="0.2">
      <c r="F153" s="40"/>
    </row>
    <row r="154" spans="4:6" x14ac:dyDescent="0.2">
      <c r="F154" s="40"/>
    </row>
    <row r="155" spans="4:6" x14ac:dyDescent="0.2">
      <c r="F155" s="40"/>
    </row>
    <row r="156" spans="4:6" x14ac:dyDescent="0.2">
      <c r="F156" s="40"/>
    </row>
    <row r="157" spans="4:6" x14ac:dyDescent="0.2">
      <c r="F157" s="40"/>
    </row>
    <row r="158" spans="4:6" x14ac:dyDescent="0.2">
      <c r="F158" s="40"/>
    </row>
    <row r="159" spans="4:6" x14ac:dyDescent="0.2">
      <c r="F159" s="40"/>
    </row>
    <row r="160" spans="4:6" x14ac:dyDescent="0.2">
      <c r="F160" s="40"/>
    </row>
    <row r="161" spans="6:6" x14ac:dyDescent="0.2">
      <c r="F161" s="40"/>
    </row>
    <row r="162" spans="6:6" x14ac:dyDescent="0.2">
      <c r="F162" s="40"/>
    </row>
    <row r="163" spans="6:6" x14ac:dyDescent="0.2">
      <c r="F163" s="40"/>
    </row>
    <row r="164" spans="6:6" x14ac:dyDescent="0.2">
      <c r="F164" s="40"/>
    </row>
    <row r="285" spans="4:4" x14ac:dyDescent="0.2">
      <c r="D285" s="97"/>
    </row>
    <row r="454" spans="4:4" ht="288" x14ac:dyDescent="0.2">
      <c r="D454" s="41" t="s">
        <v>10</v>
      </c>
    </row>
  </sheetData>
  <mergeCells count="10">
    <mergeCell ref="B18:D18"/>
    <mergeCell ref="J4:J5"/>
    <mergeCell ref="A1:K1"/>
    <mergeCell ref="K4:K5"/>
    <mergeCell ref="A2:K2"/>
    <mergeCell ref="C4:C5"/>
    <mergeCell ref="E4:I4"/>
    <mergeCell ref="D4:D5"/>
    <mergeCell ref="A4:A5"/>
    <mergeCell ref="B4:B5"/>
  </mergeCells>
  <hyperlinks>
    <hyperlink ref="B18"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2018-08-09T17:29:59Z</cp:lastPrinted>
  <dcterms:created xsi:type="dcterms:W3CDTF">2009-03-02T15:11:29Z</dcterms:created>
  <dcterms:modified xsi:type="dcterms:W3CDTF">2018-08-09T17:36:47Z</dcterms:modified>
</cp:coreProperties>
</file>