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azauri\Desktop\INFORMACION\14.TRANSPARENCIA designada\1. Se envia información a la Ofi Transp\1. Enero 11.06.19\"/>
    </mc:Choice>
  </mc:AlternateContent>
  <bookViews>
    <workbookView xWindow="180" yWindow="4080" windowWidth="14910" windowHeight="12615" activeTab="2"/>
  </bookViews>
  <sheets>
    <sheet name="CONSOLIDADO" sheetId="11" r:id="rId1"/>
    <sheet name="PLIEGO MINSA" sheetId="5" r:id="rId2"/>
    <sheet name="UE ADSCRITAS AL PLIEGO MINSA" sheetId="9" r:id="rId3"/>
  </sheets>
  <definedNames>
    <definedName name="_xlnm._FilterDatabase" localSheetId="1" hidden="1">'PLIEGO MINSA'!$A$4:$K$70</definedName>
    <definedName name="_xlnm._FilterDatabase" localSheetId="2" hidden="1">'UE ADSCRITAS AL PLIEGO MINSA'!$A$4:$K$5</definedName>
    <definedName name="_xlnm.Print_Area" localSheetId="0">CONSOLIDADO!$B$2:$G$21</definedName>
    <definedName name="_xlnm.Print_Area" localSheetId="1">'PLIEGO MINSA'!$A$1:$K$70</definedName>
    <definedName name="_xlnm.Print_Area" localSheetId="2">'UE ADSCRITAS AL PLIEGO MINSA'!$A$1:$K$10</definedName>
    <definedName name="_xlnm.Print_Titles" localSheetId="1">'PLIEGO MINSA'!$1:$5</definedName>
    <definedName name="_xlnm.Print_Titles" localSheetId="2">'UE ADSCRITAS AL PLIEGO MINSA'!$5:$5</definedName>
  </definedNames>
  <calcPr calcId="152511"/>
</workbook>
</file>

<file path=xl/calcChain.xml><?xml version="1.0" encoding="utf-8"?>
<calcChain xmlns="http://schemas.openxmlformats.org/spreadsheetml/2006/main">
  <c r="D12" i="11" l="1"/>
  <c r="C12" i="11"/>
  <c r="C16" i="11"/>
  <c r="F7" i="5"/>
  <c r="J6" i="5"/>
  <c r="H6" i="5"/>
  <c r="G6" i="5"/>
  <c r="F6" i="5"/>
  <c r="E6" i="5"/>
  <c r="E21" i="5"/>
  <c r="F21" i="5"/>
  <c r="G21" i="5"/>
  <c r="H22" i="5"/>
  <c r="J22" i="5" s="1"/>
  <c r="K22" i="5" s="1"/>
  <c r="I22" i="5"/>
  <c r="H33" i="5"/>
  <c r="I33" i="5" s="1"/>
  <c r="H29" i="5"/>
  <c r="I29" i="5" s="1"/>
  <c r="H25" i="5"/>
  <c r="I25" i="5" s="1"/>
  <c r="H24" i="5"/>
  <c r="H12" i="5"/>
  <c r="H10" i="5"/>
  <c r="J10" i="5" s="1"/>
  <c r="K10" i="5" s="1"/>
  <c r="H8" i="5"/>
  <c r="I8" i="5" s="1"/>
  <c r="H9" i="5"/>
  <c r="J9" i="5" s="1"/>
  <c r="K9" i="5" s="1"/>
  <c r="H67" i="5"/>
  <c r="J67" i="5" s="1"/>
  <c r="K67" i="5" s="1"/>
  <c r="H66" i="5"/>
  <c r="I66" i="5" s="1"/>
  <c r="H65" i="5"/>
  <c r="J65" i="5" s="1"/>
  <c r="K65" i="5" s="1"/>
  <c r="H64" i="5"/>
  <c r="H63" i="5"/>
  <c r="H62" i="5"/>
  <c r="I62" i="5" s="1"/>
  <c r="H61" i="5"/>
  <c r="J61" i="5" s="1"/>
  <c r="K61" i="5" s="1"/>
  <c r="H60" i="5"/>
  <c r="I60" i="5" s="1"/>
  <c r="H59" i="5"/>
  <c r="J59" i="5" s="1"/>
  <c r="K59" i="5" s="1"/>
  <c r="H58" i="5"/>
  <c r="I58" i="5" s="1"/>
  <c r="H57" i="5"/>
  <c r="H56" i="5"/>
  <c r="H55" i="5"/>
  <c r="H54" i="5"/>
  <c r="I54" i="5" s="1"/>
  <c r="H53" i="5"/>
  <c r="J53" i="5" s="1"/>
  <c r="K53" i="5" s="1"/>
  <c r="H52" i="5"/>
  <c r="I52" i="5" s="1"/>
  <c r="H51" i="5"/>
  <c r="J51" i="5" s="1"/>
  <c r="K51" i="5" s="1"/>
  <c r="H50" i="5"/>
  <c r="I50" i="5" s="1"/>
  <c r="H49" i="5"/>
  <c r="J49" i="5" s="1"/>
  <c r="K49" i="5" s="1"/>
  <c r="H48" i="5"/>
  <c r="H47" i="5"/>
  <c r="I47" i="5" s="1"/>
  <c r="H46" i="5"/>
  <c r="J46" i="5" s="1"/>
  <c r="K46" i="5" s="1"/>
  <c r="H45" i="5"/>
  <c r="I45" i="5" s="1"/>
  <c r="H44" i="5"/>
  <c r="I44" i="5" s="1"/>
  <c r="H43" i="5"/>
  <c r="I43" i="5" s="1"/>
  <c r="H42" i="5"/>
  <c r="I42" i="5" s="1"/>
  <c r="H41" i="5"/>
  <c r="H40" i="5"/>
  <c r="I40" i="5" s="1"/>
  <c r="H39" i="5"/>
  <c r="I39" i="5" s="1"/>
  <c r="H38" i="5"/>
  <c r="J38" i="5" s="1"/>
  <c r="K38" i="5" s="1"/>
  <c r="H37" i="5"/>
  <c r="I37" i="5" s="1"/>
  <c r="H36" i="5"/>
  <c r="J36" i="5" s="1"/>
  <c r="K36" i="5" s="1"/>
  <c r="H35" i="5"/>
  <c r="I35" i="5" s="1"/>
  <c r="H34" i="5"/>
  <c r="I34" i="5" s="1"/>
  <c r="H32" i="5"/>
  <c r="H31" i="5"/>
  <c r="I31" i="5" s="1"/>
  <c r="H30" i="5"/>
  <c r="I30" i="5" s="1"/>
  <c r="H28" i="5"/>
  <c r="I28" i="5" s="1"/>
  <c r="H27" i="5"/>
  <c r="I27" i="5" s="1"/>
  <c r="H26" i="5"/>
  <c r="J26" i="5" s="1"/>
  <c r="K26" i="5" s="1"/>
  <c r="H20" i="5"/>
  <c r="J20" i="5" s="1"/>
  <c r="K20" i="5" s="1"/>
  <c r="H19" i="5"/>
  <c r="H18" i="5"/>
  <c r="J18" i="5" s="1"/>
  <c r="K18" i="5" s="1"/>
  <c r="H17" i="5"/>
  <c r="J17" i="5" s="1"/>
  <c r="K17" i="5" s="1"/>
  <c r="H16" i="5"/>
  <c r="J16" i="5" s="1"/>
  <c r="K16" i="5" s="1"/>
  <c r="H15" i="5"/>
  <c r="J15" i="5" s="1"/>
  <c r="K15" i="5" s="1"/>
  <c r="H14" i="5"/>
  <c r="J14" i="5" s="1"/>
  <c r="K14" i="5" s="1"/>
  <c r="H13" i="5"/>
  <c r="I13" i="5" s="1"/>
  <c r="H11" i="5"/>
  <c r="J11" i="5" s="1"/>
  <c r="K11" i="5" s="1"/>
  <c r="E23" i="5"/>
  <c r="F23" i="5"/>
  <c r="G23" i="5"/>
  <c r="J32" i="5"/>
  <c r="K32" i="5" s="1"/>
  <c r="I41" i="5"/>
  <c r="I48" i="5"/>
  <c r="J55" i="5"/>
  <c r="K55" i="5" s="1"/>
  <c r="I56" i="5"/>
  <c r="J57" i="5"/>
  <c r="K57" i="5" s="1"/>
  <c r="J63" i="5"/>
  <c r="K63" i="5" s="1"/>
  <c r="I64" i="5"/>
  <c r="J19" i="5"/>
  <c r="K19" i="5" s="1"/>
  <c r="J12" i="5"/>
  <c r="K12" i="5" s="1"/>
  <c r="H21" i="5" l="1"/>
  <c r="J21" i="5" s="1"/>
  <c r="I21" i="5"/>
  <c r="I26" i="5"/>
  <c r="I57" i="5"/>
  <c r="J60" i="5"/>
  <c r="K60" i="5" s="1"/>
  <c r="I36" i="5"/>
  <c r="J64" i="5"/>
  <c r="K64" i="5" s="1"/>
  <c r="J52" i="5"/>
  <c r="K52" i="5" s="1"/>
  <c r="J42" i="5"/>
  <c r="K42" i="5" s="1"/>
  <c r="I65" i="5"/>
  <c r="I53" i="5"/>
  <c r="J48" i="5"/>
  <c r="K48" i="5" s="1"/>
  <c r="I38" i="5"/>
  <c r="J30" i="5"/>
  <c r="K30" i="5" s="1"/>
  <c r="J40" i="5"/>
  <c r="K40" i="5" s="1"/>
  <c r="I61" i="5"/>
  <c r="J56" i="5"/>
  <c r="K56" i="5" s="1"/>
  <c r="J44" i="5"/>
  <c r="K44" i="5" s="1"/>
  <c r="J28" i="5"/>
  <c r="K28" i="5" s="1"/>
  <c r="I32" i="5"/>
  <c r="J34" i="5"/>
  <c r="K34" i="5" s="1"/>
  <c r="I67" i="5"/>
  <c r="I63" i="5"/>
  <c r="I59" i="5"/>
  <c r="I55" i="5"/>
  <c r="I51" i="5"/>
  <c r="J66" i="5"/>
  <c r="K66" i="5" s="1"/>
  <c r="J62" i="5"/>
  <c r="K62" i="5" s="1"/>
  <c r="J58" i="5"/>
  <c r="K58" i="5" s="1"/>
  <c r="J54" i="5"/>
  <c r="K54" i="5" s="1"/>
  <c r="J50" i="5"/>
  <c r="K50" i="5" s="1"/>
  <c r="I46" i="5"/>
  <c r="J24" i="5"/>
  <c r="H23" i="5"/>
  <c r="I23" i="5" s="1"/>
  <c r="I24" i="5"/>
  <c r="J47" i="5"/>
  <c r="K47" i="5" s="1"/>
  <c r="J45" i="5"/>
  <c r="K45" i="5" s="1"/>
  <c r="J43" i="5"/>
  <c r="K43" i="5" s="1"/>
  <c r="J41" i="5"/>
  <c r="K41" i="5" s="1"/>
  <c r="J39" i="5"/>
  <c r="K39" i="5" s="1"/>
  <c r="J37" i="5"/>
  <c r="K37" i="5" s="1"/>
  <c r="J35" i="5"/>
  <c r="K35" i="5" s="1"/>
  <c r="J33" i="5"/>
  <c r="K33" i="5" s="1"/>
  <c r="J31" i="5"/>
  <c r="K31" i="5" s="1"/>
  <c r="J29" i="5"/>
  <c r="K29" i="5" s="1"/>
  <c r="J27" i="5"/>
  <c r="K27" i="5" s="1"/>
  <c r="J25" i="5"/>
  <c r="K25" i="5" s="1"/>
  <c r="I19" i="5"/>
  <c r="I9" i="5"/>
  <c r="I15" i="5"/>
  <c r="J13" i="5"/>
  <c r="K13" i="5" s="1"/>
  <c r="I10" i="5"/>
  <c r="I12" i="5"/>
  <c r="I14" i="5"/>
  <c r="I16" i="5"/>
  <c r="I18" i="5"/>
  <c r="I20" i="5"/>
  <c r="I11" i="5"/>
  <c r="I17" i="5"/>
  <c r="E12" i="11"/>
  <c r="J23" i="5" l="1"/>
  <c r="E7" i="5"/>
  <c r="C13" i="11" l="1"/>
  <c r="G6" i="9"/>
  <c r="F6" i="9"/>
  <c r="E6" i="9"/>
  <c r="H7" i="9" l="1"/>
  <c r="H6" i="9" s="1"/>
  <c r="F16" i="11" s="1"/>
  <c r="C15" i="11"/>
  <c r="I6" i="9" l="1"/>
  <c r="I7" i="9"/>
  <c r="G7" i="5"/>
  <c r="H7" i="5" s="1"/>
  <c r="I7" i="5" l="1"/>
  <c r="F13" i="11"/>
  <c r="F14" i="11"/>
  <c r="J7" i="5"/>
  <c r="J7" i="9" l="1"/>
  <c r="J6" i="9" s="1"/>
  <c r="J8" i="5" l="1"/>
  <c r="K7" i="9" l="1"/>
  <c r="G16" i="11" l="1"/>
  <c r="C14" i="11" l="1"/>
  <c r="G14" i="11" l="1"/>
  <c r="K8" i="5" l="1"/>
  <c r="G13" i="11" l="1"/>
  <c r="G10" i="11" l="1"/>
  <c r="I6" i="5" l="1"/>
  <c r="F15" i="11"/>
  <c r="F12" i="11" s="1"/>
  <c r="G11" i="11" s="1"/>
  <c r="G12" i="11" l="1"/>
  <c r="G15" i="11"/>
</calcChain>
</file>

<file path=xl/sharedStrings.xml><?xml version="1.0" encoding="utf-8"?>
<sst xmlns="http://schemas.openxmlformats.org/spreadsheetml/2006/main" count="121" uniqueCount="104">
  <si>
    <t>Sector 11: SALUD</t>
  </si>
  <si>
    <t>Pliego</t>
  </si>
  <si>
    <t>PIM</t>
  </si>
  <si>
    <t>011: M. DE SALUD</t>
  </si>
  <si>
    <t>Unidad Ejecutora / Nombre del Proyecto</t>
  </si>
  <si>
    <t>Página Web: www.mef.gob.pe</t>
  </si>
  <si>
    <t>%      Avance Ejecución</t>
  </si>
  <si>
    <t>TOTAL PLIEGO 011: MINISTERIO DE SALUD</t>
  </si>
  <si>
    <t>3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</t>
  </si>
  <si>
    <t>http://apps5.mineco.gob.pe/transparencia/Navegador/default.aspx</t>
  </si>
  <si>
    <t>Función 20: SALUD</t>
  </si>
  <si>
    <t>Código SNIP/
Código Unificado</t>
  </si>
  <si>
    <t>CONSOLIDADO GENERAL DE LA EJECUCIÓN DEL SECTOR SALUD</t>
  </si>
  <si>
    <t>Monto de Inversión Total</t>
  </si>
  <si>
    <t>%
Avance  Ejecución respecto al Monto de Inv. Total</t>
  </si>
  <si>
    <t>UNIDAD EJECUTORA 125-1655: PROGRAMA NACIONAL DE INVERSIONES EN SALUD</t>
  </si>
  <si>
    <t>Ppto. Ejecución Acumulada al 2018</t>
  </si>
  <si>
    <t>AÑO 2019</t>
  </si>
  <si>
    <t>Ppto 2019 (PIM)</t>
  </si>
  <si>
    <t>Ppto. Ejecución acumulada 2019</t>
  </si>
  <si>
    <t>AMPLIACION DE LA CAPACIDAD DE RESPUESTA EN EL TRATAMIENTO AMBULATORIO DEL CANCER DEL INSTITUTO NACIONAL DE ENFERMEDADES NEOPLASICAS, LIMA - PERU</t>
  </si>
  <si>
    <t>https://ofi5.mef.gob.pe/ssi/</t>
  </si>
  <si>
    <t>UNIDAD EJECUTORA 001-117: ADMINISTRACION CENTRAL - MINSA</t>
  </si>
  <si>
    <t>136: INSTITUTO NACIONAL DE ENFERMEDADES NEOPLASICAS - INEN</t>
  </si>
  <si>
    <t>PLIEGO 136: INSTITUTO NACIONAL DE ENFERMEDADES NEOPLASICAS - INEN</t>
  </si>
  <si>
    <t>UNIDAD EJECUTORA 033-149: HOSPITAL NACIONAL DOCENTE MADRE NIÑO - SAN BARTOLOME</t>
  </si>
  <si>
    <t>ADQUISICION DE EQUIPO DE RAYOS X DIGITAL ESTACIONARIO, INCUBADORAS O CALENTADORES DE BEBES PARA USO CLINICO, INCUBADORAS O CALENTADORES DE BEBES PARA USO CLINICO, MAQUINA DE ANESTESIA CON SISTEMA DE MONITOREO COMPLETO, MAQUINA DE ANESTESIA CON SISTEMA DE MONITOREO COMPLETO, CRIOSTATOS, BRONCOSCOPIOS O ACCESORIOS Y LAMPARA CIALITICA; EN EL(LA) EESS HOSPITAL NACIONAL DOCENTE MADRE NIÑO SAN BARTOLOME - LIMA EN LA LOCALIDAD LIMA, DISTRITO DE LIMA, PROVINCIA LIMA, DEPARTAMENTO LIMA</t>
  </si>
  <si>
    <t>EJECUCIÓN DE LOS PROYECTOS DE INVERSION DE LAS UNIDADES EJECUTORAS DEL PLIEGO 011</t>
  </si>
  <si>
    <t>EJECUCIÓN DE LOS PROYECTOS DE INVERSION DE LAS UNIDADES EJECUTORAS DE LOS PLIEGOS ADSCRITOS</t>
  </si>
  <si>
    <t>Código Unificado</t>
  </si>
  <si>
    <t>Ejecucón Total Acumulada del PIP</t>
  </si>
  <si>
    <t>Año de Ejecución: 2019</t>
  </si>
  <si>
    <t>Incluye: Sólo Proyectos</t>
  </si>
  <si>
    <t>CERTIFICACION</t>
  </si>
  <si>
    <t>COMPROMISO</t>
  </si>
  <si>
    <t>solo mayo</t>
  </si>
  <si>
    <t>033-149: HOSPITAL NACIONAL DOCENTE MADRE NIÑO - SAN BARTOLOME</t>
  </si>
  <si>
    <t>Ejecución acumulado al 2019  (Devengado)</t>
  </si>
  <si>
    <t>DEL MINISTERIO DE SALUD AL MES DE ENERO 2019</t>
  </si>
  <si>
    <t>Nivel de Ejecución     
Mes de Enero 2019 (Devengado)</t>
  </si>
  <si>
    <t>MEJORAMIENTO DE LOS SERVICIOS DE SALUD DEL HOSPITAL REGIONAL ZACARIAS CORREA VALDIVIA DE HUANCAVELICA; DISTRITO DE ASCENSION, PROVINCIA DE HUANCAVELICA Y DEPARTAMENTO DE HUANCAVELICA</t>
  </si>
  <si>
    <t>MEJORAMIENTO Y AMPLIACION LOS SERVICIOS DE SALUD DEL HOSPITAL DE APOYO DE CARAZ SAN JUAN DE DIOS, BARRIO DE MANCHURIA, CENTRO POBLADO DE CARAZ - DISTRITO DE CARAZ - PROVINCIA DE HUAYLAS, DEPARTAMENTO DE ANCASH</t>
  </si>
  <si>
    <t>MEJORAMIENTO DE LOS SERVICIOS DE SALUD DEL HOSPITAL DE APOYO RECUAY - DISTRITO RECUAY, PROVINCIA RECUAY, DEPARTAMENTO DE ANCASH</t>
  </si>
  <si>
    <t>MEJORAMIENTO Y AMPLIACION DE LOS SERVICIOS DE SALUD DEL HOSPITAL DE APOYO DE POMABAMBA ANTONIO CALDAS DOMINGUEZ, BARRIO DE HUAJTACHACRA, DISTRITO Y PROVINCIA DE POMABAMBA, DEPARTAMENTO DE ANCASH</t>
  </si>
  <si>
    <t>MEJORAMIENTO DE LOS SERVICIOS DE SALUD DEL HOSPITAL DE APOYO YUNGAY, DISTRITO Y PROVINCIA DE YUNGAY, DEPARTAMENTO ANCASH</t>
  </si>
  <si>
    <t>MEJORAMIENTO Y AMPLIACION DE LOS SERVICIOS DE SALUD DEL ESTABLECIMIENTO DE SALUD CHALLHUAHUACHO, DEL DISTRITO DE CHALLHUAHUACHO, PROVINCIA DE COTABAMBAS, DEPARTAMENTO DE APURIMAC</t>
  </si>
  <si>
    <t>MEJORAMIENTO DE LOS SERVICIOS DE SALUD DEL HOSPITAL DE HUARMEY, DISTRITO DE HUARMEY, PROVINCIA DE HUARMEY-REGION ANCASH</t>
  </si>
  <si>
    <t>MEJORAMIENTO Y AMPLIACION DE LOS SERVICIOS DE SALUD DEL HOSPITAL QUILLABAMBA DISTRITO DE SANTA ANA, PROVINCIA DE LA CONVENCION Y DEPARTAMENTO DE CUSCO</t>
  </si>
  <si>
    <t>MEJORAMIENTO DE LOS SERVICIOS DE SALUD DEL CENTRO DE SALUD COTABAMBAS, DISTRITO DE COTABAMBAS, PROVINCIA DE COTABAMBAS, DEPARTAMENTO DE APURIMAC</t>
  </si>
  <si>
    <t>MEJORAMIENTO DE LOS SERVICIOS DE SALUD DEL HOSPITAL DISTRITAL DE PACASMAYO, DISTRITO DE PACASMAYO, PROVINCIA DE PACASMAYO - LA LIBERTAD</t>
  </si>
  <si>
    <t>MEJORAMIENTO DE LOS SERVICIOS DE SALUD DEL CENTRO DE SALUD HAQUIRA, DISTRITO HAQUIRA, PROVINCIA COTABAMBAS, DEPARTAMENTO APURIMAC</t>
  </si>
  <si>
    <t>MEJORAMIENTO DE LA CAPACIDAD RESOLUTIVA DEL ESTABLECIMIENTO DE SALUD ESTRATEGICO DE PUTINA, PROVINCIA SAN ANTONIO DE PUTINA - REGION PUNO</t>
  </si>
  <si>
    <t>MEJORAMIENTO DE LOS SERVICIOS DE SALUD DEL ESTABLECIMIENTO DE SALUD PROGRESO, DEL DISTRITO DE CHIMBOTE, PROVINCIA DE SANTA, DEPARTAMENTO DE ANCASH</t>
  </si>
  <si>
    <t>MEJORAMIENTO DE LOS SERVICIOS DE SALUD DEL HOSPITAL DE ESPINAR, DISTRITO Y PROVINCIA DE ESPINAR, DEPARTAMENTO DE CUSCO</t>
  </si>
  <si>
    <t>MEJORAMIENTO SERVICIOS DE SALUD DEL CENTRO DE SALUD SAN JACINTO DEL DISTRITO DE NEPEÑA - PROVINCIA DE SANTA - DEPARTAMENTO DE ANCASH</t>
  </si>
  <si>
    <t>CONSTRUCCION DE CENTROS O SERVICIOS MOVILES DE ATENCION DE SALUD; RENOVACION DE CENTROS O SERVICIOS MOVILES DE ATENCION DE SALUD; EN EL(LA) EESS QUICHES - QUICHES EN LA LOCALIDAD QUICHES, DISTRITO DE QUICHES, PROVINCIA SIHUAS, DEPARTAMENTO ANCASH</t>
  </si>
  <si>
    <t>CONSTRUCCION DE CENTROS O SERVICIOS MOVILES DE ATENCION DE SALUD; RENOVACION DE CENTROS O SERVICIOS MOVILES DE ATENCION DE SALUD; EN EL(LA) EESS PARIACOTO - PARIACOTO DISTRITO DE PARIACOTO, PROVINCIA HUARAZ, DEPARTAMENTO ANCASH</t>
  </si>
  <si>
    <t>RENOVACION DE CONSULTORIO, LOSA DE PAVIMENTO, COBERTURA, UNIDADES DE SUMINISTRO DE ENERGIA, INSTALADOR DE TUBERIAS Y CONEXIONES MECANICAS; CONSTRUCCION DE VEREDA; ADQUISICION DE EQUIPAMIENTO INTERACTIVO; EN EL(LA) EESS CAYALTI EN LA LOCALIDAD CAYALTI</t>
  </si>
  <si>
    <t>RENOVACION DE CENTROS O SERVICIOS MOVILES DE ATENCION DE SALUD; ADQUISICION DE CENTROS O SERVICIOS MOVILES DE ATENCION DE SALUD; EN EL(LA) EESS LAS LOMAS EN LA LOCALIDAD LAS LOMAS, DISTRITO DE LAS LOMAS, PROVINCIA PIURA, DEPARTAMENTO PIURA</t>
  </si>
  <si>
    <t>RECUPERACION DE LOS SERVICIOS DE SALUD DEL PUESTO DE SALUD SAN PEDRO - DISTRITO DE CHULUCANAS - PROVINCIA DE MORROPON - DEPARTAMENTO DE PIURA</t>
  </si>
  <si>
    <t>RECUPERACION DE LOS SERVICIOS DE SALUD DEL PUESTO DE SALUD (I-1) SAPCHA - DISTRITO DE ACOCHACA - PROVINCIA DE ASUNCION - DEPARTAMENTO DE ANCASH</t>
  </si>
  <si>
    <t>CONSTRUCCION DE CENTROS O SERVICIOS MOVILES DE ATENCION DE SALUD; RENOVACION DE CENTROS O SERVICIOS MOVILES DE ATENCION DE SALUD; EN EL(LA) EESS VICOS - MARCARA DISTRITO DE MARCARA, PROVINCIA CARHUAZ, DEPARTAMENTO ANCASH</t>
  </si>
  <si>
    <t>RENOVACION DE CENTROS O SERVICIOS MOVILES DE ATENCION DE SALUD; ADQUISICION DE CENTROS O SERVICIOS MOVILES DE ATENCION DE SALUD; EN EL(LA) EESS C.S SALITRAL EN LA LOCALIDAD SALITRAL, DISTRITO DE SALITRAL, PROVINCIA MORROPON, DEPARTAMENTO PIURA</t>
  </si>
  <si>
    <t>MEJORAMIENTO Y AMPLIACION DE LOS SERVICIOS DE SALUD DEL CENTRO DE SALUD CAURI, DISTRITO DE SAN MIGUEL DE CAURI - LAURICOCHA - HUANUCO</t>
  </si>
  <si>
    <t>MEJORAMIENTO DE LA CAPACIDAD RESOLUTIVA DEL ESTABLECIMIENTO DE SALUD I-1 DEL CENTRO POBLADO DE ESCCANA, DISTRITO DE CHILCAS - LA MAR - AYACUCHO</t>
  </si>
  <si>
    <t>MEJORAMIENTO DE LOS SERVICIOS DE SALUD DEL PUESTO DE SALUD DE TINGO CHICO, DISTRITO DE CHUQUIS - DOS DE MAYO - HUANUCO</t>
  </si>
  <si>
    <t>MEJORAMIENTO Y AMPLIACION DE LOS SERVICIOS DE SALUD DEL PUESTO DE SALUD ANTACOLPA, DISTRITO DE SAN MIGUEL DE CAURI - LAURICOCHA - HUANUCO</t>
  </si>
  <si>
    <t>MEJORAMIENTO Y AMPLIACION DEL SERVICIO DE SALUD DEL C.P. DE UDIMA, DISTRITO DE CATACHE, PROVINCIA DE SANTA CRUZ - CAJAMARCA</t>
  </si>
  <si>
    <t>MEJORAMIENTO DE LOS SERVICIOS DE SALUD, DE LOS PUESTOS DE SALUD I-1 DE 30 DE AGOSTO E INDEPENDENCIA, EN EL EJE DE MICRO RED CARRETERO, EN LA MICRO RED YURIMAGUAS, DISTRITO YURIMAGUAS, PROVINCIA DE ALTO AMAZONAS - LORETO</t>
  </si>
  <si>
    <t>CONSTRUCCION DE CENTROS O SERVICIOS MOVILES DE ATENCION DE SALUD; RENOVACION DE CENTROS O SERVICIOS MOVILES DE ATENCION DE SALUD; EN EL(LA) EESS JIMBE - CACERES DEL PERU DISTRITO DE CACERES DEL PERU, PROVINCIA SANTA, DEPARTAMENTO ANCASH</t>
  </si>
  <si>
    <t>MEJORAMIENTO Y AMPLIACION DE LA CAPACIDAD DE SERVICIOS DE LOS CENTROS DE SALUD TIPO I-1 DEL CENTRO POBLADO DE ANCO Y CENTRO POBLADO DE ARWIMAYO (ARHUIMAYO) - DISTRITO DE ANCO - PROVINCIA DE LA MAR - REGION AYACUCHO</t>
  </si>
  <si>
    <t>MEJORAMIENTO DEL SERVICIO DE ATENCION INTEGRAL EN EL PUESTO DE SALUD DE CASHAPAMPA DISTRITO DE CASHAPAMPA - PROVINCIA DE SIHUAS - DEPARTAMENTO DE ANCASH</t>
  </si>
  <si>
    <t>MEJORAMIENTO DE LAS PRACTICAS SALUDABLES EN LAS FAMILIAS PARA REDUCIR LA DESNUTRICION CRONICA INFANTIL, MEDIANTE EL FORTALECIMIENTO DE LA ORGANIZACION Y GESTION DE LA SALUD EN 03 COMUNIDADES DE LIMABAMBA, DISTRITO DE LIMABAMBA - RODRIGUEZ DE MENDOZA</t>
  </si>
  <si>
    <t>REPARACION DE CENTROS O SERVICIOS MOVILES DE ATENCION DE SALUD; CONSTRUCCION DE TECHOS PERMANENTES CONVERTIBLES Y CERCO DE LADRILLOCONCRETO; EN EL(LA) EESS HOSPITAL DE APOYO II-SULLANA EN LA LOCALIDAD SULLANA, DISTRITO DE SULLANA, PROVINCIA SULLANA, DEPARTAMENTO PIURA</t>
  </si>
  <si>
    <t>ADQUISICION DE CENTROS O SERVICIOS MOVILES DE ATENCION DE SALUD; CONSTRUCCION DE CENTROS O SERVICIOS MOVILES DE ATENCION DE SALUD; RENOVACION DE CENTROS O SERVICIOS MOVILES DE ATENCION DE SALUD; EN EL(LA) EESS SAPILLLICA EN LA LOCALIDAD SAPILLICA, DISTRITO DE SAPILLICA, PROVINCIA AYABACA, DEPARTAMENTO PIURA</t>
  </si>
  <si>
    <t>RENOVACION DE CENTROS O SERVICIOS MOVILES DE ATENCION DE SALUD; CONSTRUCCION DE CENTROS O SERVICIOS MOVILES DE ATENCION DE SALUD; ADQUISICION DE CENTROS O SERVICIOS MOVILES DE ATENCION DE SALUD; EN EL(LA) EESS P.S PACCHA EN LA LOCALIDAD PACCHA, DISTRITO DE CHULUCANAS, PROVINCIA MORROPON, DEPARTAMENTO PIURA</t>
  </si>
  <si>
    <t>MEJORAMIENTO Y AMPLIACION DE LOS SERVICIOS DE SALUD DEL ESTABLECIMIENTO DE SALUD LLATA, DISTRITO DE LLATA, PROVINCIA DE HUAMALIES - REGION HUANUCO</t>
  </si>
  <si>
    <t>MEJORAMIENTO DE LOS SERVICIOS DE SALUD DEL ESTABLECIMIENTO DE SALUD HUARI, DISTRITO Y PROVINCIA DE HUARI DEPARTAMENTO DE ANCASH</t>
  </si>
  <si>
    <t>ADQUISICION DE CENTROS O SERVICIOS MOVILES DE ATENCION DE SALUD; EN EL(LA) EESS HOSPITAL CARLOS LANFRANCO LA HOZ - PUENTE PIEDRA DISTRITO DE PUENTE PIEDRA, PROVINCIA LIMA, DEPARTAMENTO LIMA</t>
  </si>
  <si>
    <t>ADQUISICION DE CENTROS O SERVICIOS MOVILES DE ATENCION DE SALUD; EN EL(LA) EESS HOSPITAL DE EMERGENCIAS VILLA EL SALVADOR - VILLA SALVADOR DISTRITO DE VILLA EL SALVADOR, PROVINCIA LIMA, DEPARTAMENTO LIMA</t>
  </si>
  <si>
    <t>ADQUISICION DE CENTROS O SERVICIOS MOVILES DE ATENCION DE SALUD; EN EL(LA) EESS HOSPITAL NACIONAL ARZOBISPO LOAYZA - LIMA DISTRITO DE LIMA, PROVINCIA LIMA, DEPARTAMENTO LIMA</t>
  </si>
  <si>
    <t>ADQUISICION DE CENTROS O SERVICIOS MOVILES DE ATENCION DE SALUD; EN EL(LA) EESS NACIONAL CAYETANO HEREDIA - SAN MARTIN DE PORRES DISTRITO DE SAN MARTIN DE PORRES, PROVINCIA LIMA, DEPARTAMENTO LIMA</t>
  </si>
  <si>
    <t>ADQUISICION DE CENTROS O SERVICIOS MOVILES DE ATENCION DE SALUD; EN EL(LA) EESS HOSPITAL NACIONAL HIPOLITO UNANUE - EL AGUSTINO DISTRITO DE EL AGUSTINO, PROVINCIA LIMA, DEPARTAMENTO LIMA</t>
  </si>
  <si>
    <t>ADQUISICION DE CENTROS O SERVICIOS MOVILES DE ATENCION DE SALUD; EN EL(LA) EESS HOSPITAL VICTOR LARCO HERRERA - MAGDALENA DEL MAR DISTRITO DE MAGDALENA DEL MAR, PROVINCIA LIMA, DEPARTAMENTO LIMA</t>
  </si>
  <si>
    <t>ADQUISICION DE CENTROS O SERVICIOS MOVILES DE ATENCION DE SALUD; EN EL(LA) EESS HOSPITAL MARIA AUXILIADORA - SAN JUAN DE MIRAFLORES EN LA LOCALIDAD CIUDAD DE DIOS, DISTRITO DE SAN JUAN DE MIRAFLORES, PROVINCIA LIMA, DEPARTAMENTO LIMA</t>
  </si>
  <si>
    <t>ADQUISICION DE CENTROS O SERVICIOS MOVILES DE ATENCION DE SALUD; EN EL(LA) EESS HOSPITAL NACIONAL SERGIO E. BERNALES - COMAS DISTRITO DE COMAS, PROVINCIA LIMA, DEPARTAMENTO LIMA</t>
  </si>
  <si>
    <t>ADQUISICION DE CENTROS O SERVICIOS MOVILES DE ATENCION DE SALUD; EN EL(LA) EESS HOSPITAL SAN JUAN DE LURIGANCHO - SAN JUAN DE LURIGANCHO DISTRITO DE SAN JUAN DE LURIGANCHO, PROVINCIA LIMA, DEPARTAMENTO LIMA</t>
  </si>
  <si>
    <t>ADQUISICION DE CENTROS O SERVICIOS MOVILES DE ATENCION DE SALUD; EN EL(LA) EESS HOSPITAL DE BAJA COMPLEJIDAD HUAYCAN - ATE DISTRITO DE ATE, PROVINCIA LIMA, DEPARTAMENTO LIMA</t>
  </si>
  <si>
    <t>FORTALECIMIENTO DE LA ATENCION DE LOS SERVICIOS DE EMERGENCIAS Y SERVICIOS ESPECIALIZADOS - NUEVO HOSPITAL DE LIMA ESTE - VITARTE</t>
  </si>
  <si>
    <t>FUENTE DE INFORMACIÓN: Transparencia Económica - Ministerio de Economía y Finanzas de fecha 31.01.2019</t>
  </si>
  <si>
    <t>RENOVACION DE CERCADO DE METAL, VEREDA, JARDIN, TANQUES DE ALMACENAMIENTO DE AGUA, DRENAJE DE AGUA PLUVIALES, DESAGÜE, COBERTURA, SALA O LABORATORIO DE PATOLOGIA, UNIDADES DE SUMINISTRO DE ENERGIA, CASA RESIDENCIAL, AMBIENTE DE ALMACEN O ARCHIVO, SALAS DE REUNIONES O USOS MULTIPLES, EXTINTORES Y SEÑALADORES; REPARACION DE LOSA DE CONCRETO, CERCO DE LADRILLO/CONCRETO, PANELES DE PUERTA, PANTALLAS DE VENTANA Y ESTABILIZADOR DE SUELO; ADQUISICION DE KITS DE EQUIPOS MEDICOS DE LABORATORIO O DE CAMPO</t>
  </si>
  <si>
    <t>RENOVACION DE CENTROS O SERVICIOS MOVILES DE ATENCION DE SALUD; CONSTRUCCION DE CENTROS O SERVICIOS MOVILES DE ATENCION DE SALUD; ADQUISICION DE CENTROS O SERVICIOS MOVILES DE ATENCION DE SALUD; EN EL(LA) EESS LA PEÑITA EN LA LOCALIDAD LA PEÑITA, DISTRITO DE TAMBO GRANDE, PROVINCIA PIURA, DEPARTAMENTO PIURA</t>
  </si>
  <si>
    <t>CONSTRUCCION DE CERCO DE LADRILLO/CONCRETO Y VEREDA; RENOVACION DE CONSULTORIO, LOSA DE PAVIMENTO, COBERTURA Y INSTALADOR DE TUBERIAS; ADQUISICION DE UNIDADES DE SUMINISTRO DE ENERGIA Y EQUIPAMIENTO INTERACTIVO; EN EL(LA) EESS REQUE EN LA LOCALIDAD REQUE, DISTRITO DE REQUE, PROVINCIA CHICLAYO, DEPARTAMENTO LAMBAYEQUE</t>
  </si>
  <si>
    <t>REPARACION DE CERCO DE LADRILLO/CONCRETO, LOSA DE CONCRETO, PANELES DE PUERTA, PANTALLAS DE VENTANA, CERCADO DE METAL, TABLERO DE CONTROLES DE MEDIO VOLTAJE Y ABASTECIMIENTO DE AGUA; RENOVACION DE COLUMNAS, VEREDA, BARANDAS, DRENAJE DE AGUA PLUVIALES, EXTINTORES Y SEÑALADORES; CONSTRUCCION DE CARPA O SALON DE EMERGENCIA Y CARPA O SALON DE EMERGENCIA; ADQUISICION DE KITS DE EQUIPOS MEDICOS DE LABORATORIO O DE CAMPO O PRODUCTOS RELACIONADOS Y KITS DE EQUIPOS MEDICOS DE LABORATORIO O DE CAMPO O PRO</t>
  </si>
  <si>
    <t>REPARACION DE CERCO DE LADRILLO/CONCRETO, SISTEMA DE PARED INTERIOR Y SISTEMAS DE CIELO RASO; RENOVACION DE DRENAJE DE AGUA PLUVIALES, TANQUES DE ALMACENAMIENTO DE AGUA, ABASTECIMIENTO DE AGUA Y AUTOCLAVES O ESTERILIZADORES DE VAPOR; CONSTRUCCION DE UNIDADES DE SUMINISTRO DE ENERGIA; ADQUISICION DE MICROSCOPIO BINOCULAR, CENTRIFUGAS DE MESA , MICRO CENTRIFUGAS Y MONITORES PARA ULTRASONIDO O DOPPLER O ECO PARA USO MEDICO; EN EL(LA) EESS MATERNO INFANTIL ANGASMARCA - ANGASMARCA EN LA LOCALIDAD ANG</t>
  </si>
  <si>
    <t>CONSTRUCCION DE CERCO DE LADRILLO/CONCRETO, VEREDA, LOSA DE PAVIMENTO Y ESTACION DE AMBULANCIAS; RENOVACION DE TANQUES DE ALMACENAMIENTO DE AGUA, TANQUES SEPTICOS, UNIDADES DE SUMINISTRO DE ENERGIA Y BAÑO O SERVICIOS SANITARIO; ADQUISICION DE UNIDADES DE TERMINALES DE TELECOMUNICACIONES Y MODULOS DE TRABAJO PARA USO CLINICO; EN EL(LA) EESS TRIGAL - CASITAS EN LA LOCALIDAD TRIGAL, DISTRITO DE CASITAS, PROVINCIA CONTRALMIRANTE VILLAR, DEPARTAMENTO TUMBES</t>
  </si>
  <si>
    <t>RENOVACION DE CERCO DE LADRILLO/CONCRETO, COBERTURA, EMPALMES DE REVESTIMIENTO DE PAREDES, VEREDA, ALAMBRES O CABLES ELECTRICOS Y DRENAJE DE AGUA PLUVIALES; REPARACION DE PISOS PARA ACCESOS Y DESAGÜE; CONSTRUCCION DE ESTACION DE AMBULANCIAS Y ABASTECIMIENTO DE AGUA; ADQUISICION DE AMBULANCIAS; EN EL(LA) EESS CHIÑAMA EN LA LOCALIDAD CHIÑAMA, DISTRITO DE CAÑARIS, PROVINCIA FERREÑAFE, DEPARTAMENTO LAMBAYEQUE</t>
  </si>
  <si>
    <t>CONSTRUCCION DE CENTROS O SERVICIOS MOVILES DE ATENCION DE SALUD; RENOVACION DE CENTROS O SERVICIOS MOVILES DE ATENCION DE SALUD; EN EL(LA) EESS COLCAP - CACERES DEL PERU EN LA LOCALIDAD COLCAP, DISTRITO DE CACERES DEL PERU, PROVINCIA SANTA, DEPARTAMENTO ANCASH</t>
  </si>
  <si>
    <t>Nivel de Ejecución     
Mes Enero 2019 (Devengado)</t>
  </si>
  <si>
    <t>AL PLIEGO DEL MINISTERIO DE SALUD AL MES DE ENERO 2019</t>
  </si>
  <si>
    <t>AL MES DE ENERO 2019</t>
  </si>
  <si>
    <t>FUENTE DE INFORMACION: Transparencia Económica - Ministerio de Economía y Finanzas de fecha 31.01.2019</t>
  </si>
  <si>
    <t>001-117: ADMINISTRACION CENTRAL - MINSA</t>
  </si>
  <si>
    <t>125-1655: PROGRAMA NACIONAL DE INVERSIONES EN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</si>
</sst>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 * #,##0_ ;_ * \-#,##0_ ;_ * &quot;-&quot;??_ ;_ @_ "/>
    <numFmt numFmtId="165" formatCode="_(* #,##0_);_(* \(#,##0\);_(* &quot;-&quot;??_);_(@_)"/>
    <numFmt numFmtId="166" formatCode="#,##0.0"/>
    <numFmt numFmtId="167" formatCode="0.0"/>
    <numFmt numFmtId="168" formatCode="_ * #,##0.00_ ;_ * \-#,##0.00_ ;_ * \-??_ ;_ @_ 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 Black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Verdana"/>
      <family val="2"/>
    </font>
    <font>
      <sz val="7"/>
      <name val="Arial"/>
      <family val="2"/>
    </font>
    <font>
      <b/>
      <sz val="9"/>
      <color indexed="9"/>
      <name val="Arial"/>
      <family val="2"/>
    </font>
    <font>
      <sz val="11"/>
      <name val="Arial Black"/>
      <family val="2"/>
    </font>
    <font>
      <sz val="9"/>
      <name val="Arial"/>
      <family val="2"/>
    </font>
    <font>
      <b/>
      <sz val="11"/>
      <color indexed="8"/>
      <name val="Arial Black"/>
      <family val="2"/>
    </font>
    <font>
      <sz val="9"/>
      <color indexed="16"/>
      <name val="Arial"/>
      <family val="2"/>
    </font>
    <font>
      <b/>
      <sz val="9"/>
      <name val="Arial"/>
      <family val="2"/>
    </font>
    <font>
      <b/>
      <sz val="9"/>
      <color indexed="16"/>
      <name val="Arial"/>
      <family val="2"/>
    </font>
    <font>
      <sz val="9"/>
      <color indexed="8"/>
      <name val="Arial"/>
      <family val="2"/>
    </font>
    <font>
      <b/>
      <sz val="9"/>
      <color indexed="18"/>
      <name val="Arial"/>
      <family val="2"/>
    </font>
    <font>
      <b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7"/>
      <color indexed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22"/>
      </left>
      <right style="medium">
        <color indexed="22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medium">
        <color indexed="22"/>
      </left>
      <right style="thin">
        <color indexed="9"/>
      </right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8" fontId="1" fillId="0" borderId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22" fillId="0" borderId="0" applyNumberFormat="0" applyFill="0" applyBorder="0" applyAlignment="0" applyProtection="0"/>
  </cellStyleXfs>
  <cellXfs count="135">
    <xf numFmtId="0" fontId="0" fillId="0" borderId="0" xfId="0"/>
    <xf numFmtId="0" fontId="8" fillId="2" borderId="0" xfId="8" applyFont="1" applyFill="1"/>
    <xf numFmtId="0" fontId="3" fillId="2" borderId="0" xfId="8" applyFont="1" applyFill="1" applyAlignment="1">
      <alignment wrapText="1"/>
    </xf>
    <xf numFmtId="0" fontId="8" fillId="2" borderId="0" xfId="8" applyFont="1" applyFill="1" applyAlignment="1">
      <alignment horizontal="center"/>
    </xf>
    <xf numFmtId="3" fontId="8" fillId="2" borderId="0" xfId="8" applyNumberFormat="1" applyFont="1" applyFill="1"/>
    <xf numFmtId="3" fontId="8" fillId="2" borderId="0" xfId="8" applyNumberFormat="1" applyFont="1" applyFill="1" applyAlignment="1">
      <alignment horizontal="center"/>
    </xf>
    <xf numFmtId="0" fontId="4" fillId="2" borderId="0" xfId="8" applyFont="1" applyFill="1"/>
    <xf numFmtId="3" fontId="4" fillId="2" borderId="0" xfId="8" applyNumberFormat="1" applyFont="1" applyFill="1"/>
    <xf numFmtId="0" fontId="11" fillId="0" borderId="0" xfId="9" applyFont="1" applyFill="1" applyBorder="1"/>
    <xf numFmtId="0" fontId="11" fillId="0" borderId="0" xfId="9" applyFont="1" applyAlignment="1">
      <alignment horizontal="center" vertical="center" wrapText="1"/>
    </xf>
    <xf numFmtId="0" fontId="11" fillId="0" borderId="0" xfId="9" applyFont="1"/>
    <xf numFmtId="0" fontId="15" fillId="4" borderId="2" xfId="9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0" fillId="0" borderId="0" xfId="0" applyFont="1"/>
    <xf numFmtId="0" fontId="16" fillId="0" borderId="0" xfId="0" applyFont="1" applyAlignment="1">
      <alignment vertical="center" wrapText="1"/>
    </xf>
    <xf numFmtId="0" fontId="16" fillId="0" borderId="0" xfId="0" applyFont="1"/>
    <xf numFmtId="0" fontId="20" fillId="0" borderId="0" xfId="0" applyFont="1" applyBorder="1"/>
    <xf numFmtId="0" fontId="17" fillId="0" borderId="2" xfId="0" applyFont="1" applyBorder="1" applyAlignment="1">
      <alignment horizontal="justify" vertical="center" wrapText="1"/>
    </xf>
    <xf numFmtId="3" fontId="17" fillId="0" borderId="2" xfId="0" applyNumberFormat="1" applyFont="1" applyBorder="1" applyAlignment="1">
      <alignment horizontal="righ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left" vertical="center" wrapText="1"/>
    </xf>
    <xf numFmtId="165" fontId="14" fillId="5" borderId="2" xfId="1" applyNumberFormat="1" applyFont="1" applyFill="1" applyBorder="1" applyAlignment="1">
      <alignment horizontal="right" vertical="center" wrapText="1"/>
    </xf>
    <xf numFmtId="3" fontId="14" fillId="5" borderId="2" xfId="1" applyNumberFormat="1" applyFont="1" applyFill="1" applyBorder="1" applyAlignment="1">
      <alignment horizontal="right" vertical="center" wrapText="1"/>
    </xf>
    <xf numFmtId="49" fontId="15" fillId="2" borderId="2" xfId="0" applyNumberFormat="1" applyFont="1" applyFill="1" applyBorder="1" applyAlignment="1">
      <alignment vertical="center" wrapText="1"/>
    </xf>
    <xf numFmtId="167" fontId="20" fillId="0" borderId="0" xfId="0" applyNumberFormat="1" applyFont="1"/>
    <xf numFmtId="4" fontId="20" fillId="0" borderId="0" xfId="0" applyNumberFormat="1" applyFont="1"/>
    <xf numFmtId="0" fontId="16" fillId="4" borderId="0" xfId="0" applyFont="1" applyFill="1" applyAlignment="1">
      <alignment vertical="center" wrapText="1"/>
    </xf>
    <xf numFmtId="167" fontId="11" fillId="0" borderId="0" xfId="9" applyNumberFormat="1" applyFont="1" applyFill="1"/>
    <xf numFmtId="0" fontId="13" fillId="4" borderId="0" xfId="9" applyFont="1" applyFill="1" applyBorder="1" applyAlignment="1">
      <alignment horizontal="center" vertical="center" wrapText="1"/>
    </xf>
    <xf numFmtId="0" fontId="11" fillId="0" borderId="0" xfId="9" applyFont="1" applyAlignment="1">
      <alignment vertical="center" wrapText="1"/>
    </xf>
    <xf numFmtId="0" fontId="14" fillId="0" borderId="0" xfId="9" applyFont="1" applyAlignment="1">
      <alignment vertical="center" wrapText="1"/>
    </xf>
    <xf numFmtId="167" fontId="11" fillId="0" borderId="0" xfId="9" applyNumberFormat="1" applyFont="1"/>
    <xf numFmtId="167" fontId="11" fillId="0" borderId="0" xfId="9" applyNumberFormat="1" applyFont="1" applyAlignment="1">
      <alignment vertical="center"/>
    </xf>
    <xf numFmtId="167" fontId="17" fillId="0" borderId="2" xfId="0" applyNumberFormat="1" applyFont="1" applyBorder="1" applyAlignment="1">
      <alignment horizontal="right" vertical="center" wrapText="1"/>
    </xf>
    <xf numFmtId="0" fontId="11" fillId="2" borderId="0" xfId="9" applyFont="1" applyFill="1" applyAlignment="1">
      <alignment horizontal="right"/>
    </xf>
    <xf numFmtId="167" fontId="11" fillId="2" borderId="0" xfId="9" applyNumberFormat="1" applyFont="1" applyFill="1" applyAlignment="1">
      <alignment horizontal="right"/>
    </xf>
    <xf numFmtId="167" fontId="11" fillId="0" borderId="0" xfId="9" applyNumberFormat="1" applyFont="1" applyFill="1" applyAlignment="1">
      <alignment horizontal="right"/>
    </xf>
    <xf numFmtId="0" fontId="21" fillId="0" borderId="0" xfId="0" applyFont="1" applyAlignment="1">
      <alignment vertical="center" wrapText="1"/>
    </xf>
    <xf numFmtId="0" fontId="11" fillId="0" borderId="0" xfId="9" applyFont="1" applyAlignment="1">
      <alignment horizontal="justify" vertical="top"/>
    </xf>
    <xf numFmtId="0" fontId="14" fillId="2" borderId="0" xfId="9" applyFont="1" applyFill="1" applyBorder="1" applyAlignment="1">
      <alignment horizontal="right" wrapText="1"/>
    </xf>
    <xf numFmtId="3" fontId="14" fillId="5" borderId="2" xfId="1" applyNumberFormat="1" applyFont="1" applyFill="1" applyBorder="1" applyAlignment="1">
      <alignment horizontal="left" vertical="center" wrapText="1"/>
    </xf>
    <xf numFmtId="166" fontId="14" fillId="5" borderId="2" xfId="1" applyNumberFormat="1" applyFont="1" applyFill="1" applyBorder="1" applyAlignment="1">
      <alignment horizontal="right" vertical="center" wrapText="1"/>
    </xf>
    <xf numFmtId="0" fontId="15" fillId="4" borderId="2" xfId="9" applyFont="1" applyFill="1" applyBorder="1" applyAlignment="1">
      <alignment horizontal="right" vertical="center" wrapText="1"/>
    </xf>
    <xf numFmtId="0" fontId="11" fillId="0" borderId="0" xfId="9" applyFont="1" applyAlignment="1">
      <alignment horizontal="right"/>
    </xf>
    <xf numFmtId="0" fontId="16" fillId="0" borderId="0" xfId="0" quotePrefix="1" applyFont="1" applyAlignment="1">
      <alignment vertical="center" wrapText="1"/>
    </xf>
    <xf numFmtId="3" fontId="17" fillId="0" borderId="10" xfId="0" applyNumberFormat="1" applyFont="1" applyBorder="1" applyAlignment="1">
      <alignment horizontal="right" vertical="center" wrapText="1"/>
    </xf>
    <xf numFmtId="3" fontId="14" fillId="5" borderId="10" xfId="1" applyNumberFormat="1" applyFont="1" applyFill="1" applyBorder="1" applyAlignment="1">
      <alignment horizontal="right" vertical="center" wrapText="1"/>
    </xf>
    <xf numFmtId="0" fontId="4" fillId="2" borderId="0" xfId="9" applyFont="1" applyFill="1" applyAlignment="1">
      <alignment horizontal="right" wrapText="1"/>
    </xf>
    <xf numFmtId="167" fontId="14" fillId="5" borderId="2" xfId="1" applyNumberFormat="1" applyFont="1" applyFill="1" applyBorder="1" applyAlignment="1">
      <alignment horizontal="right" vertical="center" wrapText="1"/>
    </xf>
    <xf numFmtId="166" fontId="17" fillId="0" borderId="2" xfId="0" applyNumberFormat="1" applyFont="1" applyBorder="1" applyAlignment="1">
      <alignment horizontal="right" vertical="center" wrapText="1"/>
    </xf>
    <xf numFmtId="166" fontId="17" fillId="0" borderId="10" xfId="0" applyNumberFormat="1" applyFont="1" applyBorder="1" applyAlignment="1">
      <alignment horizontal="right" vertical="center" wrapText="1"/>
    </xf>
    <xf numFmtId="43" fontId="16" fillId="0" borderId="0" xfId="0" applyNumberFormat="1" applyFont="1" applyAlignment="1">
      <alignment vertical="center" wrapText="1"/>
    </xf>
    <xf numFmtId="4" fontId="0" fillId="0" borderId="0" xfId="0" applyNumberFormat="1"/>
    <xf numFmtId="43" fontId="0" fillId="0" borderId="0" xfId="0" applyNumberFormat="1"/>
    <xf numFmtId="166" fontId="16" fillId="0" borderId="0" xfId="0" applyNumberFormat="1" applyFont="1" applyAlignment="1">
      <alignment vertical="center" wrapText="1"/>
    </xf>
    <xf numFmtId="3" fontId="23" fillId="0" borderId="0" xfId="10" applyNumberFormat="1" applyFont="1" applyBorder="1" applyAlignment="1">
      <alignment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3" fontId="11" fillId="0" borderId="0" xfId="9" applyNumberFormat="1" applyFont="1"/>
    <xf numFmtId="43" fontId="25" fillId="0" borderId="0" xfId="1" applyFont="1"/>
    <xf numFmtId="43" fontId="24" fillId="0" borderId="0" xfId="1" applyFont="1" applyAlignment="1">
      <alignment vertical="center" wrapText="1"/>
    </xf>
    <xf numFmtId="3" fontId="3" fillId="0" borderId="0" xfId="9" applyNumberFormat="1" applyFont="1" applyBorder="1" applyAlignment="1">
      <alignment horizontal="left" vertical="center" wrapText="1"/>
    </xf>
    <xf numFmtId="3" fontId="26" fillId="0" borderId="0" xfId="0" applyNumberFormat="1" applyFont="1"/>
    <xf numFmtId="3" fontId="17" fillId="0" borderId="2" xfId="0" applyNumberFormat="1" applyFont="1" applyFill="1" applyBorder="1" applyAlignment="1">
      <alignment horizontal="right" vertical="center" wrapText="1"/>
    </xf>
    <xf numFmtId="0" fontId="4" fillId="2" borderId="0" xfId="9" applyFont="1" applyFill="1" applyAlignment="1">
      <alignment horizontal="left" wrapText="1"/>
    </xf>
    <xf numFmtId="0" fontId="27" fillId="0" borderId="0" xfId="0" applyFont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/>
    </xf>
    <xf numFmtId="3" fontId="18" fillId="3" borderId="2" xfId="0" applyNumberFormat="1" applyFont="1" applyFill="1" applyBorder="1" applyAlignment="1">
      <alignment horizontal="center" vertical="center"/>
    </xf>
    <xf numFmtId="167" fontId="18" fillId="3" borderId="2" xfId="0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 wrapText="1"/>
    </xf>
    <xf numFmtId="1" fontId="15" fillId="0" borderId="2" xfId="0" applyNumberFormat="1" applyFont="1" applyFill="1" applyBorder="1" applyAlignment="1">
      <alignment horizontal="center" vertical="center" wrapText="1"/>
    </xf>
    <xf numFmtId="3" fontId="29" fillId="6" borderId="30" xfId="0" applyNumberFormat="1" applyFont="1" applyFill="1" applyBorder="1" applyAlignment="1">
      <alignment horizontal="right"/>
    </xf>
    <xf numFmtId="3" fontId="11" fillId="0" borderId="0" xfId="9" applyNumberFormat="1" applyFont="1" applyAlignment="1">
      <alignment horizontal="right"/>
    </xf>
    <xf numFmtId="0" fontId="3" fillId="2" borderId="0" xfId="8" applyFont="1" applyFill="1" applyAlignment="1">
      <alignment wrapText="1"/>
    </xf>
    <xf numFmtId="0" fontId="3" fillId="2" borderId="0" xfId="8" applyFont="1" applyFill="1" applyAlignment="1">
      <alignment horizontal="center" vertical="center" wrapText="1"/>
    </xf>
    <xf numFmtId="3" fontId="4" fillId="2" borderId="0" xfId="9" applyNumberFormat="1" applyFont="1" applyFill="1" applyAlignment="1">
      <alignment horizontal="right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9" xfId="9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167" fontId="9" fillId="7" borderId="8" xfId="0" applyNumberFormat="1" applyFont="1" applyFill="1" applyBorder="1" applyAlignment="1">
      <alignment horizontal="center" vertical="center" wrapText="1"/>
    </xf>
    <xf numFmtId="0" fontId="9" fillId="7" borderId="33" xfId="9" applyFont="1" applyFill="1" applyBorder="1" applyAlignment="1">
      <alignment horizontal="center" vertical="center" wrapText="1"/>
    </xf>
    <xf numFmtId="0" fontId="11" fillId="2" borderId="0" xfId="8" applyFont="1" applyFill="1" applyAlignment="1"/>
    <xf numFmtId="3" fontId="11" fillId="2" borderId="0" xfId="8" applyNumberFormat="1" applyFont="1" applyFill="1" applyAlignment="1"/>
    <xf numFmtId="3" fontId="14" fillId="4" borderId="0" xfId="8" applyNumberFormat="1" applyFont="1" applyFill="1" applyBorder="1" applyAlignment="1"/>
    <xf numFmtId="0" fontId="11" fillId="0" borderId="0" xfId="9" applyFont="1" applyAlignment="1">
      <alignment vertical="center"/>
    </xf>
    <xf numFmtId="0" fontId="11" fillId="2" borderId="0" xfId="9" applyFont="1" applyFill="1" applyAlignment="1">
      <alignment wrapText="1"/>
    </xf>
    <xf numFmtId="0" fontId="11" fillId="0" borderId="0" xfId="9" applyFont="1" applyBorder="1" applyAlignment="1">
      <alignment vertical="center"/>
    </xf>
    <xf numFmtId="0" fontId="32" fillId="0" borderId="1" xfId="8" applyFont="1" applyFill="1" applyBorder="1" applyAlignment="1">
      <alignment horizontal="left" wrapText="1"/>
    </xf>
    <xf numFmtId="3" fontId="32" fillId="2" borderId="3" xfId="8" applyNumberFormat="1" applyFont="1" applyFill="1" applyBorder="1" applyAlignment="1">
      <alignment horizontal="right"/>
    </xf>
    <xf numFmtId="166" fontId="32" fillId="2" borderId="11" xfId="8" applyNumberFormat="1" applyFont="1" applyFill="1" applyBorder="1" applyAlignment="1">
      <alignment horizontal="right"/>
    </xf>
    <xf numFmtId="0" fontId="32" fillId="0" borderId="26" xfId="8" applyFont="1" applyFill="1" applyBorder="1" applyAlignment="1">
      <alignment horizontal="left" wrapText="1"/>
    </xf>
    <xf numFmtId="3" fontId="32" fillId="4" borderId="4" xfId="8" applyNumberFormat="1" applyFont="1" applyFill="1" applyBorder="1" applyAlignment="1">
      <alignment horizontal="right"/>
    </xf>
    <xf numFmtId="167" fontId="32" fillId="4" borderId="27" xfId="8" applyNumberFormat="1" applyFont="1" applyFill="1" applyBorder="1" applyAlignment="1">
      <alignment horizontal="right"/>
    </xf>
    <xf numFmtId="0" fontId="33" fillId="4" borderId="28" xfId="8" applyFont="1" applyFill="1" applyBorder="1" applyAlignment="1">
      <alignment horizontal="left" wrapText="1"/>
    </xf>
    <xf numFmtId="3" fontId="33" fillId="4" borderId="4" xfId="8" applyNumberFormat="1" applyFont="1" applyFill="1" applyBorder="1" applyAlignment="1">
      <alignment horizontal="right"/>
    </xf>
    <xf numFmtId="167" fontId="33" fillId="4" borderId="6" xfId="8" applyNumberFormat="1" applyFont="1" applyFill="1" applyBorder="1" applyAlignment="1">
      <alignment horizontal="right"/>
    </xf>
    <xf numFmtId="3" fontId="33" fillId="4" borderId="2" xfId="8" applyNumberFormat="1" applyFont="1" applyFill="1" applyBorder="1" applyAlignment="1">
      <alignment horizontal="right"/>
    </xf>
    <xf numFmtId="0" fontId="33" fillId="2" borderId="5" xfId="8" applyFont="1" applyFill="1" applyBorder="1" applyAlignment="1">
      <alignment horizontal="left" wrapText="1"/>
    </xf>
    <xf numFmtId="0" fontId="32" fillId="4" borderId="25" xfId="8" applyFont="1" applyFill="1" applyBorder="1" applyAlignment="1">
      <alignment horizontal="left" wrapText="1"/>
    </xf>
    <xf numFmtId="3" fontId="32" fillId="4" borderId="3" xfId="8" applyNumberFormat="1" applyFont="1" applyFill="1" applyBorder="1" applyAlignment="1">
      <alignment horizontal="right"/>
    </xf>
    <xf numFmtId="167" fontId="32" fillId="4" borderId="11" xfId="8" applyNumberFormat="1" applyFont="1" applyFill="1" applyBorder="1" applyAlignment="1">
      <alignment horizontal="right"/>
    </xf>
    <xf numFmtId="0" fontId="3" fillId="2" borderId="0" xfId="8" applyFont="1" applyFill="1" applyAlignment="1">
      <alignment wrapText="1"/>
    </xf>
    <xf numFmtId="0" fontId="7" fillId="2" borderId="0" xfId="8" applyFont="1" applyFill="1" applyAlignment="1">
      <alignment wrapText="1"/>
    </xf>
    <xf numFmtId="0" fontId="10" fillId="0" borderId="0" xfId="0" applyFont="1" applyFill="1" applyBorder="1" applyAlignment="1">
      <alignment horizontal="center" vertical="center" wrapText="1"/>
    </xf>
    <xf numFmtId="0" fontId="8" fillId="2" borderId="0" xfId="8" applyFont="1" applyFill="1" applyAlignment="1">
      <alignment wrapText="1"/>
    </xf>
    <xf numFmtId="3" fontId="30" fillId="0" borderId="0" xfId="10" applyNumberFormat="1" applyFont="1" applyBorder="1" applyAlignment="1">
      <alignment vertical="center" wrapText="1"/>
    </xf>
    <xf numFmtId="3" fontId="11" fillId="0" borderId="0" xfId="9" applyNumberFormat="1" applyFont="1" applyBorder="1" applyAlignment="1">
      <alignment vertical="center" wrapText="1"/>
    </xf>
    <xf numFmtId="0" fontId="32" fillId="5" borderId="12" xfId="8" applyFont="1" applyFill="1" applyBorder="1" applyAlignment="1">
      <alignment horizontal="center" vertical="center" wrapText="1"/>
    </xf>
    <xf numFmtId="0" fontId="32" fillId="5" borderId="12" xfId="8" applyFont="1" applyFill="1" applyBorder="1" applyAlignment="1">
      <alignment horizontal="center" vertical="center"/>
    </xf>
    <xf numFmtId="0" fontId="32" fillId="5" borderId="13" xfId="8" applyFont="1" applyFill="1" applyBorder="1" applyAlignment="1">
      <alignment horizontal="center" vertical="center" wrapText="1"/>
    </xf>
    <xf numFmtId="0" fontId="32" fillId="5" borderId="14" xfId="8" applyFont="1" applyFill="1" applyBorder="1" applyAlignment="1">
      <alignment horizontal="center" vertical="center" wrapText="1"/>
    </xf>
    <xf numFmtId="0" fontId="31" fillId="0" borderId="29" xfId="9" applyFont="1" applyBorder="1" applyAlignment="1">
      <alignment vertical="center" wrapText="1"/>
    </xf>
    <xf numFmtId="0" fontId="31" fillId="0" borderId="0" xfId="9" applyFont="1" applyBorder="1" applyAlignment="1">
      <alignment vertical="center"/>
    </xf>
    <xf numFmtId="3" fontId="31" fillId="0" borderId="0" xfId="1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" fontId="9" fillId="7" borderId="15" xfId="9" applyNumberFormat="1" applyFont="1" applyFill="1" applyBorder="1" applyAlignment="1">
      <alignment horizontal="center" vertical="center" wrapText="1"/>
    </xf>
    <xf numFmtId="4" fontId="9" fillId="7" borderId="32" xfId="9" applyNumberFormat="1" applyFont="1" applyFill="1" applyBorder="1" applyAlignment="1">
      <alignment horizontal="center" vertical="center" wrapText="1"/>
    </xf>
    <xf numFmtId="167" fontId="9" fillId="7" borderId="19" xfId="9" applyNumberFormat="1" applyFont="1" applyFill="1" applyBorder="1" applyAlignment="1">
      <alignment horizontal="center" vertical="center" wrapText="1"/>
    </xf>
    <xf numFmtId="167" fontId="9" fillId="7" borderId="17" xfId="9" applyNumberFormat="1" applyFont="1" applyFill="1" applyBorder="1" applyAlignment="1">
      <alignment horizontal="center" vertical="center" wrapText="1"/>
    </xf>
    <xf numFmtId="164" fontId="9" fillId="7" borderId="19" xfId="1" applyNumberFormat="1" applyFont="1" applyFill="1" applyBorder="1" applyAlignment="1">
      <alignment horizontal="center" vertical="center" wrapText="1"/>
    </xf>
    <xf numFmtId="164" fontId="9" fillId="7" borderId="17" xfId="1" applyNumberFormat="1" applyFont="1" applyFill="1" applyBorder="1" applyAlignment="1">
      <alignment horizontal="center" vertical="center" wrapText="1"/>
    </xf>
    <xf numFmtId="0" fontId="9" fillId="7" borderId="23" xfId="9" applyFont="1" applyFill="1" applyBorder="1" applyAlignment="1">
      <alignment horizontal="center" vertical="center" wrapText="1"/>
    </xf>
    <xf numFmtId="0" fontId="9" fillId="7" borderId="31" xfId="9" applyFont="1" applyFill="1" applyBorder="1" applyAlignment="1">
      <alignment horizontal="center" vertical="center" wrapText="1"/>
    </xf>
    <xf numFmtId="0" fontId="9" fillId="7" borderId="15" xfId="9" applyFont="1" applyFill="1" applyBorder="1" applyAlignment="1">
      <alignment horizontal="center" vertical="center" wrapText="1"/>
    </xf>
    <xf numFmtId="0" fontId="9" fillId="7" borderId="24" xfId="9" applyFont="1" applyFill="1" applyBorder="1" applyAlignment="1">
      <alignment horizontal="center" vertical="center" wrapText="1"/>
    </xf>
    <xf numFmtId="0" fontId="9" fillId="7" borderId="20" xfId="9" applyFont="1" applyFill="1" applyBorder="1" applyAlignment="1">
      <alignment horizontal="center" vertical="center" wrapText="1"/>
    </xf>
    <xf numFmtId="0" fontId="9" fillId="7" borderId="21" xfId="9" applyFont="1" applyFill="1" applyBorder="1" applyAlignment="1">
      <alignment horizontal="center" vertical="center" wrapText="1"/>
    </xf>
    <xf numFmtId="0" fontId="9" fillId="7" borderId="22" xfId="9" applyFont="1" applyFill="1" applyBorder="1" applyAlignment="1">
      <alignment horizontal="center" vertical="center" wrapText="1"/>
    </xf>
    <xf numFmtId="0" fontId="4" fillId="0" borderId="0" xfId="9" applyFont="1" applyAlignment="1">
      <alignment horizontal="left" vertical="center" wrapText="1"/>
    </xf>
    <xf numFmtId="3" fontId="30" fillId="0" borderId="0" xfId="10" applyNumberFormat="1" applyFont="1" applyBorder="1" applyAlignment="1">
      <alignment horizontal="left" vertical="center" wrapText="1"/>
    </xf>
    <xf numFmtId="3" fontId="4" fillId="0" borderId="0" xfId="1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167" fontId="9" fillId="7" borderId="16" xfId="9" applyNumberFormat="1" applyFont="1" applyFill="1" applyBorder="1" applyAlignment="1">
      <alignment horizontal="center" vertical="center" wrapText="1"/>
    </xf>
    <xf numFmtId="164" fontId="9" fillId="7" borderId="16" xfId="1" applyNumberFormat="1" applyFont="1" applyFill="1" applyBorder="1" applyAlignment="1">
      <alignment horizontal="center" vertical="center" wrapText="1"/>
    </xf>
    <xf numFmtId="0" fontId="9" fillId="7" borderId="18" xfId="9" applyFont="1" applyFill="1" applyBorder="1" applyAlignment="1">
      <alignment horizontal="center" vertical="center" wrapText="1"/>
    </xf>
  </cellXfs>
  <cellStyles count="11">
    <cellStyle name="Hipervínculo" xfId="10" builtinId="8"/>
    <cellStyle name="Millares 2" xfId="1"/>
    <cellStyle name="Millares 2 2" xfId="2"/>
    <cellStyle name="Millares 3" xfId="3"/>
    <cellStyle name="Millares 3 2" xfId="4"/>
    <cellStyle name="Millares 3 3" xfId="5"/>
    <cellStyle name="Normal" xfId="0" builtinId="0"/>
    <cellStyle name="Normal 2" xfId="6"/>
    <cellStyle name="Normal 4 2" xfId="7"/>
    <cellStyle name="Normal_opd" xfId="8"/>
    <cellStyle name="Normal_PROYECTOS EN EJECUCION EJERCICIO 2008 - DGIEM-transparencia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apps5.mineco.gob.pe/transparencia/Navegador/default.asp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ofi5.mef.gob.pe/ssi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ofi5.mef.gob.pe/ss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H25"/>
  <sheetViews>
    <sheetView zoomScaleNormal="100" workbookViewId="0">
      <pane ySplit="9" topLeftCell="A10" activePane="bottomLeft" state="frozen"/>
      <selection pane="bottomLeft" activeCell="C10" sqref="C10"/>
    </sheetView>
  </sheetViews>
  <sheetFormatPr baseColWidth="10" defaultColWidth="11.42578125" defaultRowHeight="9" x14ac:dyDescent="0.15"/>
  <cols>
    <col min="1" max="1" width="4.140625" style="1" customWidth="1"/>
    <col min="2" max="2" width="64.85546875" style="1" customWidth="1"/>
    <col min="3" max="3" width="16.28515625" style="1" customWidth="1"/>
    <col min="4" max="4" width="17.7109375" style="1" customWidth="1"/>
    <col min="5" max="5" width="16.28515625" style="1" customWidth="1"/>
    <col min="6" max="6" width="19" style="1" customWidth="1"/>
    <col min="7" max="7" width="12.28515625" style="3" customWidth="1"/>
    <col min="8" max="16384" width="11.42578125" style="1"/>
  </cols>
  <sheetData>
    <row r="1" spans="2:8" ht="6.75" customHeight="1" x14ac:dyDescent="0.2">
      <c r="B1" s="101"/>
      <c r="C1" s="101"/>
      <c r="D1" s="101"/>
      <c r="E1" s="101"/>
      <c r="F1" s="101"/>
    </row>
    <row r="2" spans="2:8" ht="15.75" customHeight="1" x14ac:dyDescent="0.15">
      <c r="B2" s="102" t="s">
        <v>12</v>
      </c>
      <c r="C2" s="102"/>
      <c r="D2" s="102"/>
      <c r="E2" s="102"/>
      <c r="F2" s="102"/>
      <c r="G2" s="102"/>
    </row>
    <row r="3" spans="2:8" ht="15" customHeight="1" x14ac:dyDescent="0.15">
      <c r="B3" s="102" t="s">
        <v>100</v>
      </c>
      <c r="C3" s="102"/>
      <c r="D3" s="102"/>
      <c r="E3" s="102"/>
      <c r="F3" s="102"/>
      <c r="G3" s="102"/>
    </row>
    <row r="4" spans="2:8" x14ac:dyDescent="0.15">
      <c r="B4" s="103"/>
      <c r="C4" s="103"/>
      <c r="D4" s="103"/>
      <c r="E4" s="103"/>
      <c r="F4" s="103"/>
    </row>
    <row r="5" spans="2:8" ht="12.75" customHeight="1" x14ac:dyDescent="0.2">
      <c r="B5" s="100" t="s">
        <v>31</v>
      </c>
      <c r="C5" s="100"/>
      <c r="D5" s="100"/>
      <c r="E5" s="100"/>
      <c r="F5" s="100"/>
    </row>
    <row r="6" spans="2:8" ht="12.75" customHeight="1" x14ac:dyDescent="0.2">
      <c r="B6" s="100" t="s">
        <v>32</v>
      </c>
      <c r="C6" s="100"/>
      <c r="D6" s="100"/>
      <c r="E6" s="100"/>
      <c r="F6" s="100"/>
    </row>
    <row r="7" spans="2:8" ht="31.5" customHeight="1" thickBot="1" x14ac:dyDescent="0.25">
      <c r="B7" s="2"/>
      <c r="C7" s="2"/>
      <c r="D7" s="72"/>
      <c r="E7" s="72"/>
      <c r="F7" s="73"/>
    </row>
    <row r="8" spans="2:8" ht="13.5" customHeight="1" thickBot="1" x14ac:dyDescent="0.2">
      <c r="B8" s="106" t="s">
        <v>1</v>
      </c>
      <c r="C8" s="107" t="s">
        <v>2</v>
      </c>
      <c r="D8" s="108" t="s">
        <v>33</v>
      </c>
      <c r="E8" s="108" t="s">
        <v>34</v>
      </c>
      <c r="F8" s="108" t="s">
        <v>37</v>
      </c>
      <c r="G8" s="106" t="s">
        <v>6</v>
      </c>
    </row>
    <row r="9" spans="2:8" ht="47.25" customHeight="1" thickBot="1" x14ac:dyDescent="0.2">
      <c r="B9" s="106"/>
      <c r="C9" s="107"/>
      <c r="D9" s="109"/>
      <c r="E9" s="109"/>
      <c r="F9" s="109"/>
      <c r="G9" s="106"/>
    </row>
    <row r="10" spans="2:8" s="6" customFormat="1" ht="38.25" customHeight="1" thickBot="1" x14ac:dyDescent="0.3">
      <c r="B10" s="86" t="s">
        <v>0</v>
      </c>
      <c r="C10" s="87">
        <v>677834378</v>
      </c>
      <c r="D10" s="87">
        <v>130430071</v>
      </c>
      <c r="E10" s="87">
        <v>32776323</v>
      </c>
      <c r="F10" s="87">
        <v>3621728</v>
      </c>
      <c r="G10" s="88">
        <f t="shared" ref="G10:G15" si="0">F10/C10%</f>
        <v>0.5343086921448531</v>
      </c>
      <c r="H10" s="7"/>
    </row>
    <row r="11" spans="2:8" s="6" customFormat="1" ht="38.25" customHeight="1" thickBot="1" x14ac:dyDescent="0.3">
      <c r="B11" s="89" t="s">
        <v>10</v>
      </c>
      <c r="C11" s="87">
        <v>677834378</v>
      </c>
      <c r="D11" s="87">
        <v>130430071</v>
      </c>
      <c r="E11" s="87">
        <v>32776323</v>
      </c>
      <c r="F11" s="87">
        <v>3621728</v>
      </c>
      <c r="G11" s="88">
        <f>F11/C11%</f>
        <v>0.5343086921448531</v>
      </c>
      <c r="H11" s="7"/>
    </row>
    <row r="12" spans="2:8" ht="38.25" customHeight="1" x14ac:dyDescent="0.25">
      <c r="B12" s="86" t="s">
        <v>3</v>
      </c>
      <c r="C12" s="90">
        <f>SUM(C13:C15)</f>
        <v>564346173</v>
      </c>
      <c r="D12" s="90">
        <f>SUM(D13:D15)-1</f>
        <v>128630071</v>
      </c>
      <c r="E12" s="90">
        <f>SUM(E13:E15)</f>
        <v>30976323</v>
      </c>
      <c r="F12" s="90">
        <f>SUM(F13:F15)</f>
        <v>3620627.4899999998</v>
      </c>
      <c r="G12" s="91">
        <f>F12/C12%</f>
        <v>0.64156144990815756</v>
      </c>
    </row>
    <row r="13" spans="2:8" ht="38.25" customHeight="1" x14ac:dyDescent="0.2">
      <c r="B13" s="92" t="s">
        <v>102</v>
      </c>
      <c r="C13" s="93">
        <f>+'PLIEGO MINSA'!F7</f>
        <v>83451769</v>
      </c>
      <c r="D13" s="93">
        <v>28468358</v>
      </c>
      <c r="E13" s="93">
        <v>0</v>
      </c>
      <c r="F13" s="93">
        <f>+'PLIEGO MINSA'!H7</f>
        <v>0</v>
      </c>
      <c r="G13" s="94">
        <f t="shared" si="0"/>
        <v>0</v>
      </c>
    </row>
    <row r="14" spans="2:8" ht="38.25" customHeight="1" x14ac:dyDescent="0.2">
      <c r="B14" s="92" t="s">
        <v>36</v>
      </c>
      <c r="C14" s="95">
        <f>+'PLIEGO MINSA'!F21</f>
        <v>1798000</v>
      </c>
      <c r="D14" s="93">
        <v>1798000</v>
      </c>
      <c r="E14" s="93">
        <v>0</v>
      </c>
      <c r="F14" s="93">
        <f>+'PLIEGO MINSA'!H21</f>
        <v>0</v>
      </c>
      <c r="G14" s="94">
        <f t="shared" ref="G14" si="1">F14/C14%</f>
        <v>0</v>
      </c>
    </row>
    <row r="15" spans="2:8" ht="38.25" customHeight="1" thickBot="1" x14ac:dyDescent="0.25">
      <c r="B15" s="96" t="s">
        <v>103</v>
      </c>
      <c r="C15" s="95">
        <f>+'PLIEGO MINSA'!F23</f>
        <v>479096404</v>
      </c>
      <c r="D15" s="93">
        <v>98363714</v>
      </c>
      <c r="E15" s="93">
        <v>30976323</v>
      </c>
      <c r="F15" s="93">
        <f>+'PLIEGO MINSA'!H23</f>
        <v>3620627.4899999998</v>
      </c>
      <c r="G15" s="94">
        <f t="shared" si="0"/>
        <v>0.75572003040957902</v>
      </c>
    </row>
    <row r="16" spans="2:8" ht="38.25" customHeight="1" thickBot="1" x14ac:dyDescent="0.3">
      <c r="B16" s="97" t="s">
        <v>23</v>
      </c>
      <c r="C16" s="98">
        <f>+'UE ADSCRITAS AL PLIEGO MINSA'!F6</f>
        <v>1800000</v>
      </c>
      <c r="D16" s="98">
        <v>1800000</v>
      </c>
      <c r="E16" s="98">
        <v>1800000</v>
      </c>
      <c r="F16" s="98">
        <f>+'UE ADSCRITAS AL PLIEGO MINSA'!H6</f>
        <v>1100.3699999999999</v>
      </c>
      <c r="G16" s="99">
        <f>F16/C16%</f>
        <v>6.1131666666666661E-2</v>
      </c>
    </row>
    <row r="17" spans="2:7" ht="12" x14ac:dyDescent="0.2">
      <c r="B17" s="80"/>
      <c r="C17" s="81"/>
      <c r="D17" s="81"/>
      <c r="E17" s="81"/>
      <c r="F17" s="82"/>
    </row>
    <row r="18" spans="2:7" ht="12" x14ac:dyDescent="0.2">
      <c r="B18" s="83" t="s">
        <v>101</v>
      </c>
      <c r="C18" s="84"/>
      <c r="D18" s="84"/>
      <c r="E18" s="84"/>
      <c r="F18" s="84"/>
    </row>
    <row r="19" spans="2:7" ht="12.75" customHeight="1" x14ac:dyDescent="0.2">
      <c r="B19" s="85" t="s">
        <v>5</v>
      </c>
      <c r="C19" s="84"/>
      <c r="D19" s="84"/>
      <c r="E19" s="84"/>
      <c r="F19" s="84"/>
      <c r="G19" s="4"/>
    </row>
    <row r="20" spans="2:7" ht="15.75" customHeight="1" x14ac:dyDescent="0.15">
      <c r="B20" s="104" t="s">
        <v>9</v>
      </c>
      <c r="C20" s="105"/>
      <c r="D20" s="105"/>
      <c r="E20" s="105"/>
      <c r="F20" s="105"/>
      <c r="G20" s="5"/>
    </row>
    <row r="21" spans="2:7" x14ac:dyDescent="0.15">
      <c r="F21" s="4"/>
    </row>
    <row r="23" spans="2:7" x14ac:dyDescent="0.15">
      <c r="F23" s="4"/>
      <c r="G23" s="5"/>
    </row>
    <row r="24" spans="2:7" x14ac:dyDescent="0.15">
      <c r="F24" s="4"/>
    </row>
    <row r="25" spans="2:7" x14ac:dyDescent="0.15">
      <c r="G25" s="5"/>
    </row>
  </sheetData>
  <mergeCells count="13">
    <mergeCell ref="B20:F20"/>
    <mergeCell ref="B8:B9"/>
    <mergeCell ref="C8:C9"/>
    <mergeCell ref="D8:D9"/>
    <mergeCell ref="G8:G9"/>
    <mergeCell ref="F8:F9"/>
    <mergeCell ref="E8:E9"/>
    <mergeCell ref="B6:F6"/>
    <mergeCell ref="B1:F1"/>
    <mergeCell ref="B2:G2"/>
    <mergeCell ref="B3:G3"/>
    <mergeCell ref="B4:F4"/>
    <mergeCell ref="B5:F5"/>
  </mergeCells>
  <hyperlinks>
    <hyperlink ref="B20" r:id="rId1"/>
  </hyperlinks>
  <pageMargins left="0.35433070866141736" right="0" top="0.98425196850393704" bottom="0.98425196850393704" header="0" footer="0"/>
  <pageSetup paperSize="9" scale="67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70"/>
  <sheetViews>
    <sheetView zoomScale="120" zoomScaleNormal="120" zoomScaleSheetLayoutView="90" workbookViewId="0">
      <pane xSplit="3" ySplit="6" topLeftCell="D7" activePane="bottomRight" state="frozen"/>
      <selection pane="topRight" activeCell="C1" sqref="C1"/>
      <selection pane="bottomLeft" activeCell="A8" sqref="A8"/>
      <selection pane="bottomRight" activeCell="C67" sqref="C67"/>
    </sheetView>
  </sheetViews>
  <sheetFormatPr baseColWidth="10" defaultColWidth="11.42578125" defaultRowHeight="5.65" customHeight="1" x14ac:dyDescent="0.2"/>
  <cols>
    <col min="1" max="1" width="8.85546875" style="28" customWidth="1"/>
    <col min="2" max="2" width="10.28515625" style="28" customWidth="1"/>
    <col min="3" max="3" width="58.7109375" style="38" customWidth="1"/>
    <col min="4" max="4" width="15.5703125" style="29" customWidth="1" collapsed="1"/>
    <col min="5" max="5" width="15.5703125" style="29" customWidth="1"/>
    <col min="6" max="6" width="15.7109375" style="30" customWidth="1"/>
    <col min="7" max="7" width="14.7109375" style="10" customWidth="1"/>
    <col min="8" max="8" width="12.42578125" style="10" customWidth="1"/>
    <col min="9" max="9" width="9.7109375" style="31" customWidth="1"/>
    <col min="10" max="10" width="16.28515625" style="27" customWidth="1"/>
    <col min="11" max="11" width="13.42578125" style="32" customWidth="1"/>
    <col min="12" max="12" width="11.85546875" style="10" bestFit="1" customWidth="1"/>
    <col min="13" max="13" width="15.5703125" style="10" customWidth="1"/>
    <col min="14" max="14" width="57.28515625" style="10" customWidth="1"/>
    <col min="15" max="17" width="11.42578125" style="10"/>
    <col min="18" max="18" width="11.28515625" style="10" customWidth="1"/>
    <col min="19" max="16384" width="11.42578125" style="10"/>
  </cols>
  <sheetData>
    <row r="1" spans="1:14" s="8" customFormat="1" ht="18.75" customHeight="1" x14ac:dyDescent="0.2">
      <c r="A1" s="113" t="s">
        <v>27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4" s="8" customFormat="1" ht="18.75" customHeight="1" x14ac:dyDescent="0.2">
      <c r="A2" s="114" t="s">
        <v>38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</row>
    <row r="3" spans="1:14" s="8" customFormat="1" ht="18.75" customHeight="1" x14ac:dyDescent="0.2">
      <c r="A3" s="64">
        <v>1</v>
      </c>
      <c r="B3" s="64">
        <v>2</v>
      </c>
      <c r="C3" s="64">
        <v>3</v>
      </c>
      <c r="D3" s="64">
        <v>4</v>
      </c>
      <c r="E3" s="64">
        <v>5</v>
      </c>
      <c r="F3" s="64">
        <v>6</v>
      </c>
      <c r="G3" s="64" t="s">
        <v>35</v>
      </c>
      <c r="H3" s="64">
        <v>8</v>
      </c>
      <c r="I3" s="64">
        <v>10</v>
      </c>
      <c r="J3" s="64">
        <v>11</v>
      </c>
      <c r="K3" s="64">
        <v>12</v>
      </c>
    </row>
    <row r="4" spans="1:14" s="8" customFormat="1" ht="21" customHeight="1" x14ac:dyDescent="0.2">
      <c r="A4" s="123" t="s">
        <v>11</v>
      </c>
      <c r="B4" s="123" t="s">
        <v>29</v>
      </c>
      <c r="C4" s="123" t="s">
        <v>4</v>
      </c>
      <c r="D4" s="119" t="s">
        <v>13</v>
      </c>
      <c r="E4" s="121" t="s">
        <v>16</v>
      </c>
      <c r="F4" s="125" t="s">
        <v>17</v>
      </c>
      <c r="G4" s="126"/>
      <c r="H4" s="126"/>
      <c r="I4" s="127"/>
      <c r="J4" s="115" t="s">
        <v>30</v>
      </c>
      <c r="K4" s="117" t="s">
        <v>14</v>
      </c>
    </row>
    <row r="5" spans="1:14" s="9" customFormat="1" ht="75.75" customHeight="1" thickBot="1" x14ac:dyDescent="0.3">
      <c r="A5" s="124"/>
      <c r="B5" s="124"/>
      <c r="C5" s="123"/>
      <c r="D5" s="120"/>
      <c r="E5" s="122"/>
      <c r="F5" s="75" t="s">
        <v>18</v>
      </c>
      <c r="G5" s="76" t="s">
        <v>39</v>
      </c>
      <c r="H5" s="77" t="s">
        <v>19</v>
      </c>
      <c r="I5" s="78" t="s">
        <v>6</v>
      </c>
      <c r="J5" s="116"/>
      <c r="K5" s="118"/>
    </row>
    <row r="6" spans="1:14" s="43" customFormat="1" ht="18" customHeight="1" thickBot="1" x14ac:dyDescent="0.25">
      <c r="A6" s="42"/>
      <c r="B6" s="42"/>
      <c r="C6" s="65" t="s">
        <v>7</v>
      </c>
      <c r="D6" s="65"/>
      <c r="E6" s="66">
        <f>E7+E21+E23</f>
        <v>354443512.5</v>
      </c>
      <c r="F6" s="66">
        <f t="shared" ref="F6:H6" si="0">F7+F21+F23</f>
        <v>564346173</v>
      </c>
      <c r="G6" s="66">
        <f t="shared" si="0"/>
        <v>3620627.4899999998</v>
      </c>
      <c r="H6" s="66">
        <f t="shared" si="0"/>
        <v>3620627.4899999998</v>
      </c>
      <c r="I6" s="67">
        <f t="shared" ref="I6:I48" si="1">H6/F6%</f>
        <v>0.64156144990815756</v>
      </c>
      <c r="J6" s="66">
        <f t="shared" ref="J6:J37" si="2">E6+H6</f>
        <v>358064139.99000001</v>
      </c>
      <c r="K6" s="67"/>
    </row>
    <row r="7" spans="1:14" s="43" customFormat="1" ht="39.75" customHeight="1" thickBot="1" x14ac:dyDescent="0.25">
      <c r="A7" s="42"/>
      <c r="B7" s="42"/>
      <c r="C7" s="40" t="s">
        <v>22</v>
      </c>
      <c r="D7" s="40"/>
      <c r="E7" s="46">
        <f>SUM(E8:E20)</f>
        <v>228666915.33000001</v>
      </c>
      <c r="F7" s="46">
        <f>SUM(F8:F20)</f>
        <v>83451769</v>
      </c>
      <c r="G7" s="46">
        <f>SUM(G8:G20)</f>
        <v>0</v>
      </c>
      <c r="H7" s="22">
        <f>SUM(G7:G7)</f>
        <v>0</v>
      </c>
      <c r="I7" s="41">
        <f t="shared" si="1"/>
        <v>0</v>
      </c>
      <c r="J7" s="22">
        <f t="shared" si="2"/>
        <v>228666915.33000001</v>
      </c>
      <c r="K7" s="40"/>
      <c r="M7" s="70"/>
      <c r="N7" s="71"/>
    </row>
    <row r="8" spans="1:14" ht="39" customHeight="1" x14ac:dyDescent="0.2">
      <c r="A8" s="19">
        <v>327905</v>
      </c>
      <c r="B8" s="69">
        <v>2285839</v>
      </c>
      <c r="C8" s="17" t="s">
        <v>76</v>
      </c>
      <c r="D8" s="45">
        <v>140357120.56999999</v>
      </c>
      <c r="E8" s="18">
        <v>0</v>
      </c>
      <c r="F8" s="18">
        <v>36000000</v>
      </c>
      <c r="G8" s="45">
        <v>0</v>
      </c>
      <c r="H8" s="45">
        <f>SUM(G8:G8)</f>
        <v>0</v>
      </c>
      <c r="I8" s="50">
        <f t="shared" si="1"/>
        <v>0</v>
      </c>
      <c r="J8" s="45">
        <f t="shared" si="2"/>
        <v>0</v>
      </c>
      <c r="K8" s="49">
        <f t="shared" ref="K8:K20" si="3">J8/D8%</f>
        <v>0</v>
      </c>
    </row>
    <row r="9" spans="1:14" ht="39" customHeight="1" x14ac:dyDescent="0.2">
      <c r="A9" s="19">
        <v>159298</v>
      </c>
      <c r="B9" s="69">
        <v>2286124</v>
      </c>
      <c r="C9" s="17" t="s">
        <v>77</v>
      </c>
      <c r="D9" s="45">
        <v>71944623</v>
      </c>
      <c r="E9" s="18">
        <v>0</v>
      </c>
      <c r="F9" s="18">
        <v>18977076</v>
      </c>
      <c r="G9" s="45">
        <v>0</v>
      </c>
      <c r="H9" s="45">
        <f>SUM(G9:G9)</f>
        <v>0</v>
      </c>
      <c r="I9" s="50">
        <f t="shared" si="1"/>
        <v>0</v>
      </c>
      <c r="J9" s="45">
        <f t="shared" si="2"/>
        <v>0</v>
      </c>
      <c r="K9" s="49">
        <f t="shared" si="3"/>
        <v>0</v>
      </c>
    </row>
    <row r="10" spans="1:14" ht="59.25" customHeight="1" x14ac:dyDescent="0.2">
      <c r="A10" s="69">
        <v>2434750</v>
      </c>
      <c r="B10" s="69">
        <v>2434750</v>
      </c>
      <c r="C10" s="17" t="s">
        <v>78</v>
      </c>
      <c r="D10" s="45">
        <v>6380000</v>
      </c>
      <c r="E10" s="18">
        <v>0</v>
      </c>
      <c r="F10" s="18">
        <v>3194738</v>
      </c>
      <c r="G10" s="45">
        <v>0</v>
      </c>
      <c r="H10" s="45">
        <f>SUM(G10:G10)</f>
        <v>0</v>
      </c>
      <c r="I10" s="50">
        <f t="shared" si="1"/>
        <v>0</v>
      </c>
      <c r="J10" s="45">
        <f t="shared" si="2"/>
        <v>0</v>
      </c>
      <c r="K10" s="49">
        <f t="shared" si="3"/>
        <v>0</v>
      </c>
    </row>
    <row r="11" spans="1:14" ht="50.25" customHeight="1" x14ac:dyDescent="0.2">
      <c r="A11" s="69">
        <v>2434748</v>
      </c>
      <c r="B11" s="69">
        <v>2434748</v>
      </c>
      <c r="C11" s="17" t="s">
        <v>79</v>
      </c>
      <c r="D11" s="45">
        <v>6380000</v>
      </c>
      <c r="E11" s="18">
        <v>0</v>
      </c>
      <c r="F11" s="18">
        <v>2833036</v>
      </c>
      <c r="G11" s="45">
        <v>0</v>
      </c>
      <c r="H11" s="45">
        <f t="shared" ref="H11:H20" si="4">SUM(G11:G11)</f>
        <v>0</v>
      </c>
      <c r="I11" s="50">
        <f t="shared" si="1"/>
        <v>0</v>
      </c>
      <c r="J11" s="45">
        <f t="shared" si="2"/>
        <v>0</v>
      </c>
      <c r="K11" s="49">
        <f t="shared" si="3"/>
        <v>0</v>
      </c>
    </row>
    <row r="12" spans="1:14" ht="46.5" customHeight="1" x14ac:dyDescent="0.2">
      <c r="A12" s="69">
        <v>2434743</v>
      </c>
      <c r="B12" s="69">
        <v>2434743</v>
      </c>
      <c r="C12" s="17" t="s">
        <v>80</v>
      </c>
      <c r="D12" s="45">
        <v>6380000</v>
      </c>
      <c r="E12" s="18">
        <v>0</v>
      </c>
      <c r="F12" s="18">
        <v>2833036</v>
      </c>
      <c r="G12" s="45">
        <v>0</v>
      </c>
      <c r="H12" s="45">
        <f>SUM(G12:G12)</f>
        <v>0</v>
      </c>
      <c r="I12" s="50">
        <f t="shared" si="1"/>
        <v>0</v>
      </c>
      <c r="J12" s="45">
        <f t="shared" si="2"/>
        <v>0</v>
      </c>
      <c r="K12" s="49">
        <f t="shared" si="3"/>
        <v>0</v>
      </c>
    </row>
    <row r="13" spans="1:14" ht="56.25" customHeight="1" x14ac:dyDescent="0.2">
      <c r="A13" s="69">
        <v>2434741</v>
      </c>
      <c r="B13" s="69">
        <v>2434741</v>
      </c>
      <c r="C13" s="17" t="s">
        <v>81</v>
      </c>
      <c r="D13" s="45">
        <v>6380000</v>
      </c>
      <c r="E13" s="18">
        <v>0</v>
      </c>
      <c r="F13" s="18">
        <v>2833036</v>
      </c>
      <c r="G13" s="45">
        <v>0</v>
      </c>
      <c r="H13" s="45">
        <f t="shared" si="4"/>
        <v>0</v>
      </c>
      <c r="I13" s="50">
        <f t="shared" si="1"/>
        <v>0</v>
      </c>
      <c r="J13" s="45">
        <f t="shared" si="2"/>
        <v>0</v>
      </c>
      <c r="K13" s="49">
        <f t="shared" si="3"/>
        <v>0</v>
      </c>
    </row>
    <row r="14" spans="1:14" ht="57.75" customHeight="1" x14ac:dyDescent="0.2">
      <c r="A14" s="69">
        <v>2434740</v>
      </c>
      <c r="B14" s="69">
        <v>2434740</v>
      </c>
      <c r="C14" s="17" t="s">
        <v>82</v>
      </c>
      <c r="D14" s="45">
        <v>6380000</v>
      </c>
      <c r="E14" s="18">
        <v>0</v>
      </c>
      <c r="F14" s="18">
        <v>2833036</v>
      </c>
      <c r="G14" s="45">
        <v>0</v>
      </c>
      <c r="H14" s="45">
        <f t="shared" si="4"/>
        <v>0</v>
      </c>
      <c r="I14" s="50">
        <f t="shared" si="1"/>
        <v>0</v>
      </c>
      <c r="J14" s="45">
        <f t="shared" si="2"/>
        <v>0</v>
      </c>
      <c r="K14" s="49">
        <f t="shared" si="3"/>
        <v>0</v>
      </c>
    </row>
    <row r="15" spans="1:14" ht="62.25" customHeight="1" x14ac:dyDescent="0.2">
      <c r="A15" s="69">
        <v>2434728</v>
      </c>
      <c r="B15" s="69">
        <v>2434728</v>
      </c>
      <c r="C15" s="17" t="s">
        <v>83</v>
      </c>
      <c r="D15" s="45">
        <v>6380000</v>
      </c>
      <c r="E15" s="18">
        <v>0</v>
      </c>
      <c r="F15" s="18">
        <v>2833036</v>
      </c>
      <c r="G15" s="45">
        <v>0</v>
      </c>
      <c r="H15" s="45">
        <f t="shared" si="4"/>
        <v>0</v>
      </c>
      <c r="I15" s="50">
        <f t="shared" si="1"/>
        <v>0</v>
      </c>
      <c r="J15" s="45">
        <f t="shared" si="2"/>
        <v>0</v>
      </c>
      <c r="K15" s="49">
        <f t="shared" si="3"/>
        <v>0</v>
      </c>
    </row>
    <row r="16" spans="1:14" ht="63" customHeight="1" x14ac:dyDescent="0.2">
      <c r="A16" s="69">
        <v>2434744</v>
      </c>
      <c r="B16" s="69">
        <v>2434744</v>
      </c>
      <c r="C16" s="17" t="s">
        <v>84</v>
      </c>
      <c r="D16" s="45">
        <v>6380000</v>
      </c>
      <c r="E16" s="18">
        <v>0</v>
      </c>
      <c r="F16" s="18">
        <v>2777111</v>
      </c>
      <c r="G16" s="45">
        <v>0</v>
      </c>
      <c r="H16" s="45">
        <f t="shared" si="4"/>
        <v>0</v>
      </c>
      <c r="I16" s="50">
        <f t="shared" si="1"/>
        <v>0</v>
      </c>
      <c r="J16" s="45">
        <f t="shared" si="2"/>
        <v>0</v>
      </c>
      <c r="K16" s="49">
        <f t="shared" si="3"/>
        <v>0</v>
      </c>
    </row>
    <row r="17" spans="1:15" ht="56.25" customHeight="1" x14ac:dyDescent="0.2">
      <c r="A17" s="69">
        <v>2434734</v>
      </c>
      <c r="B17" s="69">
        <v>2434734</v>
      </c>
      <c r="C17" s="17" t="s">
        <v>85</v>
      </c>
      <c r="D17" s="45">
        <v>6380000</v>
      </c>
      <c r="E17" s="18">
        <v>0</v>
      </c>
      <c r="F17" s="18">
        <v>2777111</v>
      </c>
      <c r="G17" s="45">
        <v>0</v>
      </c>
      <c r="H17" s="45">
        <f t="shared" si="4"/>
        <v>0</v>
      </c>
      <c r="I17" s="50">
        <f t="shared" si="1"/>
        <v>0</v>
      </c>
      <c r="J17" s="45">
        <f t="shared" si="2"/>
        <v>0</v>
      </c>
      <c r="K17" s="49">
        <f t="shared" si="3"/>
        <v>0</v>
      </c>
    </row>
    <row r="18" spans="1:15" ht="54.75" customHeight="1" x14ac:dyDescent="0.2">
      <c r="A18" s="69">
        <v>2434730</v>
      </c>
      <c r="B18" s="69">
        <v>2434730</v>
      </c>
      <c r="C18" s="17" t="s">
        <v>86</v>
      </c>
      <c r="D18" s="45">
        <v>6380000</v>
      </c>
      <c r="E18" s="18">
        <v>0</v>
      </c>
      <c r="F18" s="18">
        <v>2777111</v>
      </c>
      <c r="G18" s="45">
        <v>0</v>
      </c>
      <c r="H18" s="45">
        <f t="shared" si="4"/>
        <v>0</v>
      </c>
      <c r="I18" s="50">
        <f t="shared" si="1"/>
        <v>0</v>
      </c>
      <c r="J18" s="45">
        <f t="shared" si="2"/>
        <v>0</v>
      </c>
      <c r="K18" s="49">
        <f t="shared" si="3"/>
        <v>0</v>
      </c>
    </row>
    <row r="19" spans="1:15" ht="39" customHeight="1" x14ac:dyDescent="0.2">
      <c r="A19" s="69">
        <v>2434724</v>
      </c>
      <c r="B19" s="69">
        <v>2434724</v>
      </c>
      <c r="C19" s="17" t="s">
        <v>87</v>
      </c>
      <c r="D19" s="45">
        <v>6380000</v>
      </c>
      <c r="E19" s="18">
        <v>0</v>
      </c>
      <c r="F19" s="18">
        <v>2777111</v>
      </c>
      <c r="G19" s="45">
        <v>0</v>
      </c>
      <c r="H19" s="45">
        <f t="shared" si="4"/>
        <v>0</v>
      </c>
      <c r="I19" s="50">
        <f t="shared" si="1"/>
        <v>0</v>
      </c>
      <c r="J19" s="45">
        <f t="shared" si="2"/>
        <v>0</v>
      </c>
      <c r="K19" s="49">
        <f t="shared" si="3"/>
        <v>0</v>
      </c>
    </row>
    <row r="20" spans="1:15" ht="39" customHeight="1" x14ac:dyDescent="0.2">
      <c r="A20" s="19">
        <v>57984</v>
      </c>
      <c r="B20" s="69">
        <v>2088781</v>
      </c>
      <c r="C20" s="17" t="s">
        <v>88</v>
      </c>
      <c r="D20" s="45">
        <v>241569960.37</v>
      </c>
      <c r="E20" s="18">
        <v>228666915.33000001</v>
      </c>
      <c r="F20" s="18">
        <v>6331</v>
      </c>
      <c r="G20" s="45">
        <v>0</v>
      </c>
      <c r="H20" s="45">
        <f t="shared" si="4"/>
        <v>0</v>
      </c>
      <c r="I20" s="50">
        <f t="shared" si="1"/>
        <v>0</v>
      </c>
      <c r="J20" s="45">
        <f t="shared" si="2"/>
        <v>228666915.33000001</v>
      </c>
      <c r="K20" s="49">
        <f t="shared" si="3"/>
        <v>94.658671541678004</v>
      </c>
    </row>
    <row r="21" spans="1:15" ht="33.75" customHeight="1" x14ac:dyDescent="0.2">
      <c r="A21" s="17"/>
      <c r="B21" s="19"/>
      <c r="C21" s="40" t="s">
        <v>25</v>
      </c>
      <c r="D21" s="22"/>
      <c r="E21" s="22">
        <f>SUM(E22:E22)</f>
        <v>580200</v>
      </c>
      <c r="F21" s="22">
        <f>SUM(F22:F22)</f>
        <v>1798000</v>
      </c>
      <c r="G21" s="22">
        <f>SUM(G22:G22)</f>
        <v>0</v>
      </c>
      <c r="H21" s="41">
        <f>G21/E21%</f>
        <v>0</v>
      </c>
      <c r="I21" s="41">
        <f t="shared" si="1"/>
        <v>0</v>
      </c>
      <c r="J21" s="22">
        <f t="shared" si="2"/>
        <v>580200</v>
      </c>
      <c r="K21" s="40"/>
    </row>
    <row r="22" spans="1:15" ht="108.75" customHeight="1" x14ac:dyDescent="0.2">
      <c r="A22" s="56">
        <v>2426484</v>
      </c>
      <c r="B22" s="56">
        <v>2426484</v>
      </c>
      <c r="C22" s="17" t="s">
        <v>26</v>
      </c>
      <c r="D22" s="18">
        <v>3304580.98</v>
      </c>
      <c r="E22" s="18">
        <v>580200</v>
      </c>
      <c r="F22" s="18">
        <v>1798000</v>
      </c>
      <c r="G22" s="18">
        <v>0</v>
      </c>
      <c r="H22" s="18">
        <f>SUM(G22:G22)</f>
        <v>0</v>
      </c>
      <c r="I22" s="49">
        <f t="shared" si="1"/>
        <v>0</v>
      </c>
      <c r="J22" s="18">
        <f t="shared" si="2"/>
        <v>580200</v>
      </c>
      <c r="K22" s="49">
        <f>J22/D22%</f>
        <v>17.557445361801967</v>
      </c>
    </row>
    <row r="23" spans="1:15" ht="34.5" customHeight="1" x14ac:dyDescent="0.2">
      <c r="A23" s="23"/>
      <c r="B23" s="19"/>
      <c r="C23" s="20" t="s">
        <v>15</v>
      </c>
      <c r="D23" s="21"/>
      <c r="E23" s="22">
        <f>SUM(E24:E67)</f>
        <v>125196397.17000002</v>
      </c>
      <c r="F23" s="22">
        <f>SUM(F24:F67)</f>
        <v>479096404</v>
      </c>
      <c r="G23" s="22">
        <f>SUM(G24:G67)</f>
        <v>3620627.4899999998</v>
      </c>
      <c r="H23" s="22">
        <f>SUM(H24:H67)</f>
        <v>3620627.4899999998</v>
      </c>
      <c r="I23" s="48">
        <f t="shared" si="1"/>
        <v>0.75572003040957902</v>
      </c>
      <c r="J23" s="22">
        <f t="shared" si="2"/>
        <v>128817024.66000001</v>
      </c>
      <c r="K23" s="48"/>
      <c r="N23" s="57"/>
      <c r="O23" s="57"/>
    </row>
    <row r="24" spans="1:15" ht="48" x14ac:dyDescent="0.2">
      <c r="A24" s="56">
        <v>260172</v>
      </c>
      <c r="B24" s="56">
        <v>2354781</v>
      </c>
      <c r="C24" s="17" t="s">
        <v>40</v>
      </c>
      <c r="D24" s="18">
        <v>315048185.89999998</v>
      </c>
      <c r="E24" s="18">
        <v>2647971.2400000002</v>
      </c>
      <c r="F24" s="18">
        <v>61842992</v>
      </c>
      <c r="G24" s="18">
        <v>0</v>
      </c>
      <c r="H24" s="18">
        <f>SUM(G24:G24)</f>
        <v>0</v>
      </c>
      <c r="I24" s="49">
        <f t="shared" si="1"/>
        <v>0</v>
      </c>
      <c r="J24" s="18">
        <f t="shared" si="2"/>
        <v>2647971.2400000002</v>
      </c>
      <c r="K24" s="49"/>
      <c r="M24" s="61"/>
      <c r="N24" s="57"/>
      <c r="O24" s="57"/>
    </row>
    <row r="25" spans="1:15" ht="63.75" customHeight="1" x14ac:dyDescent="0.2">
      <c r="A25" s="56">
        <v>2362485</v>
      </c>
      <c r="B25" s="56">
        <v>2362485</v>
      </c>
      <c r="C25" s="17" t="s">
        <v>41</v>
      </c>
      <c r="D25" s="18">
        <v>142786859.22999999</v>
      </c>
      <c r="E25" s="18">
        <v>516940.78</v>
      </c>
      <c r="F25" s="18">
        <v>47854886</v>
      </c>
      <c r="G25" s="18">
        <v>0</v>
      </c>
      <c r="H25" s="18">
        <f>SUM(G25:G25)</f>
        <v>0</v>
      </c>
      <c r="I25" s="49">
        <f t="shared" si="1"/>
        <v>0</v>
      </c>
      <c r="J25" s="18">
        <f t="shared" si="2"/>
        <v>516940.78</v>
      </c>
      <c r="K25" s="49">
        <f t="shared" ref="K25:K67" si="5">J25/D25%</f>
        <v>0.36203666274871676</v>
      </c>
      <c r="M25" s="61"/>
    </row>
    <row r="26" spans="1:15" ht="41.25" customHeight="1" x14ac:dyDescent="0.2">
      <c r="A26" s="56">
        <v>2386498</v>
      </c>
      <c r="B26" s="56">
        <v>2386498</v>
      </c>
      <c r="C26" s="17" t="s">
        <v>42</v>
      </c>
      <c r="D26" s="18">
        <v>97397247.409999996</v>
      </c>
      <c r="E26" s="18">
        <v>0</v>
      </c>
      <c r="F26" s="18">
        <v>36523968</v>
      </c>
      <c r="G26" s="18">
        <v>0</v>
      </c>
      <c r="H26" s="18">
        <f t="shared" ref="H26:H67" si="6">SUM(G26:G26)</f>
        <v>0</v>
      </c>
      <c r="I26" s="33">
        <f t="shared" si="1"/>
        <v>0</v>
      </c>
      <c r="J26" s="18">
        <f t="shared" si="2"/>
        <v>0</v>
      </c>
      <c r="K26" s="33">
        <f t="shared" si="5"/>
        <v>0</v>
      </c>
      <c r="M26" s="61"/>
    </row>
    <row r="27" spans="1:15" ht="63" customHeight="1" x14ac:dyDescent="0.2">
      <c r="A27" s="56">
        <v>2386533</v>
      </c>
      <c r="B27" s="56">
        <v>2386533</v>
      </c>
      <c r="C27" s="17" t="s">
        <v>43</v>
      </c>
      <c r="D27" s="18">
        <v>122556061.31999999</v>
      </c>
      <c r="E27" s="18">
        <v>282469.43</v>
      </c>
      <c r="F27" s="18">
        <v>35410591</v>
      </c>
      <c r="G27" s="18">
        <v>0</v>
      </c>
      <c r="H27" s="18">
        <f t="shared" si="6"/>
        <v>0</v>
      </c>
      <c r="I27" s="49">
        <f t="shared" si="1"/>
        <v>0</v>
      </c>
      <c r="J27" s="18">
        <f t="shared" si="2"/>
        <v>282469.43</v>
      </c>
      <c r="K27" s="49">
        <f t="shared" si="5"/>
        <v>0.2304818113095673</v>
      </c>
      <c r="M27" s="61"/>
    </row>
    <row r="28" spans="1:15" ht="48.75" customHeight="1" x14ac:dyDescent="0.2">
      <c r="A28" s="56">
        <v>2386577</v>
      </c>
      <c r="B28" s="56">
        <v>2386577</v>
      </c>
      <c r="C28" s="17" t="s">
        <v>44</v>
      </c>
      <c r="D28" s="18">
        <v>88231060.459999993</v>
      </c>
      <c r="E28" s="18">
        <v>520594.01</v>
      </c>
      <c r="F28" s="18">
        <v>32093276</v>
      </c>
      <c r="G28" s="18">
        <v>0</v>
      </c>
      <c r="H28" s="18">
        <f t="shared" si="6"/>
        <v>0</v>
      </c>
      <c r="I28" s="49">
        <f t="shared" si="1"/>
        <v>0</v>
      </c>
      <c r="J28" s="18">
        <f t="shared" si="2"/>
        <v>520594.01</v>
      </c>
      <c r="K28" s="49">
        <f t="shared" si="5"/>
        <v>0.59003485539654599</v>
      </c>
      <c r="M28" s="61"/>
    </row>
    <row r="29" spans="1:15" ht="48.75" customHeight="1" x14ac:dyDescent="0.2">
      <c r="A29" s="11">
        <v>382078</v>
      </c>
      <c r="B29" s="56">
        <v>2343407</v>
      </c>
      <c r="C29" s="17" t="s">
        <v>45</v>
      </c>
      <c r="D29" s="62">
        <v>77449591.150000006</v>
      </c>
      <c r="E29" s="62">
        <v>22974873.780000001</v>
      </c>
      <c r="F29" s="18">
        <v>30000000</v>
      </c>
      <c r="G29" s="62">
        <v>157675.9</v>
      </c>
      <c r="H29" s="18">
        <f>SUM(G29:G29)</f>
        <v>157675.9</v>
      </c>
      <c r="I29" s="33">
        <f t="shared" si="1"/>
        <v>0.52558633333333327</v>
      </c>
      <c r="J29" s="18">
        <f t="shared" si="2"/>
        <v>23132549.68</v>
      </c>
      <c r="K29" s="33">
        <f t="shared" si="5"/>
        <v>29.867878366456683</v>
      </c>
      <c r="M29" s="61"/>
    </row>
    <row r="30" spans="1:15" ht="52.5" customHeight="1" x14ac:dyDescent="0.2">
      <c r="A30" s="19">
        <v>109063</v>
      </c>
      <c r="B30" s="56">
        <v>2194935</v>
      </c>
      <c r="C30" s="17" t="s">
        <v>46</v>
      </c>
      <c r="D30" s="62">
        <v>94313602</v>
      </c>
      <c r="E30" s="62">
        <v>0</v>
      </c>
      <c r="F30" s="18">
        <v>30000000</v>
      </c>
      <c r="G30" s="62">
        <v>0</v>
      </c>
      <c r="H30" s="18">
        <f t="shared" si="6"/>
        <v>0</v>
      </c>
      <c r="I30" s="49">
        <f t="shared" si="1"/>
        <v>0</v>
      </c>
      <c r="J30" s="18">
        <f t="shared" si="2"/>
        <v>0</v>
      </c>
      <c r="K30" s="49">
        <f t="shared" si="5"/>
        <v>0</v>
      </c>
      <c r="M30" s="61"/>
    </row>
    <row r="31" spans="1:15" ht="52.5" customHeight="1" x14ac:dyDescent="0.2">
      <c r="A31" s="11">
        <v>268462</v>
      </c>
      <c r="B31" s="56">
        <v>2183907</v>
      </c>
      <c r="C31" s="17" t="s">
        <v>47</v>
      </c>
      <c r="D31" s="62">
        <v>147554030.06</v>
      </c>
      <c r="E31" s="62">
        <v>36554821.289999999</v>
      </c>
      <c r="F31" s="18">
        <v>28035266</v>
      </c>
      <c r="G31" s="62">
        <v>0</v>
      </c>
      <c r="H31" s="18">
        <f t="shared" si="6"/>
        <v>0</v>
      </c>
      <c r="I31" s="33">
        <f t="shared" si="1"/>
        <v>0</v>
      </c>
      <c r="J31" s="18">
        <f t="shared" si="2"/>
        <v>36554821.289999999</v>
      </c>
      <c r="K31" s="33">
        <f t="shared" si="5"/>
        <v>24.773854889043484</v>
      </c>
      <c r="M31" s="61"/>
    </row>
    <row r="32" spans="1:15" ht="68.45" customHeight="1" x14ac:dyDescent="0.2">
      <c r="A32" s="56">
        <v>2409840</v>
      </c>
      <c r="B32" s="56">
        <v>2409840</v>
      </c>
      <c r="C32" s="17" t="s">
        <v>73</v>
      </c>
      <c r="D32" s="62">
        <v>26429830</v>
      </c>
      <c r="E32" s="62">
        <v>0</v>
      </c>
      <c r="F32" s="18">
        <v>26429830</v>
      </c>
      <c r="G32" s="62">
        <v>0</v>
      </c>
      <c r="H32" s="18">
        <f t="shared" si="6"/>
        <v>0</v>
      </c>
      <c r="I32" s="33">
        <f t="shared" si="1"/>
        <v>0</v>
      </c>
      <c r="J32" s="18">
        <f t="shared" si="2"/>
        <v>0</v>
      </c>
      <c r="K32" s="33">
        <f t="shared" si="5"/>
        <v>0</v>
      </c>
      <c r="M32" s="61"/>
    </row>
    <row r="33" spans="1:13" ht="48.75" customHeight="1" x14ac:dyDescent="0.2">
      <c r="A33" s="19">
        <v>382960</v>
      </c>
      <c r="B33" s="56">
        <v>2344420</v>
      </c>
      <c r="C33" s="17" t="s">
        <v>48</v>
      </c>
      <c r="D33" s="62">
        <v>34399283.530000001</v>
      </c>
      <c r="E33" s="62">
        <v>556490.19999999995</v>
      </c>
      <c r="F33" s="18">
        <v>20278276</v>
      </c>
      <c r="G33" s="62">
        <v>2952115.98</v>
      </c>
      <c r="H33" s="18">
        <f>SUM(G33:G33)</f>
        <v>2952115.98</v>
      </c>
      <c r="I33" s="33">
        <f t="shared" si="1"/>
        <v>14.558022486724216</v>
      </c>
      <c r="J33" s="18">
        <f t="shared" si="2"/>
        <v>3508606.1799999997</v>
      </c>
      <c r="K33" s="33">
        <f t="shared" si="5"/>
        <v>10.19964900414308</v>
      </c>
      <c r="M33" s="61"/>
    </row>
    <row r="34" spans="1:13" ht="48.75" customHeight="1" x14ac:dyDescent="0.2">
      <c r="A34" s="56">
        <v>326206</v>
      </c>
      <c r="B34" s="56">
        <v>2284722</v>
      </c>
      <c r="C34" s="17" t="s">
        <v>49</v>
      </c>
      <c r="D34" s="62">
        <v>73072983</v>
      </c>
      <c r="E34" s="62">
        <v>28923430.600000001</v>
      </c>
      <c r="F34" s="18">
        <v>15924536</v>
      </c>
      <c r="G34" s="62">
        <v>510835.61</v>
      </c>
      <c r="H34" s="18">
        <f t="shared" si="6"/>
        <v>510835.61</v>
      </c>
      <c r="I34" s="33">
        <f t="shared" si="1"/>
        <v>3.2078523983367555</v>
      </c>
      <c r="J34" s="18">
        <f t="shared" si="2"/>
        <v>29434266.210000001</v>
      </c>
      <c r="K34" s="33">
        <f t="shared" si="5"/>
        <v>40.280641355506184</v>
      </c>
      <c r="M34" s="61"/>
    </row>
    <row r="35" spans="1:13" ht="48.75" customHeight="1" x14ac:dyDescent="0.2">
      <c r="A35" s="11">
        <v>385674</v>
      </c>
      <c r="B35" s="56">
        <v>2372478</v>
      </c>
      <c r="C35" s="17" t="s">
        <v>50</v>
      </c>
      <c r="D35" s="62">
        <v>37955435.93</v>
      </c>
      <c r="E35" s="62">
        <v>6739113.3899999997</v>
      </c>
      <c r="F35" s="18">
        <v>14910240</v>
      </c>
      <c r="G35" s="62">
        <v>0</v>
      </c>
      <c r="H35" s="18">
        <f t="shared" si="6"/>
        <v>0</v>
      </c>
      <c r="I35" s="33">
        <f t="shared" si="1"/>
        <v>0</v>
      </c>
      <c r="J35" s="18">
        <f t="shared" si="2"/>
        <v>6739113.3899999997</v>
      </c>
      <c r="K35" s="33">
        <f t="shared" si="5"/>
        <v>17.755331284901409</v>
      </c>
      <c r="M35" s="61"/>
    </row>
    <row r="36" spans="1:13" ht="48.75" customHeight="1" x14ac:dyDescent="0.2">
      <c r="A36" s="11">
        <v>256869</v>
      </c>
      <c r="B36" s="56">
        <v>2250037</v>
      </c>
      <c r="C36" s="17" t="s">
        <v>51</v>
      </c>
      <c r="D36" s="62">
        <v>40010388.399999999</v>
      </c>
      <c r="E36" s="62">
        <v>20605369.329999998</v>
      </c>
      <c r="F36" s="18">
        <v>10790700</v>
      </c>
      <c r="G36" s="62">
        <v>0</v>
      </c>
      <c r="H36" s="18">
        <f t="shared" si="6"/>
        <v>0</v>
      </c>
      <c r="I36" s="33">
        <f t="shared" si="1"/>
        <v>0</v>
      </c>
      <c r="J36" s="18">
        <f t="shared" si="2"/>
        <v>20605369.329999998</v>
      </c>
      <c r="K36" s="33">
        <f t="shared" si="5"/>
        <v>51.50004824746965</v>
      </c>
      <c r="M36" s="61"/>
    </row>
    <row r="37" spans="1:13" ht="47.25" customHeight="1" x14ac:dyDescent="0.2">
      <c r="A37" s="11">
        <v>327681</v>
      </c>
      <c r="B37" s="56">
        <v>2285573</v>
      </c>
      <c r="C37" s="17" t="s">
        <v>52</v>
      </c>
      <c r="D37" s="62">
        <v>45046911.630000003</v>
      </c>
      <c r="E37" s="62">
        <v>2306781.9500000002</v>
      </c>
      <c r="F37" s="18">
        <v>10000000</v>
      </c>
      <c r="G37" s="62">
        <v>0</v>
      </c>
      <c r="H37" s="18">
        <f t="shared" si="6"/>
        <v>0</v>
      </c>
      <c r="I37" s="33">
        <f t="shared" si="1"/>
        <v>0</v>
      </c>
      <c r="J37" s="18">
        <f t="shared" si="2"/>
        <v>2306781.9500000002</v>
      </c>
      <c r="K37" s="33">
        <f t="shared" si="5"/>
        <v>5.1208437305250172</v>
      </c>
      <c r="M37" s="61"/>
    </row>
    <row r="38" spans="1:13" ht="47.25" customHeight="1" x14ac:dyDescent="0.2">
      <c r="A38" s="11">
        <v>374288</v>
      </c>
      <c r="B38" s="56">
        <v>2335179</v>
      </c>
      <c r="C38" s="17" t="s">
        <v>53</v>
      </c>
      <c r="D38" s="62">
        <v>123712430.72</v>
      </c>
      <c r="E38" s="62">
        <v>2307541.17</v>
      </c>
      <c r="F38" s="18">
        <v>7846193</v>
      </c>
      <c r="G38" s="62">
        <v>0</v>
      </c>
      <c r="H38" s="18">
        <f t="shared" si="6"/>
        <v>0</v>
      </c>
      <c r="I38" s="33">
        <f t="shared" si="1"/>
        <v>0</v>
      </c>
      <c r="J38" s="18">
        <f t="shared" ref="J38:J67" si="7">E38+H38</f>
        <v>2307541.17</v>
      </c>
      <c r="K38" s="33">
        <f t="shared" si="5"/>
        <v>1.8652460036313481</v>
      </c>
      <c r="M38" s="61"/>
    </row>
    <row r="39" spans="1:13" ht="47.25" customHeight="1" x14ac:dyDescent="0.2">
      <c r="A39" s="56">
        <v>2424236</v>
      </c>
      <c r="B39" s="56">
        <v>2424236</v>
      </c>
      <c r="C39" s="17" t="s">
        <v>54</v>
      </c>
      <c r="D39" s="62">
        <v>23324904.100000001</v>
      </c>
      <c r="E39" s="62">
        <v>0</v>
      </c>
      <c r="F39" s="18">
        <v>6000000</v>
      </c>
      <c r="G39" s="62">
        <v>0</v>
      </c>
      <c r="H39" s="18">
        <f t="shared" si="6"/>
        <v>0</v>
      </c>
      <c r="I39" s="33">
        <f t="shared" si="1"/>
        <v>0</v>
      </c>
      <c r="J39" s="18">
        <f t="shared" si="7"/>
        <v>0</v>
      </c>
      <c r="K39" s="33">
        <f t="shared" si="5"/>
        <v>0</v>
      </c>
      <c r="M39" s="61"/>
    </row>
    <row r="40" spans="1:13" ht="63" customHeight="1" x14ac:dyDescent="0.2">
      <c r="A40" s="56">
        <v>2406854</v>
      </c>
      <c r="B40" s="56">
        <v>2406854</v>
      </c>
      <c r="C40" s="17" t="s">
        <v>55</v>
      </c>
      <c r="D40" s="62">
        <v>5685004.9900000002</v>
      </c>
      <c r="E40" s="62">
        <v>0</v>
      </c>
      <c r="F40" s="18">
        <v>5685005</v>
      </c>
      <c r="G40" s="62">
        <v>0</v>
      </c>
      <c r="H40" s="18">
        <f t="shared" si="6"/>
        <v>0</v>
      </c>
      <c r="I40" s="33">
        <f t="shared" si="1"/>
        <v>0</v>
      </c>
      <c r="J40" s="18">
        <f t="shared" si="7"/>
        <v>0</v>
      </c>
      <c r="K40" s="33">
        <f t="shared" si="5"/>
        <v>0</v>
      </c>
      <c r="M40" s="61"/>
    </row>
    <row r="41" spans="1:13" ht="62.25" customHeight="1" x14ac:dyDescent="0.2">
      <c r="A41" s="56">
        <v>2406851</v>
      </c>
      <c r="B41" s="56">
        <v>2406851</v>
      </c>
      <c r="C41" s="17" t="s">
        <v>56</v>
      </c>
      <c r="D41" s="62">
        <v>3847853.34</v>
      </c>
      <c r="E41" s="62">
        <v>0</v>
      </c>
      <c r="F41" s="18">
        <v>3847853</v>
      </c>
      <c r="G41" s="62">
        <v>0</v>
      </c>
      <c r="H41" s="18">
        <f t="shared" si="6"/>
        <v>0</v>
      </c>
      <c r="I41" s="33">
        <f t="shared" si="1"/>
        <v>0</v>
      </c>
      <c r="J41" s="18">
        <f t="shared" si="7"/>
        <v>0</v>
      </c>
      <c r="K41" s="33">
        <f t="shared" si="5"/>
        <v>0</v>
      </c>
      <c r="M41" s="61"/>
    </row>
    <row r="42" spans="1:13" ht="67.5" customHeight="1" x14ac:dyDescent="0.2">
      <c r="A42" s="56">
        <v>2409076</v>
      </c>
      <c r="B42" s="56">
        <v>2409076</v>
      </c>
      <c r="C42" s="17" t="s">
        <v>57</v>
      </c>
      <c r="D42" s="62">
        <v>3774397.84</v>
      </c>
      <c r="E42" s="62">
        <v>0</v>
      </c>
      <c r="F42" s="18">
        <v>3774398</v>
      </c>
      <c r="G42" s="62">
        <v>0</v>
      </c>
      <c r="H42" s="18">
        <f t="shared" si="6"/>
        <v>0</v>
      </c>
      <c r="I42" s="33">
        <f t="shared" si="1"/>
        <v>0</v>
      </c>
      <c r="J42" s="18">
        <f t="shared" si="7"/>
        <v>0</v>
      </c>
      <c r="K42" s="33">
        <f t="shared" si="5"/>
        <v>0</v>
      </c>
      <c r="M42" s="61"/>
    </row>
    <row r="43" spans="1:13" ht="85.5" customHeight="1" x14ac:dyDescent="0.2">
      <c r="A43" s="56">
        <v>2409064</v>
      </c>
      <c r="B43" s="56">
        <v>2409064</v>
      </c>
      <c r="C43" s="17" t="s">
        <v>74</v>
      </c>
      <c r="D43" s="62">
        <v>3288072</v>
      </c>
      <c r="E43" s="62">
        <v>0</v>
      </c>
      <c r="F43" s="18">
        <v>3288072</v>
      </c>
      <c r="G43" s="62">
        <v>0</v>
      </c>
      <c r="H43" s="18">
        <f t="shared" si="6"/>
        <v>0</v>
      </c>
      <c r="I43" s="33">
        <f t="shared" si="1"/>
        <v>0</v>
      </c>
      <c r="J43" s="18">
        <f t="shared" si="7"/>
        <v>0</v>
      </c>
      <c r="K43" s="33">
        <f t="shared" si="5"/>
        <v>0</v>
      </c>
      <c r="M43" s="61"/>
    </row>
    <row r="44" spans="1:13" ht="131.25" customHeight="1" x14ac:dyDescent="0.2">
      <c r="A44" s="56">
        <v>2413016</v>
      </c>
      <c r="B44" s="56">
        <v>2413016</v>
      </c>
      <c r="C44" s="17" t="s">
        <v>90</v>
      </c>
      <c r="D44" s="62">
        <v>3268605.04</v>
      </c>
      <c r="E44" s="62">
        <v>0</v>
      </c>
      <c r="F44" s="18">
        <v>3268605</v>
      </c>
      <c r="G44" s="62">
        <v>0</v>
      </c>
      <c r="H44" s="18">
        <f t="shared" si="6"/>
        <v>0</v>
      </c>
      <c r="I44" s="33">
        <f t="shared" si="1"/>
        <v>0</v>
      </c>
      <c r="J44" s="18">
        <f t="shared" si="7"/>
        <v>0</v>
      </c>
      <c r="K44" s="33">
        <f t="shared" si="5"/>
        <v>0</v>
      </c>
      <c r="M44" s="61"/>
    </row>
    <row r="45" spans="1:13" ht="70.5" customHeight="1" x14ac:dyDescent="0.2">
      <c r="A45" s="56">
        <v>2408661</v>
      </c>
      <c r="B45" s="56">
        <v>2408661</v>
      </c>
      <c r="C45" s="17" t="s">
        <v>58</v>
      </c>
      <c r="D45" s="62">
        <v>3238073.53</v>
      </c>
      <c r="E45" s="62">
        <v>0</v>
      </c>
      <c r="F45" s="18">
        <v>3238074</v>
      </c>
      <c r="G45" s="62">
        <v>0</v>
      </c>
      <c r="H45" s="18">
        <f t="shared" si="6"/>
        <v>0</v>
      </c>
      <c r="I45" s="33">
        <f t="shared" si="1"/>
        <v>0</v>
      </c>
      <c r="J45" s="18">
        <f t="shared" si="7"/>
        <v>0</v>
      </c>
      <c r="K45" s="33">
        <f t="shared" si="5"/>
        <v>0</v>
      </c>
      <c r="M45" s="61"/>
    </row>
    <row r="46" spans="1:13" ht="81.75" customHeight="1" x14ac:dyDescent="0.2">
      <c r="A46" s="56">
        <v>2408632</v>
      </c>
      <c r="B46" s="56">
        <v>2408632</v>
      </c>
      <c r="C46" s="17" t="s">
        <v>91</v>
      </c>
      <c r="D46" s="62">
        <v>3223325.63</v>
      </c>
      <c r="E46" s="62">
        <v>0</v>
      </c>
      <c r="F46" s="18">
        <v>3223326</v>
      </c>
      <c r="G46" s="62">
        <v>0</v>
      </c>
      <c r="H46" s="18">
        <f t="shared" si="6"/>
        <v>0</v>
      </c>
      <c r="I46" s="33">
        <f t="shared" si="1"/>
        <v>0</v>
      </c>
      <c r="J46" s="18">
        <f t="shared" si="7"/>
        <v>0</v>
      </c>
      <c r="K46" s="33">
        <f t="shared" si="5"/>
        <v>0</v>
      </c>
      <c r="M46" s="61"/>
    </row>
    <row r="47" spans="1:13" ht="87.75" customHeight="1" x14ac:dyDescent="0.2">
      <c r="A47" s="56">
        <v>2409057</v>
      </c>
      <c r="B47" s="56">
        <v>2409057</v>
      </c>
      <c r="C47" s="17" t="s">
        <v>92</v>
      </c>
      <c r="D47" s="62">
        <v>3102030.2</v>
      </c>
      <c r="E47" s="62">
        <v>0</v>
      </c>
      <c r="F47" s="18">
        <v>3102030</v>
      </c>
      <c r="G47" s="62">
        <v>0</v>
      </c>
      <c r="H47" s="18">
        <f t="shared" si="6"/>
        <v>0</v>
      </c>
      <c r="I47" s="33">
        <f t="shared" si="1"/>
        <v>0</v>
      </c>
      <c r="J47" s="18">
        <f t="shared" si="7"/>
        <v>0</v>
      </c>
      <c r="K47" s="33">
        <f t="shared" si="5"/>
        <v>0</v>
      </c>
      <c r="M47" s="61"/>
    </row>
    <row r="48" spans="1:13" ht="43.5" customHeight="1" x14ac:dyDescent="0.2">
      <c r="A48" s="56">
        <v>2412981</v>
      </c>
      <c r="B48" s="56">
        <v>2412981</v>
      </c>
      <c r="C48" s="17" t="s">
        <v>59</v>
      </c>
      <c r="D48" s="62">
        <v>3099892.58</v>
      </c>
      <c r="E48" s="62">
        <v>0</v>
      </c>
      <c r="F48" s="18">
        <v>3099893</v>
      </c>
      <c r="G48" s="62">
        <v>0</v>
      </c>
      <c r="H48" s="18">
        <f t="shared" si="6"/>
        <v>0</v>
      </c>
      <c r="I48" s="33">
        <f t="shared" si="1"/>
        <v>0</v>
      </c>
      <c r="J48" s="18">
        <f t="shared" si="7"/>
        <v>0</v>
      </c>
      <c r="K48" s="33">
        <f t="shared" si="5"/>
        <v>0</v>
      </c>
      <c r="M48" s="61"/>
    </row>
    <row r="49" spans="1:13" ht="45" customHeight="1" x14ac:dyDescent="0.2">
      <c r="A49" s="56">
        <v>2409087</v>
      </c>
      <c r="B49" s="56">
        <v>2409087</v>
      </c>
      <c r="C49" s="17" t="s">
        <v>60</v>
      </c>
      <c r="D49" s="62">
        <v>883464</v>
      </c>
      <c r="E49" s="62">
        <v>0</v>
      </c>
      <c r="F49" s="18">
        <v>3076762</v>
      </c>
      <c r="G49" s="62">
        <v>0</v>
      </c>
      <c r="H49" s="18">
        <f t="shared" si="6"/>
        <v>0</v>
      </c>
      <c r="I49" s="33">
        <v>0</v>
      </c>
      <c r="J49" s="18">
        <f t="shared" si="7"/>
        <v>0</v>
      </c>
      <c r="K49" s="33">
        <f t="shared" si="5"/>
        <v>0</v>
      </c>
      <c r="M49" s="61"/>
    </row>
    <row r="50" spans="1:13" ht="58.5" customHeight="1" x14ac:dyDescent="0.2">
      <c r="A50" s="56">
        <v>2406827</v>
      </c>
      <c r="B50" s="56">
        <v>2406827</v>
      </c>
      <c r="C50" s="17" t="s">
        <v>61</v>
      </c>
      <c r="D50" s="62">
        <v>2809301.79</v>
      </c>
      <c r="E50" s="62">
        <v>0</v>
      </c>
      <c r="F50" s="18">
        <v>2809302</v>
      </c>
      <c r="G50" s="62">
        <v>0</v>
      </c>
      <c r="H50" s="18">
        <f t="shared" si="6"/>
        <v>0</v>
      </c>
      <c r="I50" s="33">
        <f t="shared" ref="I50:I67" si="8">H50/F50%</f>
        <v>0</v>
      </c>
      <c r="J50" s="18">
        <f t="shared" si="7"/>
        <v>0</v>
      </c>
      <c r="K50" s="33">
        <f t="shared" si="5"/>
        <v>0</v>
      </c>
      <c r="M50" s="61"/>
    </row>
    <row r="51" spans="1:13" ht="71.25" customHeight="1" x14ac:dyDescent="0.2">
      <c r="A51" s="56">
        <v>2408648</v>
      </c>
      <c r="B51" s="56">
        <v>2408648</v>
      </c>
      <c r="C51" s="17" t="s">
        <v>62</v>
      </c>
      <c r="D51" s="62">
        <v>2721115.72</v>
      </c>
      <c r="E51" s="62">
        <v>0</v>
      </c>
      <c r="F51" s="18">
        <v>2721116</v>
      </c>
      <c r="G51" s="62">
        <v>0</v>
      </c>
      <c r="H51" s="18">
        <f t="shared" si="6"/>
        <v>0</v>
      </c>
      <c r="I51" s="33">
        <f t="shared" si="8"/>
        <v>0</v>
      </c>
      <c r="J51" s="18">
        <f t="shared" si="7"/>
        <v>0</v>
      </c>
      <c r="K51" s="33">
        <f t="shared" si="5"/>
        <v>0</v>
      </c>
      <c r="M51" s="61"/>
    </row>
    <row r="52" spans="1:13" ht="42" customHeight="1" x14ac:dyDescent="0.2">
      <c r="A52" s="56">
        <v>352195</v>
      </c>
      <c r="B52" s="56">
        <v>2314627</v>
      </c>
      <c r="C52" s="17" t="s">
        <v>63</v>
      </c>
      <c r="D52" s="62">
        <v>10252063.73</v>
      </c>
      <c r="E52" s="62">
        <v>31500</v>
      </c>
      <c r="F52" s="18">
        <v>2668400</v>
      </c>
      <c r="G52" s="62">
        <v>0</v>
      </c>
      <c r="H52" s="18">
        <f t="shared" si="6"/>
        <v>0</v>
      </c>
      <c r="I52" s="33">
        <f t="shared" si="8"/>
        <v>0</v>
      </c>
      <c r="J52" s="18">
        <f t="shared" si="7"/>
        <v>31500</v>
      </c>
      <c r="K52" s="33">
        <f t="shared" si="5"/>
        <v>0.30725521055651883</v>
      </c>
      <c r="M52" s="61"/>
    </row>
    <row r="53" spans="1:13" ht="42" customHeight="1" x14ac:dyDescent="0.2">
      <c r="A53" s="56">
        <v>378760</v>
      </c>
      <c r="B53" s="56">
        <v>2339944</v>
      </c>
      <c r="C53" s="17" t="s">
        <v>64</v>
      </c>
      <c r="D53" s="62">
        <v>2448074.0699999998</v>
      </c>
      <c r="E53" s="62">
        <v>0</v>
      </c>
      <c r="F53" s="18">
        <v>2601953</v>
      </c>
      <c r="G53" s="62">
        <v>0</v>
      </c>
      <c r="H53" s="18">
        <f t="shared" si="6"/>
        <v>0</v>
      </c>
      <c r="I53" s="33">
        <f t="shared" si="8"/>
        <v>0</v>
      </c>
      <c r="J53" s="18">
        <f t="shared" si="7"/>
        <v>0</v>
      </c>
      <c r="K53" s="33">
        <f t="shared" si="5"/>
        <v>0</v>
      </c>
      <c r="M53" s="61"/>
    </row>
    <row r="54" spans="1:13" ht="129" customHeight="1" x14ac:dyDescent="0.2">
      <c r="A54" s="56">
        <v>2411239</v>
      </c>
      <c r="B54" s="56">
        <v>2411239</v>
      </c>
      <c r="C54" s="17" t="s">
        <v>93</v>
      </c>
      <c r="D54" s="62">
        <v>2581896.02</v>
      </c>
      <c r="E54" s="62">
        <v>0</v>
      </c>
      <c r="F54" s="18">
        <v>2401925</v>
      </c>
      <c r="G54" s="62">
        <v>0</v>
      </c>
      <c r="H54" s="18">
        <f t="shared" si="6"/>
        <v>0</v>
      </c>
      <c r="I54" s="33">
        <f t="shared" si="8"/>
        <v>0</v>
      </c>
      <c r="J54" s="18">
        <f t="shared" si="7"/>
        <v>0</v>
      </c>
      <c r="K54" s="33">
        <f t="shared" si="5"/>
        <v>0</v>
      </c>
      <c r="M54" s="61"/>
    </row>
    <row r="55" spans="1:13" ht="42" customHeight="1" x14ac:dyDescent="0.2">
      <c r="A55" s="56">
        <v>368099</v>
      </c>
      <c r="B55" s="56">
        <v>2330273</v>
      </c>
      <c r="C55" s="17" t="s">
        <v>65</v>
      </c>
      <c r="D55" s="62">
        <v>2291004.9300000002</v>
      </c>
      <c r="E55" s="62">
        <v>113000</v>
      </c>
      <c r="F55" s="18">
        <v>2206004</v>
      </c>
      <c r="G55" s="62">
        <v>0</v>
      </c>
      <c r="H55" s="18">
        <f t="shared" si="6"/>
        <v>0</v>
      </c>
      <c r="I55" s="33">
        <f t="shared" si="8"/>
        <v>0</v>
      </c>
      <c r="J55" s="18">
        <f t="shared" si="7"/>
        <v>113000</v>
      </c>
      <c r="K55" s="33">
        <f t="shared" si="5"/>
        <v>4.9323333407231029</v>
      </c>
      <c r="M55" s="61"/>
    </row>
    <row r="56" spans="1:13" ht="78" customHeight="1" x14ac:dyDescent="0.2">
      <c r="A56" s="56">
        <v>2408651</v>
      </c>
      <c r="B56" s="56">
        <v>2408651</v>
      </c>
      <c r="C56" s="17" t="s">
        <v>75</v>
      </c>
      <c r="D56" s="62">
        <v>1913514</v>
      </c>
      <c r="E56" s="62">
        <v>0</v>
      </c>
      <c r="F56" s="18">
        <v>1913514</v>
      </c>
      <c r="G56" s="62">
        <v>0</v>
      </c>
      <c r="H56" s="18">
        <f t="shared" si="6"/>
        <v>0</v>
      </c>
      <c r="I56" s="33">
        <f t="shared" si="8"/>
        <v>0</v>
      </c>
      <c r="J56" s="18">
        <f t="shared" si="7"/>
        <v>0</v>
      </c>
      <c r="K56" s="33">
        <f t="shared" si="5"/>
        <v>0</v>
      </c>
      <c r="M56" s="61"/>
    </row>
    <row r="57" spans="1:13" ht="142.5" customHeight="1" x14ac:dyDescent="0.2">
      <c r="A57" s="56">
        <v>2410163</v>
      </c>
      <c r="B57" s="56">
        <v>2410163</v>
      </c>
      <c r="C57" s="17" t="s">
        <v>94</v>
      </c>
      <c r="D57" s="62">
        <v>1912235.74</v>
      </c>
      <c r="E57" s="62">
        <v>0</v>
      </c>
      <c r="F57" s="18">
        <v>1912236</v>
      </c>
      <c r="G57" s="62">
        <v>0</v>
      </c>
      <c r="H57" s="18">
        <f t="shared" si="6"/>
        <v>0</v>
      </c>
      <c r="I57" s="33">
        <f t="shared" si="8"/>
        <v>0</v>
      </c>
      <c r="J57" s="18">
        <f t="shared" si="7"/>
        <v>0</v>
      </c>
      <c r="K57" s="33">
        <f t="shared" si="5"/>
        <v>0</v>
      </c>
      <c r="M57" s="61"/>
    </row>
    <row r="58" spans="1:13" ht="48" customHeight="1" x14ac:dyDescent="0.2">
      <c r="A58" s="56">
        <v>352235</v>
      </c>
      <c r="B58" s="56">
        <v>2314668</v>
      </c>
      <c r="C58" s="17" t="s">
        <v>66</v>
      </c>
      <c r="D58" s="62">
        <v>7017156.6600000001</v>
      </c>
      <c r="E58" s="62">
        <v>41500</v>
      </c>
      <c r="F58" s="18">
        <v>1874408</v>
      </c>
      <c r="G58" s="62">
        <v>0</v>
      </c>
      <c r="H58" s="18">
        <f t="shared" si="6"/>
        <v>0</v>
      </c>
      <c r="I58" s="33">
        <f t="shared" si="8"/>
        <v>0</v>
      </c>
      <c r="J58" s="18">
        <f t="shared" si="7"/>
        <v>41500</v>
      </c>
      <c r="K58" s="33">
        <f t="shared" si="5"/>
        <v>0.59140763147790398</v>
      </c>
      <c r="M58" s="61"/>
    </row>
    <row r="59" spans="1:13" ht="48" customHeight="1" x14ac:dyDescent="0.2">
      <c r="A59" s="56">
        <v>271195</v>
      </c>
      <c r="B59" s="56">
        <v>2188625</v>
      </c>
      <c r="C59" s="17" t="s">
        <v>67</v>
      </c>
      <c r="D59" s="62">
        <v>1697570.53</v>
      </c>
      <c r="E59" s="62">
        <v>11000</v>
      </c>
      <c r="F59" s="18">
        <v>1686570</v>
      </c>
      <c r="G59" s="62">
        <v>0</v>
      </c>
      <c r="H59" s="18">
        <f t="shared" si="6"/>
        <v>0</v>
      </c>
      <c r="I59" s="33">
        <f t="shared" si="8"/>
        <v>0</v>
      </c>
      <c r="J59" s="18">
        <f t="shared" si="7"/>
        <v>11000</v>
      </c>
      <c r="K59" s="33">
        <f t="shared" si="5"/>
        <v>0.647984858690967</v>
      </c>
      <c r="M59" s="61"/>
    </row>
    <row r="60" spans="1:13" ht="48" customHeight="1" x14ac:dyDescent="0.2">
      <c r="A60" s="56">
        <v>338833</v>
      </c>
      <c r="B60" s="56">
        <v>2301935</v>
      </c>
      <c r="C60" s="17" t="s">
        <v>68</v>
      </c>
      <c r="D60" s="62">
        <v>4778580.38</v>
      </c>
      <c r="E60" s="62">
        <v>26000</v>
      </c>
      <c r="F60" s="18">
        <v>1529417</v>
      </c>
      <c r="G60" s="62">
        <v>0</v>
      </c>
      <c r="H60" s="18">
        <f t="shared" si="6"/>
        <v>0</v>
      </c>
      <c r="I60" s="33">
        <f t="shared" si="8"/>
        <v>0</v>
      </c>
      <c r="J60" s="18">
        <f t="shared" si="7"/>
        <v>26000</v>
      </c>
      <c r="K60" s="33">
        <f t="shared" si="5"/>
        <v>0.5440946459500593</v>
      </c>
      <c r="M60" s="61"/>
    </row>
    <row r="61" spans="1:13" ht="69" customHeight="1" x14ac:dyDescent="0.2">
      <c r="A61" s="56">
        <v>2406823</v>
      </c>
      <c r="B61" s="56">
        <v>2406823</v>
      </c>
      <c r="C61" s="17" t="s">
        <v>69</v>
      </c>
      <c r="D61" s="62">
        <v>1120873.5900000001</v>
      </c>
      <c r="E61" s="62">
        <v>0</v>
      </c>
      <c r="F61" s="18">
        <v>1120874</v>
      </c>
      <c r="G61" s="62">
        <v>0</v>
      </c>
      <c r="H61" s="18">
        <f t="shared" si="6"/>
        <v>0</v>
      </c>
      <c r="I61" s="33">
        <f t="shared" si="8"/>
        <v>0</v>
      </c>
      <c r="J61" s="18">
        <f t="shared" si="7"/>
        <v>0</v>
      </c>
      <c r="K61" s="33">
        <f t="shared" si="5"/>
        <v>0</v>
      </c>
      <c r="M61" s="61"/>
    </row>
    <row r="62" spans="1:13" ht="119.25" customHeight="1" x14ac:dyDescent="0.2">
      <c r="A62" s="56">
        <v>2406611</v>
      </c>
      <c r="B62" s="56">
        <v>2406611</v>
      </c>
      <c r="C62" s="17" t="s">
        <v>95</v>
      </c>
      <c r="D62" s="62">
        <v>1040107.51</v>
      </c>
      <c r="E62" s="62">
        <v>0</v>
      </c>
      <c r="F62" s="18">
        <v>1040108</v>
      </c>
      <c r="G62" s="62">
        <v>0</v>
      </c>
      <c r="H62" s="18">
        <f t="shared" si="6"/>
        <v>0</v>
      </c>
      <c r="I62" s="33">
        <f t="shared" si="8"/>
        <v>0</v>
      </c>
      <c r="J62" s="18">
        <f t="shared" si="7"/>
        <v>0</v>
      </c>
      <c r="K62" s="33">
        <f t="shared" si="5"/>
        <v>0</v>
      </c>
      <c r="M62" s="61"/>
    </row>
    <row r="63" spans="1:13" ht="106.5" customHeight="1" x14ac:dyDescent="0.2">
      <c r="A63" s="56">
        <v>2421638</v>
      </c>
      <c r="B63" s="56">
        <v>2421638</v>
      </c>
      <c r="C63" s="17" t="s">
        <v>96</v>
      </c>
      <c r="D63" s="62">
        <v>1032127.02</v>
      </c>
      <c r="E63" s="62">
        <v>0</v>
      </c>
      <c r="F63" s="18">
        <v>1032127</v>
      </c>
      <c r="G63" s="62">
        <v>0</v>
      </c>
      <c r="H63" s="18">
        <f t="shared" si="6"/>
        <v>0</v>
      </c>
      <c r="I63" s="33">
        <f t="shared" si="8"/>
        <v>0</v>
      </c>
      <c r="J63" s="18">
        <f t="shared" si="7"/>
        <v>0</v>
      </c>
      <c r="K63" s="33">
        <f t="shared" si="5"/>
        <v>0</v>
      </c>
      <c r="M63" s="61"/>
    </row>
    <row r="64" spans="1:13" ht="85.5" customHeight="1" x14ac:dyDescent="0.2">
      <c r="A64" s="56">
        <v>2406819</v>
      </c>
      <c r="B64" s="56">
        <v>2406819</v>
      </c>
      <c r="C64" s="17" t="s">
        <v>97</v>
      </c>
      <c r="D64" s="62">
        <v>1021771.74</v>
      </c>
      <c r="E64" s="62">
        <v>0</v>
      </c>
      <c r="F64" s="18">
        <v>1021772</v>
      </c>
      <c r="G64" s="62">
        <v>0</v>
      </c>
      <c r="H64" s="18">
        <f t="shared" si="6"/>
        <v>0</v>
      </c>
      <c r="I64" s="33">
        <f t="shared" si="8"/>
        <v>0</v>
      </c>
      <c r="J64" s="18">
        <f t="shared" si="7"/>
        <v>0</v>
      </c>
      <c r="K64" s="33">
        <f t="shared" si="5"/>
        <v>0</v>
      </c>
      <c r="M64" s="61"/>
    </row>
    <row r="65" spans="1:13" ht="64.5" customHeight="1" x14ac:dyDescent="0.2">
      <c r="A65" s="56">
        <v>2402545</v>
      </c>
      <c r="B65" s="56">
        <v>2402545</v>
      </c>
      <c r="C65" s="17" t="s">
        <v>70</v>
      </c>
      <c r="D65" s="62">
        <v>4482960.67</v>
      </c>
      <c r="E65" s="62">
        <v>0</v>
      </c>
      <c r="F65" s="18">
        <v>440196</v>
      </c>
      <c r="G65" s="62">
        <v>0</v>
      </c>
      <c r="H65" s="18">
        <f t="shared" si="6"/>
        <v>0</v>
      </c>
      <c r="I65" s="33">
        <f t="shared" si="8"/>
        <v>0</v>
      </c>
      <c r="J65" s="18">
        <f t="shared" si="7"/>
        <v>0</v>
      </c>
      <c r="K65" s="33">
        <f t="shared" si="5"/>
        <v>0</v>
      </c>
      <c r="M65" s="61"/>
    </row>
    <row r="66" spans="1:13" ht="47.25" customHeight="1" x14ac:dyDescent="0.2">
      <c r="A66" s="56">
        <v>2384027</v>
      </c>
      <c r="B66" s="56">
        <v>2384027</v>
      </c>
      <c r="C66" s="17" t="s">
        <v>71</v>
      </c>
      <c r="D66" s="62">
        <v>3368306.51</v>
      </c>
      <c r="E66" s="62">
        <v>37000</v>
      </c>
      <c r="F66" s="18">
        <v>309629</v>
      </c>
      <c r="G66" s="62">
        <v>0</v>
      </c>
      <c r="H66" s="18">
        <f t="shared" si="6"/>
        <v>0</v>
      </c>
      <c r="I66" s="33">
        <f t="shared" si="8"/>
        <v>0</v>
      </c>
      <c r="J66" s="18">
        <f t="shared" si="7"/>
        <v>37000</v>
      </c>
      <c r="K66" s="33">
        <f t="shared" si="5"/>
        <v>1.0984748534657554</v>
      </c>
      <c r="M66" s="61"/>
    </row>
    <row r="67" spans="1:13" ht="47.25" customHeight="1" x14ac:dyDescent="0.2">
      <c r="A67" s="56">
        <v>342046</v>
      </c>
      <c r="B67" s="56">
        <v>2302992</v>
      </c>
      <c r="C67" s="17" t="s">
        <v>72</v>
      </c>
      <c r="D67" s="62">
        <v>262081.44</v>
      </c>
      <c r="E67" s="62">
        <v>0</v>
      </c>
      <c r="F67" s="18">
        <v>262081</v>
      </c>
      <c r="G67" s="62">
        <v>0</v>
      </c>
      <c r="H67" s="18">
        <f t="shared" si="6"/>
        <v>0</v>
      </c>
      <c r="I67" s="33">
        <f t="shared" si="8"/>
        <v>0</v>
      </c>
      <c r="J67" s="18">
        <f t="shared" si="7"/>
        <v>0</v>
      </c>
      <c r="K67" s="33">
        <f t="shared" si="5"/>
        <v>0</v>
      </c>
      <c r="M67" s="61"/>
    </row>
    <row r="68" spans="1:13" ht="32.25" customHeight="1" x14ac:dyDescent="0.2">
      <c r="A68" s="110" t="s">
        <v>89</v>
      </c>
      <c r="B68" s="110"/>
      <c r="C68" s="110"/>
      <c r="D68" s="47"/>
      <c r="E68" s="74"/>
      <c r="F68" s="14"/>
      <c r="G68" s="34"/>
      <c r="H68" s="34"/>
      <c r="I68" s="35"/>
      <c r="J68" s="36"/>
      <c r="K68" s="35"/>
    </row>
    <row r="69" spans="1:13" ht="20.25" customHeight="1" x14ac:dyDescent="0.2">
      <c r="A69" s="111" t="s">
        <v>5</v>
      </c>
      <c r="B69" s="111"/>
      <c r="C69" s="111"/>
      <c r="D69" s="47"/>
      <c r="E69" s="74"/>
      <c r="F69" s="39"/>
      <c r="G69" s="34"/>
      <c r="H69" s="34"/>
      <c r="I69" s="35"/>
      <c r="J69" s="36"/>
      <c r="K69" s="35"/>
    </row>
    <row r="70" spans="1:13" ht="20.25" customHeight="1" x14ac:dyDescent="0.2">
      <c r="A70" s="112" t="s">
        <v>21</v>
      </c>
      <c r="B70" s="112"/>
      <c r="C70" s="112"/>
      <c r="D70" s="55"/>
      <c r="E70" s="55"/>
    </row>
  </sheetData>
  <autoFilter ref="A4:K70">
    <filterColumn colId="5" showButton="0"/>
    <filterColumn colId="6" showButton="0"/>
    <filterColumn colId="7" showButton="0"/>
  </autoFilter>
  <mergeCells count="13">
    <mergeCell ref="A68:C68"/>
    <mergeCell ref="A69:C69"/>
    <mergeCell ref="A70:C70"/>
    <mergeCell ref="A1:K1"/>
    <mergeCell ref="A2:K2"/>
    <mergeCell ref="J4:J5"/>
    <mergeCell ref="K4:K5"/>
    <mergeCell ref="D4:D5"/>
    <mergeCell ref="E4:E5"/>
    <mergeCell ref="B4:B5"/>
    <mergeCell ref="F4:I4"/>
    <mergeCell ref="A4:A5"/>
    <mergeCell ref="C4:C5"/>
  </mergeCells>
  <phoneticPr fontId="5" type="noConversion"/>
  <hyperlinks>
    <hyperlink ref="A70" r:id="rId1"/>
  </hyperlinks>
  <pageMargins left="0.51181102362204722" right="0.15748031496062992" top="0.27559055118110237" bottom="0.15748031496062992" header="0.31496062992125984" footer="0.15748031496062992"/>
  <pageSetup paperSize="8" scale="65" fitToHeight="0" orientation="portrait" r:id="rId2"/>
  <headerFooter alignWithMargins="0">
    <oddFooter>&amp;C&amp;P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FZ444"/>
  <sheetViews>
    <sheetView tabSelected="1" zoomScale="120" zoomScaleNormal="120" workbookViewId="0">
      <pane xSplit="3" ySplit="5" topLeftCell="D6" activePane="bottomRight" state="frozen"/>
      <selection pane="topRight" activeCell="C1" sqref="C1"/>
      <selection pane="bottomLeft" activeCell="A8" sqref="A8"/>
      <selection pane="bottomRight" activeCell="E7" sqref="E7"/>
    </sheetView>
  </sheetViews>
  <sheetFormatPr baseColWidth="10" defaultColWidth="11.42578125" defaultRowHeight="12" x14ac:dyDescent="0.2"/>
  <cols>
    <col min="1" max="2" width="11.7109375" style="12" customWidth="1"/>
    <col min="3" max="3" width="47" style="14" customWidth="1"/>
    <col min="4" max="4" width="12.42578125" style="14" customWidth="1"/>
    <col min="5" max="5" width="12.5703125" style="14" customWidth="1"/>
    <col min="6" max="6" width="13.140625" style="14" customWidth="1"/>
    <col min="7" max="7" width="12.7109375" style="13" customWidth="1"/>
    <col min="8" max="8" width="12.5703125" style="13" customWidth="1"/>
    <col min="9" max="9" width="9.140625" style="24" customWidth="1"/>
    <col min="10" max="10" width="12.28515625" style="25" customWidth="1"/>
    <col min="11" max="11" width="12.28515625" style="24" customWidth="1"/>
    <col min="12" max="15" width="11.42578125" style="13" customWidth="1"/>
    <col min="16" max="16384" width="11.42578125" style="13"/>
  </cols>
  <sheetData>
    <row r="1" spans="1:182" ht="18" customHeight="1" x14ac:dyDescent="0.2">
      <c r="A1" s="131" t="s">
        <v>28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82" ht="18" customHeight="1" x14ac:dyDescent="0.2">
      <c r="A2" s="114" t="s">
        <v>99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</row>
    <row r="3" spans="1:182" ht="15" customHeight="1" x14ac:dyDescent="0.2">
      <c r="A3" s="68">
        <v>1</v>
      </c>
      <c r="B3" s="68">
        <v>2</v>
      </c>
      <c r="C3" s="68">
        <v>3</v>
      </c>
      <c r="D3" s="68">
        <v>4</v>
      </c>
      <c r="E3" s="68">
        <v>5</v>
      </c>
      <c r="F3" s="68">
        <v>6</v>
      </c>
      <c r="G3" s="68" t="s">
        <v>35</v>
      </c>
      <c r="H3" s="68">
        <v>9</v>
      </c>
      <c r="I3" s="68">
        <v>10</v>
      </c>
      <c r="J3" s="68">
        <v>11</v>
      </c>
      <c r="K3" s="68">
        <v>12</v>
      </c>
    </row>
    <row r="4" spans="1:182" ht="20.25" customHeight="1" x14ac:dyDescent="0.2">
      <c r="A4" s="123" t="s">
        <v>11</v>
      </c>
      <c r="B4" s="123" t="s">
        <v>29</v>
      </c>
      <c r="C4" s="123" t="s">
        <v>4</v>
      </c>
      <c r="D4" s="119" t="s">
        <v>13</v>
      </c>
      <c r="E4" s="121" t="s">
        <v>16</v>
      </c>
      <c r="F4" s="125" t="s">
        <v>17</v>
      </c>
      <c r="G4" s="126"/>
      <c r="H4" s="126"/>
      <c r="I4" s="127"/>
      <c r="J4" s="115" t="s">
        <v>30</v>
      </c>
      <c r="K4" s="117" t="s">
        <v>14</v>
      </c>
    </row>
    <row r="5" spans="1:182" s="15" customFormat="1" ht="65.25" customHeight="1" x14ac:dyDescent="0.2">
      <c r="A5" s="123"/>
      <c r="B5" s="123"/>
      <c r="C5" s="123"/>
      <c r="D5" s="133"/>
      <c r="E5" s="134"/>
      <c r="F5" s="77" t="s">
        <v>18</v>
      </c>
      <c r="G5" s="79" t="s">
        <v>98</v>
      </c>
      <c r="H5" s="77" t="s">
        <v>19</v>
      </c>
      <c r="I5" s="78" t="s">
        <v>6</v>
      </c>
      <c r="J5" s="115"/>
      <c r="K5" s="132"/>
    </row>
    <row r="6" spans="1:182" ht="42" customHeight="1" x14ac:dyDescent="0.2">
      <c r="A6" s="19"/>
      <c r="B6" s="19"/>
      <c r="C6" s="20" t="s">
        <v>24</v>
      </c>
      <c r="D6" s="21"/>
      <c r="E6" s="21">
        <f>+SUM(E7:E7)</f>
        <v>167071787.15000001</v>
      </c>
      <c r="F6" s="21">
        <f>+SUM(F7:F7)</f>
        <v>1800000</v>
      </c>
      <c r="G6" s="21">
        <f>+SUM(G7:G7)</f>
        <v>1100.3699999999999</v>
      </c>
      <c r="H6" s="21">
        <f>+SUM(H7:H7)</f>
        <v>1100.3699999999999</v>
      </c>
      <c r="I6" s="41">
        <f>H6/F6%</f>
        <v>6.1131666666666661E-2</v>
      </c>
      <c r="J6" s="21">
        <f>+SUM(J7:J7)</f>
        <v>167072887.52000001</v>
      </c>
      <c r="K6" s="48"/>
      <c r="L6" s="15"/>
      <c r="M6" s="15"/>
      <c r="N6" s="15"/>
      <c r="O6" s="15"/>
      <c r="P6" s="15"/>
      <c r="Q6" s="15"/>
      <c r="R6" s="15"/>
      <c r="S6" s="15"/>
    </row>
    <row r="7" spans="1:182" ht="66.75" customHeight="1" x14ac:dyDescent="0.2">
      <c r="A7" s="19">
        <v>143957</v>
      </c>
      <c r="B7" s="56">
        <v>2193990</v>
      </c>
      <c r="C7" s="17" t="s">
        <v>20</v>
      </c>
      <c r="D7" s="18">
        <v>282245251.58999997</v>
      </c>
      <c r="E7" s="18">
        <v>167071787.15000001</v>
      </c>
      <c r="F7" s="18">
        <v>1800000</v>
      </c>
      <c r="G7" s="18">
        <v>1100.3699999999999</v>
      </c>
      <c r="H7" s="18">
        <f>SUM(G7:G7)</f>
        <v>1100.3699999999999</v>
      </c>
      <c r="I7" s="49">
        <f>H7/F7%</f>
        <v>6.1131666666666661E-2</v>
      </c>
      <c r="J7" s="18">
        <f>E7+H7</f>
        <v>167072887.52000001</v>
      </c>
      <c r="K7" s="33">
        <f>J7/D7%</f>
        <v>59.194224377137211</v>
      </c>
      <c r="L7" s="16"/>
      <c r="M7" s="16"/>
    </row>
    <row r="8" spans="1:182" s="24" customFormat="1" ht="28.5" customHeight="1" x14ac:dyDescent="0.2">
      <c r="A8" s="128" t="s">
        <v>89</v>
      </c>
      <c r="B8" s="128"/>
      <c r="C8" s="128"/>
      <c r="D8" s="128"/>
      <c r="E8" s="47"/>
      <c r="F8" s="14"/>
      <c r="G8" s="13"/>
      <c r="H8" s="13"/>
      <c r="I8" s="13"/>
      <c r="J8" s="13"/>
      <c r="K8" s="13"/>
      <c r="L8" s="16"/>
      <c r="M8" s="16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</row>
    <row r="9" spans="1:182" s="24" customFormat="1" x14ac:dyDescent="0.2">
      <c r="A9" s="128" t="s">
        <v>5</v>
      </c>
      <c r="B9" s="128"/>
      <c r="C9" s="128"/>
      <c r="D9" s="128"/>
      <c r="E9" s="63"/>
      <c r="F9" s="14"/>
      <c r="G9" s="13"/>
      <c r="H9" s="13"/>
      <c r="I9" s="13"/>
      <c r="J9" s="13"/>
      <c r="K9" s="13"/>
      <c r="L9" s="16"/>
      <c r="M9" s="16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</row>
    <row r="10" spans="1:182" s="24" customFormat="1" ht="27.75" customHeight="1" x14ac:dyDescent="0.2">
      <c r="A10" s="129" t="s">
        <v>21</v>
      </c>
      <c r="B10" s="130"/>
      <c r="C10" s="130"/>
      <c r="D10" s="130"/>
      <c r="E10" s="60"/>
      <c r="F10" s="26"/>
      <c r="G10" s="13"/>
      <c r="H10" s="13"/>
      <c r="I10" s="13"/>
      <c r="J10" s="58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</row>
    <row r="11" spans="1:182" x14ac:dyDescent="0.2">
      <c r="C11" s="59"/>
      <c r="D11" s="59"/>
    </row>
    <row r="12" spans="1:182" x14ac:dyDescent="0.2">
      <c r="C12" s="59"/>
      <c r="D12" s="59"/>
    </row>
    <row r="13" spans="1:182" x14ac:dyDescent="0.2">
      <c r="C13" s="59"/>
      <c r="D13" s="59"/>
    </row>
    <row r="14" spans="1:182" x14ac:dyDescent="0.2">
      <c r="C14" s="51"/>
      <c r="D14" s="59"/>
    </row>
    <row r="16" spans="1:182" ht="15" x14ac:dyDescent="0.25">
      <c r="C16" s="52"/>
    </row>
    <row r="17" spans="3:3" ht="15" x14ac:dyDescent="0.25">
      <c r="C17" s="53"/>
    </row>
    <row r="18" spans="3:3" x14ac:dyDescent="0.2">
      <c r="C18" s="54"/>
    </row>
    <row r="61" spans="4:5" x14ac:dyDescent="0.2">
      <c r="D61" s="37"/>
      <c r="E61" s="37"/>
    </row>
    <row r="136" spans="5:5" x14ac:dyDescent="0.2">
      <c r="E136" s="44"/>
    </row>
    <row r="275" spans="5:5" x14ac:dyDescent="0.2">
      <c r="E275" s="44"/>
    </row>
    <row r="444" spans="5:5" ht="288" x14ac:dyDescent="0.2">
      <c r="E444" s="14" t="s">
        <v>8</v>
      </c>
    </row>
  </sheetData>
  <mergeCells count="13">
    <mergeCell ref="A8:D8"/>
    <mergeCell ref="A9:D9"/>
    <mergeCell ref="A10:D10"/>
    <mergeCell ref="J4:J5"/>
    <mergeCell ref="A1:K1"/>
    <mergeCell ref="K4:K5"/>
    <mergeCell ref="A2:K2"/>
    <mergeCell ref="D4:D5"/>
    <mergeCell ref="F4:I4"/>
    <mergeCell ref="E4:E5"/>
    <mergeCell ref="A4:A5"/>
    <mergeCell ref="C4:C5"/>
    <mergeCell ref="B4:B5"/>
  </mergeCells>
  <hyperlinks>
    <hyperlink ref="A10" r:id="rId1"/>
  </hyperlinks>
  <pageMargins left="0.51181102362204722" right="0" top="0.19685039370078741" bottom="0.19685039370078741" header="0.15748031496062992" footer="0"/>
  <pageSetup paperSize="9" scale="70" orientation="landscape" r:id="rId2"/>
  <headerFooter>
    <oddFooter>&amp;C&amp;P de &amp;N</oddFooter>
  </headerFooter>
  <ignoredErrors>
    <ignoredError sqref="H7" formulaRange="1"/>
    <ignoredError sqref="I6:J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CONSOLIDADO</vt:lpstr>
      <vt:lpstr>PLIEGO MINSA</vt:lpstr>
      <vt:lpstr>UE ADSCRITAS AL PLIEGO MINSA</vt:lpstr>
      <vt:lpstr>CONSOLIDADO!Área_de_impresión</vt:lpstr>
      <vt:lpstr>'PLIEGO MINSA'!Área_de_impresión</vt:lpstr>
      <vt:lpstr>'UE ADSCRITAS AL PLIEGO MINSA'!Área_de_impresión</vt:lpstr>
      <vt:lpstr>'PLIEGO MINSA'!Títulos_a_imprimir</vt:lpstr>
      <vt:lpstr>'UE ADSCRITAS AL PLIEGO MINSA'!Títulos_a_imprimir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</dc:title>
  <dc:creator>nn</dc:creator>
  <cp:lastModifiedBy>JESSICA EDITH BAZAURI LIZANA</cp:lastModifiedBy>
  <cp:lastPrinted>2019-06-13T02:14:38Z</cp:lastPrinted>
  <dcterms:created xsi:type="dcterms:W3CDTF">2009-03-02T15:11:29Z</dcterms:created>
  <dcterms:modified xsi:type="dcterms:W3CDTF">2019-06-13T02:16:21Z</dcterms:modified>
</cp:coreProperties>
</file>