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bazauri\Desktop\2. Febrero 11.06.19\"/>
    </mc:Choice>
  </mc:AlternateContent>
  <bookViews>
    <workbookView xWindow="180" yWindow="2280" windowWidth="14910" windowHeight="12615"/>
  </bookViews>
  <sheets>
    <sheet name="CONSOLIDADO" sheetId="11" r:id="rId1"/>
    <sheet name="PLIEGO MINSA" sheetId="5" r:id="rId2"/>
    <sheet name="UE ADSCRITAS AL PLIEGO MINSA" sheetId="9" r:id="rId3"/>
  </sheets>
  <definedNames>
    <definedName name="_xlnm._FilterDatabase" localSheetId="1" hidden="1">'PLIEGO MINSA'!$A$6:$P$43</definedName>
    <definedName name="_xlnm._FilterDatabase" localSheetId="2" hidden="1">'UE ADSCRITAS AL PLIEGO MINSA'!$A$4:$L$5</definedName>
    <definedName name="_xlnm.Print_Area" localSheetId="0">CONSOLIDADO!$B$2:$G$23</definedName>
    <definedName name="_xlnm.Print_Area" localSheetId="1">'PLIEGO MINSA'!$A$1:$L$43</definedName>
    <definedName name="_xlnm.Print_Area" localSheetId="2">'UE ADSCRITAS AL PLIEGO MINSA'!$A$1:$L$12</definedName>
    <definedName name="_xlnm.Print_Titles" localSheetId="1">'PLIEGO MINSA'!$1:$5</definedName>
    <definedName name="_xlnm.Print_Titles" localSheetId="2">'UE ADSCRITAS AL PLIEGO MINSA'!$5:$5</definedName>
  </definedNames>
  <calcPr calcId="152511"/>
</workbook>
</file>

<file path=xl/calcChain.xml><?xml version="1.0" encoding="utf-8"?>
<calcChain xmlns="http://schemas.openxmlformats.org/spreadsheetml/2006/main">
  <c r="D10" i="11" l="1"/>
  <c r="E10" i="11" l="1"/>
  <c r="D12" i="11" l="1"/>
  <c r="E12" i="11"/>
  <c r="F17" i="11"/>
  <c r="F18" i="11"/>
  <c r="C18" i="11"/>
  <c r="C17" i="11"/>
  <c r="C12" i="11"/>
  <c r="C14" i="11"/>
  <c r="E6" i="5"/>
  <c r="F6" i="5"/>
  <c r="I6" i="5"/>
  <c r="H6" i="5"/>
  <c r="G6" i="5"/>
  <c r="I32" i="5"/>
  <c r="J32" i="5" s="1"/>
  <c r="I39" i="5"/>
  <c r="K39" i="5" s="1"/>
  <c r="L39" i="5" s="1"/>
  <c r="K32" i="5" l="1"/>
  <c r="L32" i="5" s="1"/>
  <c r="J39" i="5"/>
  <c r="I21" i="5"/>
  <c r="I17" i="5"/>
  <c r="J17" i="5" s="1"/>
  <c r="I16" i="5"/>
  <c r="K16" i="5" s="1"/>
  <c r="L16" i="5" s="1"/>
  <c r="I15" i="5"/>
  <c r="K15" i="5" s="1"/>
  <c r="L15" i="5" s="1"/>
  <c r="I14" i="5"/>
  <c r="K14" i="5" s="1"/>
  <c r="L14" i="5" s="1"/>
  <c r="I13" i="5"/>
  <c r="J13" i="5" s="1"/>
  <c r="I12" i="5"/>
  <c r="J12" i="5" s="1"/>
  <c r="I11" i="5"/>
  <c r="K11" i="5" s="1"/>
  <c r="L11" i="5" s="1"/>
  <c r="I10" i="5"/>
  <c r="J10" i="5" s="1"/>
  <c r="I9" i="5"/>
  <c r="J9" i="5" s="1"/>
  <c r="K10" i="5" l="1"/>
  <c r="L10" i="5" s="1"/>
  <c r="K17" i="5"/>
  <c r="L17" i="5" s="1"/>
  <c r="K9" i="5"/>
  <c r="L9" i="5" s="1"/>
  <c r="K12" i="5"/>
  <c r="L12" i="5" s="1"/>
  <c r="J16" i="5"/>
  <c r="J14" i="5"/>
  <c r="J11" i="5"/>
  <c r="J15" i="5"/>
  <c r="K13" i="5"/>
  <c r="L13" i="5" s="1"/>
  <c r="E7" i="5" l="1"/>
  <c r="I27" i="5" l="1"/>
  <c r="E6" i="9" l="1"/>
  <c r="F7" i="5" l="1"/>
  <c r="C13" i="11" s="1"/>
  <c r="H8" i="9" l="1"/>
  <c r="G8" i="9"/>
  <c r="F8" i="9"/>
  <c r="E8" i="9"/>
  <c r="F6" i="9"/>
  <c r="H6" i="9"/>
  <c r="G6" i="9"/>
  <c r="I7" i="9"/>
  <c r="K7" i="9" s="1"/>
  <c r="J7" i="9" l="1"/>
  <c r="I9" i="9"/>
  <c r="I8" i="9" s="1"/>
  <c r="F18" i="5"/>
  <c r="H18" i="5"/>
  <c r="G18" i="5"/>
  <c r="E18" i="5"/>
  <c r="G22" i="5"/>
  <c r="G20" i="5"/>
  <c r="G7" i="5"/>
  <c r="I23" i="5"/>
  <c r="J23" i="5" s="1"/>
  <c r="C25" i="5"/>
  <c r="F22" i="5"/>
  <c r="C16" i="11" s="1"/>
  <c r="J8" i="9" l="1"/>
  <c r="I6" i="9"/>
  <c r="J9" i="9"/>
  <c r="L7" i="9"/>
  <c r="K23" i="5"/>
  <c r="I18" i="5"/>
  <c r="I38" i="5"/>
  <c r="K38" i="5" s="1"/>
  <c r="L38" i="5" s="1"/>
  <c r="I37" i="5"/>
  <c r="K37" i="5" s="1"/>
  <c r="L37" i="5" s="1"/>
  <c r="I36" i="5"/>
  <c r="K36" i="5" s="1"/>
  <c r="L36" i="5" s="1"/>
  <c r="I35" i="5"/>
  <c r="J35" i="5" s="1"/>
  <c r="I34" i="5"/>
  <c r="K34" i="5" s="1"/>
  <c r="L34" i="5" s="1"/>
  <c r="I33" i="5"/>
  <c r="K33" i="5" s="1"/>
  <c r="L33" i="5" s="1"/>
  <c r="I31" i="5"/>
  <c r="K31" i="5" s="1"/>
  <c r="L31" i="5" s="1"/>
  <c r="I30" i="5"/>
  <c r="J30" i="5" s="1"/>
  <c r="K21" i="5"/>
  <c r="L21" i="5" s="1"/>
  <c r="H20" i="5"/>
  <c r="F20" i="5"/>
  <c r="E20" i="5"/>
  <c r="H7" i="5"/>
  <c r="J6" i="9" l="1"/>
  <c r="K18" i="5"/>
  <c r="F14" i="11"/>
  <c r="G14" i="11" s="1"/>
  <c r="K6" i="9"/>
  <c r="I7" i="5"/>
  <c r="J18" i="5"/>
  <c r="K35" i="5"/>
  <c r="L35" i="5" s="1"/>
  <c r="I20" i="5"/>
  <c r="J36" i="5"/>
  <c r="K30" i="5"/>
  <c r="L30" i="5" s="1"/>
  <c r="J37" i="5"/>
  <c r="J38" i="5"/>
  <c r="J33" i="5"/>
  <c r="J34" i="5"/>
  <c r="J31" i="5"/>
  <c r="J21" i="5"/>
  <c r="H22" i="5"/>
  <c r="I24" i="5"/>
  <c r="I25" i="5"/>
  <c r="I26" i="5"/>
  <c r="I28" i="5"/>
  <c r="I29" i="5"/>
  <c r="J29" i="5" s="1"/>
  <c r="F13" i="11" l="1"/>
  <c r="J7" i="5"/>
  <c r="J20" i="5"/>
  <c r="F15" i="11"/>
  <c r="K7" i="5"/>
  <c r="K20" i="5"/>
  <c r="K9" i="9" l="1"/>
  <c r="K8" i="9" s="1"/>
  <c r="I8" i="5" l="1"/>
  <c r="K8" i="5" s="1"/>
  <c r="J8" i="5" l="1"/>
  <c r="G18" i="11" l="1"/>
  <c r="L9" i="9"/>
  <c r="E22" i="5" l="1"/>
  <c r="I19" i="5"/>
  <c r="K26" i="5" l="1"/>
  <c r="L26" i="5" s="1"/>
  <c r="K24" i="5"/>
  <c r="L24" i="5" s="1"/>
  <c r="L23" i="5"/>
  <c r="K19" i="5"/>
  <c r="L19" i="5" s="1"/>
  <c r="J26" i="5" l="1"/>
  <c r="J24" i="5"/>
  <c r="J19" i="5"/>
  <c r="C15" i="11"/>
  <c r="G15" i="11" l="1"/>
  <c r="L8" i="5" l="1"/>
  <c r="G13" i="11" l="1"/>
  <c r="K25" i="5" l="1"/>
  <c r="L25" i="5" s="1"/>
  <c r="J25" i="5"/>
  <c r="K27" i="5" l="1"/>
  <c r="K28" i="5"/>
  <c r="K29" i="5"/>
  <c r="L29" i="5" l="1"/>
  <c r="J28" i="5" l="1"/>
  <c r="L27" i="5"/>
  <c r="J27" i="5" l="1"/>
  <c r="L28" i="5"/>
  <c r="G11" i="11" l="1"/>
  <c r="G10" i="11" l="1"/>
  <c r="I22" i="5" l="1"/>
  <c r="J6" i="5" l="1"/>
  <c r="K6" i="5"/>
  <c r="F16" i="11"/>
  <c r="F12" i="11" s="1"/>
  <c r="K22" i="5"/>
  <c r="J22" i="5"/>
  <c r="G12" i="11" l="1"/>
  <c r="G16" i="11"/>
  <c r="G17" i="11" l="1"/>
</calcChain>
</file>

<file path=xl/sharedStrings.xml><?xml version="1.0" encoding="utf-8"?>
<sst xmlns="http://schemas.openxmlformats.org/spreadsheetml/2006/main" count="102" uniqueCount="84">
  <si>
    <t>Sector 11: SALUD</t>
  </si>
  <si>
    <t>Pliego</t>
  </si>
  <si>
    <t>PIM</t>
  </si>
  <si>
    <t>011: M. DE SALUD</t>
  </si>
  <si>
    <t>Unidad Ejecutora / Nombre del Proyecto</t>
  </si>
  <si>
    <t>Página Web: www.mef.gob.pe</t>
  </si>
  <si>
    <t>%      Avance Ejecución</t>
  </si>
  <si>
    <t>TOTAL PLIEGO 011: MINISTERIO DE SALUD</t>
  </si>
  <si>
    <t>3……………………………………………………………………………………………………………………………………………………………………………………………………………………………………………………………………………………………………………………………………………………………………………………..</t>
  </si>
  <si>
    <t>http://apps5.mineco.gob.pe/transparencia/Navegador/default.aspx</t>
  </si>
  <si>
    <t>131: INSTITUTO NACIONAL DE SALUD</t>
  </si>
  <si>
    <t xml:space="preserve">       125-1655: PROGRAMA NACIONAL DE INVERSIONES EN SALUD</t>
  </si>
  <si>
    <t>Función 20: SALUD</t>
  </si>
  <si>
    <t>Código SNIP/
Código Unificado</t>
  </si>
  <si>
    <t>CONSOLIDADO GENERAL DE LA EJECUCIÓN DEL SECTOR SALUD</t>
  </si>
  <si>
    <t>Monto de Inversión Total</t>
  </si>
  <si>
    <t>%
Avance  Ejecución respecto al Monto de Inv. Total</t>
  </si>
  <si>
    <t>UNIDAD EJECUTORA 125-1655: PROGRAMA NACIONAL DE INVERSIONES EN SALUD</t>
  </si>
  <si>
    <t>PLIEGO 131: INSTITUTO NACIONAL DE SALUD</t>
  </si>
  <si>
    <t>Ppto. Ejecución Acumulada al 2018</t>
  </si>
  <si>
    <t>AÑO 2019</t>
  </si>
  <si>
    <t>MEJORAMIENTO Y AMPLIACION DE LOS SERVICIOS DE SALUD DEL HOSPITAL QUILLABAMBA DISTRITO DE SANTA ANA, PROVINCIA DE LA CONVENCION Y DEPARTAMENTO DE CUSCO</t>
  </si>
  <si>
    <t>MEJORAMIENTO DE LA CAPACIDAD RESOLUTIVA DEL ESTABLECIMIENTO DE SALUD ESTRATEGICO DE PUTINA, PROVINCIA SAN ANTONIO DE PUTINA - REGION PUNO</t>
  </si>
  <si>
    <t>MEJORAMIENTO DE LOS SERVICIOS DE SALUD DEL ESTABLECIMIENTO DE SALUD PROGRESO, DEL DISTRITO DE CHIMBOTE, PROVINCIA DE SANTA, DEPARTAMENTO DE ANCASH</t>
  </si>
  <si>
    <t>MEJORAMIENTO Y AMPLIACION DE LOS SERVICIOS DE SALUD DEL ESTABLECIMIENTO DE SALUD PARCONA EN EL DISTRITO DE PARCONA, PROVINCIA Y DEPARTAMENTO DE ICA</t>
  </si>
  <si>
    <t>MEJORAMIENTO Y AMPLIACION DE LOS SERVICIOS DE SALUD DEL ESTABLECIMIENTO DE SALUD CHALLHUAHUACHO, DEL DISTRITO DE CHALLHUAHUACHO, PROVINCIA DE COTABAMBAS, DEPARTAMENTO DE APURIMAC</t>
  </si>
  <si>
    <t>MEJORAMIENTO DE LOS SERVICIOS DE SALUD DEL CENTRO DE SALUD COTABAMBAS, DISTRITO DE COTABAMBAS, PROVINCIA DE COTABAMBAS, DEPARTAMENTO DE APURIMAC</t>
  </si>
  <si>
    <t>MEJORAMIENTO DE LOS SERVICIOS DE SALUD DEL CENTRO DE SALUD LA RAMADA, DISTRITO LA RAMADA, PROVINCIA CUTERVO, DEPARTAMENTO CAJAMARCA CENTRO POBLADO DE LA RAMADA - DISTRITO DE LA RAMADA - PROVINCIA DE CUTERVO - REGION CAJAMARCA</t>
  </si>
  <si>
    <t>MEJORAMIENTO Y AMPLIACION LOS SERVICIOS DE SALUD DEL HOSPITAL DE APOYO DE CARAZ SAN JUAN DE DIOS, BARRIO DE MANCHURIA, CENTRO POBLADO DE CARAZ - DISTRITO DE CARAZ - PROVINCIA DE HUAYLAS, DEPARTAMENTO DE ANCASH</t>
  </si>
  <si>
    <t>MEJORAMIENTO DE LOS SERVICIOS DE SALUD DEL HOSPITAL DE APOYO RECUAY - DISTRITO RECUAY, PROVINCIA RECUAY, DEPARTAMENTO DE ANCASH</t>
  </si>
  <si>
    <t>MEJORAMIENTO Y AMPLIACION DE LOS SERVICIOS DE SALUD DEL HOSPITAL DE APOYO DE POMABAMBA ANTONIO CALDAS DOMINGUEZ, BARRIO DE HUAJTACHACRA, DISTRITO Y PROVINCIA DE POMABAMBA, DEPARTAMENTO DE ANCASH</t>
  </si>
  <si>
    <t>MEJORAMIENTO DE LOS SERVICIOS DE SALUD DEL HOSPITAL DE APOYO YUNGAY, DISTRITO Y PROVINCIA DE YUNGAY, DEPARTAMENTO ANCASH</t>
  </si>
  <si>
    <t>RECUPERACION DE LOS SERVICIOS DE SALAS DEL CENTRO DE SALUD SALAS, DISTRITO DE SALAS, PROVINCIA DE LAMBAYEQUE - LAMBAYEQUE</t>
  </si>
  <si>
    <t>RECUPERACION DE LOS SERVICIOS DE SALUD DEL CENTRO DE SALUD PAIMAS, CENTRO POBLADO DE PAIMAS, DISTRITO DE PAIMAS, PROVINCIA DE AYABACA - PIURA.</t>
  </si>
  <si>
    <t>RECUPERACION DE LOS SERVICIOS DE SALUD DEL DEL CENTRO DE SALUD SICCHEZ, DEL CENTRO POBLADO DE SICCHEZ, DISTRITO DE SICCHEZ, PROVINCIA AYABACA - PIURA.</t>
  </si>
  <si>
    <t>RECUPERACION DE LOS SERVICIOS DE SALUD DEL CENTRO DE SALUD SALITRAL, CENTRO POBLADO DE SALITRAL, DISTRITO DE SALITRAL, PROVINCIA DE MORROPON - PIURA</t>
  </si>
  <si>
    <t>2183907
(*)</t>
  </si>
  <si>
    <t>Ppto 2019 (PIM)</t>
  </si>
  <si>
    <t>Ppto. Ejecución acumulada 2019</t>
  </si>
  <si>
    <t>AMPLIACION DE LA CAPACIDAD DE RESPUESTA EN EL TRATAMIENTO AMBULATORIO DEL CANCER DEL INSTITUTO NACIONAL DE ENFERMEDADES NEOPLASICAS, LIMA - PERU</t>
  </si>
  <si>
    <t>https://ofi5.mef.gob.pe/ssi/</t>
  </si>
  <si>
    <t xml:space="preserve">     001-117: ADMINISTRACION CENTRAL - MINSA</t>
  </si>
  <si>
    <t>UNIDAD EJECUTORA 001-117: ADMINISTRACION CENTRAL - MINSA</t>
  </si>
  <si>
    <t>136: INSTITUTO NACIONAL DE ENFERMEDADES NEOPLASICAS - INEN</t>
  </si>
  <si>
    <t>UNIDAD EJECUTORA 031-147: HOSPITAL DE EMERGENCIAS PEDIATRICAS</t>
  </si>
  <si>
    <t>PLIEGO 136: INSTITUTO NACIONAL DE ENFERMEDADES NEOPLASICAS - INEN</t>
  </si>
  <si>
    <t>UNIDAD EJECUTORA 033-149: HOSPITAL NACIONAL DOCENTE MADRE NIÑO - SAN BARTOLOME</t>
  </si>
  <si>
    <t>ADQUISICION DE EQUIPO DE RAYOS X DIGITAL ESTACIONARIO, INCUBADORAS O CALENTADORES DE BEBES PARA USO CLINICO, INCUBADORAS O CALENTADORES DE BEBES PARA USO CLINICO, MAQUINA DE ANESTESIA CON SISTEMA DE MONITOREO COMPLETO, MAQUINA DE ANESTESIA CON SISTEMA DE MONITOREO COMPLETO, CRIOSTATOS, BRONCOSCOPIOS O ACCESORIOS Y LAMPARA CIALITICA; EN EL(LA) EESS HOSPITAL NACIONAL DOCENTE MADRE NIÑO SAN BARTOLOME - LIMA EN LA LOCALIDAD LIMA, DISTRITO DE LIMA, PROVINCIA LIMA, DEPARTAMENTO LIMA</t>
  </si>
  <si>
    <t>ADQUISICION DE AGITADOR MAGNETICO, ANALIZADORES DE HEMATOLOGIA, BALANZAS ANALITICAS, CENTRIFUGAS, CROMATOGRAFO LIQUIDO, GABINETES O ESTACIONES PARA FLUJO LAMINAR, INCUBADORA PARA CULTIVO MICROBIOLOGICO, MICRO CENTRIFUGAS, MICROSCOPIO BINOCULAR, POTENCIOMETROS, LAVADORAS DE MICROPLACAS DE ELISA, LECTORES PARA PRUEBA DE ELISA, TERMOCICLADOR, ESPECTROFOTOMETROS, AIRE ACONDICIONADO PARA USO INDUSTRIAL, DESTILADOR DE AGUA, EQUIPO DE TRATAMIENTO DE AGUA, EQUIPO PORTATIL DE TRATAMIENTO DE AGUA, ESTUFAS</t>
  </si>
  <si>
    <t>EJECUCIÓN DE LOS PROYECTOS DE INVERSION DE LAS UNIDADES EJECUTORAS DEL PLIEGO 011</t>
  </si>
  <si>
    <t>EJECUCIÓN DE LOS PROYECTOS DE INVERSION DE LAS UNIDADES EJECUTORAS DE LOS PLIEGOS ADSCRITOS</t>
  </si>
  <si>
    <t>Código Unificado</t>
  </si>
  <si>
    <t>Ejecucón Total Acumulada del PIP</t>
  </si>
  <si>
    <t>Año de Ejecución: 2019</t>
  </si>
  <si>
    <t>Incluye: Sólo Proyectos</t>
  </si>
  <si>
    <t xml:space="preserve">       031-147: HOSPITAL DE EMERGENCIAS PEDIATRICAS</t>
  </si>
  <si>
    <t>CERTIFICACION</t>
  </si>
  <si>
    <t>COMPROMISO</t>
  </si>
  <si>
    <t>enero a abril</t>
  </si>
  <si>
    <t>solo mayo</t>
  </si>
  <si>
    <t>033-149: HOSPITAL NACIONAL DOCENTE MADRE NIÑO - SAN BARTOLOME</t>
  </si>
  <si>
    <t>Ejecución acumulado al 2019  (Devengado)</t>
  </si>
  <si>
    <t>DEL MINISTERIO DE SALUD AL MES DE FEBRERO 2019</t>
  </si>
  <si>
    <t>Ejecución acumulada al Mes de
Enero (Devengado)</t>
  </si>
  <si>
    <t>Nivel de Ejecución     
Mes de Febrero (Devengado)</t>
  </si>
  <si>
    <t>ADQUISICION DE CENTROS O SERVICIOS MOVILES DE ATENCION DE SALUD; EN EL(LA) EESS HOSPITAL DE BAJA COMPLEJIDAD HUAYCAN - ATE DISTRITO DE ATE, PROVINCIA LIMA, DEPARTAMENTO LIMA</t>
  </si>
  <si>
    <t>ADQUISICION DE CENTROS O SERVICIOS MOVILES DE ATENCION DE SALUD; EN EL(LA) EESS HOSPITAL VICTOR LARCO HERRERA - MAGDALENA DEL MAR DISTRITO DE MAGDALENA DEL MAR, PROVINCIA LIMA, DEPARTAMENTO LIMA</t>
  </si>
  <si>
    <t>ADQUISICION DE CENTROS O SERVICIOS MOVILES DE ATENCION DE SALUD; EN EL(LA) EESS HOSPITAL SAN JUAN DE LURIGANCHO - SAN JUAN DE LURIGANCHO DISTRITO DE SAN JUAN DE LURIGANCHO, PROVINCIA LIMA, DEPARTAMENTO LIMA</t>
  </si>
  <si>
    <t>ADQUISICION DE CENTROS O SERVICIOS MOVILES DE ATENCION DE SALUD; EN EL(LA) EESS HOSPITAL NACIONAL SERGIO E. BERNALES - COMAS DISTRITO DE COMAS, PROVINCIA LIMA, DEPARTAMENTO LIMA</t>
  </si>
  <si>
    <t>ADQUISICION DE CENTROS O SERVICIOS MOVILES DE ATENCION DE SALUD; EN EL(LA) EESS HOSPITAL NACIONAL HIPOLITO UNANUE - EL AGUSTINO DISTRITO DE EL AGUSTINO, PROVINCIA LIMA, DEPARTAMENTO LIMA</t>
  </si>
  <si>
    <t>ADQUISICION DE CENTROS O SERVICIOS MOVILES DE ATENCION DE SALUD; EN EL(LA) EESS NACIONAL CAYETANO HEREDIA - SAN MARTIN DE PORRES DISTRITO DE SAN MARTIN DE PORRES, PROVINCIA LIMA, DEPARTAMENTO LIMA</t>
  </si>
  <si>
    <t>ADQUISICION DE CENTROS O SERVICIOS MOVILES DE ATENCION DE SALUD; EN EL(LA) EESS HOSPITAL NACIONAL ARZOBISPO LOAYZA - LIMA DISTRITO DE LIMA, PROVINCIA LIMA, DEPARTAMENTO LIMA</t>
  </si>
  <si>
    <t>ADQUISICION DE CENTROS O SERVICIOS MOVILES DE ATENCION DE SALUD; EN EL(LA) EESS HOSPITAL MARIA AUXILIADORA - SAN JUAN DE MIRAFLORES EN LA LOCALIDAD CIUDAD DE DIOS, DISTRITO DE SAN JUAN DE MIRAFLORES, PROVINCIA LIMA, DEPARTAMENTO LIMA</t>
  </si>
  <si>
    <t>ADQUISICION DE CENTROS O SERVICIOS MOVILES DE ATENCION DE SALUD; EN EL(LA) EESS HOSPITAL DE EMERGENCIAS VILLA EL SALVADOR - VILLA SALVADOR DISTRITO DE VILLA EL SALVADOR, PROVINCIA LIMA, DEPARTAMENTO LIMA</t>
  </si>
  <si>
    <t>ADQUISICION DE CENTROS O SERVICIOS MOVILES DE ATENCION DE SALUD; EN EL(LA) EESS HOSPITAL CARLOS LANFRANCO LA HOZ - PUENTE PIEDRA DISTRITO DE PUENTE PIEDRA, PROVINCIA LIMA, DEPARTAMENTO LIMA</t>
  </si>
  <si>
    <t>AL PLIEGO DEL MINISTERIO DE SALUD AL MES DE FEBRERO 2019</t>
  </si>
  <si>
    <t>Ejecución acumulada al mes de
Enero (Devengado)</t>
  </si>
  <si>
    <t>Nivel de Ejecución     
Mes Febrero (Devengado)</t>
  </si>
  <si>
    <t>FUENTE DE INFORMACIÓN: Transparencia Económica - Ministerio de Economía y Finanzas de fecha 28.02.2019</t>
  </si>
  <si>
    <t>MEJORAMIENTO DE LOS SERVICIOS DE SALUD DEL CENTRO DE SALUD HAQUIRA, DISTRITO HAQUIRA, PROVINCIA COTABAMBAS, DEPARTAMENTO APURIMAC</t>
  </si>
  <si>
    <t>(*) El PI con Código Unificado 2183907; tiene dos Unidades Ejecutoras, asimismo el monto consignado en el siguiente cuadro corresponden al PIM 2019 y Devengados respectivos de la Unidad Ejecutora PRONIS-PLIEGO MINSA</t>
  </si>
  <si>
    <t>ADQUISICION DE VIDEO LAPAROSCOPIO; EN EL(LA) EESS HOSPITAL EMERGENCIAS PEDIATRICAS - LA VICTORIA EN LA LOCALIDAD LA VICTORIA, DISTRITO DE LA VICTORIA, PROVINCIA LIMA, DEPARTAMENTO LIMA</t>
  </si>
  <si>
    <t>AL MES DE FEBRERO 2019</t>
  </si>
  <si>
    <t>FUENTE DE INFORMACION: Transparencia Económica - Ministerio de Economía y Finanzas de fecha 28.02.2019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</si>
</sst>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 #,##0_ ;_ * \-#,##0_ ;_ * &quot;-&quot;??_ ;_ @_ "/>
    <numFmt numFmtId="165" formatCode="_(* #,##0_);_(* \(#,##0\);_(* &quot;-&quot;??_);_(@_)"/>
    <numFmt numFmtId="166" formatCode="#,##0.0"/>
    <numFmt numFmtId="167" formatCode="0.0"/>
    <numFmt numFmtId="168" formatCode="_ * #,##0.00_ ;_ * \-#,##0.00_ ;_ * \-??_ ;_ @_ "/>
  </numFmts>
  <fonts count="34" x14ac:knownFonts="1">
    <font>
      <sz val="11"/>
      <color theme="1"/>
      <name val="Calibri"/>
      <family val="2"/>
      <scheme val="minor"/>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1"/>
      <name val="Arial Black"/>
      <family val="2"/>
    </font>
    <font>
      <sz val="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b/>
      <sz val="9"/>
      <color indexed="8"/>
      <name val="Arial"/>
      <family val="2"/>
    </font>
    <font>
      <sz val="11"/>
      <color theme="1"/>
      <name val="Calibri"/>
      <family val="2"/>
      <scheme val="minor"/>
    </font>
    <font>
      <sz val="9"/>
      <color theme="1"/>
      <name val="Arial"/>
      <family val="2"/>
    </font>
    <font>
      <sz val="9"/>
      <color rgb="FFFF0000"/>
      <name val="Arial"/>
      <family val="2"/>
    </font>
    <font>
      <u/>
      <sz val="11"/>
      <color theme="10"/>
      <name val="Calibri"/>
      <family val="2"/>
      <scheme val="minor"/>
    </font>
    <font>
      <sz val="8"/>
      <name val="Calibri"/>
      <family val="2"/>
      <scheme val="minor"/>
    </font>
    <font>
      <sz val="7"/>
      <color indexed="8"/>
      <name val="Arial"/>
      <family val="2"/>
    </font>
    <font>
      <sz val="8"/>
      <color theme="1"/>
      <name val="Arial"/>
      <family val="2"/>
    </font>
    <font>
      <sz val="8"/>
      <color rgb="FF000000"/>
      <name val="Arial"/>
      <family val="2"/>
    </font>
    <font>
      <b/>
      <sz val="9"/>
      <color theme="0"/>
      <name val="Arial"/>
      <family val="2"/>
    </font>
    <font>
      <sz val="9"/>
      <color theme="0"/>
      <name val="Arial"/>
      <family val="2"/>
    </font>
    <font>
      <sz val="11"/>
      <color theme="1"/>
      <name val="Arial"/>
      <family val="2"/>
    </font>
    <font>
      <sz val="11"/>
      <name val="Calibri"/>
      <family val="2"/>
      <scheme val="minor"/>
    </font>
    <font>
      <b/>
      <sz val="10"/>
      <color indexed="16"/>
      <name val="Calibri"/>
      <family val="2"/>
      <scheme val="minor"/>
    </font>
    <font>
      <sz val="1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theme="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rgb="FFDDDDDD"/>
      </left>
      <right style="medium">
        <color rgb="FFDDDDDD"/>
      </right>
      <top style="medium">
        <color rgb="FFDDDDDD"/>
      </top>
      <bottom style="medium">
        <color rgb="FFDDDDDD"/>
      </bottom>
      <diagonal/>
    </border>
    <border>
      <left style="thin">
        <color theme="0"/>
      </left>
      <right/>
      <top/>
      <bottom style="medium">
        <color indexed="64"/>
      </bottom>
      <diagonal/>
    </border>
    <border>
      <left/>
      <right style="thin">
        <color theme="0"/>
      </right>
      <top/>
      <bottom style="medium">
        <color indexed="64"/>
      </bottom>
      <diagonal/>
    </border>
    <border>
      <left style="medium">
        <color indexed="22"/>
      </left>
      <right style="medium">
        <color indexed="22"/>
      </right>
      <top/>
      <bottom/>
      <diagonal/>
    </border>
    <border>
      <left style="medium">
        <color indexed="22"/>
      </left>
      <right style="thin">
        <color indexed="9"/>
      </right>
      <top/>
      <bottom/>
      <diagonal/>
    </border>
  </borders>
  <cellStyleXfs count="11">
    <xf numFmtId="0" fontId="0" fillId="0" borderId="0"/>
    <xf numFmtId="43" fontId="1" fillId="0" borderId="0" applyFont="0" applyFill="0" applyBorder="0" applyAlignment="0" applyProtection="0"/>
    <xf numFmtId="168" fontId="1" fillId="0" borderId="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0" fontId="1" fillId="0" borderId="0"/>
    <xf numFmtId="0" fontId="6" fillId="0" borderId="0"/>
    <xf numFmtId="0" fontId="6" fillId="0" borderId="0"/>
    <xf numFmtId="0" fontId="6" fillId="0" borderId="0"/>
    <xf numFmtId="0" fontId="23" fillId="0" borderId="0" applyNumberFormat="0" applyFill="0" applyBorder="0" applyAlignment="0" applyProtection="0"/>
  </cellStyleXfs>
  <cellXfs count="144">
    <xf numFmtId="0" fontId="0" fillId="0" borderId="0" xfId="0"/>
    <xf numFmtId="0" fontId="8" fillId="2" borderId="0" xfId="8" applyFont="1" applyFill="1"/>
    <xf numFmtId="0" fontId="3" fillId="2" borderId="0" xfId="8" applyFont="1" applyFill="1" applyAlignment="1">
      <alignment wrapText="1"/>
    </xf>
    <xf numFmtId="0" fontId="8" fillId="2" borderId="0" xfId="8" applyFont="1" applyFill="1" applyAlignment="1">
      <alignment horizontal="center"/>
    </xf>
    <xf numFmtId="3" fontId="8" fillId="2" borderId="0" xfId="8" applyNumberFormat="1" applyFont="1" applyFill="1"/>
    <xf numFmtId="3" fontId="8" fillId="2" borderId="0" xfId="8" applyNumberFormat="1" applyFont="1" applyFill="1" applyAlignment="1">
      <alignment horizontal="center"/>
    </xf>
    <xf numFmtId="3" fontId="9" fillId="2" borderId="3" xfId="8" applyNumberFormat="1" applyFont="1" applyFill="1" applyBorder="1" applyAlignment="1">
      <alignment horizontal="right"/>
    </xf>
    <xf numFmtId="0" fontId="4" fillId="2" borderId="0" xfId="8" applyFont="1" applyFill="1"/>
    <xf numFmtId="3" fontId="4" fillId="2" borderId="0" xfId="8" applyNumberFormat="1" applyFont="1" applyFill="1"/>
    <xf numFmtId="3" fontId="9" fillId="4" borderId="4" xfId="8" applyNumberFormat="1" applyFont="1" applyFill="1" applyBorder="1" applyAlignment="1">
      <alignment horizontal="right"/>
    </xf>
    <xf numFmtId="0" fontId="12" fillId="2" borderId="5" xfId="8" applyFont="1" applyFill="1" applyBorder="1" applyAlignment="1">
      <alignment horizontal="left" wrapText="1"/>
    </xf>
    <xf numFmtId="3" fontId="12" fillId="4" borderId="2" xfId="8" applyNumberFormat="1" applyFont="1" applyFill="1" applyBorder="1" applyAlignment="1">
      <alignment horizontal="right"/>
    </xf>
    <xf numFmtId="167" fontId="12" fillId="4" borderId="6" xfId="8" applyNumberFormat="1" applyFont="1" applyFill="1" applyBorder="1" applyAlignment="1">
      <alignment horizontal="right"/>
    </xf>
    <xf numFmtId="0" fontId="12" fillId="0" borderId="0" xfId="9" applyFont="1" applyFill="1" applyBorder="1"/>
    <xf numFmtId="0" fontId="12" fillId="0" borderId="0" xfId="9" applyFont="1" applyAlignment="1">
      <alignment horizontal="center" vertical="center" wrapText="1"/>
    </xf>
    <xf numFmtId="0" fontId="12" fillId="0" borderId="0" xfId="9" applyFont="1"/>
    <xf numFmtId="0" fontId="16" fillId="4" borderId="2" xfId="9" applyFont="1" applyFill="1" applyBorder="1" applyAlignment="1">
      <alignment horizontal="center" vertical="center" wrapText="1"/>
    </xf>
    <xf numFmtId="0" fontId="17" fillId="0" borderId="0" xfId="0" applyFont="1" applyAlignment="1">
      <alignment horizontal="center" vertical="center" wrapText="1"/>
    </xf>
    <xf numFmtId="0" fontId="21" fillId="0" borderId="0" xfId="0" applyFont="1"/>
    <xf numFmtId="0" fontId="17" fillId="0" borderId="0" xfId="0" applyFont="1" applyAlignment="1">
      <alignment vertical="center" wrapText="1"/>
    </xf>
    <xf numFmtId="0" fontId="17" fillId="0" borderId="0" xfId="0" applyFont="1"/>
    <xf numFmtId="0" fontId="21" fillId="0" borderId="0" xfId="0" applyFont="1" applyBorder="1"/>
    <xf numFmtId="0" fontId="18" fillId="0" borderId="2" xfId="0" applyFont="1" applyBorder="1" applyAlignment="1">
      <alignment horizontal="justify" vertical="center" wrapText="1"/>
    </xf>
    <xf numFmtId="3" fontId="18" fillId="0" borderId="2" xfId="0" applyNumberFormat="1" applyFont="1" applyBorder="1" applyAlignment="1">
      <alignment horizontal="right" vertical="center" wrapText="1"/>
    </xf>
    <xf numFmtId="0" fontId="16" fillId="0" borderId="2" xfId="0" applyFont="1" applyFill="1" applyBorder="1" applyAlignment="1">
      <alignment horizontal="center" vertical="center" wrapText="1"/>
    </xf>
    <xf numFmtId="0" fontId="15" fillId="5" borderId="2" xfId="0" applyFont="1" applyFill="1" applyBorder="1" applyAlignment="1">
      <alignment horizontal="left" vertical="center" wrapText="1"/>
    </xf>
    <xf numFmtId="165" fontId="15" fillId="5" borderId="2" xfId="1" applyNumberFormat="1" applyFont="1" applyFill="1" applyBorder="1" applyAlignment="1">
      <alignment horizontal="right" vertical="center" wrapText="1"/>
    </xf>
    <xf numFmtId="3" fontId="15" fillId="5" borderId="2" xfId="1" applyNumberFormat="1" applyFont="1" applyFill="1" applyBorder="1" applyAlignment="1">
      <alignment horizontal="right" vertical="center" wrapText="1"/>
    </xf>
    <xf numFmtId="49" fontId="16" fillId="2" borderId="2" xfId="0" applyNumberFormat="1" applyFont="1" applyFill="1" applyBorder="1" applyAlignment="1">
      <alignment vertical="center" wrapText="1"/>
    </xf>
    <xf numFmtId="167" fontId="21" fillId="0" borderId="0" xfId="0" applyNumberFormat="1" applyFont="1"/>
    <xf numFmtId="4" fontId="21" fillId="0" borderId="0" xfId="0" applyNumberFormat="1" applyFont="1"/>
    <xf numFmtId="0" fontId="17" fillId="4" borderId="0" xfId="0" applyFont="1" applyFill="1" applyAlignment="1">
      <alignment vertical="center" wrapText="1"/>
    </xf>
    <xf numFmtId="167" fontId="12" fillId="0" borderId="0" xfId="9" applyNumberFormat="1" applyFont="1" applyFill="1"/>
    <xf numFmtId="0" fontId="14" fillId="4" borderId="0" xfId="9" applyFont="1" applyFill="1" applyBorder="1" applyAlignment="1">
      <alignment horizontal="center" vertical="center" wrapText="1"/>
    </xf>
    <xf numFmtId="0" fontId="12" fillId="0" borderId="0" xfId="9" applyFont="1" applyAlignment="1">
      <alignment vertical="center" wrapText="1"/>
    </xf>
    <xf numFmtId="0" fontId="15" fillId="0" borderId="0" xfId="9" applyFont="1" applyAlignment="1">
      <alignment vertical="center" wrapText="1"/>
    </xf>
    <xf numFmtId="167" fontId="12" fillId="0" borderId="0" xfId="9" applyNumberFormat="1" applyFont="1"/>
    <xf numFmtId="167" fontId="12" fillId="0" borderId="0" xfId="9" applyNumberFormat="1" applyFont="1" applyAlignment="1">
      <alignment vertical="center"/>
    </xf>
    <xf numFmtId="167" fontId="18" fillId="0" borderId="2" xfId="0" applyNumberFormat="1" applyFont="1" applyBorder="1" applyAlignment="1">
      <alignment horizontal="right" vertical="center" wrapText="1"/>
    </xf>
    <xf numFmtId="0" fontId="12" fillId="2" borderId="0" xfId="9" applyFont="1" applyFill="1" applyAlignment="1">
      <alignment horizontal="right"/>
    </xf>
    <xf numFmtId="167" fontId="12" fillId="2" borderId="0" xfId="9" applyNumberFormat="1" applyFont="1" applyFill="1" applyAlignment="1">
      <alignment horizontal="right"/>
    </xf>
    <xf numFmtId="167" fontId="12" fillId="0" borderId="0" xfId="9" applyNumberFormat="1" applyFont="1" applyFill="1" applyAlignment="1">
      <alignment horizontal="right"/>
    </xf>
    <xf numFmtId="0" fontId="22" fillId="0" borderId="0" xfId="0" applyFont="1" applyAlignment="1">
      <alignment vertical="center" wrapText="1"/>
    </xf>
    <xf numFmtId="0" fontId="12" fillId="0" borderId="0" xfId="9" applyFont="1" applyAlignment="1">
      <alignment horizontal="justify" vertical="top"/>
    </xf>
    <xf numFmtId="166" fontId="9" fillId="2" borderId="11" xfId="8" applyNumberFormat="1" applyFont="1" applyFill="1" applyBorder="1" applyAlignment="1">
      <alignment horizontal="right"/>
    </xf>
    <xf numFmtId="0" fontId="15" fillId="2" borderId="0" xfId="9" applyFont="1" applyFill="1" applyBorder="1" applyAlignment="1">
      <alignment horizontal="right" wrapText="1"/>
    </xf>
    <xf numFmtId="3" fontId="15" fillId="5" borderId="2" xfId="1" applyNumberFormat="1" applyFont="1" applyFill="1" applyBorder="1" applyAlignment="1">
      <alignment horizontal="left" vertical="center" wrapText="1"/>
    </xf>
    <xf numFmtId="166" fontId="15" fillId="5" borderId="2" xfId="1" applyNumberFormat="1" applyFont="1" applyFill="1" applyBorder="1" applyAlignment="1">
      <alignment horizontal="right" vertical="center" wrapText="1"/>
    </xf>
    <xf numFmtId="0" fontId="16" fillId="4" borderId="2" xfId="9" applyFont="1" applyFill="1" applyBorder="1" applyAlignment="1">
      <alignment horizontal="right" vertical="center" wrapText="1"/>
    </xf>
    <xf numFmtId="0" fontId="12" fillId="0" borderId="0" xfId="9" applyFont="1" applyAlignment="1">
      <alignment horizontal="right"/>
    </xf>
    <xf numFmtId="0" fontId="17" fillId="0" borderId="0" xfId="0" quotePrefix="1" applyFont="1" applyAlignment="1">
      <alignment vertical="center" wrapText="1"/>
    </xf>
    <xf numFmtId="3" fontId="18" fillId="0" borderId="10" xfId="0" applyNumberFormat="1" applyFont="1" applyBorder="1" applyAlignment="1">
      <alignment horizontal="right" vertical="center" wrapText="1"/>
    </xf>
    <xf numFmtId="3" fontId="15" fillId="5" borderId="10" xfId="1" applyNumberFormat="1" applyFont="1" applyFill="1" applyBorder="1" applyAlignment="1">
      <alignment horizontal="right" vertical="center" wrapText="1"/>
    </xf>
    <xf numFmtId="0" fontId="4" fillId="2" borderId="0" xfId="9" applyFont="1" applyFill="1" applyAlignment="1">
      <alignment horizontal="right" wrapText="1"/>
    </xf>
    <xf numFmtId="167" fontId="15" fillId="5" borderId="2" xfId="1" applyNumberFormat="1" applyFont="1" applyFill="1" applyBorder="1" applyAlignment="1">
      <alignment horizontal="right" vertical="center" wrapText="1"/>
    </xf>
    <xf numFmtId="0" fontId="9" fillId="4" borderId="25" xfId="8" applyFont="1" applyFill="1" applyBorder="1" applyAlignment="1">
      <alignment horizontal="left" wrapText="1"/>
    </xf>
    <xf numFmtId="3" fontId="15" fillId="4" borderId="3" xfId="8" applyNumberFormat="1" applyFont="1" applyFill="1" applyBorder="1" applyAlignment="1">
      <alignment horizontal="right"/>
    </xf>
    <xf numFmtId="167" fontId="15" fillId="4" borderId="11" xfId="8" applyNumberFormat="1" applyFont="1" applyFill="1" applyBorder="1" applyAlignment="1">
      <alignment horizontal="right"/>
    </xf>
    <xf numFmtId="166" fontId="18" fillId="0" borderId="2" xfId="0" applyNumberFormat="1" applyFont="1" applyBorder="1" applyAlignment="1">
      <alignment horizontal="right" vertical="center" wrapText="1"/>
    </xf>
    <xf numFmtId="166" fontId="18" fillId="0" borderId="10" xfId="0" applyNumberFormat="1" applyFont="1" applyBorder="1" applyAlignment="1">
      <alignment horizontal="right" vertical="center" wrapText="1"/>
    </xf>
    <xf numFmtId="43" fontId="17" fillId="0" borderId="0" xfId="0" applyNumberFormat="1" applyFont="1" applyAlignment="1">
      <alignment vertical="center" wrapText="1"/>
    </xf>
    <xf numFmtId="4" fontId="0" fillId="0" borderId="0" xfId="0" applyNumberFormat="1"/>
    <xf numFmtId="43" fontId="0" fillId="0" borderId="0" xfId="0" applyNumberFormat="1"/>
    <xf numFmtId="167" fontId="15" fillId="4" borderId="27" xfId="8" applyNumberFormat="1" applyFont="1" applyFill="1" applyBorder="1" applyAlignment="1">
      <alignment horizontal="right"/>
    </xf>
    <xf numFmtId="166" fontId="17" fillId="0" borderId="0" xfId="0" applyNumberFormat="1" applyFont="1" applyAlignment="1">
      <alignment vertical="center" wrapText="1"/>
    </xf>
    <xf numFmtId="0" fontId="12" fillId="4" borderId="28" xfId="8" applyFont="1" applyFill="1" applyBorder="1" applyAlignment="1">
      <alignment horizontal="left" wrapText="1"/>
    </xf>
    <xf numFmtId="3" fontId="12" fillId="4" borderId="4" xfId="8" applyNumberFormat="1" applyFont="1" applyFill="1" applyBorder="1" applyAlignment="1">
      <alignment horizontal="right"/>
    </xf>
    <xf numFmtId="0" fontId="6" fillId="4" borderId="28" xfId="8" applyFont="1" applyFill="1" applyBorder="1" applyAlignment="1">
      <alignment horizontal="left" wrapText="1"/>
    </xf>
    <xf numFmtId="3" fontId="6" fillId="4" borderId="4" xfId="8" applyNumberFormat="1" applyFont="1" applyFill="1" applyBorder="1" applyAlignment="1">
      <alignment horizontal="right"/>
    </xf>
    <xf numFmtId="3" fontId="24" fillId="0" borderId="0" xfId="10" applyNumberFormat="1" applyFont="1" applyBorder="1" applyAlignment="1">
      <alignment vertical="center" wrapText="1"/>
    </xf>
    <xf numFmtId="0" fontId="16" fillId="0" borderId="2" xfId="0" applyNumberFormat="1" applyFont="1" applyFill="1" applyBorder="1" applyAlignment="1">
      <alignment horizontal="center" vertical="center" wrapText="1"/>
    </xf>
    <xf numFmtId="3" fontId="12" fillId="0" borderId="0" xfId="9" applyNumberFormat="1" applyFont="1"/>
    <xf numFmtId="43" fontId="26" fillId="0" borderId="0" xfId="1" applyFont="1"/>
    <xf numFmtId="43" fontId="25" fillId="0" borderId="0" xfId="1" applyFont="1" applyAlignment="1">
      <alignment vertical="center" wrapText="1"/>
    </xf>
    <xf numFmtId="3" fontId="3" fillId="0" borderId="0" xfId="9" applyNumberFormat="1" applyFont="1" applyBorder="1" applyAlignment="1">
      <alignment horizontal="left" vertical="center" wrapText="1"/>
    </xf>
    <xf numFmtId="3" fontId="27" fillId="0" borderId="0" xfId="0" applyNumberFormat="1" applyFont="1"/>
    <xf numFmtId="0" fontId="18" fillId="0" borderId="2" xfId="0" applyFont="1" applyFill="1" applyBorder="1" applyAlignment="1">
      <alignment horizontal="justify" vertical="center" wrapText="1"/>
    </xf>
    <xf numFmtId="3" fontId="18" fillId="0" borderId="2" xfId="0" applyNumberFormat="1" applyFont="1" applyFill="1" applyBorder="1" applyAlignment="1">
      <alignment horizontal="right" vertical="center" wrapText="1"/>
    </xf>
    <xf numFmtId="0" fontId="4" fillId="2" borderId="0" xfId="9" applyFont="1" applyFill="1" applyAlignment="1">
      <alignment horizontal="left" wrapText="1"/>
    </xf>
    <xf numFmtId="0" fontId="28" fillId="0" borderId="0" xfId="0" applyFont="1" applyAlignment="1">
      <alignment horizontal="center" vertical="center" wrapText="1"/>
    </xf>
    <xf numFmtId="0" fontId="19" fillId="3" borderId="2" xfId="0" applyFont="1" applyFill="1" applyBorder="1" applyAlignment="1">
      <alignment horizontal="center" vertical="center"/>
    </xf>
    <xf numFmtId="3" fontId="19" fillId="3" borderId="2" xfId="0" applyNumberFormat="1" applyFont="1" applyFill="1" applyBorder="1" applyAlignment="1">
      <alignment horizontal="center" vertical="center"/>
    </xf>
    <xf numFmtId="167" fontId="19" fillId="3" borderId="2" xfId="0" applyNumberFormat="1" applyFont="1" applyFill="1" applyBorder="1" applyAlignment="1">
      <alignment horizontal="center" vertical="center"/>
    </xf>
    <xf numFmtId="0" fontId="29" fillId="0" borderId="0" xfId="0" applyFont="1" applyFill="1" applyAlignment="1">
      <alignment horizontal="center" vertical="center" wrapText="1"/>
    </xf>
    <xf numFmtId="1" fontId="16" fillId="0" borderId="2" xfId="0" applyNumberFormat="1" applyFont="1" applyFill="1" applyBorder="1" applyAlignment="1">
      <alignment horizontal="center" vertical="center" wrapText="1"/>
    </xf>
    <xf numFmtId="3" fontId="30" fillId="6" borderId="30" xfId="0" applyNumberFormat="1" applyFont="1" applyFill="1" applyBorder="1" applyAlignment="1">
      <alignment horizontal="right"/>
    </xf>
    <xf numFmtId="3" fontId="12" fillId="0" borderId="0" xfId="9" applyNumberFormat="1" applyFont="1" applyAlignment="1">
      <alignment horizontal="right"/>
    </xf>
    <xf numFmtId="0" fontId="3" fillId="2" borderId="0" xfId="8" applyFont="1" applyFill="1" applyAlignment="1">
      <alignment wrapText="1"/>
    </xf>
    <xf numFmtId="0" fontId="3" fillId="2" borderId="0" xfId="8" applyFont="1" applyFill="1" applyAlignment="1">
      <alignment horizontal="center" vertical="center" wrapText="1"/>
    </xf>
    <xf numFmtId="3" fontId="4" fillId="2" borderId="0" xfId="9" applyNumberFormat="1" applyFont="1" applyFill="1" applyAlignment="1">
      <alignment horizontal="right" wrapText="1"/>
    </xf>
    <xf numFmtId="0" fontId="10" fillId="7" borderId="7" xfId="0" applyFont="1" applyFill="1" applyBorder="1" applyAlignment="1">
      <alignment horizontal="center" vertical="center" wrapText="1"/>
    </xf>
    <xf numFmtId="0" fontId="10" fillId="7" borderId="9" xfId="9" applyFont="1" applyFill="1" applyBorder="1" applyAlignment="1">
      <alignment horizontal="center" vertical="center" wrapText="1"/>
    </xf>
    <xf numFmtId="0" fontId="10" fillId="7" borderId="8" xfId="0" applyFont="1" applyFill="1" applyBorder="1" applyAlignment="1">
      <alignment horizontal="center" vertical="center" wrapText="1"/>
    </xf>
    <xf numFmtId="167" fontId="10" fillId="7" borderId="8" xfId="0" applyNumberFormat="1" applyFont="1" applyFill="1" applyBorder="1" applyAlignment="1">
      <alignment horizontal="center" vertical="center" wrapText="1"/>
    </xf>
    <xf numFmtId="0" fontId="10" fillId="7" borderId="33" xfId="9" applyFont="1" applyFill="1" applyBorder="1" applyAlignment="1">
      <alignment horizontal="center" vertical="center" wrapText="1"/>
    </xf>
    <xf numFmtId="0" fontId="10" fillId="7" borderId="34" xfId="9" applyFont="1" applyFill="1" applyBorder="1" applyAlignment="1">
      <alignment horizontal="center" vertical="center" wrapText="1"/>
    </xf>
    <xf numFmtId="0" fontId="21" fillId="0" borderId="2" xfId="0" applyFont="1" applyBorder="1" applyAlignment="1"/>
    <xf numFmtId="0" fontId="12" fillId="2" borderId="0" xfId="8" applyFont="1" applyFill="1" applyAlignment="1"/>
    <xf numFmtId="3" fontId="12" fillId="2" borderId="0" xfId="8" applyNumberFormat="1" applyFont="1" applyFill="1" applyAlignment="1"/>
    <xf numFmtId="3" fontId="15" fillId="4" borderId="0" xfId="8" applyNumberFormat="1" applyFont="1" applyFill="1" applyBorder="1" applyAlignment="1"/>
    <xf numFmtId="0" fontId="12" fillId="0" borderId="0" xfId="9" applyFont="1" applyAlignment="1">
      <alignment vertical="center"/>
    </xf>
    <xf numFmtId="0" fontId="12" fillId="2" borderId="0" xfId="9" applyFont="1" applyFill="1" applyAlignment="1">
      <alignment wrapText="1"/>
    </xf>
    <xf numFmtId="0" fontId="12" fillId="0" borderId="0" xfId="9" applyFont="1" applyBorder="1" applyAlignment="1">
      <alignment vertical="center"/>
    </xf>
    <xf numFmtId="0" fontId="9" fillId="0" borderId="1" xfId="8" applyFont="1" applyFill="1" applyBorder="1" applyAlignment="1">
      <alignment horizontal="left" wrapText="1"/>
    </xf>
    <xf numFmtId="0" fontId="9" fillId="0" borderId="26" xfId="8" applyFont="1" applyFill="1" applyBorder="1" applyAlignment="1">
      <alignment horizontal="left" wrapText="1"/>
    </xf>
    <xf numFmtId="3" fontId="31" fillId="0" borderId="0" xfId="10" applyNumberFormat="1" applyFont="1" applyBorder="1" applyAlignment="1">
      <alignment vertical="center" wrapText="1"/>
    </xf>
    <xf numFmtId="3" fontId="12" fillId="0" borderId="0" xfId="9" applyNumberFormat="1" applyFont="1" applyBorder="1" applyAlignment="1">
      <alignmen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5" borderId="13" xfId="8" applyFont="1" applyFill="1" applyBorder="1" applyAlignment="1">
      <alignment horizontal="center" vertical="center" wrapText="1"/>
    </xf>
    <xf numFmtId="0" fontId="9" fillId="5" borderId="14" xfId="8" applyFont="1" applyFill="1" applyBorder="1" applyAlignment="1">
      <alignment horizontal="center" vertical="center" wrapText="1"/>
    </xf>
    <xf numFmtId="0" fontId="3" fillId="2" borderId="0" xfId="8" applyFont="1" applyFill="1" applyAlignment="1">
      <alignment wrapText="1"/>
    </xf>
    <xf numFmtId="0" fontId="7" fillId="2" borderId="0" xfId="8" applyFont="1" applyFill="1" applyAlignment="1">
      <alignment wrapText="1"/>
    </xf>
    <xf numFmtId="0" fontId="11" fillId="0" borderId="0" xfId="0" applyFont="1" applyFill="1" applyBorder="1" applyAlignment="1">
      <alignment horizontal="center" vertical="center" wrapText="1"/>
    </xf>
    <xf numFmtId="0" fontId="8" fillId="2" borderId="0" xfId="8" applyFont="1" applyFill="1" applyAlignment="1">
      <alignment wrapText="1"/>
    </xf>
    <xf numFmtId="0" fontId="32" fillId="4" borderId="0" xfId="9" applyFont="1" applyFill="1" applyBorder="1" applyAlignment="1">
      <alignment horizontal="left" vertical="center" wrapText="1"/>
    </xf>
    <xf numFmtId="0" fontId="33" fillId="0" borderId="29" xfId="9" applyFont="1" applyBorder="1" applyAlignment="1">
      <alignment vertical="center" wrapText="1"/>
    </xf>
    <xf numFmtId="0" fontId="33" fillId="0" borderId="0" xfId="9" applyFont="1" applyBorder="1" applyAlignment="1">
      <alignment vertical="center"/>
    </xf>
    <xf numFmtId="3" fontId="33" fillId="0" borderId="0" xfId="10" applyNumberFormat="1" applyFont="1" applyBorder="1" applyAlignment="1">
      <alignment vertical="center" wrapText="1"/>
    </xf>
    <xf numFmtId="0" fontId="2" fillId="0" borderId="0" xfId="0" applyFont="1" applyAlignment="1">
      <alignment horizontal="center" vertical="center" wrapText="1"/>
    </xf>
    <xf numFmtId="0" fontId="13" fillId="0" borderId="0" xfId="0" applyFont="1" applyAlignment="1">
      <alignment horizontal="center" vertical="center" wrapText="1"/>
    </xf>
    <xf numFmtId="4" fontId="10" fillId="7" borderId="15" xfId="9" applyNumberFormat="1" applyFont="1" applyFill="1" applyBorder="1" applyAlignment="1">
      <alignment horizontal="center" vertical="center" wrapText="1"/>
    </xf>
    <xf numFmtId="4" fontId="10" fillId="7" borderId="32" xfId="9" applyNumberFormat="1" applyFont="1" applyFill="1" applyBorder="1" applyAlignment="1">
      <alignment horizontal="center" vertical="center" wrapText="1"/>
    </xf>
    <xf numFmtId="167" fontId="10" fillId="7" borderId="19" xfId="9" applyNumberFormat="1" applyFont="1" applyFill="1" applyBorder="1" applyAlignment="1">
      <alignment horizontal="center" vertical="center" wrapText="1"/>
    </xf>
    <xf numFmtId="167" fontId="10" fillId="7" borderId="17" xfId="9" applyNumberFormat="1" applyFont="1" applyFill="1" applyBorder="1" applyAlignment="1">
      <alignment horizontal="center" vertical="center" wrapText="1"/>
    </xf>
    <xf numFmtId="164" fontId="10" fillId="7" borderId="19" xfId="1" applyNumberFormat="1" applyFont="1" applyFill="1" applyBorder="1" applyAlignment="1">
      <alignment horizontal="center" vertical="center" wrapText="1"/>
    </xf>
    <xf numFmtId="164" fontId="10" fillId="7" borderId="17" xfId="1" applyNumberFormat="1" applyFont="1" applyFill="1" applyBorder="1" applyAlignment="1">
      <alignment horizontal="center" vertical="center" wrapText="1"/>
    </xf>
    <xf numFmtId="0" fontId="10" fillId="7" borderId="23" xfId="9" applyFont="1" applyFill="1" applyBorder="1" applyAlignment="1">
      <alignment horizontal="center" vertical="center" wrapText="1"/>
    </xf>
    <xf numFmtId="0" fontId="10" fillId="7" borderId="31" xfId="9" applyFont="1" applyFill="1" applyBorder="1" applyAlignment="1">
      <alignment horizontal="center" vertical="center" wrapText="1"/>
    </xf>
    <xf numFmtId="0" fontId="10" fillId="7" borderId="15" xfId="9" applyFont="1" applyFill="1" applyBorder="1" applyAlignment="1">
      <alignment horizontal="center" vertical="center" wrapText="1"/>
    </xf>
    <xf numFmtId="0" fontId="10" fillId="7" borderId="24" xfId="9" applyFont="1" applyFill="1" applyBorder="1" applyAlignment="1">
      <alignment horizontal="center" vertical="center" wrapText="1"/>
    </xf>
    <xf numFmtId="0" fontId="10" fillId="7" borderId="20" xfId="9" applyFont="1" applyFill="1" applyBorder="1" applyAlignment="1">
      <alignment horizontal="center" vertical="center" wrapText="1"/>
    </xf>
    <xf numFmtId="0" fontId="10" fillId="7" borderId="21" xfId="9" applyFont="1" applyFill="1" applyBorder="1" applyAlignment="1">
      <alignment horizontal="center" vertical="center" wrapText="1"/>
    </xf>
    <xf numFmtId="0" fontId="10" fillId="7" borderId="22" xfId="9" applyFont="1" applyFill="1" applyBorder="1" applyAlignment="1">
      <alignment horizontal="center" vertical="center" wrapText="1"/>
    </xf>
    <xf numFmtId="0" fontId="2" fillId="0" borderId="0" xfId="0" applyFont="1" applyAlignment="1">
      <alignment horizontal="center" vertical="top" wrapText="1"/>
    </xf>
    <xf numFmtId="167" fontId="10" fillId="7" borderId="16" xfId="9" applyNumberFormat="1" applyFont="1" applyFill="1" applyBorder="1" applyAlignment="1">
      <alignment horizontal="center" vertical="center" wrapText="1"/>
    </xf>
    <xf numFmtId="164" fontId="10" fillId="7" borderId="16" xfId="1" applyNumberFormat="1" applyFont="1" applyFill="1" applyBorder="1" applyAlignment="1">
      <alignment horizontal="center" vertical="center" wrapText="1"/>
    </xf>
    <xf numFmtId="0" fontId="10" fillId="7" borderId="18" xfId="9" applyFont="1" applyFill="1" applyBorder="1" applyAlignment="1">
      <alignment horizontal="center" vertical="center" wrapText="1"/>
    </xf>
    <xf numFmtId="0" fontId="4" fillId="0" borderId="0" xfId="9" applyFont="1" applyAlignment="1">
      <alignment horizontal="left" vertical="center" wrapText="1"/>
    </xf>
    <xf numFmtId="3" fontId="31" fillId="0" borderId="0" xfId="10"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3" fontId="9" fillId="0" borderId="3" xfId="8" applyNumberFormat="1" applyFont="1" applyFill="1" applyBorder="1" applyAlignment="1">
      <alignment horizontal="right"/>
    </xf>
    <xf numFmtId="3" fontId="9" fillId="0" borderId="4" xfId="8" applyNumberFormat="1" applyFont="1" applyFill="1" applyBorder="1" applyAlignment="1">
      <alignment horizontal="right"/>
    </xf>
    <xf numFmtId="3" fontId="15" fillId="0" borderId="3" xfId="8" applyNumberFormat="1" applyFont="1" applyFill="1" applyBorder="1" applyAlignment="1">
      <alignment horizontal="right"/>
    </xf>
  </cellXfs>
  <cellStyles count="11">
    <cellStyle name="Hipervínculo" xfId="10" builtinId="8"/>
    <cellStyle name="Millares 2" xfId="1"/>
    <cellStyle name="Millares 2 2" xfId="2"/>
    <cellStyle name="Millares 3" xfId="3"/>
    <cellStyle name="Millares 3 2" xfId="4"/>
    <cellStyle name="Millares 3 3" xfId="5"/>
    <cellStyle name="Normal" xfId="0" builtinId="0"/>
    <cellStyle name="Normal 2" xfId="6"/>
    <cellStyle name="Normal 4 2" xfId="7"/>
    <cellStyle name="Normal_opd" xfId="8"/>
    <cellStyle name="Normal_PROYECTOS EN EJECUCION EJERCICIO 2008 - DGIEM-transparencia"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5.mineco.gob.pe/transparencia/Navegador/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fi5.mef.gob.pe/ssi/" TargetMode="External"/><Relationship Id="rId1" Type="http://schemas.openxmlformats.org/officeDocument/2006/relationships/hyperlink" Target="http://ofi4.mef.gob.pe/bp/ConsultarPIP/frmConsultarPIP.asp?accion=consultar&amp;txtCodigo=25686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fi5.mef.gob.pe/s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27"/>
  <sheetViews>
    <sheetView tabSelected="1" zoomScale="130" zoomScaleNormal="130" workbookViewId="0">
      <pane ySplit="9" topLeftCell="A10" activePane="bottomLeft" state="frozen"/>
      <selection pane="bottomLeft" activeCell="D16" sqref="D16"/>
    </sheetView>
  </sheetViews>
  <sheetFormatPr baseColWidth="10" defaultColWidth="11.42578125" defaultRowHeight="9" x14ac:dyDescent="0.15"/>
  <cols>
    <col min="1" max="1" width="4.140625" style="1" customWidth="1"/>
    <col min="2" max="2" width="64.85546875" style="1" customWidth="1"/>
    <col min="3" max="5" width="16.28515625" style="1" customWidth="1"/>
    <col min="6" max="6" width="19" style="1" customWidth="1"/>
    <col min="7" max="7" width="12.28515625" style="3" customWidth="1"/>
    <col min="8" max="16384" width="11.42578125" style="1"/>
  </cols>
  <sheetData>
    <row r="1" spans="2:8" ht="6.75" customHeight="1" x14ac:dyDescent="0.2">
      <c r="B1" s="112"/>
      <c r="C1" s="112"/>
      <c r="D1" s="112"/>
      <c r="E1" s="112"/>
      <c r="F1" s="112"/>
    </row>
    <row r="2" spans="2:8" ht="15.75" customHeight="1" x14ac:dyDescent="0.15">
      <c r="B2" s="113" t="s">
        <v>14</v>
      </c>
      <c r="C2" s="113"/>
      <c r="D2" s="113"/>
      <c r="E2" s="113"/>
      <c r="F2" s="113"/>
      <c r="G2" s="113"/>
    </row>
    <row r="3" spans="2:8" ht="15" customHeight="1" x14ac:dyDescent="0.15">
      <c r="B3" s="113" t="s">
        <v>82</v>
      </c>
      <c r="C3" s="113"/>
      <c r="D3" s="113"/>
      <c r="E3" s="113"/>
      <c r="F3" s="113"/>
      <c r="G3" s="113"/>
    </row>
    <row r="4" spans="2:8" x14ac:dyDescent="0.15">
      <c r="B4" s="114"/>
      <c r="C4" s="114"/>
      <c r="D4" s="114"/>
      <c r="E4" s="114"/>
      <c r="F4" s="114"/>
    </row>
    <row r="5" spans="2:8" ht="12.75" customHeight="1" x14ac:dyDescent="0.2">
      <c r="B5" s="111" t="s">
        <v>53</v>
      </c>
      <c r="C5" s="111"/>
      <c r="D5" s="111"/>
      <c r="E5" s="111"/>
      <c r="F5" s="111"/>
    </row>
    <row r="6" spans="2:8" ht="12.75" customHeight="1" x14ac:dyDescent="0.2">
      <c r="B6" s="111" t="s">
        <v>54</v>
      </c>
      <c r="C6" s="111"/>
      <c r="D6" s="111"/>
      <c r="E6" s="111"/>
      <c r="F6" s="111"/>
    </row>
    <row r="7" spans="2:8" ht="31.5" customHeight="1" thickBot="1" x14ac:dyDescent="0.25">
      <c r="B7" s="2"/>
      <c r="C7" s="2"/>
      <c r="D7" s="87"/>
      <c r="E7" s="87"/>
      <c r="F7" s="88"/>
    </row>
    <row r="8" spans="2:8" ht="13.5" customHeight="1" thickBot="1" x14ac:dyDescent="0.2">
      <c r="B8" s="107" t="s">
        <v>1</v>
      </c>
      <c r="C8" s="108" t="s">
        <v>2</v>
      </c>
      <c r="D8" s="109" t="s">
        <v>56</v>
      </c>
      <c r="E8" s="109" t="s">
        <v>57</v>
      </c>
      <c r="F8" s="109" t="s">
        <v>61</v>
      </c>
      <c r="G8" s="107" t="s">
        <v>6</v>
      </c>
    </row>
    <row r="9" spans="2:8" ht="39" customHeight="1" thickBot="1" x14ac:dyDescent="0.2">
      <c r="B9" s="107"/>
      <c r="C9" s="108"/>
      <c r="D9" s="110"/>
      <c r="E9" s="110"/>
      <c r="F9" s="110"/>
      <c r="G9" s="107"/>
    </row>
    <row r="10" spans="2:8" s="7" customFormat="1" ht="20.25" customHeight="1" thickBot="1" x14ac:dyDescent="0.25">
      <c r="B10" s="103" t="s">
        <v>0</v>
      </c>
      <c r="C10" s="6">
        <v>631599598</v>
      </c>
      <c r="D10" s="6">
        <f>D12+D17+D18</f>
        <v>111256220</v>
      </c>
      <c r="E10" s="6">
        <f>E12+E17+E18</f>
        <v>135356856</v>
      </c>
      <c r="F10" s="6">
        <v>11713490</v>
      </c>
      <c r="G10" s="44">
        <f t="shared" ref="G10:G17" si="0">F10/C10%</f>
        <v>1.8545752779279001</v>
      </c>
      <c r="H10" s="8"/>
    </row>
    <row r="11" spans="2:8" s="7" customFormat="1" ht="18" customHeight="1" thickBot="1" x14ac:dyDescent="0.25">
      <c r="B11" s="104" t="s">
        <v>12</v>
      </c>
      <c r="C11" s="6">
        <v>631599598</v>
      </c>
      <c r="D11" s="141">
        <v>122964769</v>
      </c>
      <c r="E11" s="141">
        <v>135356856</v>
      </c>
      <c r="F11" s="141">
        <v>11713490</v>
      </c>
      <c r="G11" s="44">
        <f>F11/C11%</f>
        <v>1.8545752779279001</v>
      </c>
      <c r="H11" s="8"/>
    </row>
    <row r="12" spans="2:8" ht="18" customHeight="1" x14ac:dyDescent="0.2">
      <c r="B12" s="103" t="s">
        <v>3</v>
      </c>
      <c r="C12" s="9">
        <f>SUM(C13:C16)</f>
        <v>287379639</v>
      </c>
      <c r="D12" s="142">
        <f>SUM(D13:D16)</f>
        <v>53896733</v>
      </c>
      <c r="E12" s="142">
        <f>SUM(E13:E16)</f>
        <v>79451424</v>
      </c>
      <c r="F12" s="9">
        <f>SUM(F13:F16)</f>
        <v>10444822.710000001</v>
      </c>
      <c r="G12" s="63">
        <f>F12/C12%</f>
        <v>3.6345033859549112</v>
      </c>
    </row>
    <row r="13" spans="2:8" ht="20.100000000000001" customHeight="1" x14ac:dyDescent="0.2">
      <c r="B13" s="67" t="s">
        <v>41</v>
      </c>
      <c r="C13" s="68">
        <f>+'PLIEGO MINSA'!F7</f>
        <v>28468362</v>
      </c>
      <c r="D13" s="68">
        <v>0</v>
      </c>
      <c r="E13" s="68">
        <v>27771100</v>
      </c>
      <c r="F13" s="66">
        <f>+'PLIEGO MINSA'!I7</f>
        <v>0</v>
      </c>
      <c r="G13" s="12">
        <f t="shared" si="0"/>
        <v>0</v>
      </c>
    </row>
    <row r="14" spans="2:8" ht="20.100000000000001" customHeight="1" x14ac:dyDescent="0.2">
      <c r="B14" s="65" t="s">
        <v>55</v>
      </c>
      <c r="C14" s="66">
        <f>+'PLIEGO MINSA'!F18</f>
        <v>345080</v>
      </c>
      <c r="D14" s="66">
        <v>345080</v>
      </c>
      <c r="E14" s="66">
        <v>0</v>
      </c>
      <c r="F14" s="66">
        <f>+'PLIEGO MINSA'!I18</f>
        <v>0</v>
      </c>
      <c r="G14" s="12">
        <f t="shared" ref="G14:G15" si="1">F14/C14%</f>
        <v>0</v>
      </c>
    </row>
    <row r="15" spans="2:8" ht="20.25" customHeight="1" x14ac:dyDescent="0.2">
      <c r="B15" s="65" t="s">
        <v>60</v>
      </c>
      <c r="C15" s="11">
        <f>+'PLIEGO MINSA'!F20</f>
        <v>1800000</v>
      </c>
      <c r="D15" s="66">
        <v>2000</v>
      </c>
      <c r="E15" s="66">
        <v>0</v>
      </c>
      <c r="F15" s="66">
        <f>+'PLIEGO MINSA'!I20</f>
        <v>0</v>
      </c>
      <c r="G15" s="12">
        <f t="shared" si="1"/>
        <v>0</v>
      </c>
    </row>
    <row r="16" spans="2:8" ht="20.100000000000001" customHeight="1" thickBot="1" x14ac:dyDescent="0.25">
      <c r="B16" s="10" t="s">
        <v>11</v>
      </c>
      <c r="C16" s="11">
        <f>+'PLIEGO MINSA'!F22</f>
        <v>256766197</v>
      </c>
      <c r="D16" s="66">
        <v>53549653</v>
      </c>
      <c r="E16" s="66">
        <v>51680324</v>
      </c>
      <c r="F16" s="66">
        <f>+'PLIEGO MINSA'!I22</f>
        <v>10444822.710000001</v>
      </c>
      <c r="G16" s="12">
        <f t="shared" si="0"/>
        <v>4.0678340186656268</v>
      </c>
    </row>
    <row r="17" spans="2:7" ht="17.25" customHeight="1" thickBot="1" x14ac:dyDescent="0.25">
      <c r="B17" s="55" t="s">
        <v>10</v>
      </c>
      <c r="C17" s="56">
        <f>+'UE ADSCRITAS AL PLIEGO MINSA'!F6</f>
        <v>2580861</v>
      </c>
      <c r="D17" s="143">
        <v>1928117</v>
      </c>
      <c r="E17" s="143">
        <v>474062</v>
      </c>
      <c r="F17" s="56">
        <f>+'UE ADSCRITAS AL PLIEGO MINSA'!I6</f>
        <v>0</v>
      </c>
      <c r="G17" s="57">
        <f t="shared" si="0"/>
        <v>0</v>
      </c>
    </row>
    <row r="18" spans="2:7" ht="19.5" customHeight="1" thickBot="1" x14ac:dyDescent="0.25">
      <c r="B18" s="55" t="s">
        <v>43</v>
      </c>
      <c r="C18" s="56">
        <f>+'UE ADSCRITAS AL PLIEGO MINSA'!F8</f>
        <v>57231370</v>
      </c>
      <c r="D18" s="143">
        <v>55431370</v>
      </c>
      <c r="E18" s="143">
        <v>55431370</v>
      </c>
      <c r="F18" s="56">
        <f>+'UE ADSCRITAS AL PLIEGO MINSA'!I8</f>
        <v>4890394.76</v>
      </c>
      <c r="G18" s="57">
        <f>F18/C18%</f>
        <v>8.5449549084706522</v>
      </c>
    </row>
    <row r="19" spans="2:7" ht="12" x14ac:dyDescent="0.2">
      <c r="B19" s="97"/>
      <c r="C19" s="98"/>
      <c r="D19" s="98"/>
      <c r="E19" s="98"/>
      <c r="F19" s="99"/>
    </row>
    <row r="20" spans="2:7" ht="12" x14ac:dyDescent="0.2">
      <c r="B20" s="100" t="s">
        <v>83</v>
      </c>
      <c r="C20" s="101"/>
      <c r="D20" s="101"/>
      <c r="E20" s="101"/>
      <c r="F20" s="101"/>
    </row>
    <row r="21" spans="2:7" ht="12.75" customHeight="1" x14ac:dyDescent="0.2">
      <c r="B21" s="102" t="s">
        <v>5</v>
      </c>
      <c r="C21" s="101"/>
      <c r="D21" s="101"/>
      <c r="E21" s="101"/>
      <c r="F21" s="101"/>
      <c r="G21" s="4"/>
    </row>
    <row r="22" spans="2:7" ht="15.75" customHeight="1" x14ac:dyDescent="0.15">
      <c r="B22" s="105" t="s">
        <v>9</v>
      </c>
      <c r="C22" s="106"/>
      <c r="D22" s="106"/>
      <c r="E22" s="106"/>
      <c r="F22" s="106"/>
      <c r="G22" s="5"/>
    </row>
    <row r="23" spans="2:7" x14ac:dyDescent="0.15">
      <c r="F23" s="4"/>
    </row>
    <row r="25" spans="2:7" x14ac:dyDescent="0.15">
      <c r="F25" s="4"/>
      <c r="G25" s="5"/>
    </row>
    <row r="26" spans="2:7" x14ac:dyDescent="0.15">
      <c r="F26" s="4"/>
    </row>
    <row r="27" spans="2:7" x14ac:dyDescent="0.15">
      <c r="G27" s="5"/>
    </row>
  </sheetData>
  <mergeCells count="13">
    <mergeCell ref="B6:F6"/>
    <mergeCell ref="B1:F1"/>
    <mergeCell ref="B2:G2"/>
    <mergeCell ref="B3:G3"/>
    <mergeCell ref="B4:F4"/>
    <mergeCell ref="B5:F5"/>
    <mergeCell ref="B22:F22"/>
    <mergeCell ref="B8:B9"/>
    <mergeCell ref="C8:C9"/>
    <mergeCell ref="D8:D9"/>
    <mergeCell ref="G8:G9"/>
    <mergeCell ref="F8:F9"/>
    <mergeCell ref="E8:E9"/>
  </mergeCells>
  <hyperlinks>
    <hyperlink ref="B22" r:id="rId1"/>
  </hyperlinks>
  <pageMargins left="0.35433070866141736" right="0" top="0.98425196850393704" bottom="0.98425196850393704" header="0" footer="0"/>
  <pageSetup paperSize="9" scale="68"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P43"/>
  <sheetViews>
    <sheetView zoomScale="120" zoomScaleNormal="120" zoomScaleSheetLayoutView="90" workbookViewId="0">
      <pane xSplit="3" ySplit="6" topLeftCell="E7" activePane="bottomRight" state="frozen"/>
      <selection pane="topRight" activeCell="C1" sqref="C1"/>
      <selection pane="bottomLeft" activeCell="A8" sqref="A8"/>
      <selection pane="bottomRight" activeCell="E7" sqref="E7"/>
    </sheetView>
  </sheetViews>
  <sheetFormatPr baseColWidth="10" defaultColWidth="11.42578125" defaultRowHeight="5.65" customHeight="1" x14ac:dyDescent="0.2"/>
  <cols>
    <col min="1" max="1" width="8.85546875" style="33" customWidth="1"/>
    <col min="2" max="2" width="10.28515625" style="33" customWidth="1"/>
    <col min="3" max="3" width="58.7109375" style="43" customWidth="1"/>
    <col min="4" max="4" width="15.5703125" style="34" customWidth="1" collapsed="1"/>
    <col min="5" max="5" width="15.5703125" style="34" customWidth="1"/>
    <col min="6" max="6" width="15.7109375" style="35" customWidth="1"/>
    <col min="7" max="7" width="13.42578125" style="15" customWidth="1"/>
    <col min="8" max="8" width="14.7109375" style="15" customWidth="1"/>
    <col min="9" max="9" width="12.42578125" style="15" customWidth="1"/>
    <col min="10" max="10" width="9.7109375" style="36" customWidth="1"/>
    <col min="11" max="11" width="16.28515625" style="32" customWidth="1"/>
    <col min="12" max="12" width="13.42578125" style="37" customWidth="1"/>
    <col min="13" max="13" width="11.85546875" style="15" bestFit="1" customWidth="1"/>
    <col min="14" max="14" width="15.5703125" style="15" customWidth="1"/>
    <col min="15" max="15" width="57.28515625" style="15" customWidth="1"/>
    <col min="16" max="18" width="11.42578125" style="15"/>
    <col min="19" max="19" width="11.28515625" style="15" customWidth="1"/>
    <col min="20" max="16384" width="11.42578125" style="15"/>
  </cols>
  <sheetData>
    <row r="1" spans="1:15" s="13" customFormat="1" ht="18.75" customHeight="1" x14ac:dyDescent="0.2">
      <c r="A1" s="119" t="s">
        <v>49</v>
      </c>
      <c r="B1" s="119"/>
      <c r="C1" s="119"/>
      <c r="D1" s="119"/>
      <c r="E1" s="119"/>
      <c r="F1" s="119"/>
      <c r="G1" s="119"/>
      <c r="H1" s="119"/>
      <c r="I1" s="119"/>
      <c r="J1" s="119"/>
      <c r="K1" s="119"/>
      <c r="L1" s="119"/>
    </row>
    <row r="2" spans="1:15" s="13" customFormat="1" ht="18.75" customHeight="1" x14ac:dyDescent="0.2">
      <c r="A2" s="120" t="s">
        <v>62</v>
      </c>
      <c r="B2" s="120"/>
      <c r="C2" s="120"/>
      <c r="D2" s="120"/>
      <c r="E2" s="120"/>
      <c r="F2" s="120"/>
      <c r="G2" s="120"/>
      <c r="H2" s="120"/>
      <c r="I2" s="120"/>
      <c r="J2" s="120"/>
      <c r="K2" s="120"/>
      <c r="L2" s="120"/>
    </row>
    <row r="3" spans="1:15" s="13" customFormat="1" ht="18.75" customHeight="1" x14ac:dyDescent="0.2">
      <c r="A3" s="79">
        <v>1</v>
      </c>
      <c r="B3" s="79">
        <v>2</v>
      </c>
      <c r="C3" s="79">
        <v>3</v>
      </c>
      <c r="D3" s="79">
        <v>4</v>
      </c>
      <c r="E3" s="79">
        <v>5</v>
      </c>
      <c r="F3" s="79">
        <v>6</v>
      </c>
      <c r="G3" s="79" t="s">
        <v>58</v>
      </c>
      <c r="H3" s="79" t="s">
        <v>59</v>
      </c>
      <c r="I3" s="79">
        <v>8</v>
      </c>
      <c r="J3" s="79">
        <v>10</v>
      </c>
      <c r="K3" s="79">
        <v>11</v>
      </c>
      <c r="L3" s="79">
        <v>12</v>
      </c>
    </row>
    <row r="4" spans="1:15" s="13" customFormat="1" ht="21" customHeight="1" x14ac:dyDescent="0.2">
      <c r="A4" s="129" t="s">
        <v>13</v>
      </c>
      <c r="B4" s="129" t="s">
        <v>51</v>
      </c>
      <c r="C4" s="129" t="s">
        <v>4</v>
      </c>
      <c r="D4" s="125" t="s">
        <v>15</v>
      </c>
      <c r="E4" s="127" t="s">
        <v>19</v>
      </c>
      <c r="F4" s="131" t="s">
        <v>20</v>
      </c>
      <c r="G4" s="132"/>
      <c r="H4" s="132"/>
      <c r="I4" s="132"/>
      <c r="J4" s="133"/>
      <c r="K4" s="121" t="s">
        <v>52</v>
      </c>
      <c r="L4" s="123" t="s">
        <v>16</v>
      </c>
    </row>
    <row r="5" spans="1:15" s="14" customFormat="1" ht="75.75" customHeight="1" thickBot="1" x14ac:dyDescent="0.3">
      <c r="A5" s="130"/>
      <c r="B5" s="130"/>
      <c r="C5" s="129"/>
      <c r="D5" s="126"/>
      <c r="E5" s="128"/>
      <c r="F5" s="90" t="s">
        <v>37</v>
      </c>
      <c r="G5" s="91" t="s">
        <v>63</v>
      </c>
      <c r="H5" s="91" t="s">
        <v>64</v>
      </c>
      <c r="I5" s="92" t="s">
        <v>38</v>
      </c>
      <c r="J5" s="93" t="s">
        <v>6</v>
      </c>
      <c r="K5" s="122"/>
      <c r="L5" s="124"/>
    </row>
    <row r="6" spans="1:15" s="49" customFormat="1" ht="18" customHeight="1" thickBot="1" x14ac:dyDescent="0.25">
      <c r="A6" s="48"/>
      <c r="B6" s="48"/>
      <c r="C6" s="80" t="s">
        <v>7</v>
      </c>
      <c r="D6" s="80"/>
      <c r="E6" s="81">
        <f>E7+E18+E20+E22</f>
        <v>121351936.04000002</v>
      </c>
      <c r="F6" s="81">
        <f>F7+F18+F20+F22</f>
        <v>287379639</v>
      </c>
      <c r="G6" s="81">
        <f t="shared" ref="F6:I6" si="0">G7+G18+G20+G22</f>
        <v>3620627.49</v>
      </c>
      <c r="H6" s="81">
        <f t="shared" si="0"/>
        <v>6824195.2199999997</v>
      </c>
      <c r="I6" s="81">
        <f t="shared" si="0"/>
        <v>10444822.710000001</v>
      </c>
      <c r="J6" s="82">
        <f>I6/F6%</f>
        <v>3.6345033859549112</v>
      </c>
      <c r="K6" s="81">
        <f>E6+I6</f>
        <v>131796758.75000003</v>
      </c>
      <c r="L6" s="82"/>
    </row>
    <row r="7" spans="1:15" s="49" customFormat="1" ht="39.75" customHeight="1" thickBot="1" x14ac:dyDescent="0.25">
      <c r="A7" s="48"/>
      <c r="B7" s="48"/>
      <c r="C7" s="46" t="s">
        <v>42</v>
      </c>
      <c r="D7" s="46"/>
      <c r="E7" s="52">
        <f>SUM(E8:E17)</f>
        <v>0</v>
      </c>
      <c r="F7" s="52">
        <f>SUM(F8:F17)</f>
        <v>28468362</v>
      </c>
      <c r="G7" s="52">
        <f>SUM(G8:G17)</f>
        <v>0</v>
      </c>
      <c r="H7" s="52">
        <f>SUM(H8:H17)</f>
        <v>0</v>
      </c>
      <c r="I7" s="27">
        <f>SUM(G7:H7)</f>
        <v>0</v>
      </c>
      <c r="J7" s="47">
        <f>I7/F7%</f>
        <v>0</v>
      </c>
      <c r="K7" s="27">
        <f>E7+I7</f>
        <v>0</v>
      </c>
      <c r="L7" s="46"/>
      <c r="N7" s="85"/>
      <c r="O7" s="86"/>
    </row>
    <row r="8" spans="1:15" ht="52.5" customHeight="1" x14ac:dyDescent="0.2">
      <c r="A8" s="84">
        <v>2434724</v>
      </c>
      <c r="B8" s="84">
        <v>2434724</v>
      </c>
      <c r="C8" s="22" t="s">
        <v>65</v>
      </c>
      <c r="D8" s="51">
        <v>6380000</v>
      </c>
      <c r="E8" s="23">
        <v>0</v>
      </c>
      <c r="F8" s="23">
        <v>2777111</v>
      </c>
      <c r="G8" s="51">
        <v>0</v>
      </c>
      <c r="H8" s="51">
        <v>0</v>
      </c>
      <c r="I8" s="51">
        <f t="shared" ref="I8:I17" si="1">H8+G8</f>
        <v>0</v>
      </c>
      <c r="J8" s="59">
        <f t="shared" ref="J8" si="2">I8/F8%</f>
        <v>0</v>
      </c>
      <c r="K8" s="51">
        <f t="shared" ref="K8" si="3">E8+I8</f>
        <v>0</v>
      </c>
      <c r="L8" s="58">
        <f t="shared" ref="L8" si="4">K8/D8%</f>
        <v>0</v>
      </c>
    </row>
    <row r="9" spans="1:15" ht="52.5" customHeight="1" x14ac:dyDescent="0.2">
      <c r="A9" s="84">
        <v>2434728</v>
      </c>
      <c r="B9" s="84">
        <v>2434728</v>
      </c>
      <c r="C9" s="22" t="s">
        <v>66</v>
      </c>
      <c r="D9" s="51">
        <v>6380000</v>
      </c>
      <c r="E9" s="23">
        <v>0</v>
      </c>
      <c r="F9" s="23">
        <v>2833036</v>
      </c>
      <c r="G9" s="51">
        <v>0</v>
      </c>
      <c r="H9" s="51">
        <v>0</v>
      </c>
      <c r="I9" s="51">
        <f t="shared" si="1"/>
        <v>0</v>
      </c>
      <c r="J9" s="59">
        <f t="shared" ref="J9:J17" si="5">I9/F9%</f>
        <v>0</v>
      </c>
      <c r="K9" s="51">
        <f t="shared" ref="K9:K17" si="6">E9+I9</f>
        <v>0</v>
      </c>
      <c r="L9" s="58">
        <f t="shared" ref="L9:L17" si="7">K9/D9%</f>
        <v>0</v>
      </c>
    </row>
    <row r="10" spans="1:15" ht="52.5" customHeight="1" x14ac:dyDescent="0.2">
      <c r="A10" s="84">
        <v>2434730</v>
      </c>
      <c r="B10" s="84">
        <v>2434730</v>
      </c>
      <c r="C10" s="22" t="s">
        <v>67</v>
      </c>
      <c r="D10" s="51">
        <v>6380000</v>
      </c>
      <c r="E10" s="23">
        <v>0</v>
      </c>
      <c r="F10" s="23">
        <v>2777111</v>
      </c>
      <c r="G10" s="51">
        <v>0</v>
      </c>
      <c r="H10" s="51">
        <v>0</v>
      </c>
      <c r="I10" s="51">
        <f t="shared" si="1"/>
        <v>0</v>
      </c>
      <c r="J10" s="59">
        <f t="shared" si="5"/>
        <v>0</v>
      </c>
      <c r="K10" s="51">
        <f t="shared" si="6"/>
        <v>0</v>
      </c>
      <c r="L10" s="58">
        <f t="shared" si="7"/>
        <v>0</v>
      </c>
    </row>
    <row r="11" spans="1:15" ht="52.5" customHeight="1" x14ac:dyDescent="0.2">
      <c r="A11" s="84">
        <v>2434734</v>
      </c>
      <c r="B11" s="84">
        <v>2434734</v>
      </c>
      <c r="C11" s="22" t="s">
        <v>68</v>
      </c>
      <c r="D11" s="51">
        <v>6380000</v>
      </c>
      <c r="E11" s="23">
        <v>0</v>
      </c>
      <c r="F11" s="23">
        <v>2777111</v>
      </c>
      <c r="G11" s="51">
        <v>0</v>
      </c>
      <c r="H11" s="51">
        <v>0</v>
      </c>
      <c r="I11" s="51">
        <f t="shared" si="1"/>
        <v>0</v>
      </c>
      <c r="J11" s="59">
        <f t="shared" si="5"/>
        <v>0</v>
      </c>
      <c r="K11" s="51">
        <f t="shared" si="6"/>
        <v>0</v>
      </c>
      <c r="L11" s="58">
        <f t="shared" si="7"/>
        <v>0</v>
      </c>
    </row>
    <row r="12" spans="1:15" ht="52.5" customHeight="1" x14ac:dyDescent="0.2">
      <c r="A12" s="84">
        <v>2434740</v>
      </c>
      <c r="B12" s="84">
        <v>2434740</v>
      </c>
      <c r="C12" s="22" t="s">
        <v>69</v>
      </c>
      <c r="D12" s="51">
        <v>6380000</v>
      </c>
      <c r="E12" s="23">
        <v>0</v>
      </c>
      <c r="F12" s="23">
        <v>2833036</v>
      </c>
      <c r="G12" s="51">
        <v>0</v>
      </c>
      <c r="H12" s="51">
        <v>0</v>
      </c>
      <c r="I12" s="51">
        <f t="shared" si="1"/>
        <v>0</v>
      </c>
      <c r="J12" s="59">
        <f t="shared" si="5"/>
        <v>0</v>
      </c>
      <c r="K12" s="51">
        <f t="shared" si="6"/>
        <v>0</v>
      </c>
      <c r="L12" s="58">
        <f t="shared" si="7"/>
        <v>0</v>
      </c>
    </row>
    <row r="13" spans="1:15" ht="52.5" customHeight="1" x14ac:dyDescent="0.2">
      <c r="A13" s="84">
        <v>2434741</v>
      </c>
      <c r="B13" s="84">
        <v>2434741</v>
      </c>
      <c r="C13" s="22" t="s">
        <v>70</v>
      </c>
      <c r="D13" s="51">
        <v>6380000</v>
      </c>
      <c r="E13" s="23">
        <v>0</v>
      </c>
      <c r="F13" s="23">
        <v>2833036</v>
      </c>
      <c r="G13" s="51">
        <v>0</v>
      </c>
      <c r="H13" s="51">
        <v>0</v>
      </c>
      <c r="I13" s="51">
        <f t="shared" si="1"/>
        <v>0</v>
      </c>
      <c r="J13" s="59">
        <f t="shared" si="5"/>
        <v>0</v>
      </c>
      <c r="K13" s="51">
        <f t="shared" si="6"/>
        <v>0</v>
      </c>
      <c r="L13" s="58">
        <f t="shared" si="7"/>
        <v>0</v>
      </c>
    </row>
    <row r="14" spans="1:15" ht="52.5" customHeight="1" x14ac:dyDescent="0.2">
      <c r="A14" s="84">
        <v>2434743</v>
      </c>
      <c r="B14" s="84">
        <v>2434743</v>
      </c>
      <c r="C14" s="22" t="s">
        <v>71</v>
      </c>
      <c r="D14" s="51">
        <v>6380000</v>
      </c>
      <c r="E14" s="23">
        <v>0</v>
      </c>
      <c r="F14" s="23">
        <v>2833036</v>
      </c>
      <c r="G14" s="51">
        <v>0</v>
      </c>
      <c r="H14" s="51">
        <v>0</v>
      </c>
      <c r="I14" s="51">
        <f t="shared" si="1"/>
        <v>0</v>
      </c>
      <c r="J14" s="59">
        <f t="shared" si="5"/>
        <v>0</v>
      </c>
      <c r="K14" s="51">
        <f t="shared" si="6"/>
        <v>0</v>
      </c>
      <c r="L14" s="58">
        <f t="shared" si="7"/>
        <v>0</v>
      </c>
    </row>
    <row r="15" spans="1:15" ht="52.5" customHeight="1" x14ac:dyDescent="0.2">
      <c r="A15" s="84">
        <v>2434744</v>
      </c>
      <c r="B15" s="84">
        <v>2434744</v>
      </c>
      <c r="C15" s="22" t="s">
        <v>72</v>
      </c>
      <c r="D15" s="51">
        <v>6380000</v>
      </c>
      <c r="E15" s="23">
        <v>0</v>
      </c>
      <c r="F15" s="23">
        <v>2777111</v>
      </c>
      <c r="G15" s="51">
        <v>0</v>
      </c>
      <c r="H15" s="51">
        <v>0</v>
      </c>
      <c r="I15" s="51">
        <f t="shared" si="1"/>
        <v>0</v>
      </c>
      <c r="J15" s="59">
        <f t="shared" si="5"/>
        <v>0</v>
      </c>
      <c r="K15" s="51">
        <f t="shared" si="6"/>
        <v>0</v>
      </c>
      <c r="L15" s="58">
        <f t="shared" si="7"/>
        <v>0</v>
      </c>
    </row>
    <row r="16" spans="1:15" ht="57" customHeight="1" x14ac:dyDescent="0.2">
      <c r="A16" s="84">
        <v>2434748</v>
      </c>
      <c r="B16" s="84">
        <v>2434748</v>
      </c>
      <c r="C16" s="22" t="s">
        <v>73</v>
      </c>
      <c r="D16" s="51">
        <v>6380000</v>
      </c>
      <c r="E16" s="23">
        <v>0</v>
      </c>
      <c r="F16" s="23">
        <v>2833036</v>
      </c>
      <c r="G16" s="51">
        <v>0</v>
      </c>
      <c r="H16" s="51">
        <v>0</v>
      </c>
      <c r="I16" s="51">
        <f t="shared" si="1"/>
        <v>0</v>
      </c>
      <c r="J16" s="59">
        <f t="shared" si="5"/>
        <v>0</v>
      </c>
      <c r="K16" s="51">
        <f t="shared" si="6"/>
        <v>0</v>
      </c>
      <c r="L16" s="58">
        <f t="shared" si="7"/>
        <v>0</v>
      </c>
    </row>
    <row r="17" spans="1:16" ht="57" customHeight="1" x14ac:dyDescent="0.2">
      <c r="A17" s="84">
        <v>2434750</v>
      </c>
      <c r="B17" s="84">
        <v>2434750</v>
      </c>
      <c r="C17" s="22" t="s">
        <v>74</v>
      </c>
      <c r="D17" s="51">
        <v>6380000</v>
      </c>
      <c r="E17" s="23">
        <v>0</v>
      </c>
      <c r="F17" s="23">
        <v>3194738</v>
      </c>
      <c r="G17" s="51">
        <v>0</v>
      </c>
      <c r="H17" s="51">
        <v>0</v>
      </c>
      <c r="I17" s="51">
        <f t="shared" si="1"/>
        <v>0</v>
      </c>
      <c r="J17" s="59">
        <f t="shared" si="5"/>
        <v>0</v>
      </c>
      <c r="K17" s="51">
        <f t="shared" si="6"/>
        <v>0</v>
      </c>
      <c r="L17" s="58">
        <f t="shared" si="7"/>
        <v>0</v>
      </c>
    </row>
    <row r="18" spans="1:16" ht="27.75" customHeight="1" x14ac:dyDescent="0.2">
      <c r="A18" s="23"/>
      <c r="B18" s="24"/>
      <c r="C18" s="46" t="s">
        <v>44</v>
      </c>
      <c r="D18" s="46"/>
      <c r="E18" s="27">
        <f>SUM(E19:E19)</f>
        <v>0</v>
      </c>
      <c r="F18" s="27">
        <f>SUM(F19:F19)</f>
        <v>345080</v>
      </c>
      <c r="G18" s="27">
        <f>SUM(G19:G19)</f>
        <v>0</v>
      </c>
      <c r="H18" s="27">
        <f>SUM(H19:H19)</f>
        <v>0</v>
      </c>
      <c r="I18" s="27">
        <f>SUM(G18:H18)</f>
        <v>0</v>
      </c>
      <c r="J18" s="47">
        <f t="shared" ref="J18" si="8">I18/F18%</f>
        <v>0</v>
      </c>
      <c r="K18" s="27">
        <f t="shared" ref="K18:K21" si="9">E18+I18</f>
        <v>0</v>
      </c>
      <c r="L18" s="46"/>
    </row>
    <row r="19" spans="1:16" ht="129" customHeight="1" x14ac:dyDescent="0.2">
      <c r="A19" s="70">
        <v>2427819</v>
      </c>
      <c r="B19" s="70">
        <v>2427819</v>
      </c>
      <c r="C19" s="22" t="s">
        <v>81</v>
      </c>
      <c r="D19" s="23">
        <v>345080</v>
      </c>
      <c r="E19" s="23">
        <v>0</v>
      </c>
      <c r="F19" s="23">
        <v>345080</v>
      </c>
      <c r="G19" s="23">
        <v>0</v>
      </c>
      <c r="H19" s="23">
        <v>0</v>
      </c>
      <c r="I19" s="23">
        <f>SUM(G19:H19)</f>
        <v>0</v>
      </c>
      <c r="J19" s="58">
        <f t="shared" ref="J19" si="10">I19/F19%</f>
        <v>0</v>
      </c>
      <c r="K19" s="23">
        <f t="shared" si="9"/>
        <v>0</v>
      </c>
      <c r="L19" s="58">
        <f>K19/D19%</f>
        <v>0</v>
      </c>
    </row>
    <row r="20" spans="1:16" ht="33.75" customHeight="1" x14ac:dyDescent="0.2">
      <c r="A20" s="22"/>
      <c r="B20" s="24"/>
      <c r="C20" s="46" t="s">
        <v>46</v>
      </c>
      <c r="D20" s="27"/>
      <c r="E20" s="27">
        <f>SUM(E21:E21)</f>
        <v>580200</v>
      </c>
      <c r="F20" s="27">
        <f>SUM(F21:F21)</f>
        <v>1800000</v>
      </c>
      <c r="G20" s="27">
        <f>SUM(G21:G21)</f>
        <v>0</v>
      </c>
      <c r="H20" s="27">
        <f>SUM(H21:H21)</f>
        <v>0</v>
      </c>
      <c r="I20" s="47">
        <f>H20/E20%</f>
        <v>0</v>
      </c>
      <c r="J20" s="47">
        <f>I20/F20%</f>
        <v>0</v>
      </c>
      <c r="K20" s="27">
        <f t="shared" si="9"/>
        <v>580200</v>
      </c>
      <c r="L20" s="46"/>
    </row>
    <row r="21" spans="1:16" ht="108.75" customHeight="1" x14ac:dyDescent="0.2">
      <c r="A21" s="70">
        <v>2426484</v>
      </c>
      <c r="B21" s="70">
        <v>2426484</v>
      </c>
      <c r="C21" s="22" t="s">
        <v>47</v>
      </c>
      <c r="D21" s="23">
        <v>3304580.98</v>
      </c>
      <c r="E21" s="23">
        <v>580200</v>
      </c>
      <c r="F21" s="23">
        <v>1800000</v>
      </c>
      <c r="G21" s="23">
        <v>0</v>
      </c>
      <c r="H21" s="23">
        <v>0</v>
      </c>
      <c r="I21" s="23">
        <f>SUM(G21:H21)</f>
        <v>0</v>
      </c>
      <c r="J21" s="58">
        <f t="shared" ref="J21" si="11">I21/F21%</f>
        <v>0</v>
      </c>
      <c r="K21" s="23">
        <f t="shared" si="9"/>
        <v>580200</v>
      </c>
      <c r="L21" s="58">
        <f>K21/D21%</f>
        <v>17.557445361801967</v>
      </c>
    </row>
    <row r="22" spans="1:16" ht="34.5" customHeight="1" x14ac:dyDescent="0.2">
      <c r="A22" s="28"/>
      <c r="B22" s="24"/>
      <c r="C22" s="25" t="s">
        <v>17</v>
      </c>
      <c r="D22" s="26"/>
      <c r="E22" s="27">
        <f>SUM(E23:E39)</f>
        <v>120771736.04000002</v>
      </c>
      <c r="F22" s="27">
        <f>SUM(F23:F39)</f>
        <v>256766197</v>
      </c>
      <c r="G22" s="27">
        <f>SUM(G23:G39)</f>
        <v>3620627.49</v>
      </c>
      <c r="H22" s="27">
        <f>SUM(H23:H39)</f>
        <v>6824195.2199999997</v>
      </c>
      <c r="I22" s="27">
        <f>SUM(I23:I39)</f>
        <v>10444822.710000001</v>
      </c>
      <c r="J22" s="54">
        <f t="shared" ref="J22:J28" si="12">I22/F22%</f>
        <v>4.0678340186656268</v>
      </c>
      <c r="K22" s="27">
        <f t="shared" ref="K22:K29" si="13">E22+I22</f>
        <v>131216558.75000003</v>
      </c>
      <c r="L22" s="54"/>
      <c r="O22" s="71"/>
      <c r="P22" s="71"/>
    </row>
    <row r="23" spans="1:16" ht="41.25" customHeight="1" x14ac:dyDescent="0.2">
      <c r="A23" s="24">
        <v>268462</v>
      </c>
      <c r="B23" s="70" t="s">
        <v>36</v>
      </c>
      <c r="C23" s="76" t="s">
        <v>21</v>
      </c>
      <c r="D23" s="23">
        <v>147554030.06</v>
      </c>
      <c r="E23" s="23">
        <v>36554820.899999999</v>
      </c>
      <c r="F23" s="23">
        <v>28035266</v>
      </c>
      <c r="G23" s="23">
        <v>0</v>
      </c>
      <c r="H23" s="23">
        <v>1657089.46</v>
      </c>
      <c r="I23" s="23">
        <f>+G23+H23</f>
        <v>1657089.46</v>
      </c>
      <c r="J23" s="58">
        <f>I23/F23%</f>
        <v>5.9107320758076636</v>
      </c>
      <c r="K23" s="23">
        <f>E23+I23</f>
        <v>38211910.359999999</v>
      </c>
      <c r="L23" s="58">
        <f t="shared" ref="L23:L26" si="14">K23/D23%</f>
        <v>25.896893730697741</v>
      </c>
      <c r="N23" s="75"/>
    </row>
    <row r="24" spans="1:16" ht="48.75" customHeight="1" x14ac:dyDescent="0.2">
      <c r="A24" s="24">
        <v>256869</v>
      </c>
      <c r="B24" s="70">
        <v>2250037</v>
      </c>
      <c r="C24" s="76" t="s">
        <v>22</v>
      </c>
      <c r="D24" s="23">
        <v>40010388.399999999</v>
      </c>
      <c r="E24" s="23">
        <v>20605369.329999998</v>
      </c>
      <c r="F24" s="23">
        <v>9290700</v>
      </c>
      <c r="G24" s="23">
        <v>0</v>
      </c>
      <c r="H24" s="23">
        <v>1250000</v>
      </c>
      <c r="I24" s="23">
        <f t="shared" ref="I24:I29" si="15">+G24+H24</f>
        <v>1250000</v>
      </c>
      <c r="J24" s="58">
        <f t="shared" si="12"/>
        <v>13.454314529583346</v>
      </c>
      <c r="K24" s="23">
        <f t="shared" si="13"/>
        <v>21855369.329999998</v>
      </c>
      <c r="L24" s="58">
        <f t="shared" si="14"/>
        <v>54.624236864443937</v>
      </c>
      <c r="N24" s="75"/>
    </row>
    <row r="25" spans="1:16" ht="48.75" customHeight="1" x14ac:dyDescent="0.2">
      <c r="A25" s="16">
        <v>326206</v>
      </c>
      <c r="B25" s="70">
        <v>2284722</v>
      </c>
      <c r="C25" s="76" t="str">
        <f>C26:F26</f>
        <v>MEJORAMIENTO DE LOS SERVICIOS DE SALUD DEL ESTABLECIMIENTO DE SALUD PROGRESO, DEL DISTRITO DE CHIMBOTE, PROVINCIA DE SANTA, DEPARTAMENTO DE ANCASH</v>
      </c>
      <c r="D25" s="77">
        <v>73072983</v>
      </c>
      <c r="E25" s="77">
        <v>28923430.600000001</v>
      </c>
      <c r="F25" s="23">
        <v>15924536</v>
      </c>
      <c r="G25" s="77">
        <v>510835.61</v>
      </c>
      <c r="H25" s="77">
        <v>835490.47</v>
      </c>
      <c r="I25" s="77">
        <f t="shared" si="15"/>
        <v>1346326.08</v>
      </c>
      <c r="J25" s="38">
        <f t="shared" si="12"/>
        <v>8.4544132400466818</v>
      </c>
      <c r="K25" s="23">
        <f t="shared" si="13"/>
        <v>30269756.68</v>
      </c>
      <c r="L25" s="38">
        <f t="shared" si="14"/>
        <v>41.424005750524792</v>
      </c>
      <c r="N25" s="75"/>
    </row>
    <row r="26" spans="1:16" ht="52.5" customHeight="1" x14ac:dyDescent="0.2">
      <c r="A26" s="24">
        <v>327681</v>
      </c>
      <c r="B26" s="70">
        <v>2285573</v>
      </c>
      <c r="C26" s="76" t="s">
        <v>23</v>
      </c>
      <c r="D26" s="77">
        <v>45046911.630000003</v>
      </c>
      <c r="E26" s="77">
        <v>2306781.9500000002</v>
      </c>
      <c r="F26" s="23">
        <v>10000000</v>
      </c>
      <c r="G26" s="77">
        <v>0</v>
      </c>
      <c r="H26" s="77">
        <v>176440</v>
      </c>
      <c r="I26" s="77">
        <f t="shared" si="15"/>
        <v>176440</v>
      </c>
      <c r="J26" s="58">
        <f t="shared" si="12"/>
        <v>1.7644</v>
      </c>
      <c r="K26" s="23">
        <f t="shared" si="13"/>
        <v>2483221.9500000002</v>
      </c>
      <c r="L26" s="58">
        <f t="shared" si="14"/>
        <v>5.5125242999927275</v>
      </c>
      <c r="N26" s="75"/>
    </row>
    <row r="27" spans="1:16" ht="48.75" customHeight="1" x14ac:dyDescent="0.2">
      <c r="A27" s="70">
        <v>2335476</v>
      </c>
      <c r="B27" s="70">
        <v>2335476</v>
      </c>
      <c r="C27" s="76" t="s">
        <v>24</v>
      </c>
      <c r="D27" s="77">
        <v>33846142</v>
      </c>
      <c r="E27" s="77">
        <v>93650</v>
      </c>
      <c r="F27" s="23">
        <v>249504</v>
      </c>
      <c r="G27" s="77">
        <v>0</v>
      </c>
      <c r="H27" s="77">
        <v>0</v>
      </c>
      <c r="I27" s="77">
        <f>+G27+H27</f>
        <v>0</v>
      </c>
      <c r="J27" s="38">
        <f t="shared" si="12"/>
        <v>0</v>
      </c>
      <c r="K27" s="23">
        <f t="shared" si="13"/>
        <v>93650</v>
      </c>
      <c r="L27" s="38">
        <f t="shared" ref="L27:L29" si="16">K27/D27%</f>
        <v>0.27669327866082938</v>
      </c>
      <c r="N27" s="75"/>
    </row>
    <row r="28" spans="1:16" ht="47.25" customHeight="1" x14ac:dyDescent="0.2">
      <c r="A28" s="16">
        <v>382078</v>
      </c>
      <c r="B28" s="70">
        <v>2343407</v>
      </c>
      <c r="C28" s="76" t="s">
        <v>25</v>
      </c>
      <c r="D28" s="77">
        <v>77449591.150000006</v>
      </c>
      <c r="E28" s="77">
        <v>22974873.780000001</v>
      </c>
      <c r="F28" s="23">
        <v>28000000</v>
      </c>
      <c r="G28" s="77">
        <v>157675.9</v>
      </c>
      <c r="H28" s="77">
        <v>1684376</v>
      </c>
      <c r="I28" s="77">
        <f t="shared" si="15"/>
        <v>1842051.9</v>
      </c>
      <c r="J28" s="38">
        <f t="shared" si="12"/>
        <v>6.578756785714285</v>
      </c>
      <c r="K28" s="23">
        <f t="shared" si="13"/>
        <v>24816925.68</v>
      </c>
      <c r="L28" s="38">
        <f t="shared" si="16"/>
        <v>32.042681325374559</v>
      </c>
      <c r="N28" s="75"/>
    </row>
    <row r="29" spans="1:16" ht="47.25" customHeight="1" x14ac:dyDescent="0.2">
      <c r="A29" s="16">
        <v>382960</v>
      </c>
      <c r="B29" s="70">
        <v>2344420</v>
      </c>
      <c r="C29" s="76" t="s">
        <v>26</v>
      </c>
      <c r="D29" s="77">
        <v>34399283.530000001</v>
      </c>
      <c r="E29" s="77">
        <v>556490.19999999995</v>
      </c>
      <c r="F29" s="23">
        <v>15278276</v>
      </c>
      <c r="G29" s="77">
        <v>2952115.98</v>
      </c>
      <c r="H29" s="77">
        <v>92365.59</v>
      </c>
      <c r="I29" s="77">
        <f t="shared" si="15"/>
        <v>3044481.57</v>
      </c>
      <c r="J29" s="38">
        <f>I29/F29%</f>
        <v>19.926865897696832</v>
      </c>
      <c r="K29" s="23">
        <f t="shared" si="13"/>
        <v>3600971.7699999996</v>
      </c>
      <c r="L29" s="38">
        <f t="shared" si="16"/>
        <v>10.468159218663818</v>
      </c>
      <c r="N29" s="75"/>
    </row>
    <row r="30" spans="1:16" ht="57.75" customHeight="1" x14ac:dyDescent="0.2">
      <c r="A30" s="70">
        <v>2347056</v>
      </c>
      <c r="B30" s="70">
        <v>2347056</v>
      </c>
      <c r="C30" s="76" t="s">
        <v>27</v>
      </c>
      <c r="D30" s="77">
        <v>35712943.119999997</v>
      </c>
      <c r="E30" s="77">
        <v>696041.67</v>
      </c>
      <c r="F30" s="23">
        <v>8500000</v>
      </c>
      <c r="G30" s="77">
        <v>0</v>
      </c>
      <c r="H30" s="77">
        <v>0</v>
      </c>
      <c r="I30" s="77">
        <f t="shared" ref="I30:I38" si="17">+G30+H30</f>
        <v>0</v>
      </c>
      <c r="J30" s="38">
        <f t="shared" ref="J30:J38" si="18">I30/F30%</f>
        <v>0</v>
      </c>
      <c r="K30" s="23">
        <f t="shared" ref="K30:K38" si="19">E30+I30</f>
        <v>696041.67</v>
      </c>
      <c r="L30" s="38">
        <f t="shared" ref="L30:L38" si="20">K30/D30%</f>
        <v>1.9489899436773164</v>
      </c>
      <c r="N30" s="75"/>
    </row>
    <row r="31" spans="1:16" ht="57.75" customHeight="1" x14ac:dyDescent="0.2">
      <c r="A31" s="70">
        <v>2362485</v>
      </c>
      <c r="B31" s="70">
        <v>2362485</v>
      </c>
      <c r="C31" s="76" t="s">
        <v>28</v>
      </c>
      <c r="D31" s="77">
        <v>142786859.22999999</v>
      </c>
      <c r="E31" s="77">
        <v>516940.78</v>
      </c>
      <c r="F31" s="23">
        <v>47854886</v>
      </c>
      <c r="G31" s="77">
        <v>0</v>
      </c>
      <c r="H31" s="77">
        <v>5260</v>
      </c>
      <c r="I31" s="77">
        <f t="shared" si="17"/>
        <v>5260</v>
      </c>
      <c r="J31" s="38">
        <f t="shared" si="18"/>
        <v>1.0991563118549692E-2</v>
      </c>
      <c r="K31" s="23">
        <f t="shared" si="19"/>
        <v>522200.78</v>
      </c>
      <c r="L31" s="38">
        <f t="shared" si="20"/>
        <v>0.36572047513058814</v>
      </c>
      <c r="N31" s="75"/>
    </row>
    <row r="32" spans="1:16" ht="57.75" customHeight="1" x14ac:dyDescent="0.2">
      <c r="A32" s="70">
        <v>2372478</v>
      </c>
      <c r="B32" s="70">
        <v>2372478</v>
      </c>
      <c r="C32" s="76" t="s">
        <v>79</v>
      </c>
      <c r="D32" s="77">
        <v>37955435.93</v>
      </c>
      <c r="E32" s="77">
        <v>6739113.3899999997</v>
      </c>
      <c r="F32" s="23">
        <v>14910240</v>
      </c>
      <c r="G32" s="77">
        <v>0</v>
      </c>
      <c r="H32" s="77">
        <v>554720.15</v>
      </c>
      <c r="I32" s="77">
        <f t="shared" si="17"/>
        <v>554720.15</v>
      </c>
      <c r="J32" s="38">
        <f t="shared" si="18"/>
        <v>3.7203971901190056</v>
      </c>
      <c r="K32" s="23">
        <f t="shared" si="19"/>
        <v>7293833.54</v>
      </c>
      <c r="L32" s="38">
        <f t="shared" si="20"/>
        <v>19.216835115401611</v>
      </c>
      <c r="N32" s="75"/>
    </row>
    <row r="33" spans="1:14" ht="49.5" customHeight="1" x14ac:dyDescent="0.2">
      <c r="A33" s="70">
        <v>2386498</v>
      </c>
      <c r="B33" s="70">
        <v>2386498</v>
      </c>
      <c r="C33" s="76" t="s">
        <v>29</v>
      </c>
      <c r="D33" s="77">
        <v>97397247.409999996</v>
      </c>
      <c r="E33" s="77">
        <v>1160</v>
      </c>
      <c r="F33" s="23">
        <v>2043174</v>
      </c>
      <c r="G33" s="77">
        <v>0</v>
      </c>
      <c r="H33" s="77">
        <v>2080</v>
      </c>
      <c r="I33" s="77">
        <f t="shared" si="17"/>
        <v>2080</v>
      </c>
      <c r="J33" s="38">
        <f t="shared" si="18"/>
        <v>0.10180239176888507</v>
      </c>
      <c r="K33" s="23">
        <f t="shared" si="19"/>
        <v>3240</v>
      </c>
      <c r="L33" s="38">
        <f t="shared" si="20"/>
        <v>3.3265827178472619E-3</v>
      </c>
      <c r="N33" s="75"/>
    </row>
    <row r="34" spans="1:14" ht="57" customHeight="1" x14ac:dyDescent="0.2">
      <c r="A34" s="70">
        <v>2386533</v>
      </c>
      <c r="B34" s="70">
        <v>2386533</v>
      </c>
      <c r="C34" s="76" t="s">
        <v>30</v>
      </c>
      <c r="D34" s="77">
        <v>122556061.31999999</v>
      </c>
      <c r="E34" s="77">
        <v>282469.43</v>
      </c>
      <c r="F34" s="23">
        <v>35410591</v>
      </c>
      <c r="G34" s="77">
        <v>0</v>
      </c>
      <c r="H34" s="77">
        <v>353677.08</v>
      </c>
      <c r="I34" s="77">
        <f t="shared" si="17"/>
        <v>353677.08</v>
      </c>
      <c r="J34" s="38">
        <f t="shared" si="18"/>
        <v>0.99878897813368894</v>
      </c>
      <c r="K34" s="23">
        <f t="shared" si="19"/>
        <v>636146.51</v>
      </c>
      <c r="L34" s="38">
        <f t="shared" si="20"/>
        <v>0.51906572645068094</v>
      </c>
      <c r="N34" s="75"/>
    </row>
    <row r="35" spans="1:14" ht="48" customHeight="1" x14ac:dyDescent="0.2">
      <c r="A35" s="70">
        <v>2386577</v>
      </c>
      <c r="B35" s="70">
        <v>2386577</v>
      </c>
      <c r="C35" s="76" t="s">
        <v>31</v>
      </c>
      <c r="D35" s="77">
        <v>88231060.459999993</v>
      </c>
      <c r="E35" s="77">
        <v>520594.01</v>
      </c>
      <c r="F35" s="23">
        <v>32093276</v>
      </c>
      <c r="G35" s="77">
        <v>0</v>
      </c>
      <c r="H35" s="77">
        <v>212696.47</v>
      </c>
      <c r="I35" s="77">
        <f t="shared" si="17"/>
        <v>212696.47</v>
      </c>
      <c r="J35" s="38">
        <f>I35/F35%</f>
        <v>0.66274465093560408</v>
      </c>
      <c r="K35" s="23">
        <f t="shared" si="19"/>
        <v>733290.48</v>
      </c>
      <c r="L35" s="38">
        <f t="shared" si="20"/>
        <v>0.83110242150205249</v>
      </c>
      <c r="N35" s="75"/>
    </row>
    <row r="36" spans="1:14" ht="42" customHeight="1" x14ac:dyDescent="0.2">
      <c r="A36" s="70">
        <v>2426642</v>
      </c>
      <c r="B36" s="70">
        <v>2426642</v>
      </c>
      <c r="C36" s="76" t="s">
        <v>32</v>
      </c>
      <c r="D36" s="77">
        <v>2311285.27</v>
      </c>
      <c r="E36" s="77">
        <v>0</v>
      </c>
      <c r="F36" s="23">
        <v>2031354</v>
      </c>
      <c r="G36" s="77">
        <v>0</v>
      </c>
      <c r="H36" s="77">
        <v>0</v>
      </c>
      <c r="I36" s="77">
        <f t="shared" si="17"/>
        <v>0</v>
      </c>
      <c r="J36" s="38">
        <f t="shared" si="18"/>
        <v>0</v>
      </c>
      <c r="K36" s="23">
        <f t="shared" si="19"/>
        <v>0</v>
      </c>
      <c r="L36" s="38">
        <f t="shared" si="20"/>
        <v>0</v>
      </c>
      <c r="N36" s="75"/>
    </row>
    <row r="37" spans="1:14" ht="64.5" customHeight="1" x14ac:dyDescent="0.2">
      <c r="A37" s="70">
        <v>2426777</v>
      </c>
      <c r="B37" s="70">
        <v>2426777</v>
      </c>
      <c r="C37" s="76" t="s">
        <v>33</v>
      </c>
      <c r="D37" s="77">
        <v>2881119</v>
      </c>
      <c r="E37" s="77">
        <v>0</v>
      </c>
      <c r="F37" s="23">
        <v>2625521</v>
      </c>
      <c r="G37" s="77">
        <v>0</v>
      </c>
      <c r="H37" s="77">
        <v>0</v>
      </c>
      <c r="I37" s="77">
        <f t="shared" si="17"/>
        <v>0</v>
      </c>
      <c r="J37" s="38">
        <f t="shared" si="18"/>
        <v>0</v>
      </c>
      <c r="K37" s="23">
        <f t="shared" si="19"/>
        <v>0</v>
      </c>
      <c r="L37" s="38">
        <f t="shared" si="20"/>
        <v>0</v>
      </c>
      <c r="N37" s="75"/>
    </row>
    <row r="38" spans="1:14" ht="47.25" customHeight="1" x14ac:dyDescent="0.2">
      <c r="A38" s="70">
        <v>2426778</v>
      </c>
      <c r="B38" s="70">
        <v>2426778</v>
      </c>
      <c r="C38" s="76" t="s">
        <v>34</v>
      </c>
      <c r="D38" s="77">
        <v>2295820</v>
      </c>
      <c r="E38" s="77">
        <v>0</v>
      </c>
      <c r="F38" s="23">
        <v>2008321</v>
      </c>
      <c r="G38" s="77">
        <v>0</v>
      </c>
      <c r="H38" s="77">
        <v>0</v>
      </c>
      <c r="I38" s="77">
        <f t="shared" si="17"/>
        <v>0</v>
      </c>
      <c r="J38" s="38">
        <f t="shared" si="18"/>
        <v>0</v>
      </c>
      <c r="K38" s="23">
        <f t="shared" si="19"/>
        <v>0</v>
      </c>
      <c r="L38" s="38">
        <f t="shared" si="20"/>
        <v>0</v>
      </c>
      <c r="N38" s="75"/>
    </row>
    <row r="39" spans="1:14" ht="47.25" customHeight="1" x14ac:dyDescent="0.2">
      <c r="A39" s="70">
        <v>2426793</v>
      </c>
      <c r="B39" s="70">
        <v>2426793</v>
      </c>
      <c r="C39" s="76" t="s">
        <v>35</v>
      </c>
      <c r="D39" s="77">
        <v>2871405</v>
      </c>
      <c r="E39" s="77">
        <v>0</v>
      </c>
      <c r="F39" s="23">
        <v>2510552</v>
      </c>
      <c r="G39" s="77">
        <v>0</v>
      </c>
      <c r="H39" s="77">
        <v>0</v>
      </c>
      <c r="I39" s="77">
        <f t="shared" ref="I39" si="21">+G39+H39</f>
        <v>0</v>
      </c>
      <c r="J39" s="38">
        <f t="shared" ref="J39" si="22">I39/F39%</f>
        <v>0</v>
      </c>
      <c r="K39" s="23">
        <f t="shared" ref="K39" si="23">E39+I39</f>
        <v>0</v>
      </c>
      <c r="L39" s="38">
        <f t="shared" ref="L39" si="24">K39/D39%</f>
        <v>0</v>
      </c>
      <c r="N39" s="75"/>
    </row>
    <row r="40" spans="1:14" ht="32.25" customHeight="1" x14ac:dyDescent="0.2">
      <c r="A40" s="116" t="s">
        <v>78</v>
      </c>
      <c r="B40" s="116"/>
      <c r="C40" s="116"/>
      <c r="D40" s="53"/>
      <c r="E40" s="89"/>
      <c r="F40" s="19"/>
      <c r="G40" s="39"/>
      <c r="H40" s="39"/>
      <c r="I40" s="39"/>
      <c r="J40" s="40"/>
      <c r="K40" s="41"/>
      <c r="L40" s="40"/>
    </row>
    <row r="41" spans="1:14" ht="20.25" customHeight="1" x14ac:dyDescent="0.2">
      <c r="A41" s="117" t="s">
        <v>5</v>
      </c>
      <c r="B41" s="117"/>
      <c r="C41" s="117"/>
      <c r="D41" s="53"/>
      <c r="E41" s="89"/>
      <c r="F41" s="45"/>
      <c r="G41" s="39"/>
      <c r="H41" s="39"/>
      <c r="I41" s="39"/>
      <c r="J41" s="40"/>
      <c r="K41" s="41"/>
      <c r="L41" s="40"/>
    </row>
    <row r="42" spans="1:14" ht="20.25" customHeight="1" x14ac:dyDescent="0.2">
      <c r="A42" s="118" t="s">
        <v>40</v>
      </c>
      <c r="B42" s="118"/>
      <c r="C42" s="118"/>
      <c r="D42" s="69"/>
      <c r="E42" s="69"/>
    </row>
    <row r="43" spans="1:14" ht="69" customHeight="1" x14ac:dyDescent="0.2">
      <c r="A43" s="115" t="s">
        <v>80</v>
      </c>
      <c r="B43" s="115"/>
      <c r="C43" s="115"/>
    </row>
  </sheetData>
  <mergeCells count="14">
    <mergeCell ref="A43:C43"/>
    <mergeCell ref="A40:C40"/>
    <mergeCell ref="A41:C41"/>
    <mergeCell ref="A42:C42"/>
    <mergeCell ref="A1:L1"/>
    <mergeCell ref="A2:L2"/>
    <mergeCell ref="K4:K5"/>
    <mergeCell ref="L4:L5"/>
    <mergeCell ref="D4:D5"/>
    <mergeCell ref="E4:E5"/>
    <mergeCell ref="B4:B5"/>
    <mergeCell ref="F4:J4"/>
    <mergeCell ref="A4:A5"/>
    <mergeCell ref="C4:C5"/>
  </mergeCells>
  <phoneticPr fontId="5" type="noConversion"/>
  <hyperlinks>
    <hyperlink ref="A24" r:id="rId1" tooltip="Buscar en el Banco de Inversiones" display="http://ofi4.mef.gob.pe/bp/ConsultarPIP/frmConsultarPIP.asp?accion=consultar&amp;txtCodigo=256869"/>
    <hyperlink ref="A42" r:id="rId2"/>
  </hyperlinks>
  <pageMargins left="0.51181102362204722" right="0.15748031496062992" top="0.27559055118110237" bottom="0.15748031496062992" header="0.31496062992125984" footer="0.15748031496062992"/>
  <pageSetup paperSize="8" scale="65" fitToHeight="0" orientation="portrait" r:id="rId3"/>
  <headerFooter alignWithMargins="0">
    <oddFooter>&amp;C&amp;P de &amp;N</oddFooter>
  </headerFooter>
  <ignoredErrors>
    <ignoredError sqref="I2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GA446"/>
  <sheetViews>
    <sheetView zoomScale="120" zoomScaleNormal="120" workbookViewId="0">
      <pane xSplit="3" ySplit="6" topLeftCell="D7" activePane="bottomRight" state="frozen"/>
      <selection pane="topRight" activeCell="C1" sqref="C1"/>
      <selection pane="bottomLeft" activeCell="A8" sqref="A8"/>
      <selection pane="bottomRight" activeCell="I8" sqref="I8"/>
    </sheetView>
  </sheetViews>
  <sheetFormatPr baseColWidth="10" defaultColWidth="11.42578125" defaultRowHeight="12" x14ac:dyDescent="0.2"/>
  <cols>
    <col min="1" max="2" width="11.7109375" style="17" customWidth="1"/>
    <col min="3" max="3" width="47" style="19" customWidth="1"/>
    <col min="4" max="4" width="12.42578125" style="19" customWidth="1"/>
    <col min="5" max="5" width="12.5703125" style="19" customWidth="1"/>
    <col min="6" max="6" width="13.140625" style="19" customWidth="1"/>
    <col min="7" max="7" width="12.85546875" style="19" customWidth="1"/>
    <col min="8" max="8" width="12.7109375" style="18" customWidth="1"/>
    <col min="9" max="9" width="12.5703125" style="18" customWidth="1"/>
    <col min="10" max="10" width="9.140625" style="29" customWidth="1"/>
    <col min="11" max="11" width="12.28515625" style="30" customWidth="1"/>
    <col min="12" max="12" width="12.28515625" style="29" customWidth="1"/>
    <col min="13" max="16" width="11.42578125" style="18" customWidth="1"/>
    <col min="17" max="16384" width="11.42578125" style="18"/>
  </cols>
  <sheetData>
    <row r="1" spans="1:183" ht="18" customHeight="1" x14ac:dyDescent="0.2">
      <c r="A1" s="134" t="s">
        <v>50</v>
      </c>
      <c r="B1" s="134"/>
      <c r="C1" s="134"/>
      <c r="D1" s="134"/>
      <c r="E1" s="134"/>
      <c r="F1" s="134"/>
      <c r="G1" s="134"/>
      <c r="H1" s="134"/>
      <c r="I1" s="134"/>
      <c r="J1" s="134"/>
      <c r="K1" s="134"/>
      <c r="L1" s="134"/>
    </row>
    <row r="2" spans="1:183" ht="18" customHeight="1" x14ac:dyDescent="0.2">
      <c r="A2" s="120" t="s">
        <v>75</v>
      </c>
      <c r="B2" s="120"/>
      <c r="C2" s="120"/>
      <c r="D2" s="120"/>
      <c r="E2" s="120"/>
      <c r="F2" s="120"/>
      <c r="G2" s="120"/>
      <c r="H2" s="120"/>
      <c r="I2" s="120"/>
      <c r="J2" s="120"/>
      <c r="K2" s="120"/>
      <c r="L2" s="120"/>
    </row>
    <row r="3" spans="1:183" ht="15" customHeight="1" x14ac:dyDescent="0.2">
      <c r="A3" s="83">
        <v>1</v>
      </c>
      <c r="B3" s="83">
        <v>2</v>
      </c>
      <c r="C3" s="83">
        <v>3</v>
      </c>
      <c r="D3" s="83">
        <v>4</v>
      </c>
      <c r="E3" s="83">
        <v>5</v>
      </c>
      <c r="F3" s="83">
        <v>6</v>
      </c>
      <c r="G3" s="83" t="s">
        <v>58</v>
      </c>
      <c r="H3" s="83" t="s">
        <v>59</v>
      </c>
      <c r="I3" s="83">
        <v>9</v>
      </c>
      <c r="J3" s="83">
        <v>10</v>
      </c>
      <c r="K3" s="83">
        <v>11</v>
      </c>
      <c r="L3" s="83">
        <v>12</v>
      </c>
    </row>
    <row r="4" spans="1:183" ht="20.25" customHeight="1" x14ac:dyDescent="0.2">
      <c r="A4" s="129" t="s">
        <v>13</v>
      </c>
      <c r="B4" s="129" t="s">
        <v>51</v>
      </c>
      <c r="C4" s="129" t="s">
        <v>4</v>
      </c>
      <c r="D4" s="125" t="s">
        <v>15</v>
      </c>
      <c r="E4" s="127" t="s">
        <v>19</v>
      </c>
      <c r="F4" s="131" t="s">
        <v>20</v>
      </c>
      <c r="G4" s="132"/>
      <c r="H4" s="132"/>
      <c r="I4" s="132"/>
      <c r="J4" s="133"/>
      <c r="K4" s="121" t="s">
        <v>52</v>
      </c>
      <c r="L4" s="123" t="s">
        <v>16</v>
      </c>
    </row>
    <row r="5" spans="1:183" s="20" customFormat="1" ht="65.25" customHeight="1" x14ac:dyDescent="0.2">
      <c r="A5" s="129"/>
      <c r="B5" s="129"/>
      <c r="C5" s="129"/>
      <c r="D5" s="136"/>
      <c r="E5" s="137"/>
      <c r="F5" s="92" t="s">
        <v>37</v>
      </c>
      <c r="G5" s="94" t="s">
        <v>76</v>
      </c>
      <c r="H5" s="95" t="s">
        <v>77</v>
      </c>
      <c r="I5" s="92" t="s">
        <v>38</v>
      </c>
      <c r="J5" s="93" t="s">
        <v>6</v>
      </c>
      <c r="K5" s="121"/>
      <c r="L5" s="135"/>
    </row>
    <row r="6" spans="1:183" ht="21.75" customHeight="1" x14ac:dyDescent="0.2">
      <c r="A6" s="96"/>
      <c r="B6" s="96"/>
      <c r="C6" s="25" t="s">
        <v>18</v>
      </c>
      <c r="D6" s="26"/>
      <c r="E6" s="27">
        <f>SUM(E7:E7)</f>
        <v>296468.49</v>
      </c>
      <c r="F6" s="27">
        <f>SUM(F7:F7)</f>
        <v>2580861</v>
      </c>
      <c r="G6" s="27">
        <f>SUM(G7:G7)</f>
        <v>0</v>
      </c>
      <c r="H6" s="27">
        <f>SUM(H7:H7)</f>
        <v>0</v>
      </c>
      <c r="I6" s="27">
        <f>SUM(I7:I7)</f>
        <v>0</v>
      </c>
      <c r="J6" s="47">
        <f>I6/F6%</f>
        <v>0</v>
      </c>
      <c r="K6" s="27">
        <f>E6+I6</f>
        <v>296468.49</v>
      </c>
      <c r="L6" s="54"/>
      <c r="M6" s="20"/>
      <c r="N6" s="20"/>
      <c r="O6" s="20"/>
      <c r="P6" s="20"/>
      <c r="Q6" s="20"/>
      <c r="R6" s="20"/>
      <c r="S6" s="20"/>
      <c r="T6" s="20"/>
    </row>
    <row r="7" spans="1:183" ht="154.5" customHeight="1" x14ac:dyDescent="0.2">
      <c r="A7" s="70">
        <v>2427710</v>
      </c>
      <c r="B7" s="70">
        <v>2427710</v>
      </c>
      <c r="C7" s="76" t="s">
        <v>48</v>
      </c>
      <c r="D7" s="23">
        <v>6202228</v>
      </c>
      <c r="E7" s="23">
        <v>296468.49</v>
      </c>
      <c r="F7" s="23">
        <v>2580861</v>
      </c>
      <c r="G7" s="23">
        <v>0</v>
      </c>
      <c r="H7" s="23">
        <v>0</v>
      </c>
      <c r="I7" s="23">
        <f t="shared" ref="I7" si="0">SUM(G7:H7)</f>
        <v>0</v>
      </c>
      <c r="J7" s="58">
        <f>I7/F7%</f>
        <v>0</v>
      </c>
      <c r="K7" s="23">
        <f>E7+I7</f>
        <v>296468.49</v>
      </c>
      <c r="L7" s="38">
        <f t="shared" ref="L7" si="1">K7/D7%</f>
        <v>4.780032111041387</v>
      </c>
      <c r="M7" s="20"/>
      <c r="N7" s="20"/>
      <c r="O7" s="20"/>
      <c r="P7" s="20"/>
      <c r="Q7" s="20"/>
      <c r="R7" s="20"/>
      <c r="S7" s="20"/>
      <c r="T7" s="20"/>
    </row>
    <row r="8" spans="1:183" ht="42" customHeight="1" x14ac:dyDescent="0.2">
      <c r="A8" s="24"/>
      <c r="B8" s="24"/>
      <c r="C8" s="25" t="s">
        <v>45</v>
      </c>
      <c r="D8" s="26"/>
      <c r="E8" s="26">
        <f>+SUM(E9:E9)</f>
        <v>167071787.15000001</v>
      </c>
      <c r="F8" s="26">
        <f>+SUM(F9:F9)</f>
        <v>57231370</v>
      </c>
      <c r="G8" s="26">
        <f>+SUM(G9:G9)</f>
        <v>1100.3699999999999</v>
      </c>
      <c r="H8" s="26">
        <f>+SUM(H9:H9)</f>
        <v>4889294.3899999997</v>
      </c>
      <c r="I8" s="26">
        <f>+SUM(I9:I9)</f>
        <v>4890394.76</v>
      </c>
      <c r="J8" s="47">
        <f>I8/F8%</f>
        <v>8.5449549084706522</v>
      </c>
      <c r="K8" s="26">
        <f>+SUM(K9:K9)</f>
        <v>171962181.91</v>
      </c>
      <c r="L8" s="54"/>
      <c r="M8" s="20"/>
      <c r="N8" s="20"/>
      <c r="O8" s="20"/>
      <c r="P8" s="20"/>
      <c r="Q8" s="20"/>
      <c r="R8" s="20"/>
      <c r="S8" s="20"/>
      <c r="T8" s="20"/>
    </row>
    <row r="9" spans="1:183" ht="66.75" customHeight="1" x14ac:dyDescent="0.2">
      <c r="A9" s="24">
        <v>143957</v>
      </c>
      <c r="B9" s="70">
        <v>2193990</v>
      </c>
      <c r="C9" s="22" t="s">
        <v>39</v>
      </c>
      <c r="D9" s="23">
        <v>282245251.58999997</v>
      </c>
      <c r="E9" s="23">
        <v>167071787.15000001</v>
      </c>
      <c r="F9" s="23">
        <v>57231370</v>
      </c>
      <c r="G9" s="23">
        <v>1100.3699999999999</v>
      </c>
      <c r="H9" s="23">
        <v>4889294.3899999997</v>
      </c>
      <c r="I9" s="23">
        <f t="shared" ref="I9" si="2">SUM(G9:H9)</f>
        <v>4890394.76</v>
      </c>
      <c r="J9" s="58">
        <f>I9/F9%</f>
        <v>8.5449549084706522</v>
      </c>
      <c r="K9" s="23">
        <f>E9+I9</f>
        <v>171962181.91</v>
      </c>
      <c r="L9" s="38">
        <f>K9/D9%</f>
        <v>60.926510168468205</v>
      </c>
      <c r="M9" s="21"/>
      <c r="N9" s="21"/>
    </row>
    <row r="10" spans="1:183" s="29" customFormat="1" ht="28.5" customHeight="1" x14ac:dyDescent="0.2">
      <c r="A10" s="138" t="s">
        <v>78</v>
      </c>
      <c r="B10" s="138"/>
      <c r="C10" s="138"/>
      <c r="D10" s="138"/>
      <c r="E10" s="53"/>
      <c r="F10" s="19"/>
      <c r="G10" s="18"/>
      <c r="H10" s="18"/>
      <c r="I10" s="18"/>
      <c r="J10" s="18"/>
      <c r="K10" s="18"/>
      <c r="L10" s="18"/>
      <c r="M10" s="21"/>
      <c r="N10" s="21"/>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row>
    <row r="11" spans="1:183" s="29" customFormat="1" x14ac:dyDescent="0.2">
      <c r="A11" s="138" t="s">
        <v>5</v>
      </c>
      <c r="B11" s="138"/>
      <c r="C11" s="138"/>
      <c r="D11" s="138"/>
      <c r="E11" s="78"/>
      <c r="F11" s="19"/>
      <c r="G11" s="18"/>
      <c r="H11" s="18"/>
      <c r="I11" s="18"/>
      <c r="J11" s="18"/>
      <c r="K11" s="18"/>
      <c r="L11" s="18"/>
      <c r="M11" s="21"/>
      <c r="N11" s="21"/>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row>
    <row r="12" spans="1:183" s="29" customFormat="1" ht="27.75" customHeight="1" x14ac:dyDescent="0.2">
      <c r="A12" s="139" t="s">
        <v>40</v>
      </c>
      <c r="B12" s="140"/>
      <c r="C12" s="140"/>
      <c r="D12" s="140"/>
      <c r="E12" s="74"/>
      <c r="F12" s="31"/>
      <c r="G12" s="18"/>
      <c r="H12" s="18"/>
      <c r="I12" s="18"/>
      <c r="J12" s="18"/>
      <c r="K12" s="72"/>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row>
    <row r="13" spans="1:183" x14ac:dyDescent="0.2">
      <c r="C13" s="73"/>
      <c r="D13" s="73"/>
      <c r="G13" s="18"/>
    </row>
    <row r="14" spans="1:183" x14ac:dyDescent="0.2">
      <c r="C14" s="73"/>
      <c r="D14" s="73"/>
      <c r="G14" s="18"/>
    </row>
    <row r="15" spans="1:183" x14ac:dyDescent="0.2">
      <c r="C15" s="73"/>
      <c r="D15" s="73"/>
      <c r="G15" s="18"/>
    </row>
    <row r="16" spans="1:183" x14ac:dyDescent="0.2">
      <c r="C16" s="60"/>
      <c r="D16" s="73"/>
      <c r="G16" s="18"/>
    </row>
    <row r="17" spans="3:7" x14ac:dyDescent="0.2">
      <c r="G17" s="18"/>
    </row>
    <row r="18" spans="3:7" ht="15" x14ac:dyDescent="0.25">
      <c r="C18" s="61"/>
      <c r="G18" s="18"/>
    </row>
    <row r="19" spans="3:7" ht="15" x14ac:dyDescent="0.25">
      <c r="C19" s="62"/>
      <c r="G19" s="18"/>
    </row>
    <row r="20" spans="3:7" x14ac:dyDescent="0.2">
      <c r="C20" s="64"/>
      <c r="G20" s="18"/>
    </row>
    <row r="21" spans="3:7" x14ac:dyDescent="0.2">
      <c r="G21" s="18"/>
    </row>
    <row r="22" spans="3:7" x14ac:dyDescent="0.2">
      <c r="G22" s="18"/>
    </row>
    <row r="23" spans="3:7" x14ac:dyDescent="0.2">
      <c r="G23" s="18"/>
    </row>
    <row r="24" spans="3:7" x14ac:dyDescent="0.2">
      <c r="G24" s="18"/>
    </row>
    <row r="25" spans="3:7" x14ac:dyDescent="0.2">
      <c r="G25" s="18"/>
    </row>
    <row r="26" spans="3:7" x14ac:dyDescent="0.2">
      <c r="G26" s="18"/>
    </row>
    <row r="27" spans="3:7" x14ac:dyDescent="0.2">
      <c r="G27" s="18"/>
    </row>
    <row r="28" spans="3:7" x14ac:dyDescent="0.2">
      <c r="G28" s="18"/>
    </row>
    <row r="29" spans="3:7" x14ac:dyDescent="0.2">
      <c r="G29" s="18"/>
    </row>
    <row r="30" spans="3:7" x14ac:dyDescent="0.2">
      <c r="G30" s="18"/>
    </row>
    <row r="31" spans="3:7" x14ac:dyDescent="0.2">
      <c r="G31" s="18"/>
    </row>
    <row r="32" spans="3:7" x14ac:dyDescent="0.2">
      <c r="G32" s="18"/>
    </row>
    <row r="33" spans="7:7" x14ac:dyDescent="0.2">
      <c r="G33" s="18"/>
    </row>
    <row r="34" spans="7:7" x14ac:dyDescent="0.2">
      <c r="G34" s="18"/>
    </row>
    <row r="35" spans="7:7" x14ac:dyDescent="0.2">
      <c r="G35" s="18"/>
    </row>
    <row r="36" spans="7:7" x14ac:dyDescent="0.2">
      <c r="G36" s="18"/>
    </row>
    <row r="37" spans="7:7" x14ac:dyDescent="0.2">
      <c r="G37" s="18"/>
    </row>
    <row r="38" spans="7:7" x14ac:dyDescent="0.2">
      <c r="G38" s="18"/>
    </row>
    <row r="39" spans="7:7" x14ac:dyDescent="0.2">
      <c r="G39" s="18"/>
    </row>
    <row r="40" spans="7:7" x14ac:dyDescent="0.2">
      <c r="G40" s="18"/>
    </row>
    <row r="41" spans="7:7" x14ac:dyDescent="0.2">
      <c r="G41" s="18"/>
    </row>
    <row r="42" spans="7:7" x14ac:dyDescent="0.2">
      <c r="G42" s="18"/>
    </row>
    <row r="43" spans="7:7" x14ac:dyDescent="0.2">
      <c r="G43" s="18"/>
    </row>
    <row r="44" spans="7:7" x14ac:dyDescent="0.2">
      <c r="G44" s="18"/>
    </row>
    <row r="45" spans="7:7" x14ac:dyDescent="0.2">
      <c r="G45" s="18"/>
    </row>
    <row r="46" spans="7:7" x14ac:dyDescent="0.2">
      <c r="G46" s="18"/>
    </row>
    <row r="47" spans="7:7" x14ac:dyDescent="0.2">
      <c r="G47" s="18"/>
    </row>
    <row r="48" spans="7:7" x14ac:dyDescent="0.2">
      <c r="G48" s="18"/>
    </row>
    <row r="49" spans="4:7" x14ac:dyDescent="0.2">
      <c r="G49" s="18"/>
    </row>
    <row r="50" spans="4:7" x14ac:dyDescent="0.2">
      <c r="G50" s="18"/>
    </row>
    <row r="51" spans="4:7" x14ac:dyDescent="0.2">
      <c r="G51" s="18"/>
    </row>
    <row r="52" spans="4:7" x14ac:dyDescent="0.2">
      <c r="G52" s="18"/>
    </row>
    <row r="53" spans="4:7" x14ac:dyDescent="0.2">
      <c r="G53" s="18"/>
    </row>
    <row r="54" spans="4:7" x14ac:dyDescent="0.2">
      <c r="G54" s="18"/>
    </row>
    <row r="55" spans="4:7" x14ac:dyDescent="0.2">
      <c r="G55" s="18"/>
    </row>
    <row r="56" spans="4:7" x14ac:dyDescent="0.2">
      <c r="G56" s="18"/>
    </row>
    <row r="57" spans="4:7" x14ac:dyDescent="0.2">
      <c r="G57" s="18"/>
    </row>
    <row r="58" spans="4:7" x14ac:dyDescent="0.2">
      <c r="G58" s="18"/>
    </row>
    <row r="59" spans="4:7" x14ac:dyDescent="0.2">
      <c r="G59" s="18"/>
    </row>
    <row r="60" spans="4:7" x14ac:dyDescent="0.2">
      <c r="G60" s="18"/>
    </row>
    <row r="61" spans="4:7" x14ac:dyDescent="0.2">
      <c r="G61" s="18"/>
    </row>
    <row r="62" spans="4:7" x14ac:dyDescent="0.2">
      <c r="G62" s="18"/>
    </row>
    <row r="63" spans="4:7" x14ac:dyDescent="0.2">
      <c r="D63" s="42"/>
      <c r="E63" s="42"/>
      <c r="G63" s="18"/>
    </row>
    <row r="64" spans="4:7" x14ac:dyDescent="0.2">
      <c r="G64" s="18"/>
    </row>
    <row r="65" spans="7:7" x14ac:dyDescent="0.2">
      <c r="G65" s="18"/>
    </row>
    <row r="66" spans="7:7" x14ac:dyDescent="0.2">
      <c r="G66" s="18"/>
    </row>
    <row r="67" spans="7:7" x14ac:dyDescent="0.2">
      <c r="G67" s="18"/>
    </row>
    <row r="68" spans="7:7" x14ac:dyDescent="0.2">
      <c r="G68" s="18"/>
    </row>
    <row r="69" spans="7:7" x14ac:dyDescent="0.2">
      <c r="G69" s="18"/>
    </row>
    <row r="70" spans="7:7" x14ac:dyDescent="0.2">
      <c r="G70" s="18"/>
    </row>
    <row r="71" spans="7:7" x14ac:dyDescent="0.2">
      <c r="G71" s="18"/>
    </row>
    <row r="72" spans="7:7" x14ac:dyDescent="0.2">
      <c r="G72" s="18"/>
    </row>
    <row r="73" spans="7:7" x14ac:dyDescent="0.2">
      <c r="G73" s="18"/>
    </row>
    <row r="74" spans="7:7" x14ac:dyDescent="0.2">
      <c r="G74" s="18"/>
    </row>
    <row r="75" spans="7:7" x14ac:dyDescent="0.2">
      <c r="G75" s="18"/>
    </row>
    <row r="76" spans="7:7" x14ac:dyDescent="0.2">
      <c r="G76" s="18"/>
    </row>
    <row r="77" spans="7:7" x14ac:dyDescent="0.2">
      <c r="G77" s="18"/>
    </row>
    <row r="78" spans="7:7" x14ac:dyDescent="0.2">
      <c r="G78" s="18"/>
    </row>
    <row r="79" spans="7:7" x14ac:dyDescent="0.2">
      <c r="G79" s="18"/>
    </row>
    <row r="80" spans="7:7" x14ac:dyDescent="0.2">
      <c r="G80" s="18"/>
    </row>
    <row r="81" spans="7:7" x14ac:dyDescent="0.2">
      <c r="G81" s="18"/>
    </row>
    <row r="82" spans="7:7" x14ac:dyDescent="0.2">
      <c r="G82" s="18"/>
    </row>
    <row r="83" spans="7:7" x14ac:dyDescent="0.2">
      <c r="G83" s="18"/>
    </row>
    <row r="84" spans="7:7" x14ac:dyDescent="0.2">
      <c r="G84" s="18"/>
    </row>
    <row r="85" spans="7:7" x14ac:dyDescent="0.2">
      <c r="G85" s="18"/>
    </row>
    <row r="86" spans="7:7" x14ac:dyDescent="0.2">
      <c r="G86" s="18"/>
    </row>
    <row r="87" spans="7:7" x14ac:dyDescent="0.2">
      <c r="G87" s="18"/>
    </row>
    <row r="88" spans="7:7" x14ac:dyDescent="0.2">
      <c r="G88" s="18"/>
    </row>
    <row r="89" spans="7:7" x14ac:dyDescent="0.2">
      <c r="G89" s="18"/>
    </row>
    <row r="90" spans="7:7" x14ac:dyDescent="0.2">
      <c r="G90" s="18"/>
    </row>
    <row r="91" spans="7:7" x14ac:dyDescent="0.2">
      <c r="G91" s="18"/>
    </row>
    <row r="92" spans="7:7" x14ac:dyDescent="0.2">
      <c r="G92" s="18"/>
    </row>
    <row r="93" spans="7:7" x14ac:dyDescent="0.2">
      <c r="G93" s="18"/>
    </row>
    <row r="94" spans="7:7" x14ac:dyDescent="0.2">
      <c r="G94" s="18"/>
    </row>
    <row r="95" spans="7:7" x14ac:dyDescent="0.2">
      <c r="G95" s="18"/>
    </row>
    <row r="96" spans="7:7" x14ac:dyDescent="0.2">
      <c r="G96" s="18"/>
    </row>
    <row r="97" spans="7:7" x14ac:dyDescent="0.2">
      <c r="G97" s="18"/>
    </row>
    <row r="98" spans="7:7" x14ac:dyDescent="0.2">
      <c r="G98" s="18"/>
    </row>
    <row r="99" spans="7:7" x14ac:dyDescent="0.2">
      <c r="G99" s="18"/>
    </row>
    <row r="100" spans="7:7" x14ac:dyDescent="0.2">
      <c r="G100" s="18"/>
    </row>
    <row r="101" spans="7:7" x14ac:dyDescent="0.2">
      <c r="G101" s="18"/>
    </row>
    <row r="102" spans="7:7" x14ac:dyDescent="0.2">
      <c r="G102" s="18"/>
    </row>
    <row r="103" spans="7:7" x14ac:dyDescent="0.2">
      <c r="G103" s="18"/>
    </row>
    <row r="104" spans="7:7" x14ac:dyDescent="0.2">
      <c r="G104" s="18"/>
    </row>
    <row r="105" spans="7:7" x14ac:dyDescent="0.2">
      <c r="G105" s="18"/>
    </row>
    <row r="106" spans="7:7" x14ac:dyDescent="0.2">
      <c r="G106" s="18"/>
    </row>
    <row r="107" spans="7:7" x14ac:dyDescent="0.2">
      <c r="G107" s="18"/>
    </row>
    <row r="108" spans="7:7" x14ac:dyDescent="0.2">
      <c r="G108" s="18"/>
    </row>
    <row r="109" spans="7:7" x14ac:dyDescent="0.2">
      <c r="G109" s="18"/>
    </row>
    <row r="110" spans="7:7" x14ac:dyDescent="0.2">
      <c r="G110" s="18"/>
    </row>
    <row r="111" spans="7:7" x14ac:dyDescent="0.2">
      <c r="G111" s="18"/>
    </row>
    <row r="112" spans="7:7" x14ac:dyDescent="0.2">
      <c r="G112" s="18"/>
    </row>
    <row r="113" spans="7:7" x14ac:dyDescent="0.2">
      <c r="G113" s="18"/>
    </row>
    <row r="114" spans="7:7" x14ac:dyDescent="0.2">
      <c r="G114" s="18"/>
    </row>
    <row r="115" spans="7:7" x14ac:dyDescent="0.2">
      <c r="G115" s="18"/>
    </row>
    <row r="116" spans="7:7" x14ac:dyDescent="0.2">
      <c r="G116" s="18"/>
    </row>
    <row r="117" spans="7:7" x14ac:dyDescent="0.2">
      <c r="G117" s="18"/>
    </row>
    <row r="118" spans="7:7" x14ac:dyDescent="0.2">
      <c r="G118" s="18"/>
    </row>
    <row r="119" spans="7:7" x14ac:dyDescent="0.2">
      <c r="G119" s="18"/>
    </row>
    <row r="120" spans="7:7" x14ac:dyDescent="0.2">
      <c r="G120" s="18"/>
    </row>
    <row r="121" spans="7:7" x14ac:dyDescent="0.2">
      <c r="G121" s="18"/>
    </row>
    <row r="122" spans="7:7" x14ac:dyDescent="0.2">
      <c r="G122" s="18"/>
    </row>
    <row r="123" spans="7:7" x14ac:dyDescent="0.2">
      <c r="G123" s="18"/>
    </row>
    <row r="124" spans="7:7" x14ac:dyDescent="0.2">
      <c r="G124" s="18"/>
    </row>
    <row r="125" spans="7:7" x14ac:dyDescent="0.2">
      <c r="G125" s="18"/>
    </row>
    <row r="126" spans="7:7" x14ac:dyDescent="0.2">
      <c r="G126" s="18"/>
    </row>
    <row r="127" spans="7:7" x14ac:dyDescent="0.2">
      <c r="G127" s="18"/>
    </row>
    <row r="128" spans="7:7" x14ac:dyDescent="0.2">
      <c r="G128" s="18"/>
    </row>
    <row r="129" spans="5:7" x14ac:dyDescent="0.2">
      <c r="G129" s="18"/>
    </row>
    <row r="130" spans="5:7" x14ac:dyDescent="0.2">
      <c r="G130" s="18"/>
    </row>
    <row r="131" spans="5:7" x14ac:dyDescent="0.2">
      <c r="G131" s="18"/>
    </row>
    <row r="132" spans="5:7" x14ac:dyDescent="0.2">
      <c r="G132" s="18"/>
    </row>
    <row r="133" spans="5:7" x14ac:dyDescent="0.2">
      <c r="G133" s="18"/>
    </row>
    <row r="134" spans="5:7" x14ac:dyDescent="0.2">
      <c r="G134" s="18"/>
    </row>
    <row r="135" spans="5:7" x14ac:dyDescent="0.2">
      <c r="G135" s="18"/>
    </row>
    <row r="136" spans="5:7" x14ac:dyDescent="0.2">
      <c r="G136" s="18"/>
    </row>
    <row r="137" spans="5:7" x14ac:dyDescent="0.2">
      <c r="G137" s="18"/>
    </row>
    <row r="138" spans="5:7" x14ac:dyDescent="0.2">
      <c r="E138" s="50"/>
      <c r="G138" s="18"/>
    </row>
    <row r="139" spans="5:7" x14ac:dyDescent="0.2">
      <c r="G139" s="18"/>
    </row>
    <row r="140" spans="5:7" x14ac:dyDescent="0.2">
      <c r="G140" s="18"/>
    </row>
    <row r="141" spans="5:7" x14ac:dyDescent="0.2">
      <c r="G141" s="18"/>
    </row>
    <row r="142" spans="5:7" x14ac:dyDescent="0.2">
      <c r="G142" s="18"/>
    </row>
    <row r="143" spans="5:7" x14ac:dyDescent="0.2">
      <c r="G143" s="18"/>
    </row>
    <row r="144" spans="5:7" x14ac:dyDescent="0.2">
      <c r="G144" s="18"/>
    </row>
    <row r="145" spans="7:7" x14ac:dyDescent="0.2">
      <c r="G145" s="18"/>
    </row>
    <row r="146" spans="7:7" x14ac:dyDescent="0.2">
      <c r="G146" s="18"/>
    </row>
    <row r="147" spans="7:7" x14ac:dyDescent="0.2">
      <c r="G147" s="18"/>
    </row>
    <row r="148" spans="7:7" x14ac:dyDescent="0.2">
      <c r="G148" s="18"/>
    </row>
    <row r="149" spans="7:7" x14ac:dyDescent="0.2">
      <c r="G149" s="18"/>
    </row>
    <row r="150" spans="7:7" x14ac:dyDescent="0.2">
      <c r="G150" s="18"/>
    </row>
    <row r="151" spans="7:7" x14ac:dyDescent="0.2">
      <c r="G151" s="18"/>
    </row>
    <row r="152" spans="7:7" x14ac:dyDescent="0.2">
      <c r="G152" s="18"/>
    </row>
    <row r="153" spans="7:7" x14ac:dyDescent="0.2">
      <c r="G153" s="18"/>
    </row>
    <row r="154" spans="7:7" x14ac:dyDescent="0.2">
      <c r="G154" s="18"/>
    </row>
    <row r="155" spans="7:7" x14ac:dyDescent="0.2">
      <c r="G155" s="18"/>
    </row>
    <row r="156" spans="7:7" x14ac:dyDescent="0.2">
      <c r="G156" s="18"/>
    </row>
    <row r="277" spans="5:5" x14ac:dyDescent="0.2">
      <c r="E277" s="50"/>
    </row>
    <row r="446" spans="5:5" ht="288" x14ac:dyDescent="0.2">
      <c r="E446" s="19" t="s">
        <v>8</v>
      </c>
    </row>
  </sheetData>
  <mergeCells count="13">
    <mergeCell ref="K4:K5"/>
    <mergeCell ref="A1:L1"/>
    <mergeCell ref="L4:L5"/>
    <mergeCell ref="A2:L2"/>
    <mergeCell ref="D4:D5"/>
    <mergeCell ref="F4:J4"/>
    <mergeCell ref="E4:E5"/>
    <mergeCell ref="A4:A5"/>
    <mergeCell ref="C4:C5"/>
    <mergeCell ref="B4:B5"/>
    <mergeCell ref="A10:D10"/>
    <mergeCell ref="A11:D11"/>
    <mergeCell ref="A12:D12"/>
  </mergeCells>
  <hyperlinks>
    <hyperlink ref="A12" r:id="rId1"/>
  </hyperlinks>
  <pageMargins left="0.51181102362204722" right="0" top="0.19685039370078741" bottom="0.19685039370078741" header="0.15748031496062992" footer="0"/>
  <pageSetup paperSize="9" scale="70" orientation="landscape" r:id="rId2"/>
  <headerFooter>
    <oddFooter>&amp;C&amp;P de &amp;N</oddFooter>
  </headerFooter>
  <ignoredErrors>
    <ignoredError sqref="I9" formulaRange="1"/>
    <ignoredError sqref="J8:K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nn</dc:creator>
  <cp:lastModifiedBy>JESSICA EDITH BAZAURI LIZANA</cp:lastModifiedBy>
  <cp:lastPrinted>2019-06-13T02:02:24Z</cp:lastPrinted>
  <dcterms:created xsi:type="dcterms:W3CDTF">2009-03-02T15:11:29Z</dcterms:created>
  <dcterms:modified xsi:type="dcterms:W3CDTF">2019-06-13T02:13:41Z</dcterms:modified>
</cp:coreProperties>
</file>