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bazauri\Desktop\INFORMACION\14.TRANSPARENCIA designada\1. Se envia información a la Ofi Transp\3. Marzo 11.06.19\"/>
    </mc:Choice>
  </mc:AlternateContent>
  <bookViews>
    <workbookView xWindow="180" yWindow="2280" windowWidth="14910" windowHeight="12615"/>
  </bookViews>
  <sheets>
    <sheet name="CONSOLIDADO" sheetId="11" r:id="rId1"/>
    <sheet name="PLIEGO MINSA" sheetId="5" r:id="rId2"/>
    <sheet name="UE ADSCRITAS AL PLIEGO MINSA" sheetId="9" r:id="rId3"/>
  </sheets>
  <definedNames>
    <definedName name="_xlnm._FilterDatabase" localSheetId="1" hidden="1">'PLIEGO MINSA'!$A$6:$X$62</definedName>
    <definedName name="_xlnm._FilterDatabase" localSheetId="2" hidden="1">'UE ADSCRITAS AL PLIEGO MINSA'!$A$4:$L$5</definedName>
    <definedName name="_xlnm.Print_Area" localSheetId="0">CONSOLIDADO!$B$2:$G$27</definedName>
    <definedName name="_xlnm.Print_Area" localSheetId="1">'PLIEGO MINSA'!$A$1:$L$62</definedName>
    <definedName name="_xlnm.Print_Area" localSheetId="2">'UE ADSCRITAS AL PLIEGO MINSA'!$A$1:$L$22</definedName>
    <definedName name="_xlnm.Print_Titles" localSheetId="1">'PLIEGO MINSA'!$1:$5</definedName>
    <definedName name="_xlnm.Print_Titles" localSheetId="2">'UE ADSCRITAS AL PLIEGO MINSA'!$5:$5</definedName>
  </definedNames>
  <calcPr calcId="152511"/>
</workbook>
</file>

<file path=xl/calcChain.xml><?xml version="1.0" encoding="utf-8"?>
<calcChain xmlns="http://schemas.openxmlformats.org/spreadsheetml/2006/main">
  <c r="D12" i="11" l="1"/>
  <c r="C12" i="11"/>
  <c r="F12" i="11"/>
  <c r="F17" i="11"/>
  <c r="I34" i="5"/>
  <c r="K34" i="5" s="1"/>
  <c r="L34" i="5" s="1"/>
  <c r="I56" i="5"/>
  <c r="K56" i="5" s="1"/>
  <c r="L56" i="5" s="1"/>
  <c r="I55" i="5"/>
  <c r="K55" i="5" s="1"/>
  <c r="L55" i="5" s="1"/>
  <c r="I54" i="5"/>
  <c r="K54" i="5" s="1"/>
  <c r="L54" i="5" s="1"/>
  <c r="I53" i="5"/>
  <c r="K53" i="5" s="1"/>
  <c r="L53" i="5" s="1"/>
  <c r="I52" i="5"/>
  <c r="K52" i="5" s="1"/>
  <c r="L52" i="5" s="1"/>
  <c r="I51" i="5"/>
  <c r="K51" i="5" s="1"/>
  <c r="L51" i="5" s="1"/>
  <c r="I50" i="5"/>
  <c r="K50" i="5" s="1"/>
  <c r="L50" i="5" s="1"/>
  <c r="I49" i="5"/>
  <c r="K49" i="5" s="1"/>
  <c r="L49" i="5" s="1"/>
  <c r="I48" i="5"/>
  <c r="K48" i="5" s="1"/>
  <c r="L48" i="5" s="1"/>
  <c r="E7" i="5"/>
  <c r="F7" i="5"/>
  <c r="G7" i="5"/>
  <c r="I8" i="5"/>
  <c r="J8" i="5" s="1"/>
  <c r="I9" i="5"/>
  <c r="J9" i="5" s="1"/>
  <c r="H7" i="5"/>
  <c r="E10" i="5"/>
  <c r="F10" i="5"/>
  <c r="G10" i="5"/>
  <c r="H10" i="5"/>
  <c r="I11" i="5"/>
  <c r="J11" i="5" s="1"/>
  <c r="F22" i="11"/>
  <c r="C22" i="11"/>
  <c r="F21" i="11"/>
  <c r="C21" i="11"/>
  <c r="J34" i="5" l="1"/>
  <c r="J50" i="5"/>
  <c r="J48" i="5"/>
  <c r="J56" i="5"/>
  <c r="J54" i="5"/>
  <c r="J52" i="5"/>
  <c r="J49" i="5"/>
  <c r="J51" i="5"/>
  <c r="J53" i="5"/>
  <c r="J55" i="5"/>
  <c r="I7" i="5"/>
  <c r="I10" i="5"/>
  <c r="J10" i="5" s="1"/>
  <c r="K11" i="5"/>
  <c r="L11" i="5" s="1"/>
  <c r="K8" i="5"/>
  <c r="L8" i="5" s="1"/>
  <c r="K9" i="5"/>
  <c r="L9" i="5" s="1"/>
  <c r="I10" i="9"/>
  <c r="K10" i="9" s="1"/>
  <c r="L10" i="9" s="1"/>
  <c r="I9" i="9"/>
  <c r="K9" i="9" s="1"/>
  <c r="L9" i="9" s="1"/>
  <c r="J7" i="5" l="1"/>
  <c r="K7" i="5"/>
  <c r="K10" i="5"/>
  <c r="J10" i="9"/>
  <c r="J9" i="9"/>
  <c r="E12" i="11"/>
  <c r="I25" i="5" l="1"/>
  <c r="H57" i="5" l="1"/>
  <c r="I11" i="9" l="1"/>
  <c r="I7" i="9"/>
  <c r="E6" i="9"/>
  <c r="H13" i="9" l="1"/>
  <c r="G13" i="9"/>
  <c r="F13" i="9"/>
  <c r="E13" i="9"/>
  <c r="I18" i="9"/>
  <c r="K18" i="9" s="1"/>
  <c r="L18" i="9" s="1"/>
  <c r="I17" i="9"/>
  <c r="K17" i="9" s="1"/>
  <c r="L17" i="9" s="1"/>
  <c r="I16" i="9"/>
  <c r="K16" i="9" s="1"/>
  <c r="L16" i="9" s="1"/>
  <c r="I15" i="9"/>
  <c r="K15" i="9" s="1"/>
  <c r="L15" i="9" s="1"/>
  <c r="F6" i="9"/>
  <c r="H6" i="9"/>
  <c r="G6" i="9"/>
  <c r="I12" i="9"/>
  <c r="K12" i="9" s="1"/>
  <c r="J12" i="9" l="1"/>
  <c r="J15" i="9"/>
  <c r="J18" i="9"/>
  <c r="J16" i="9"/>
  <c r="J17" i="9"/>
  <c r="I8" i="9"/>
  <c r="I14" i="9"/>
  <c r="I13" i="9" s="1"/>
  <c r="F12" i="5"/>
  <c r="H12" i="5"/>
  <c r="G12" i="5"/>
  <c r="E12" i="5"/>
  <c r="G57" i="5"/>
  <c r="G46" i="5"/>
  <c r="G44" i="5"/>
  <c r="G17" i="5"/>
  <c r="G14" i="5"/>
  <c r="I20" i="5"/>
  <c r="J20" i="5" s="1"/>
  <c r="C22" i="5"/>
  <c r="F17" i="5"/>
  <c r="C17" i="11" s="1"/>
  <c r="F57" i="5"/>
  <c r="E57" i="5"/>
  <c r="H46" i="5"/>
  <c r="F46" i="5"/>
  <c r="I58" i="5"/>
  <c r="K58" i="5" s="1"/>
  <c r="L58" i="5" s="1"/>
  <c r="H44" i="5"/>
  <c r="I45" i="5"/>
  <c r="J45" i="5" s="1"/>
  <c r="C15" i="11" l="1"/>
  <c r="G6" i="5"/>
  <c r="J13" i="9"/>
  <c r="I6" i="9"/>
  <c r="J14" i="9"/>
  <c r="L12" i="9"/>
  <c r="K20" i="5"/>
  <c r="I12" i="5"/>
  <c r="I57" i="5"/>
  <c r="F20" i="11" s="1"/>
  <c r="J58" i="5"/>
  <c r="K45" i="5"/>
  <c r="L45" i="5" s="1"/>
  <c r="I43" i="5"/>
  <c r="K43" i="5" s="1"/>
  <c r="L43" i="5" s="1"/>
  <c r="I42" i="5"/>
  <c r="K42" i="5" s="1"/>
  <c r="L42" i="5" s="1"/>
  <c r="I41" i="5"/>
  <c r="K41" i="5" s="1"/>
  <c r="L41" i="5" s="1"/>
  <c r="I40" i="5"/>
  <c r="K40" i="5" s="1"/>
  <c r="L40" i="5" s="1"/>
  <c r="I39" i="5"/>
  <c r="K39" i="5" s="1"/>
  <c r="L39" i="5" s="1"/>
  <c r="I38" i="5"/>
  <c r="J38" i="5" s="1"/>
  <c r="I37" i="5"/>
  <c r="K37" i="5" s="1"/>
  <c r="L37" i="5" s="1"/>
  <c r="I36" i="5"/>
  <c r="K36" i="5" s="1"/>
  <c r="L36" i="5" s="1"/>
  <c r="I35" i="5"/>
  <c r="K35" i="5" s="1"/>
  <c r="L35" i="5" s="1"/>
  <c r="I33" i="5"/>
  <c r="K33" i="5" s="1"/>
  <c r="L33" i="5" s="1"/>
  <c r="I32" i="5"/>
  <c r="J32" i="5" s="1"/>
  <c r="I31" i="5"/>
  <c r="K31" i="5" s="1"/>
  <c r="L31" i="5" s="1"/>
  <c r="I19" i="5"/>
  <c r="K19" i="5" s="1"/>
  <c r="L19" i="5" s="1"/>
  <c r="I15" i="5"/>
  <c r="K15" i="5" s="1"/>
  <c r="L15" i="5" s="1"/>
  <c r="I16" i="5"/>
  <c r="K16" i="5" s="1"/>
  <c r="L16" i="5" s="1"/>
  <c r="H14" i="5"/>
  <c r="F14" i="5"/>
  <c r="E14" i="5"/>
  <c r="C14" i="11"/>
  <c r="C13" i="11"/>
  <c r="J6" i="9" l="1"/>
  <c r="K12" i="5"/>
  <c r="F15" i="11"/>
  <c r="G15" i="11" s="1"/>
  <c r="K6" i="9"/>
  <c r="F14" i="11"/>
  <c r="G14" i="11" s="1"/>
  <c r="J12" i="5"/>
  <c r="K57" i="5"/>
  <c r="J57" i="5"/>
  <c r="J19" i="5"/>
  <c r="K38" i="5"/>
  <c r="L38" i="5" s="1"/>
  <c r="I14" i="5"/>
  <c r="J35" i="5"/>
  <c r="J40" i="5"/>
  <c r="K32" i="5"/>
  <c r="L32" i="5" s="1"/>
  <c r="J41" i="5"/>
  <c r="J42" i="5"/>
  <c r="J31" i="5"/>
  <c r="J36" i="5"/>
  <c r="J37" i="5"/>
  <c r="J39" i="5"/>
  <c r="J33" i="5"/>
  <c r="J43" i="5"/>
  <c r="J16" i="5"/>
  <c r="J15" i="5"/>
  <c r="H17" i="5"/>
  <c r="H6" i="5" s="1"/>
  <c r="I47" i="5"/>
  <c r="I46" i="5" s="1"/>
  <c r="I44" i="5"/>
  <c r="F18" i="11" s="1"/>
  <c r="E44" i="5"/>
  <c r="I21" i="5"/>
  <c r="I22" i="5"/>
  <c r="I23" i="5"/>
  <c r="I24" i="5"/>
  <c r="I26" i="5"/>
  <c r="I27" i="5"/>
  <c r="I28" i="5"/>
  <c r="I29" i="5"/>
  <c r="I30" i="5"/>
  <c r="J30" i="5" s="1"/>
  <c r="J14" i="5" l="1"/>
  <c r="F16" i="11"/>
  <c r="K14" i="5"/>
  <c r="F44" i="5"/>
  <c r="F6" i="5" s="1"/>
  <c r="J47" i="5"/>
  <c r="J46" i="5" l="1"/>
  <c r="F19" i="11"/>
  <c r="J44" i="5"/>
  <c r="C18" i="11"/>
  <c r="G18" i="11" s="1"/>
  <c r="K14" i="9" l="1"/>
  <c r="K13" i="9" s="1"/>
  <c r="J7" i="9"/>
  <c r="G22" i="11" l="1"/>
  <c r="L14" i="9"/>
  <c r="K8" i="9"/>
  <c r="L8" i="9" s="1"/>
  <c r="K7" i="9"/>
  <c r="L7" i="9" s="1"/>
  <c r="J8" i="9" l="1"/>
  <c r="X58" i="5" l="1"/>
  <c r="E46" i="5"/>
  <c r="K46" i="5" s="1"/>
  <c r="E17" i="5"/>
  <c r="E6" i="5" s="1"/>
  <c r="I13" i="5"/>
  <c r="C20" i="11" l="1"/>
  <c r="C19" i="11"/>
  <c r="K44" i="5"/>
  <c r="F13" i="11" l="1"/>
  <c r="K24" i="5" l="1"/>
  <c r="K47" i="5" l="1"/>
  <c r="L47" i="5" s="1"/>
  <c r="K23" i="5" l="1"/>
  <c r="L23" i="5" s="1"/>
  <c r="K21" i="5"/>
  <c r="L21" i="5" s="1"/>
  <c r="L20" i="5"/>
  <c r="K13" i="5"/>
  <c r="L13" i="5" s="1"/>
  <c r="J23" i="5" l="1"/>
  <c r="J21" i="5"/>
  <c r="J13" i="5"/>
  <c r="C16" i="11"/>
  <c r="G16" i="11" l="1"/>
  <c r="G13" i="11"/>
  <c r="G20" i="11" l="1"/>
  <c r="K22" i="5" l="1"/>
  <c r="L22" i="5" s="1"/>
  <c r="J22" i="5"/>
  <c r="G19" i="11"/>
  <c r="K25" i="5" l="1"/>
  <c r="K26" i="5"/>
  <c r="K27" i="5"/>
  <c r="K28" i="5"/>
  <c r="K29" i="5"/>
  <c r="K30" i="5"/>
  <c r="L30" i="5" l="1"/>
  <c r="J27" i="5"/>
  <c r="J26" i="5"/>
  <c r="L26" i="5" l="1"/>
  <c r="J29" i="5" l="1"/>
  <c r="J28" i="5"/>
  <c r="L27" i="5"/>
  <c r="L25" i="5"/>
  <c r="J25" i="5" l="1"/>
  <c r="L29" i="5"/>
  <c r="L28" i="5"/>
  <c r="L24" i="5" l="1"/>
  <c r="J24" i="5" l="1"/>
  <c r="G11" i="11" l="1"/>
  <c r="G10" i="11" l="1"/>
  <c r="I18" i="5" l="1"/>
  <c r="J18" i="5" s="1"/>
  <c r="I17" i="5" l="1"/>
  <c r="I6" i="5" s="1"/>
  <c r="K18" i="5"/>
  <c r="J6" i="5" l="1"/>
  <c r="K6" i="5"/>
  <c r="K17" i="5"/>
  <c r="J17" i="5"/>
  <c r="G12" i="11" l="1"/>
  <c r="G17" i="11"/>
  <c r="G21" i="11" l="1"/>
  <c r="K11" i="9"/>
  <c r="L11" i="9" s="1"/>
  <c r="J11" i="9"/>
</calcChain>
</file>

<file path=xl/sharedStrings.xml><?xml version="1.0" encoding="utf-8"?>
<sst xmlns="http://schemas.openxmlformats.org/spreadsheetml/2006/main" count="137" uniqueCount="119">
  <si>
    <t>Sector 11: SALUD</t>
  </si>
  <si>
    <t>Pliego</t>
  </si>
  <si>
    <t>PIM</t>
  </si>
  <si>
    <t>011: M. DE SALUD</t>
  </si>
  <si>
    <t>Unidad Ejecutora / Nombre del Proyecto</t>
  </si>
  <si>
    <t>Página Web: www.mef.gob.pe</t>
  </si>
  <si>
    <t>%      Avance Ejecución</t>
  </si>
  <si>
    <t>TOTAL PLIEGO 011: MINISTERIO DE SALUD</t>
  </si>
  <si>
    <t>3……………………………………………………………………………………………………………………………………………………………………………………………………………………………………………………………………………………………………………………………………………………………………………………..</t>
  </si>
  <si>
    <t>http://apps5.mineco.gob.pe/transparencia/Navegador/default.aspx</t>
  </si>
  <si>
    <t>131: INSTITUTO NACIONAL DE SALUD</t>
  </si>
  <si>
    <t xml:space="preserve">       028-144: HOSPITAL NACIONAL DOS DE MAYO</t>
  </si>
  <si>
    <t xml:space="preserve">       125-1655: PROGRAMA NACIONAL DE INVERSIONES EN SALUD</t>
  </si>
  <si>
    <t>Función 20: SALUD</t>
  </si>
  <si>
    <t>Código SNIP/
Código Unificado</t>
  </si>
  <si>
    <t>CONSOLIDADO GENERAL DE LA EJECUCIÓN DEL SECTOR SALUD</t>
  </si>
  <si>
    <t>Monto de Inversión Total</t>
  </si>
  <si>
    <t>%
Avance  Ejecución respecto al Monto de Inv. Total</t>
  </si>
  <si>
    <t>UNIDAD EJECUTORA 028-144: HOSPITAL NACIONAL DOS DE MAYO</t>
  </si>
  <si>
    <t>UNIDAD EJECUTORA 125-1655: PROGRAMA NACIONAL DE INVERSIONES EN SALUD</t>
  </si>
  <si>
    <t>PLIEGO 131: INSTITUTO NACIONAL DE SALUD</t>
  </si>
  <si>
    <t xml:space="preserve">       010-126: INSTITUTO NACIONAL DE SALUD DEL NIÑO</t>
  </si>
  <si>
    <t>UNIDAD EJECUTORA 010-126: INSTITUTO NACIONAL DE SALUD DEL NIÑO</t>
  </si>
  <si>
    <t>UNIDAD EJECUTORA 139-1512: INSTITUTO NACIONAL DE SALUD DEL NIÑO - SAN BORJA</t>
  </si>
  <si>
    <t>Ppto. Ejecución Acumulada al 2018</t>
  </si>
  <si>
    <t>AÑO 2019</t>
  </si>
  <si>
    <t>MEJORAMIENTO DE LA CAPACIDAD RESOLUTIVA DEL SERVICIO DE NEUROCIRUGIA Y DE LA SALA DE OPERACIONES DEL HOSPITAL DOS DE MAYO</t>
  </si>
  <si>
    <t>ESTUDIOS DE PRE-INVERSION</t>
  </si>
  <si>
    <t>EXPEDIENTES TECNICOS, ESTUDIOS DE PRE-INVERSION Y OTROS ESTUDIOS - PLAN INTEGRAL PARA LA RECONSTRUCCION CON CAMBIOS</t>
  </si>
  <si>
    <t>MEJORAMIENTO Y AMPLIACION DE LOS SERVICIOS DE SALUD DEL HOSPITAL QUILLABAMBA DISTRITO DE SANTA ANA, PROVINCIA DE LA CONVENCION Y DEPARTAMENTO DE CUSCO</t>
  </si>
  <si>
    <t>MEJORAMIENTO DE LA CAPACIDAD RESOLUTIVA DEL ESTABLECIMIENTO DE SALUD ESTRATEGICO DE PUTINA, PROVINCIA SAN ANTONIO DE PUTINA - REGION PUNO</t>
  </si>
  <si>
    <t>MEJORAMIENTO DE LOS SERVICIOS DE SALUD DEL ESTABLECIMIENTO DE SALUD PROGRESO, DEL DISTRITO DE CHIMBOTE, PROVINCIA DE SANTA, DEPARTAMENTO DE ANCASH</t>
  </si>
  <si>
    <t>MEJORAMIENTO DE LOS SERVICIOS DE SALUD EN EL ESTABLECIMIENTO DE SALUD -HOSPITAL DE APOYO CHULUCANAS DISTRITO DE CHULUCANAS, PROVINCIA DE MORROPON, DEPARTAMENTO DE PIURA</t>
  </si>
  <si>
    <t>MEJORAMIENTO Y AMPLIACION DE LOS SERVICIOS DE SALUD DEL ESTABLECIMIENTO DE SALUD PARCONA EN EL DISTRITO DE PARCONA, PROVINCIA Y DEPARTAMENTO DE ICA</t>
  </si>
  <si>
    <t>MEJORAMIENTO Y AMPLIACION DE LOS SERVICIOS DE SALUD DEL HOSPITAL DE APOYO LEONCIO PRADO DISTRITO DE HUAMACHUCO, PROVINCIA SANCHEZ CARRION - LA LIBERTAD</t>
  </si>
  <si>
    <t>MEJORAMIENTO Y AMPLIACION DE LOS SERVICIOS DE SALUD DEL CENTRO DE SALUD DESAGUADERO, DISTRITO DE DESAGUADERO - CHUCUITO - PUNO</t>
  </si>
  <si>
    <t>MEJORAMIENTO DE LOS SERVICIOS DE SALUD DEL CENTRO DE SALUD MACHUPICCHU, DISTRITO DE MACHUPICCHU, PROVINCIA DE URUBAMBA, DEPARTAMENTO DE CUSCO</t>
  </si>
  <si>
    <t>MEJORAMIENTO Y AMPLIACION DE LOS SERVICIOS DE SALUD DEL ESTABLECIMIENTO DE SALUD CHALLHUAHUACHO, DEL DISTRITO DE CHALLHUAHUACHO, PROVINCIA DE COTABAMBAS, DEPARTAMENTO DE APURIMAC</t>
  </si>
  <si>
    <t>MEJORAMIENTO DE LOS SERVICIOS DE SALUD DEL CENTRO DE SALUD COTABAMBAS, DISTRITO DE COTABAMBAS, PROVINCIA DE COTABAMBAS, DEPARTAMENTO DE APURIMAC</t>
  </si>
  <si>
    <t>MEJORAMIENTO DE LOS SERVICIOS DE SALUD DEL HOSPITAL SAN MARTIN DE PORRES DE IBERIA, DISTRITO DE IBERIA, PROVINCIA DE TAHUAMANU - MADRE DE DIOS</t>
  </si>
  <si>
    <t>MEJORAMIENTO DE LOS SERVICIOS DE SALUD DEL CENTRO DE SALUD LA RAMADA, DISTRITO LA RAMADA, PROVINCIA CUTERVO, DEPARTAMENTO CAJAMARCA CENTRO POBLADO DE LA RAMADA - DISTRITO DE LA RAMADA - PROVINCIA DE CUTERVO - REGION CAJAMARCA</t>
  </si>
  <si>
    <t>MEJORAMIENTO DE LOS SERVICIOS EN SALUD PUESTO DE SALUD LUIS ENRIQUE, CARABAYLLO, RED DE SALUD VI TUPAC AMARU, LIMA</t>
  </si>
  <si>
    <t>MEJORAMIENTO Y AMPLIACION LOS SERVICIOS DE SALUD DEL HOSPITAL DE APOYO DE CARAZ SAN JUAN DE DIOS, BARRIO DE MANCHURIA, CENTRO POBLADO DE CARAZ - DISTRITO DE CARAZ - PROVINCIA DE HUAYLAS, DEPARTAMENTO DE ANCASH</t>
  </si>
  <si>
    <t>MEJORAMIENTO DE LOS SERVICIOS DE SALUD DEL ESTABLECIMIENTO DE SALUD MOTUPE - DISTRITO DE MOTUPE - PROVINCIA DE LAMBAYEQUE- DEPARTAMENTO DE LAMBAYEQUE</t>
  </si>
  <si>
    <t>MEJORAMIENTO DE LOS SERVICIOS DE SALUD DEL HOSPITAL DE APOYO RECUAY - DISTRITO RECUAY, PROVINCIA RECUAY, DEPARTAMENTO DE ANCASH</t>
  </si>
  <si>
    <t>MEJORAMIENTO Y AMPLIACION DE LOS SERVICIOS DE SALUD DEL HOSPITAL DE APOYO DE POMABAMBA ANTONIO CALDAS DOMINGUEZ, BARRIO DE HUAJTACHACRA, DISTRITO Y PROVINCIA DE POMABAMBA, DEPARTAMENTO DE ANCASH</t>
  </si>
  <si>
    <t>MEJORAMIENTO DE LOS SERVICIOS DE SALUD DEL HOSPITAL DE APOYO YUNGAY, DISTRITO Y PROVINCIA DE YUNGAY, DEPARTAMENTO ANCASH</t>
  </si>
  <si>
    <t>RECUPERACION DE LOS SERVICIOS DE SALUD DEL PUESTO DE SALUD (I-1) SAPCHA - DISTRITO DE ACOCHACA - PROVINCIA DE ASUNCION - DEPARTAMENTO DE ANCASH</t>
  </si>
  <si>
    <t>RECUPERACION DE LOS SERVICIOS DE SALAS DEL CENTRO DE SALUD SALAS, DISTRITO DE SALAS, PROVINCIA DE LAMBAYEQUE - LAMBAYEQUE</t>
  </si>
  <si>
    <t>RECUPERACION DE LOS SERVICIOS DE SALUD DEL CENTRO DE SALUD PAIMAS, CENTRO POBLADO DE PAIMAS, DISTRITO DE PAIMAS, PROVINCIA DE AYABACA - PIURA.</t>
  </si>
  <si>
    <t>RECUPERACION DE LOS SERVICIOS DE SALUD DEL DEL CENTRO DE SALUD SICCHEZ, DEL CENTRO POBLADO DE SICCHEZ, DISTRITO DE SICCHEZ, PROVINCIA AYABACA - PIURA.</t>
  </si>
  <si>
    <t>RECUPERACION DE LOS SERVICIOS DE SALUD DEL CENTRO DE SALUD SALITRAL, CENTRO POBLADO DE SALITRAL, DISTRITO DE SALITRAL, PROVINCIA DE MORROPON - PIURA</t>
  </si>
  <si>
    <t>2183907
(*)</t>
  </si>
  <si>
    <t>2335905
(*)</t>
  </si>
  <si>
    <t>Ppto 2019 (PIM)</t>
  </si>
  <si>
    <t>Ppto. Ejecución acumulada 2019</t>
  </si>
  <si>
    <t>INNOVACION PARA LA COMPETITIVIDAD</t>
  </si>
  <si>
    <t>MEJORAMIENTO Y AMPLIACION DEL LABORATORIO QUIMICO TOXICOLOGICO OCUPACIONAL Y AMBIENTAL DEL CENSOPAS-INS, SEDE CHORRILLOS</t>
  </si>
  <si>
    <t>ADQUISICION DE CABINA DE BIOSEGURIDAD, ANALIZADOR GENETICO Y AUTOCLAVES O ESTERILIZADORES DE VAPOR; INSTITUTO NACIONAL DE SALUD DISTRITO DE CHORRILLOS, PROVINCIA LIMA, DEPARTAMENTO LIMA</t>
  </si>
  <si>
    <t>2160305
(**)</t>
  </si>
  <si>
    <t>AMPLIACION DE LA CAPACIDAD DE RESPUESTA EN EL TRATAMIENTO AMBULATORIO DEL CANCER DEL INSTITUTO NACIONAL DE ENFERMEDADES NEOPLASICAS, LIMA - PERU</t>
  </si>
  <si>
    <t>OPTIMIZACION DEL SERVICIO DE COCINA Y COMEDOR HOSPITALARIO DEL INSTITUTO NACIONAL DE ENFERMEDADES NEOPLASICAS LIMA PERU</t>
  </si>
  <si>
    <t>ADQUISICION DE UNIDAD DE CUIDADOS INTENSIVOS; REMODELACION DE UNIDAD DE CUIDADOS INTENSIVOS; EN EL(LA) EESS INSTITUTO NACIONAL DE ENFERMEDADES NEOPLASICAS - SURQUILLO EN LA LOCALIDAD SURQUILLO, DISTRITO DE SURQUILLO, PROVINCIA LIMA, DEPARTAMENTO LIMA</t>
  </si>
  <si>
    <t>https://ofi5.mef.gob.pe/ssi/</t>
  </si>
  <si>
    <t>ADQUISICION DE MICROSCOPIO BINOCULAR, MICROSCOPIO BINOCULAR, MICROSCOPIO BINOCULAR, MICROSCOPIO BINOCULAR, MICROSCOPIO BINOCULAR, MICROSCOPIO BINOCULAR, MICROTOMOS, MICROSCOPIO BINOCULAR, INCUBADORA PARA CULTIVO MICROBIOLOGICO, MICROSCOPIO BINOCULAR, INCUBADORA PARA CULTIVO MICROBIOLOGICO</t>
  </si>
  <si>
    <t>ADQUISICION DE REFRIGERADORA CONSERVADORA DE MEDICAMENTOS; EN EL(LA) EESS HOSPITAL NACIONAL DOCENTE MADRE NIÑO SAN BARTOLOME - LIMA EN LA LOCALIDAD LIMA, DISTRITO DE LIMA, PROVINCIA LIMA, DEPARTAMENTO LIMA</t>
  </si>
  <si>
    <t>ADQUISICION DE BRONCOSCOPIOS O ACCESORIOS; EN EL(LA) EESS INSTITUTO NACIONAL DE SALUD DEL NIÑO-SAN BORJA - SAN BORJA DISTRITO DE SAN BORJA, PROVINCIA LIMA, DEPARTAMENTO LIMA</t>
  </si>
  <si>
    <t xml:space="preserve">       143-1683: DIRECCION DE REDES INTEGRADAS DE SALUD LIMA CENTRO</t>
  </si>
  <si>
    <t xml:space="preserve">       144-1684: DIRECCION DE REDES INTEGRADAS DE SALUD LIMA NORTE</t>
  </si>
  <si>
    <t>UNIDAD EJECUTORA 143-1683: DIRECCION DE REDES INTEGRADAS DE SALUD LIMA CENTRO</t>
  </si>
  <si>
    <t>UNIDAD EJECUTORA 144-1684: DIRECCION DE REDES INTEGRADAS DE SALUD LIMA NORTE</t>
  </si>
  <si>
    <t>REMODELACION DE CAMA HOSPITALARIA PARA USO GENERAL; ADQUISICION DE CAMA HOSPITALARIA PARA USO GENERAL; EN EL(LA) EESS INSTITUTO NACIONAL DE ENFERMEDADES NEOPLASICAS - SURQUILLO EN LA LOCALIDAD SURQUILLO, DISTRITO DE SURQUILLO, PROVINCIA LIMA, DEPARTAMENTO LIMA</t>
  </si>
  <si>
    <t>136: INSTITUTO NACIONAL DE ENFERMEDADES NEOPLASICAS - INEN</t>
  </si>
  <si>
    <t>UNIDAD EJECUTORA 031-147: HOSPITAL DE EMERGENCIAS PEDIATRICAS</t>
  </si>
  <si>
    <t>ADQUISICION DE SILLAS PARA EXAMEN DENTAL O PARTES RELACIONADAS O ACCESORIOS, INCUBADORAS PARA EL TRANSPORTE DE PACIENTES O ACCESORIOS, MESAS O ACCESORIOS PARA PROCEDIMIENTOS DE CESAREAS O SALAS DE PARTOS O PRODUCTOS RELACIONADOS Y UNIDADES O ACCESORIOS PARA CUIDADO INTENSIVO FETAL O MONITOREO MATERNO; EN EL(LA) EESS CENTRO DE SALUD SURQUILLO - SURQUILLO EN LA LOCALIDAD SURQUILLO, DISTRITO DE SURQUILLO, PROVINCIA LIMA, DEPARTAMENTO LIMA</t>
  </si>
  <si>
    <t>PLIEGO 136: INSTITUTO NACIONAL DE ENFERMEDADES NEOPLASICAS - INEN</t>
  </si>
  <si>
    <t>ADQUISICION DE MAQUINAS LAVADORAS O SECADORAS COMBINADAS TIPO LAVANDERIA Y ; REMODELACION DE PUESTOS PARA EQUIPOS DE LAVANDERIA; EN EL(LA) EESS INSTITUTO NACIONAL DE ENFERMEDADES NEOPLASICAS - SURQUILLO EN LA LOCALIDAD SURQUILLO, DISTRITO DE SURQUILLO, PROVINCIA LIMA, DEPARTAMENTO LIMA</t>
  </si>
  <si>
    <t>UNIDAD EJECUTORA 033-149: HOSPITAL NACIONAL DOCENTE MADRE NIÑO - SAN BARTOLOME</t>
  </si>
  <si>
    <t>ADQUISICION DE EQUIPO DE RAYOS X DIGITAL ESTACIONARIO, INCUBADORAS O CALENTADORES DE BEBES PARA USO CLINICO, INCUBADORAS O CALENTADORES DE BEBES PARA USO CLINICO, MAQUINA DE ANESTESIA CON SISTEMA DE MONITOREO COMPLETO, MAQUINA DE ANESTESIA CON SISTEMA DE MONITOREO COMPLETO, CRIOSTATOS, BRONCOSCOPIOS O ACCESORIOS Y LAMPARA CIALITICA; EN EL(LA) EESS HOSPITAL NACIONAL DOCENTE MADRE NIÑO SAN BARTOLOME - LIMA EN LA LOCALIDAD LIMA, DISTRITO DE LIMA, PROVINCIA LIMA, DEPARTAMENTO LIMA</t>
  </si>
  <si>
    <t>ADQUISICION DE AGITADOR MAGNETICO, ANALIZADORES DE HEMATOLOGIA, BALANZAS ANALITICAS, CENTRIFUGAS, CROMATOGRAFO LIQUIDO, GABINETES O ESTACIONES PARA FLUJO LAMINAR, INCUBADORA PARA CULTIVO MICROBIOLOGICO, MICRO CENTRIFUGAS, MICROSCOPIO BINOCULAR, POTENCIOMETROS, LAVADORAS DE MICROPLACAS DE ELISA, LECTORES PARA PRUEBA DE ELISA, TERMOCICLADOR, ESPECTROFOTOMETROS, AIRE ACONDICIONADO PARA USO INDUSTRIAL, DESTILADOR DE AGUA, EQUIPO DE TRATAMIENTO DE AGUA, EQUIPO PORTATIL DE TRATAMIENTO DE AGUA, ESTUFAS</t>
  </si>
  <si>
    <t>EJECUCIÓN DE LOS PROYECTOS DE INVERSION DE LAS UNIDADES EJECUTORAS DEL PLIEGO 011</t>
  </si>
  <si>
    <t>EJECUCIÓN DE LOS PROYECTOS DE INVERSION DE LAS UNIDADES EJECUTORAS DE LOS PLIEGOS ADSCRITOS</t>
  </si>
  <si>
    <t>Código Unificado</t>
  </si>
  <si>
    <t>Ejecucón Total Acumulada del PIP</t>
  </si>
  <si>
    <t>Año de Ejecución: 2019</t>
  </si>
  <si>
    <t>Incluye: Sólo Proyectos</t>
  </si>
  <si>
    <t xml:space="preserve">       031-147: HOSPITAL DE EMERGENCIAS PEDIATRICAS</t>
  </si>
  <si>
    <t xml:space="preserve">       139-1512: INSTITUTO NACIONAL DE SALUD DEL NIÑO -SAN BORJA</t>
  </si>
  <si>
    <t>CERTIFICACION</t>
  </si>
  <si>
    <t>COMPROMISO</t>
  </si>
  <si>
    <t>enero a abril</t>
  </si>
  <si>
    <t>solo mayo</t>
  </si>
  <si>
    <t>033-149: HOSPITAL NACIONAL DOCENTE MADRE NIÑO - SAN BARTOLOME</t>
  </si>
  <si>
    <t>(**) El PI con Código Unificado 2160305 
Los montos consignados en el siguiente cuadro corresponden al PIM del 2019 y Devengado correspondiente a la Unidad Ejecutora Adscritas al Pliego MINSA, asimismo cabe mencionar que tienen varias Unidades Ejecutoras.</t>
  </si>
  <si>
    <t>Ejecución acumulado al 2019  (Devengado)</t>
  </si>
  <si>
    <t>AL MES DE MARZO 2019</t>
  </si>
  <si>
    <t>FUENTE DE INFORMACION: Transparencia Económica - Ministerio de Economía y Finanzas de fecha 31.03.2019</t>
  </si>
  <si>
    <t>Ejecución acumulada al Mes de
Febrero (Devengado)</t>
  </si>
  <si>
    <t>Nivel de Ejecución     
Mes de Marzo (Devengado)</t>
  </si>
  <si>
    <t>DEL MINISTERIO DE SALUD AL MES DE MARZO 2019</t>
  </si>
  <si>
    <t>FUENTE DE INFORMACIÓN: Transparencia Económica - Ministerio de Economía y Finanzas de fecha 31.03.2019</t>
  </si>
  <si>
    <t>AL PLIEGO DEL MINISTERIO DE SALUD AL MES DE MARZO 2019</t>
  </si>
  <si>
    <t>Nivel de Ejecución     
Mes Marzo (Devengado)</t>
  </si>
  <si>
    <t>Ejecución acumulada al mes de
Febrero (Devengado)</t>
  </si>
  <si>
    <t>MEJORAMIENTO DE LAS AREAS TECNICAS Y AREAS DE INVESTIGACION DEL CENTRO NACIONAL DE SALUD PUBLICA DEL INSTITUTO NACIONAL DE SALUD SEDE CHORRILLOS</t>
  </si>
  <si>
    <t>MEJORAMIENTO Y AMPLIACIÓN DE LOS SERVICIOS E INVESTIGACIÓN DEL LABORATORIO DE ENTOMOLOGÍA DEL CENTRO NACIONAL DE SALUD PÚBLICA DEL INSTITUTO NACIONAL DE SALUD, DISTRITO DE CHORRILLOS, PROVINCIA DE LIMA, DEPARTAMENTO DE LIMA</t>
  </si>
  <si>
    <t>ADQUISICION DE SILLAS PARA EXAMEN DENTAL O PARTES RELACIONADAS O ACCESORIOS; EN EL(LA) EESS MARISCAL CACERES - SAN JUAN DE LURIGANCHO EN LA LOCALIDAD SAN JUAN DE LURIGANCHO, DISTRITO DE SAN JUAN DE LURIGANCHO, PROVINCIA LIMA, DEPARTAMENTO LIMA</t>
  </si>
  <si>
    <t>MEJORAMIENTO DE LOS SERVICIOS DE SALUD DEL CENTRO DE SALUD HAQUIRA, DISTRITO HAQUIRA, PROVINCIA COTABAMBAS, DEPARTAMENTO APURIMAC</t>
  </si>
  <si>
    <t>ADQUISICION DE GENERADOR DE MARCAPASOS CARDIACO O MARCAPASOS DE TERAPIA DE RE SINCRONIZACION CARDIACA; EN EL(LA) EESS INSTITUTO NACIONAL DE SALUD DEL NIÑO - BREÑA DISTRITO DE BREÑA, PROVINCIA LIMA, DEPARTAMENTO LIMA</t>
  </si>
  <si>
    <t>ADQUISICION DE VIDEO LAPAROSCOPIO; EN EL(LA) EESS HOSPITAL EMERGENCIAS PEDIATRICAS - LA VICTORIA EN LA LOCALIDAD LA VICTORIA, DISTRITO DE LA VICTORIA, PROVINCIA LIMA, DEPARTAMENTO LIMA</t>
  </si>
  <si>
    <t>ADQUISICION DE SILLAS PARA EXAMEN DENTAL O PARTES RELACIONADAS O ACCESORIOS; EN EL(LA) EESS HUACA PANDO - SAN MIGUEL EN LA LOCALIDAD SAN MIGUEL, DISTRITO DE SAN MIGUEL, PROVINCIA LIMA, DEPARTAMENTO LIMA</t>
  </si>
  <si>
    <t>ADQUISICION DE SILLAS PARA EXAMEN DENTAL O PARTES RELACIONADAS O ACCESORIOS; EN EL(LA) EESS CRUZ DE MOTUPE - SAN JUAN DE LURIGANCHO EN LA LOCALIDAD SAN JUAN DE LURIGANCHO, DISTRITO DE SAN JUAN DE LURIGANCHO, PROVINCIA LIMA, DEPARTAMENTO LIMA</t>
  </si>
  <si>
    <t>ADQUISICION DE SILLAS PARA EXAMEN DENTAL O PARTES RELACIONADAS O ACCESORIOS; EN EL(LA) EESS CAJA DE AGUA - SAN JUAN DE LURIGANCHO EN LA LOCALIDAD SAN JUAN DE LURIGANCHO, DISTRITO DE SAN JUAN DE LURIGANCHO, PROVINCIA LIMA, DEPARTAMENTO LIMA</t>
  </si>
  <si>
    <t>ADQUISICION DE SILLAS PARA EXAMEN DENTAL O PARTES RELACIONADAS O ACCESORIOS; EN EL(LA) EESS GANIMEDES - SAN JUAN DE LURIGANCHO EN LA LOCALIDAD SAN JUAN DE LURIGANCHO, DISTRITO DE SAN JUAN DE LURIGANCHO, PROVINCIA LIMA, DEPARTAMENTO LIMA</t>
  </si>
  <si>
    <t>ADQUISICION DE SILLAS PARA EXAMEN DENTAL O PARTES RELACIONADAS O ACCESORIOS; EN EL(LA) EESS 15 DE ENERO - SAN JUAN DE LURIGANCHO EN LA LOCALIDAD SAN JUAN DE LURIGANCHO, DISTRITO DE SAN JUAN DE LURIGANCHO, PROVINCIA LIMA, DEPARTAMENTO LIMA</t>
  </si>
  <si>
    <t>ADQUISICION DE SILLAS PARA EXAMEN DENTAL O PARTES RELACIONADAS O ACCESORIOS; EN EL(LA) EESS CESAR VALLEJO - SAN JUAN DE LURIGANCHO EN LA LOCALIDAD SAN JUAN DE LURIGANCHO, DISTRITO DE SAN JUAN DE LURIGANCHO, PROVINCIA LIMA, DEPARTAMENTO LIMA</t>
  </si>
  <si>
    <t>ADQUISICION DE SILLAS PARA EXAMEN DENTAL O PARTES RELACIONADAS O ACCESORIOS; EN EL(LA) EESS SAN HILARION - SAN JUAN DE LURIGANCHO EN LA LOCALIDAD SAN JUAN DE LURIGANCHO, DISTRITO DE SAN JUAN DE LURIGANCHO, PROVINCIA LIMA, DEPARTAMENTO LIMA</t>
  </si>
  <si>
    <t>ADQUISICION DE SILLAS PARA EXAMEN DENTAL O PARTES RELACIONADAS O ACCESORIOS; EN EL(LA) EESS JOSE CARLOS MARIATEGUI V ETAPA - SAN JUAN DE LURIGANCHO EN LA LOCALIDAD SAN JUAN DE LURIGANCHO, DISTRITO DE SAN JUAN DE LURIGANCHO, PROVINCIA LIMA, DEPARTAMENTO LIMA</t>
  </si>
  <si>
    <t>(*) Los PI con Códigos Unificado 2183907 y 2335905; tienen dos Unidades Ejecutoras, asimismo los montos consignados en el siguiente cuadro corresponden al PIM 2019 y Devengados respectivos de la Unidad Ejecutora PRONIS-PLIEGO MINSA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</si>
</sst>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5" x14ac:knownFonts="1">
    <font>
      <sz val="11"/>
      <color theme="1"/>
      <name val="Calibri"/>
      <family val="2"/>
      <scheme val="minor"/>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u/>
      <sz val="11"/>
      <color theme="10"/>
      <name val="Calibri"/>
      <family val="2"/>
      <scheme val="minor"/>
    </font>
    <font>
      <sz val="8"/>
      <name val="Calibri"/>
      <family val="2"/>
      <scheme val="minor"/>
    </font>
    <font>
      <sz val="7"/>
      <color indexed="8"/>
      <name val="Arial"/>
      <family val="2"/>
    </font>
    <font>
      <sz val="8"/>
      <color theme="1"/>
      <name val="Arial"/>
      <family val="2"/>
    </font>
    <font>
      <sz val="8"/>
      <color rgb="FF000000"/>
      <name val="Arial"/>
      <family val="2"/>
    </font>
    <font>
      <b/>
      <sz val="9"/>
      <color theme="0"/>
      <name val="Arial"/>
      <family val="2"/>
    </font>
    <font>
      <sz val="9"/>
      <color theme="0"/>
      <name val="Arial"/>
      <family val="2"/>
    </font>
    <font>
      <sz val="11"/>
      <name val="Calibri"/>
      <family val="2"/>
      <scheme val="minor"/>
    </font>
    <font>
      <sz val="10"/>
      <color indexed="8"/>
      <name val="Arial"/>
      <family val="2"/>
    </font>
    <font>
      <b/>
      <sz val="10"/>
      <color theme="5" tint="-0.249977111117893"/>
      <name val="Arial"/>
      <family val="2"/>
    </font>
    <font>
      <b/>
      <sz val="10"/>
      <color indexed="16"/>
      <name val="Calibri"/>
      <family val="2"/>
      <scheme val="minor"/>
    </font>
    <font>
      <sz val="10"/>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theme="3"/>
        <bgColor indexed="64"/>
      </patternFill>
    </fill>
  </fills>
  <borders count="3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style="thin">
        <color theme="0"/>
      </left>
      <right/>
      <top/>
      <bottom style="medium">
        <color indexed="64"/>
      </bottom>
      <diagonal/>
    </border>
    <border>
      <left/>
      <right style="thin">
        <color theme="0"/>
      </right>
      <top/>
      <bottom style="medium">
        <color indexed="64"/>
      </bottom>
      <diagonal/>
    </border>
    <border>
      <left style="medium">
        <color indexed="22"/>
      </left>
      <right style="medium">
        <color indexed="22"/>
      </right>
      <top/>
      <bottom/>
      <diagonal/>
    </border>
    <border>
      <left style="medium">
        <color indexed="22"/>
      </left>
      <right style="thin">
        <color indexed="9"/>
      </right>
      <top/>
      <bottom/>
      <diagonal/>
    </border>
  </borders>
  <cellStyleXfs count="11">
    <xf numFmtId="0" fontId="0" fillId="0" borderId="0"/>
    <xf numFmtId="43" fontId="1" fillId="0" borderId="0" applyFont="0" applyFill="0" applyBorder="0" applyAlignment="0" applyProtection="0"/>
    <xf numFmtId="168" fontId="1" fillId="0" borderId="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6" fillId="0" borderId="0"/>
    <xf numFmtId="0" fontId="6" fillId="0" borderId="0"/>
    <xf numFmtId="0" fontId="6" fillId="0" borderId="0"/>
    <xf numFmtId="0" fontId="23" fillId="0" borderId="0" applyNumberFormat="0" applyFill="0" applyBorder="0" applyAlignment="0" applyProtection="0"/>
  </cellStyleXfs>
  <cellXfs count="136">
    <xf numFmtId="0" fontId="0" fillId="0" borderId="0" xfId="0"/>
    <xf numFmtId="0" fontId="8" fillId="2" borderId="0" xfId="8" applyFont="1" applyFill="1"/>
    <xf numFmtId="0" fontId="3" fillId="2" borderId="0" xfId="8" applyFont="1" applyFill="1" applyAlignment="1">
      <alignment wrapText="1"/>
    </xf>
    <xf numFmtId="0" fontId="8" fillId="2" borderId="0" xfId="8" applyFont="1" applyFill="1" applyAlignment="1">
      <alignment horizontal="center"/>
    </xf>
    <xf numFmtId="3" fontId="8" fillId="2" borderId="0" xfId="8" applyNumberFormat="1" applyFont="1" applyFill="1"/>
    <xf numFmtId="3" fontId="8" fillId="2" borderId="0" xfId="8" applyNumberFormat="1" applyFont="1" applyFill="1" applyAlignment="1">
      <alignment horizontal="center"/>
    </xf>
    <xf numFmtId="3" fontId="9" fillId="2" borderId="3" xfId="8" applyNumberFormat="1" applyFont="1" applyFill="1" applyBorder="1" applyAlignment="1">
      <alignment horizontal="right"/>
    </xf>
    <xf numFmtId="0" fontId="4" fillId="2" borderId="0" xfId="8" applyFont="1" applyFill="1"/>
    <xf numFmtId="3" fontId="4" fillId="2" borderId="0" xfId="8" applyNumberFormat="1" applyFont="1" applyFill="1"/>
    <xf numFmtId="3" fontId="9" fillId="4" borderId="4" xfId="8" applyNumberFormat="1" applyFont="1" applyFill="1" applyBorder="1" applyAlignment="1">
      <alignment horizontal="right"/>
    </xf>
    <xf numFmtId="0" fontId="12" fillId="2" borderId="5" xfId="8" applyFont="1" applyFill="1" applyBorder="1" applyAlignment="1">
      <alignment horizontal="left" wrapText="1"/>
    </xf>
    <xf numFmtId="3" fontId="12" fillId="4" borderId="2" xfId="8" applyNumberFormat="1" applyFont="1" applyFill="1" applyBorder="1" applyAlignment="1">
      <alignment horizontal="right"/>
    </xf>
    <xf numFmtId="167" fontId="12" fillId="4" borderId="6" xfId="8" applyNumberFormat="1" applyFont="1" applyFill="1" applyBorder="1" applyAlignment="1">
      <alignment horizontal="right"/>
    </xf>
    <xf numFmtId="0" fontId="12" fillId="0" borderId="0" xfId="9" applyFont="1" applyFill="1" applyBorder="1"/>
    <xf numFmtId="0" fontId="12" fillId="0" borderId="0" xfId="9" applyFont="1" applyAlignment="1">
      <alignment horizontal="center" vertical="center" wrapText="1"/>
    </xf>
    <xf numFmtId="0" fontId="12" fillId="0" borderId="0" xfId="9" applyFont="1"/>
    <xf numFmtId="0" fontId="16" fillId="4" borderId="2" xfId="9" applyFont="1" applyFill="1" applyBorder="1" applyAlignment="1">
      <alignment horizontal="center" vertical="center" wrapText="1"/>
    </xf>
    <xf numFmtId="0" fontId="17" fillId="0" borderId="0" xfId="0" applyFont="1" applyAlignment="1">
      <alignment horizontal="center" vertical="center" wrapText="1"/>
    </xf>
    <xf numFmtId="0" fontId="21" fillId="0" borderId="0" xfId="0" applyFont="1"/>
    <xf numFmtId="0" fontId="17" fillId="0" borderId="0" xfId="0" applyFont="1" applyAlignment="1">
      <alignment vertical="center" wrapText="1"/>
    </xf>
    <xf numFmtId="0" fontId="17" fillId="0" borderId="0" xfId="0" applyFont="1"/>
    <xf numFmtId="0" fontId="21" fillId="0" borderId="0" xfId="0" applyFont="1" applyBorder="1"/>
    <xf numFmtId="0" fontId="18" fillId="0" borderId="2" xfId="0" applyFont="1" applyBorder="1" applyAlignment="1">
      <alignment horizontal="justify" vertical="center" wrapText="1"/>
    </xf>
    <xf numFmtId="3" fontId="18" fillId="0" borderId="2" xfId="0" applyNumberFormat="1" applyFont="1" applyBorder="1" applyAlignment="1">
      <alignment horizontal="right" vertical="center" wrapText="1"/>
    </xf>
    <xf numFmtId="0" fontId="16" fillId="0" borderId="2" xfId="0" applyFont="1" applyFill="1" applyBorder="1" applyAlignment="1">
      <alignment horizontal="center" vertical="center" wrapText="1"/>
    </xf>
    <xf numFmtId="0" fontId="15" fillId="5" borderId="2" xfId="0" applyFont="1" applyFill="1" applyBorder="1" applyAlignment="1">
      <alignment horizontal="left" vertical="center" wrapText="1"/>
    </xf>
    <xf numFmtId="165" fontId="15" fillId="5" borderId="2" xfId="1" applyNumberFormat="1" applyFont="1" applyFill="1" applyBorder="1" applyAlignment="1">
      <alignment horizontal="right" vertical="center" wrapText="1"/>
    </xf>
    <xf numFmtId="3" fontId="15" fillId="5" borderId="2" xfId="1" applyNumberFormat="1" applyFont="1" applyFill="1" applyBorder="1" applyAlignment="1">
      <alignment horizontal="right" vertical="center" wrapText="1"/>
    </xf>
    <xf numFmtId="49" fontId="16" fillId="2" borderId="2" xfId="0" applyNumberFormat="1" applyFont="1" applyFill="1" applyBorder="1" applyAlignment="1">
      <alignment vertical="center" wrapText="1"/>
    </xf>
    <xf numFmtId="167" fontId="21" fillId="0" borderId="0" xfId="0" applyNumberFormat="1" applyFont="1"/>
    <xf numFmtId="4" fontId="21" fillId="0" borderId="0" xfId="0" applyNumberFormat="1" applyFont="1"/>
    <xf numFmtId="0" fontId="17" fillId="4" borderId="0" xfId="0" applyFont="1" applyFill="1" applyAlignment="1">
      <alignment vertical="center" wrapText="1"/>
    </xf>
    <xf numFmtId="3" fontId="21" fillId="0" borderId="0" xfId="0" applyNumberFormat="1" applyFont="1"/>
    <xf numFmtId="167" fontId="12" fillId="0" borderId="0" xfId="9" applyNumberFormat="1" applyFont="1" applyFill="1"/>
    <xf numFmtId="0" fontId="14" fillId="4" borderId="0" xfId="9" applyFont="1" applyFill="1" applyBorder="1" applyAlignment="1">
      <alignment horizontal="center" vertical="center" wrapText="1"/>
    </xf>
    <xf numFmtId="0" fontId="12" fillId="0" borderId="0" xfId="9" applyFont="1" applyAlignment="1">
      <alignment vertical="center" wrapText="1"/>
    </xf>
    <xf numFmtId="0" fontId="15" fillId="0" borderId="0" xfId="9" applyFont="1" applyAlignment="1">
      <alignment vertical="center" wrapText="1"/>
    </xf>
    <xf numFmtId="167" fontId="12" fillId="0" borderId="0" xfId="9" applyNumberFormat="1" applyFont="1"/>
    <xf numFmtId="167" fontId="12" fillId="0" borderId="0" xfId="9" applyNumberFormat="1" applyFont="1" applyAlignment="1">
      <alignment vertical="center"/>
    </xf>
    <xf numFmtId="167" fontId="18" fillId="0" borderId="2" xfId="0" applyNumberFormat="1" applyFont="1" applyBorder="1" applyAlignment="1">
      <alignment horizontal="right" vertical="center" wrapText="1"/>
    </xf>
    <xf numFmtId="0" fontId="12" fillId="2" borderId="0" xfId="9" applyFont="1" applyFill="1" applyAlignment="1">
      <alignment horizontal="right"/>
    </xf>
    <xf numFmtId="167" fontId="12" fillId="2" borderId="0" xfId="9" applyNumberFormat="1" applyFont="1" applyFill="1" applyAlignment="1">
      <alignment horizontal="right"/>
    </xf>
    <xf numFmtId="167" fontId="12" fillId="0" borderId="0" xfId="9" applyNumberFormat="1" applyFont="1" applyFill="1" applyAlignment="1">
      <alignment horizontal="right"/>
    </xf>
    <xf numFmtId="0" fontId="22" fillId="0" borderId="0" xfId="0" applyFont="1" applyAlignment="1">
      <alignment vertical="center" wrapText="1"/>
    </xf>
    <xf numFmtId="0" fontId="12" fillId="0" borderId="0" xfId="9" applyFont="1" applyAlignment="1">
      <alignment horizontal="justify" vertical="top"/>
    </xf>
    <xf numFmtId="166" fontId="9" fillId="2" borderId="10" xfId="8" applyNumberFormat="1" applyFont="1" applyFill="1" applyBorder="1" applyAlignment="1">
      <alignment horizontal="right"/>
    </xf>
    <xf numFmtId="0" fontId="15" fillId="2" borderId="0" xfId="9" applyFont="1" applyFill="1" applyBorder="1" applyAlignment="1">
      <alignment horizontal="right" wrapText="1"/>
    </xf>
    <xf numFmtId="3" fontId="15" fillId="5" borderId="2" xfId="1" applyNumberFormat="1" applyFont="1" applyFill="1" applyBorder="1" applyAlignment="1">
      <alignment horizontal="left" vertical="center" wrapText="1"/>
    </xf>
    <xf numFmtId="166" fontId="15" fillId="5" borderId="2" xfId="1" applyNumberFormat="1" applyFont="1" applyFill="1" applyBorder="1" applyAlignment="1">
      <alignment horizontal="right" vertical="center" wrapText="1"/>
    </xf>
    <xf numFmtId="0" fontId="16" fillId="4" borderId="2" xfId="9" applyFont="1" applyFill="1" applyBorder="1" applyAlignment="1">
      <alignment horizontal="right" vertical="center" wrapText="1"/>
    </xf>
    <xf numFmtId="0" fontId="12" fillId="0" borderId="0" xfId="9" applyFont="1" applyAlignment="1">
      <alignment horizontal="right"/>
    </xf>
    <xf numFmtId="0" fontId="17" fillId="0" borderId="0" xfId="0" quotePrefix="1" applyFont="1" applyAlignment="1">
      <alignment vertical="center" wrapText="1"/>
    </xf>
    <xf numFmtId="0" fontId="4" fillId="2" borderId="0" xfId="9" applyFont="1" applyFill="1" applyAlignment="1">
      <alignment horizontal="right" wrapText="1"/>
    </xf>
    <xf numFmtId="167" fontId="15" fillId="5" borderId="2" xfId="1" applyNumberFormat="1" applyFont="1" applyFill="1" applyBorder="1" applyAlignment="1">
      <alignment horizontal="right" vertical="center" wrapText="1"/>
    </xf>
    <xf numFmtId="0" fontId="9" fillId="4" borderId="24" xfId="8" applyFont="1" applyFill="1" applyBorder="1" applyAlignment="1">
      <alignment horizontal="left" wrapText="1"/>
    </xf>
    <xf numFmtId="3" fontId="15" fillId="4" borderId="3" xfId="8" applyNumberFormat="1" applyFont="1" applyFill="1" applyBorder="1" applyAlignment="1">
      <alignment horizontal="right"/>
    </xf>
    <xf numFmtId="167" fontId="15" fillId="4" borderId="10" xfId="8" applyNumberFormat="1" applyFont="1" applyFill="1" applyBorder="1" applyAlignment="1">
      <alignment horizontal="right"/>
    </xf>
    <xf numFmtId="166" fontId="18" fillId="0" borderId="2" xfId="0" applyNumberFormat="1" applyFont="1" applyBorder="1" applyAlignment="1">
      <alignment horizontal="right" vertical="center" wrapText="1"/>
    </xf>
    <xf numFmtId="43" fontId="17" fillId="0" borderId="0" xfId="0" applyNumberFormat="1" applyFont="1" applyAlignment="1">
      <alignment vertical="center" wrapText="1"/>
    </xf>
    <xf numFmtId="4" fontId="0" fillId="0" borderId="0" xfId="0" applyNumberFormat="1"/>
    <xf numFmtId="43" fontId="0" fillId="0" borderId="0" xfId="0" applyNumberFormat="1"/>
    <xf numFmtId="167" fontId="15" fillId="4" borderId="26" xfId="8" applyNumberFormat="1" applyFont="1" applyFill="1" applyBorder="1" applyAlignment="1">
      <alignment horizontal="right"/>
    </xf>
    <xf numFmtId="166" fontId="17" fillId="0" borderId="0" xfId="0" applyNumberFormat="1" applyFont="1" applyAlignment="1">
      <alignment vertical="center" wrapText="1"/>
    </xf>
    <xf numFmtId="0" fontId="12" fillId="4" borderId="27" xfId="8" applyFont="1" applyFill="1" applyBorder="1" applyAlignment="1">
      <alignment horizontal="left" wrapText="1"/>
    </xf>
    <xf numFmtId="3" fontId="12" fillId="4" borderId="4" xfId="8" applyNumberFormat="1" applyFont="1" applyFill="1" applyBorder="1" applyAlignment="1">
      <alignment horizontal="right"/>
    </xf>
    <xf numFmtId="3" fontId="24" fillId="0" borderId="0" xfId="10" applyNumberFormat="1" applyFont="1" applyBorder="1" applyAlignment="1">
      <alignment vertical="center" wrapText="1"/>
    </xf>
    <xf numFmtId="0" fontId="16" fillId="0" borderId="2" xfId="0" applyNumberFormat="1" applyFont="1" applyFill="1" applyBorder="1" applyAlignment="1">
      <alignment horizontal="center" vertical="center" wrapText="1"/>
    </xf>
    <xf numFmtId="3" fontId="12" fillId="0" borderId="0" xfId="9" applyNumberFormat="1" applyFont="1"/>
    <xf numFmtId="43" fontId="26" fillId="0" borderId="0" xfId="1" applyFont="1"/>
    <xf numFmtId="43" fontId="25" fillId="0" borderId="0" xfId="1" applyFont="1" applyAlignment="1">
      <alignment vertical="center" wrapText="1"/>
    </xf>
    <xf numFmtId="3" fontId="3" fillId="0" borderId="0" xfId="9" applyNumberFormat="1" applyFont="1" applyBorder="1" applyAlignment="1">
      <alignment horizontal="left" vertical="center" wrapText="1"/>
    </xf>
    <xf numFmtId="3" fontId="27" fillId="0" borderId="0" xfId="0" applyNumberFormat="1" applyFont="1"/>
    <xf numFmtId="0" fontId="18" fillId="0" borderId="2" xfId="0" applyFont="1" applyFill="1" applyBorder="1" applyAlignment="1">
      <alignment horizontal="justify" vertical="center" wrapText="1"/>
    </xf>
    <xf numFmtId="3" fontId="18" fillId="0" borderId="2" xfId="0" applyNumberFormat="1" applyFont="1" applyFill="1" applyBorder="1" applyAlignment="1">
      <alignment horizontal="right" vertical="center" wrapText="1"/>
    </xf>
    <xf numFmtId="0" fontId="4" fillId="2" borderId="0" xfId="9" applyFont="1" applyFill="1" applyAlignment="1">
      <alignment horizontal="left" wrapText="1"/>
    </xf>
    <xf numFmtId="0" fontId="28" fillId="0" borderId="0" xfId="0" applyFont="1" applyAlignment="1">
      <alignment horizontal="center" vertical="center" wrapText="1"/>
    </xf>
    <xf numFmtId="0" fontId="19" fillId="3" borderId="2" xfId="0" applyFont="1" applyFill="1" applyBorder="1" applyAlignment="1">
      <alignment horizontal="center" vertical="center"/>
    </xf>
    <xf numFmtId="3" fontId="19" fillId="3" borderId="2" xfId="0" applyNumberFormat="1" applyFont="1" applyFill="1" applyBorder="1" applyAlignment="1">
      <alignment horizontal="center" vertical="center"/>
    </xf>
    <xf numFmtId="167" fontId="19" fillId="3" borderId="2" xfId="0" applyNumberFormat="1" applyFont="1" applyFill="1" applyBorder="1" applyAlignment="1">
      <alignment horizontal="center" vertical="center"/>
    </xf>
    <xf numFmtId="0" fontId="29" fillId="0" borderId="0" xfId="0" applyFont="1" applyFill="1" applyAlignment="1">
      <alignment horizontal="center" vertical="center" wrapText="1"/>
    </xf>
    <xf numFmtId="0" fontId="3" fillId="2" borderId="0" xfId="8" applyFont="1" applyFill="1" applyAlignment="1">
      <alignment wrapText="1"/>
    </xf>
    <xf numFmtId="0" fontId="3" fillId="2" borderId="0" xfId="8" applyFont="1" applyFill="1" applyAlignment="1">
      <alignment horizontal="center" vertical="center" wrapText="1"/>
    </xf>
    <xf numFmtId="3" fontId="4" fillId="2" borderId="0" xfId="9" applyNumberFormat="1" applyFont="1" applyFill="1" applyAlignment="1">
      <alignment horizontal="right" wrapText="1"/>
    </xf>
    <xf numFmtId="0" fontId="10" fillId="6" borderId="7" xfId="0" applyFont="1" applyFill="1" applyBorder="1" applyAlignment="1">
      <alignment horizontal="center" vertical="center" wrapText="1"/>
    </xf>
    <xf numFmtId="0" fontId="10" fillId="6" borderId="9" xfId="9" applyFont="1" applyFill="1" applyBorder="1" applyAlignment="1">
      <alignment horizontal="center" vertical="center" wrapText="1"/>
    </xf>
    <xf numFmtId="0" fontId="10" fillId="6" borderId="8" xfId="0" applyFont="1" applyFill="1" applyBorder="1" applyAlignment="1">
      <alignment horizontal="center" vertical="center" wrapText="1"/>
    </xf>
    <xf numFmtId="167" fontId="10" fillId="6" borderId="8" xfId="0" applyNumberFormat="1" applyFont="1" applyFill="1" applyBorder="1" applyAlignment="1">
      <alignment horizontal="center" vertical="center" wrapText="1"/>
    </xf>
    <xf numFmtId="0" fontId="10" fillId="6" borderId="31" xfId="9" applyFont="1" applyFill="1" applyBorder="1" applyAlignment="1">
      <alignment horizontal="center" vertical="center" wrapText="1"/>
    </xf>
    <xf numFmtId="0" fontId="10" fillId="6" borderId="32" xfId="9" applyFont="1" applyFill="1" applyBorder="1" applyAlignment="1">
      <alignment horizontal="center" vertical="center" wrapText="1"/>
    </xf>
    <xf numFmtId="0" fontId="21" fillId="0" borderId="2" xfId="0" applyFont="1" applyBorder="1" applyAlignment="1"/>
    <xf numFmtId="0" fontId="12" fillId="2" borderId="0" xfId="8" applyFont="1" applyFill="1" applyAlignment="1"/>
    <xf numFmtId="3" fontId="12" fillId="2" borderId="0" xfId="8" applyNumberFormat="1" applyFont="1" applyFill="1" applyAlignment="1"/>
    <xf numFmtId="3" fontId="15" fillId="4" borderId="0" xfId="8" applyNumberFormat="1" applyFont="1" applyFill="1" applyBorder="1" applyAlignment="1"/>
    <xf numFmtId="0" fontId="12" fillId="0" borderId="0" xfId="9" applyFont="1" applyAlignment="1">
      <alignment vertical="center"/>
    </xf>
    <xf numFmtId="0" fontId="12" fillId="2" borderId="0" xfId="9" applyFont="1" applyFill="1" applyAlignment="1">
      <alignment wrapText="1"/>
    </xf>
    <xf numFmtId="0" fontId="12" fillId="0" borderId="0" xfId="9" applyFont="1" applyBorder="1" applyAlignment="1">
      <alignment vertical="center"/>
    </xf>
    <xf numFmtId="0" fontId="9" fillId="0" borderId="1" xfId="8" applyFont="1" applyFill="1" applyBorder="1" applyAlignment="1">
      <alignment horizontal="left" wrapText="1"/>
    </xf>
    <xf numFmtId="0" fontId="9" fillId="0" borderId="25" xfId="8" applyFont="1" applyFill="1" applyBorder="1" applyAlignment="1">
      <alignment horizontal="left" wrapText="1"/>
    </xf>
    <xf numFmtId="3" fontId="30" fillId="0" borderId="0" xfId="10" applyNumberFormat="1" applyFont="1" applyBorder="1" applyAlignment="1">
      <alignment vertical="center" wrapText="1"/>
    </xf>
    <xf numFmtId="3" fontId="12" fillId="0" borderId="0" xfId="9" applyNumberFormat="1" applyFont="1" applyBorder="1" applyAlignment="1">
      <alignment vertical="center" wrapText="1"/>
    </xf>
    <xf numFmtId="0" fontId="9" fillId="5" borderId="11" xfId="8" applyFont="1" applyFill="1" applyBorder="1" applyAlignment="1">
      <alignment horizontal="center" vertical="center" wrapText="1"/>
    </xf>
    <xf numFmtId="0" fontId="9" fillId="5" borderId="11" xfId="8" applyFont="1" applyFill="1" applyBorder="1" applyAlignment="1">
      <alignment horizontal="center" vertical="center"/>
    </xf>
    <xf numFmtId="0" fontId="9" fillId="5" borderId="12" xfId="8" applyFont="1" applyFill="1" applyBorder="1" applyAlignment="1">
      <alignment horizontal="center" vertical="center" wrapText="1"/>
    </xf>
    <xf numFmtId="0" fontId="9" fillId="5" borderId="13" xfId="8" applyFont="1" applyFill="1" applyBorder="1" applyAlignment="1">
      <alignment horizontal="center" vertical="center" wrapText="1"/>
    </xf>
    <xf numFmtId="0" fontId="3" fillId="2" borderId="0" xfId="8" applyFont="1" applyFill="1" applyAlignment="1">
      <alignment wrapText="1"/>
    </xf>
    <xf numFmtId="0" fontId="7" fillId="2" borderId="0" xfId="8" applyFont="1" applyFill="1" applyAlignment="1">
      <alignment wrapText="1"/>
    </xf>
    <xf numFmtId="0" fontId="11" fillId="0" borderId="0" xfId="0" applyFont="1" applyFill="1" applyBorder="1" applyAlignment="1">
      <alignment horizontal="center" vertical="center" wrapText="1"/>
    </xf>
    <xf numFmtId="0" fontId="8" fillId="2" borderId="0" xfId="8" applyFont="1" applyFill="1" applyAlignment="1">
      <alignment wrapText="1"/>
    </xf>
    <xf numFmtId="0" fontId="33" fillId="4" borderId="0" xfId="9" applyFont="1" applyFill="1" applyBorder="1" applyAlignment="1">
      <alignment horizontal="left" vertical="center" wrapText="1"/>
    </xf>
    <xf numFmtId="0" fontId="34" fillId="0" borderId="28" xfId="9" applyFont="1" applyBorder="1" applyAlignment="1">
      <alignment vertical="center" wrapText="1"/>
    </xf>
    <xf numFmtId="0" fontId="34" fillId="0" borderId="0" xfId="9" applyFont="1" applyBorder="1" applyAlignment="1">
      <alignment vertical="center"/>
    </xf>
    <xf numFmtId="3" fontId="34" fillId="0" borderId="0" xfId="10" applyNumberFormat="1" applyFont="1" applyBorder="1" applyAlignment="1">
      <alignment vertical="center" wrapText="1"/>
    </xf>
    <xf numFmtId="0" fontId="2" fillId="0" borderId="0" xfId="0" applyFont="1" applyAlignment="1">
      <alignment horizontal="center" vertical="center" wrapText="1"/>
    </xf>
    <xf numFmtId="0" fontId="13" fillId="0" borderId="0" xfId="0" applyFont="1" applyAlignment="1">
      <alignment horizontal="center" vertical="center" wrapText="1"/>
    </xf>
    <xf numFmtId="4" fontId="10" fillId="6" borderId="14" xfId="9" applyNumberFormat="1" applyFont="1" applyFill="1" applyBorder="1" applyAlignment="1">
      <alignment horizontal="center" vertical="center" wrapText="1"/>
    </xf>
    <xf numFmtId="4" fontId="10" fillId="6" borderId="30" xfId="9" applyNumberFormat="1" applyFont="1" applyFill="1" applyBorder="1" applyAlignment="1">
      <alignment horizontal="center" vertical="center" wrapText="1"/>
    </xf>
    <xf numFmtId="167" fontId="10" fillId="6" borderId="18" xfId="9" applyNumberFormat="1" applyFont="1" applyFill="1" applyBorder="1" applyAlignment="1">
      <alignment horizontal="center" vertical="center" wrapText="1"/>
    </xf>
    <xf numFmtId="167" fontId="10" fillId="6" borderId="16" xfId="9" applyNumberFormat="1" applyFont="1" applyFill="1" applyBorder="1" applyAlignment="1">
      <alignment horizontal="center" vertical="center" wrapText="1"/>
    </xf>
    <xf numFmtId="164" fontId="10" fillId="6" borderId="18" xfId="1" applyNumberFormat="1" applyFont="1" applyFill="1" applyBorder="1" applyAlignment="1">
      <alignment horizontal="center" vertical="center" wrapText="1"/>
    </xf>
    <xf numFmtId="164" fontId="10" fillId="6" borderId="16" xfId="1" applyNumberFormat="1" applyFont="1" applyFill="1" applyBorder="1" applyAlignment="1">
      <alignment horizontal="center" vertical="center" wrapText="1"/>
    </xf>
    <xf numFmtId="0" fontId="10" fillId="6" borderId="22" xfId="9" applyFont="1" applyFill="1" applyBorder="1" applyAlignment="1">
      <alignment horizontal="center" vertical="center" wrapText="1"/>
    </xf>
    <xf numFmtId="0" fontId="10" fillId="6" borderId="29" xfId="9" applyFont="1" applyFill="1" applyBorder="1" applyAlignment="1">
      <alignment horizontal="center" vertical="center" wrapText="1"/>
    </xf>
    <xf numFmtId="0" fontId="10" fillId="6" borderId="14" xfId="9" applyFont="1" applyFill="1" applyBorder="1" applyAlignment="1">
      <alignment horizontal="center" vertical="center" wrapText="1"/>
    </xf>
    <xf numFmtId="0" fontId="10" fillId="6" borderId="23" xfId="9" applyFont="1" applyFill="1" applyBorder="1" applyAlignment="1">
      <alignment horizontal="center" vertical="center" wrapText="1"/>
    </xf>
    <xf numFmtId="0" fontId="10" fillId="6" borderId="19" xfId="9" applyFont="1" applyFill="1" applyBorder="1" applyAlignment="1">
      <alignment horizontal="center" vertical="center" wrapText="1"/>
    </xf>
    <xf numFmtId="0" fontId="10" fillId="6" borderId="20" xfId="9" applyFont="1" applyFill="1" applyBorder="1" applyAlignment="1">
      <alignment horizontal="center" vertical="center" wrapText="1"/>
    </xf>
    <xf numFmtId="0" fontId="10" fillId="6" borderId="21" xfId="9" applyFont="1" applyFill="1" applyBorder="1" applyAlignment="1">
      <alignment horizontal="center" vertical="center" wrapText="1"/>
    </xf>
    <xf numFmtId="0" fontId="31" fillId="0" borderId="0" xfId="0" applyFont="1" applyAlignment="1">
      <alignment horizontal="left" vertical="center" wrapText="1"/>
    </xf>
    <xf numFmtId="0" fontId="32" fillId="0" borderId="0" xfId="0" applyFont="1" applyAlignment="1">
      <alignment horizontal="left" vertical="center" wrapText="1"/>
    </xf>
    <xf numFmtId="0" fontId="2" fillId="0" borderId="0" xfId="0" applyFont="1" applyAlignment="1">
      <alignment horizontal="center" vertical="top" wrapText="1"/>
    </xf>
    <xf numFmtId="167" fontId="10" fillId="6" borderId="15" xfId="9" applyNumberFormat="1" applyFont="1" applyFill="1" applyBorder="1" applyAlignment="1">
      <alignment horizontal="center" vertical="center" wrapText="1"/>
    </xf>
    <xf numFmtId="164" fontId="10" fillId="6" borderId="15" xfId="1" applyNumberFormat="1" applyFont="1" applyFill="1" applyBorder="1" applyAlignment="1">
      <alignment horizontal="center" vertical="center" wrapText="1"/>
    </xf>
    <xf numFmtId="0" fontId="10" fillId="6" borderId="17" xfId="9" applyFont="1" applyFill="1" applyBorder="1" applyAlignment="1">
      <alignment horizontal="center" vertical="center" wrapText="1"/>
    </xf>
    <xf numFmtId="0" fontId="4" fillId="0" borderId="0" xfId="9" applyFont="1" applyAlignment="1">
      <alignment horizontal="left" vertical="center" wrapText="1"/>
    </xf>
    <xf numFmtId="3" fontId="30" fillId="0" borderId="0" xfId="10" applyNumberFormat="1" applyFont="1" applyBorder="1" applyAlignment="1">
      <alignment horizontal="left" vertical="center" wrapText="1"/>
    </xf>
    <xf numFmtId="3" fontId="4" fillId="0" borderId="0" xfId="10" applyNumberFormat="1" applyFont="1" applyBorder="1" applyAlignment="1">
      <alignment horizontal="left" vertical="center" wrapText="1"/>
    </xf>
  </cellXfs>
  <cellStyles count="11">
    <cellStyle name="Hipervínculo" xfId="10" builtinId="8"/>
    <cellStyle name="Millares 2" xfId="1"/>
    <cellStyle name="Millares 2 2" xfId="2"/>
    <cellStyle name="Millares 3" xfId="3"/>
    <cellStyle name="Millares 3 2" xfId="4"/>
    <cellStyle name="Millares 3 3" xfId="5"/>
    <cellStyle name="Normal" xfId="0" builtinId="0"/>
    <cellStyle name="Normal 2" xfId="6"/>
    <cellStyle name="Normal 4 2" xfId="7"/>
    <cellStyle name="Normal_opd" xfId="8"/>
    <cellStyle name="Normal_PROYECTOS EN EJECUCION EJERCICIO 2008 - DGIEM-transparencia"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ofi5.mef.gob.pe/ssi/" TargetMode="External"/><Relationship Id="rId2" Type="http://schemas.openxmlformats.org/officeDocument/2006/relationships/hyperlink" Target="http://ofi4.mef.gob.pe/bp/ConsultarPIP/frmConsultarPIP.asp?accion=consultar&amp;txtCodigo=381818" TargetMode="External"/><Relationship Id="rId1" Type="http://schemas.openxmlformats.org/officeDocument/2006/relationships/hyperlink" Target="http://ofi4.mef.gob.pe/bp/ConsultarPIP/frmConsultarPIP.asp?accion=consultar&amp;txtCodigo=256869"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ofi5.mef.gob.pe/ss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H31"/>
  <sheetViews>
    <sheetView tabSelected="1" zoomScale="130" zoomScaleNormal="130" workbookViewId="0">
      <pane ySplit="9" topLeftCell="A10" activePane="bottomLeft" state="frozen"/>
      <selection pane="bottomLeft" activeCell="B4" sqref="B4:F5"/>
    </sheetView>
  </sheetViews>
  <sheetFormatPr baseColWidth="10" defaultColWidth="11.42578125" defaultRowHeight="9" x14ac:dyDescent="0.15"/>
  <cols>
    <col min="1" max="1" width="4.140625" style="1" customWidth="1"/>
    <col min="2" max="2" width="64.85546875" style="1" customWidth="1"/>
    <col min="3" max="5" width="16.28515625" style="1" customWidth="1"/>
    <col min="6" max="6" width="19" style="1" customWidth="1"/>
    <col min="7" max="7" width="12.28515625" style="3" customWidth="1"/>
    <col min="8" max="16384" width="11.42578125" style="1"/>
  </cols>
  <sheetData>
    <row r="1" spans="2:8" ht="6.75" customHeight="1" x14ac:dyDescent="0.2">
      <c r="B1" s="105"/>
      <c r="C1" s="105"/>
      <c r="D1" s="105"/>
      <c r="E1" s="105"/>
      <c r="F1" s="105"/>
    </row>
    <row r="2" spans="2:8" ht="15.75" customHeight="1" x14ac:dyDescent="0.15">
      <c r="B2" s="106" t="s">
        <v>15</v>
      </c>
      <c r="C2" s="106"/>
      <c r="D2" s="106"/>
      <c r="E2" s="106"/>
      <c r="F2" s="106"/>
      <c r="G2" s="106"/>
    </row>
    <row r="3" spans="2:8" ht="15" customHeight="1" x14ac:dyDescent="0.15">
      <c r="B3" s="106" t="s">
        <v>95</v>
      </c>
      <c r="C3" s="106"/>
      <c r="D3" s="106"/>
      <c r="E3" s="106"/>
      <c r="F3" s="106"/>
      <c r="G3" s="106"/>
    </row>
    <row r="4" spans="2:8" x14ac:dyDescent="0.15">
      <c r="B4" s="107"/>
      <c r="C4" s="107"/>
      <c r="D4" s="107"/>
      <c r="E4" s="107"/>
      <c r="F4" s="107"/>
    </row>
    <row r="5" spans="2:8" ht="12.75" customHeight="1" x14ac:dyDescent="0.2">
      <c r="B5" s="104" t="s">
        <v>84</v>
      </c>
      <c r="C5" s="104"/>
      <c r="D5" s="104"/>
      <c r="E5" s="104"/>
      <c r="F5" s="104"/>
    </row>
    <row r="6" spans="2:8" ht="12.75" customHeight="1" x14ac:dyDescent="0.2">
      <c r="B6" s="104" t="s">
        <v>85</v>
      </c>
      <c r="C6" s="104"/>
      <c r="D6" s="104"/>
      <c r="E6" s="104"/>
      <c r="F6" s="104"/>
    </row>
    <row r="7" spans="2:8" ht="31.5" customHeight="1" thickBot="1" x14ac:dyDescent="0.25">
      <c r="B7" s="2"/>
      <c r="C7" s="2"/>
      <c r="D7" s="80"/>
      <c r="E7" s="80"/>
      <c r="F7" s="81"/>
    </row>
    <row r="8" spans="2:8" ht="13.5" customHeight="1" thickBot="1" x14ac:dyDescent="0.2">
      <c r="B8" s="100" t="s">
        <v>1</v>
      </c>
      <c r="C8" s="101" t="s">
        <v>2</v>
      </c>
      <c r="D8" s="102" t="s">
        <v>88</v>
      </c>
      <c r="E8" s="102" t="s">
        <v>89</v>
      </c>
      <c r="F8" s="102" t="s">
        <v>94</v>
      </c>
      <c r="G8" s="100" t="s">
        <v>6</v>
      </c>
    </row>
    <row r="9" spans="2:8" ht="39" customHeight="1" thickBot="1" x14ac:dyDescent="0.2">
      <c r="B9" s="100"/>
      <c r="C9" s="101"/>
      <c r="D9" s="103"/>
      <c r="E9" s="103"/>
      <c r="F9" s="103"/>
      <c r="G9" s="100"/>
    </row>
    <row r="10" spans="2:8" s="7" customFormat="1" ht="20.25" customHeight="1" thickBot="1" x14ac:dyDescent="0.25">
      <c r="B10" s="96" t="s">
        <v>0</v>
      </c>
      <c r="C10" s="6">
        <v>664820352</v>
      </c>
      <c r="D10" s="6">
        <v>15307850</v>
      </c>
      <c r="E10" s="6">
        <v>13628234</v>
      </c>
      <c r="F10" s="6"/>
      <c r="G10" s="45">
        <f t="shared" ref="G10:G21" si="0">F10/C10%</f>
        <v>0</v>
      </c>
      <c r="H10" s="8"/>
    </row>
    <row r="11" spans="2:8" s="7" customFormat="1" ht="18" customHeight="1" thickBot="1" x14ac:dyDescent="0.25">
      <c r="B11" s="97" t="s">
        <v>13</v>
      </c>
      <c r="C11" s="6">
        <v>664820352</v>
      </c>
      <c r="D11" s="6">
        <v>15307850</v>
      </c>
      <c r="E11" s="6">
        <v>13628234</v>
      </c>
      <c r="F11" s="6"/>
      <c r="G11" s="45">
        <f>F11/C11%</f>
        <v>0</v>
      </c>
      <c r="H11" s="8"/>
    </row>
    <row r="12" spans="2:8" ht="18" customHeight="1" x14ac:dyDescent="0.2">
      <c r="B12" s="96" t="s">
        <v>3</v>
      </c>
      <c r="C12" s="9">
        <f>SUM(C13:C20)</f>
        <v>365567859</v>
      </c>
      <c r="D12" s="9">
        <f>SUM(D13:D20)+1</f>
        <v>11669072</v>
      </c>
      <c r="E12" s="9">
        <f>SUM(E13:E20)</f>
        <v>11671892</v>
      </c>
      <c r="F12" s="9">
        <f>SUM(F13:F20)</f>
        <v>26947722.539999995</v>
      </c>
      <c r="G12" s="61">
        <f>F12/C12%</f>
        <v>7.3714693118029277</v>
      </c>
    </row>
    <row r="13" spans="2:8" ht="20.100000000000001" customHeight="1" x14ac:dyDescent="0.2">
      <c r="B13" s="63" t="s">
        <v>21</v>
      </c>
      <c r="C13" s="64">
        <f>+'PLIEGO MINSA'!F7</f>
        <v>894024</v>
      </c>
      <c r="D13" s="64">
        <v>894024</v>
      </c>
      <c r="E13" s="64">
        <v>33190</v>
      </c>
      <c r="F13" s="64">
        <f>+'PLIEGO MINSA'!I7</f>
        <v>0</v>
      </c>
      <c r="G13" s="12">
        <f t="shared" si="0"/>
        <v>0</v>
      </c>
    </row>
    <row r="14" spans="2:8" ht="20.100000000000001" customHeight="1" x14ac:dyDescent="0.2">
      <c r="B14" s="63" t="s">
        <v>11</v>
      </c>
      <c r="C14" s="64">
        <f>+'PLIEGO MINSA'!F10</f>
        <v>4674731</v>
      </c>
      <c r="D14" s="64">
        <v>3409062</v>
      </c>
      <c r="E14" s="64">
        <v>1904062</v>
      </c>
      <c r="F14" s="64">
        <f>+'PLIEGO MINSA'!I10</f>
        <v>530543.4</v>
      </c>
      <c r="G14" s="12">
        <f t="shared" ref="G14:G16" si="1">F14/C14%</f>
        <v>11.349174957874583</v>
      </c>
    </row>
    <row r="15" spans="2:8" ht="20.100000000000001" customHeight="1" x14ac:dyDescent="0.2">
      <c r="B15" s="63" t="s">
        <v>86</v>
      </c>
      <c r="C15" s="64">
        <f>+'PLIEGO MINSA'!F12</f>
        <v>345080</v>
      </c>
      <c r="D15" s="64">
        <v>0</v>
      </c>
      <c r="E15" s="64">
        <v>345080</v>
      </c>
      <c r="F15" s="64">
        <f>+'PLIEGO MINSA'!I12</f>
        <v>0</v>
      </c>
      <c r="G15" s="12">
        <f t="shared" si="1"/>
        <v>0</v>
      </c>
    </row>
    <row r="16" spans="2:8" ht="20.25" customHeight="1" x14ac:dyDescent="0.2">
      <c r="B16" s="63" t="s">
        <v>92</v>
      </c>
      <c r="C16" s="11">
        <f>+'PLIEGO MINSA'!F14</f>
        <v>2041422</v>
      </c>
      <c r="D16" s="64">
        <v>237790</v>
      </c>
      <c r="E16" s="64">
        <v>1962790</v>
      </c>
      <c r="F16" s="64">
        <f>+'PLIEGO MINSA'!I14</f>
        <v>0</v>
      </c>
      <c r="G16" s="12">
        <f t="shared" si="1"/>
        <v>0</v>
      </c>
    </row>
    <row r="17" spans="2:7" ht="20.100000000000001" customHeight="1" x14ac:dyDescent="0.2">
      <c r="B17" s="10" t="s">
        <v>12</v>
      </c>
      <c r="C17" s="11">
        <f>+'PLIEGO MINSA'!F17</f>
        <v>354419256</v>
      </c>
      <c r="D17" s="64">
        <v>6666093</v>
      </c>
      <c r="E17" s="64">
        <v>7227168</v>
      </c>
      <c r="F17" s="64">
        <f>+'PLIEGO MINSA'!I17</f>
        <v>26417179.139999997</v>
      </c>
      <c r="G17" s="12">
        <f t="shared" si="0"/>
        <v>7.453652332027918</v>
      </c>
    </row>
    <row r="18" spans="2:7" ht="20.100000000000001" customHeight="1" x14ac:dyDescent="0.2">
      <c r="B18" s="10" t="s">
        <v>87</v>
      </c>
      <c r="C18" s="11">
        <f>+'PLIEGO MINSA'!F44</f>
        <v>71500</v>
      </c>
      <c r="D18" s="64">
        <v>71500</v>
      </c>
      <c r="E18" s="64">
        <v>71500</v>
      </c>
      <c r="F18" s="64">
        <f>+'PLIEGO MINSA'!I44</f>
        <v>0</v>
      </c>
      <c r="G18" s="12">
        <f t="shared" ref="G18" si="2">F18/C18%</f>
        <v>0</v>
      </c>
    </row>
    <row r="19" spans="2:7" ht="20.100000000000001" customHeight="1" x14ac:dyDescent="0.2">
      <c r="B19" s="10" t="s">
        <v>67</v>
      </c>
      <c r="C19" s="11">
        <f>+'PLIEGO MINSA'!F46</f>
        <v>375897</v>
      </c>
      <c r="D19" s="64">
        <v>262500</v>
      </c>
      <c r="E19" s="64">
        <v>0</v>
      </c>
      <c r="F19" s="64">
        <f>+'PLIEGO MINSA'!I46</f>
        <v>0</v>
      </c>
      <c r="G19" s="12">
        <f t="shared" si="0"/>
        <v>0</v>
      </c>
    </row>
    <row r="20" spans="2:7" ht="20.100000000000001" customHeight="1" thickBot="1" x14ac:dyDescent="0.25">
      <c r="B20" s="10" t="s">
        <v>68</v>
      </c>
      <c r="C20" s="11">
        <f>+'PLIEGO MINSA'!F57</f>
        <v>2745949</v>
      </c>
      <c r="D20" s="64">
        <v>128102</v>
      </c>
      <c r="E20" s="64">
        <v>128102</v>
      </c>
      <c r="F20" s="64">
        <f>+'PLIEGO MINSA'!I57</f>
        <v>0</v>
      </c>
      <c r="G20" s="12">
        <f t="shared" si="0"/>
        <v>0</v>
      </c>
    </row>
    <row r="21" spans="2:7" ht="17.25" customHeight="1" thickBot="1" x14ac:dyDescent="0.25">
      <c r="B21" s="54" t="s">
        <v>10</v>
      </c>
      <c r="C21" s="55">
        <f>+'UE ADSCRITAS AL PLIEGO MINSA'!F6</f>
        <v>4399683</v>
      </c>
      <c r="D21" s="55">
        <v>2488675</v>
      </c>
      <c r="E21" s="55">
        <v>1956342</v>
      </c>
      <c r="F21" s="55">
        <f>+'UE ADSCRITAS AL PLIEGO MINSA'!I6</f>
        <v>1141023.2</v>
      </c>
      <c r="G21" s="56">
        <f t="shared" si="0"/>
        <v>25.934213896773926</v>
      </c>
    </row>
    <row r="22" spans="2:7" ht="19.5" customHeight="1" thickBot="1" x14ac:dyDescent="0.25">
      <c r="B22" s="54" t="s">
        <v>72</v>
      </c>
      <c r="C22" s="55">
        <f>+'UE ADSCRITAS AL PLIEGO MINSA'!F13</f>
        <v>88930566</v>
      </c>
      <c r="D22" s="55">
        <v>1150103</v>
      </c>
      <c r="E22" s="55">
        <v>0</v>
      </c>
      <c r="F22" s="55">
        <f>+'UE ADSCRITAS AL PLIEGO MINSA'!I13</f>
        <v>11422711.32</v>
      </c>
      <c r="G22" s="56">
        <f>F22/C22%</f>
        <v>12.844527853336725</v>
      </c>
    </row>
    <row r="23" spans="2:7" ht="12" x14ac:dyDescent="0.2">
      <c r="B23" s="90"/>
      <c r="C23" s="91"/>
      <c r="D23" s="91"/>
      <c r="E23" s="91"/>
      <c r="F23" s="92"/>
    </row>
    <row r="24" spans="2:7" ht="12" x14ac:dyDescent="0.2">
      <c r="B24" s="93" t="s">
        <v>96</v>
      </c>
      <c r="C24" s="94"/>
      <c r="D24" s="94"/>
      <c r="E24" s="94"/>
      <c r="F24" s="94"/>
    </row>
    <row r="25" spans="2:7" ht="12.75" customHeight="1" x14ac:dyDescent="0.2">
      <c r="B25" s="95" t="s">
        <v>5</v>
      </c>
      <c r="C25" s="94"/>
      <c r="D25" s="94"/>
      <c r="E25" s="94"/>
      <c r="F25" s="94"/>
      <c r="G25" s="4"/>
    </row>
    <row r="26" spans="2:7" ht="15.75" customHeight="1" x14ac:dyDescent="0.15">
      <c r="B26" s="98" t="s">
        <v>9</v>
      </c>
      <c r="C26" s="99"/>
      <c r="D26" s="99"/>
      <c r="E26" s="99"/>
      <c r="F26" s="99"/>
      <c r="G26" s="5"/>
    </row>
    <row r="27" spans="2:7" x14ac:dyDescent="0.15">
      <c r="F27" s="4"/>
    </row>
    <row r="29" spans="2:7" x14ac:dyDescent="0.15">
      <c r="F29" s="4"/>
      <c r="G29" s="5"/>
    </row>
    <row r="30" spans="2:7" x14ac:dyDescent="0.15">
      <c r="F30" s="4"/>
    </row>
    <row r="31" spans="2:7" x14ac:dyDescent="0.15">
      <c r="G31" s="5"/>
    </row>
  </sheetData>
  <mergeCells count="13">
    <mergeCell ref="B6:F6"/>
    <mergeCell ref="B1:F1"/>
    <mergeCell ref="B2:G2"/>
    <mergeCell ref="B3:G3"/>
    <mergeCell ref="B4:F4"/>
    <mergeCell ref="B5:F5"/>
    <mergeCell ref="B26:F26"/>
    <mergeCell ref="B8:B9"/>
    <mergeCell ref="C8:C9"/>
    <mergeCell ref="D8:D9"/>
    <mergeCell ref="G8:G9"/>
    <mergeCell ref="F8:F9"/>
    <mergeCell ref="E8:E9"/>
  </mergeCells>
  <hyperlinks>
    <hyperlink ref="B26" r:id="rId1"/>
  </hyperlinks>
  <pageMargins left="0.35433070866141736" right="0" top="0.98425196850393704" bottom="0.98425196850393704" header="0" footer="0"/>
  <pageSetup paperSize="9" scale="68"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X62"/>
  <sheetViews>
    <sheetView zoomScale="120" zoomScaleNormal="120" zoomScaleSheetLayoutView="90" workbookViewId="0">
      <pane xSplit="3" ySplit="6" topLeftCell="E16" activePane="bottomRight" state="frozen"/>
      <selection pane="topRight" activeCell="C1" sqref="C1"/>
      <selection pane="bottomLeft" activeCell="A8" sqref="A8"/>
      <selection pane="bottomRight" activeCell="C17" sqref="C17"/>
    </sheetView>
  </sheetViews>
  <sheetFormatPr baseColWidth="10" defaultColWidth="11.42578125" defaultRowHeight="5.65" customHeight="1" x14ac:dyDescent="0.2"/>
  <cols>
    <col min="1" max="1" width="8.85546875" style="34" customWidth="1"/>
    <col min="2" max="2" width="10.28515625" style="34" customWidth="1"/>
    <col min="3" max="3" width="58.7109375" style="44" customWidth="1"/>
    <col min="4" max="4" width="15.5703125" style="35" customWidth="1" collapsed="1"/>
    <col min="5" max="5" width="15.5703125" style="35" customWidth="1"/>
    <col min="6" max="6" width="15.7109375" style="36" customWidth="1"/>
    <col min="7" max="7" width="13.42578125" style="15" customWidth="1"/>
    <col min="8" max="8" width="14.7109375" style="15" customWidth="1"/>
    <col min="9" max="9" width="12.42578125" style="15" customWidth="1"/>
    <col min="10" max="10" width="9.7109375" style="37" customWidth="1"/>
    <col min="11" max="11" width="16.28515625" style="33" customWidth="1"/>
    <col min="12" max="12" width="13.42578125" style="38" customWidth="1"/>
    <col min="13" max="13" width="11.85546875" style="15" bestFit="1" customWidth="1"/>
    <col min="14" max="14" width="15.5703125" style="15" customWidth="1"/>
    <col min="15" max="15" width="57.28515625" style="15" customWidth="1"/>
    <col min="16" max="18" width="11.42578125" style="15"/>
    <col min="19" max="19" width="11.28515625" style="15" customWidth="1"/>
    <col min="20" max="16384" width="11.42578125" style="15"/>
  </cols>
  <sheetData>
    <row r="1" spans="1:12" s="13" customFormat="1" ht="18.75" customHeight="1" x14ac:dyDescent="0.2">
      <c r="A1" s="112" t="s">
        <v>80</v>
      </c>
      <c r="B1" s="112"/>
      <c r="C1" s="112"/>
      <c r="D1" s="112"/>
      <c r="E1" s="112"/>
      <c r="F1" s="112"/>
      <c r="G1" s="112"/>
      <c r="H1" s="112"/>
      <c r="I1" s="112"/>
      <c r="J1" s="112"/>
      <c r="K1" s="112"/>
      <c r="L1" s="112"/>
    </row>
    <row r="2" spans="1:12" s="13" customFormat="1" ht="18.75" customHeight="1" x14ac:dyDescent="0.2">
      <c r="A2" s="113" t="s">
        <v>99</v>
      </c>
      <c r="B2" s="113"/>
      <c r="C2" s="113"/>
      <c r="D2" s="113"/>
      <c r="E2" s="113"/>
      <c r="F2" s="113"/>
      <c r="G2" s="113"/>
      <c r="H2" s="113"/>
      <c r="I2" s="113"/>
      <c r="J2" s="113"/>
      <c r="K2" s="113"/>
      <c r="L2" s="113"/>
    </row>
    <row r="3" spans="1:12" s="13" customFormat="1" ht="18.75" customHeight="1" x14ac:dyDescent="0.2">
      <c r="A3" s="75">
        <v>1</v>
      </c>
      <c r="B3" s="75">
        <v>2</v>
      </c>
      <c r="C3" s="75">
        <v>3</v>
      </c>
      <c r="D3" s="75">
        <v>4</v>
      </c>
      <c r="E3" s="75">
        <v>5</v>
      </c>
      <c r="F3" s="75">
        <v>6</v>
      </c>
      <c r="G3" s="75" t="s">
        <v>90</v>
      </c>
      <c r="H3" s="75" t="s">
        <v>91</v>
      </c>
      <c r="I3" s="75">
        <v>8</v>
      </c>
      <c r="J3" s="75">
        <v>10</v>
      </c>
      <c r="K3" s="75">
        <v>11</v>
      </c>
      <c r="L3" s="75">
        <v>12</v>
      </c>
    </row>
    <row r="4" spans="1:12" s="13" customFormat="1" ht="21" customHeight="1" x14ac:dyDescent="0.2">
      <c r="A4" s="122" t="s">
        <v>14</v>
      </c>
      <c r="B4" s="122" t="s">
        <v>82</v>
      </c>
      <c r="C4" s="122" t="s">
        <v>4</v>
      </c>
      <c r="D4" s="118" t="s">
        <v>16</v>
      </c>
      <c r="E4" s="120" t="s">
        <v>24</v>
      </c>
      <c r="F4" s="124" t="s">
        <v>25</v>
      </c>
      <c r="G4" s="125"/>
      <c r="H4" s="125"/>
      <c r="I4" s="125"/>
      <c r="J4" s="126"/>
      <c r="K4" s="114" t="s">
        <v>83</v>
      </c>
      <c r="L4" s="116" t="s">
        <v>17</v>
      </c>
    </row>
    <row r="5" spans="1:12" s="14" customFormat="1" ht="75.75" customHeight="1" thickBot="1" x14ac:dyDescent="0.3">
      <c r="A5" s="123"/>
      <c r="B5" s="123"/>
      <c r="C5" s="122"/>
      <c r="D5" s="119"/>
      <c r="E5" s="121"/>
      <c r="F5" s="83" t="s">
        <v>54</v>
      </c>
      <c r="G5" s="84" t="s">
        <v>97</v>
      </c>
      <c r="H5" s="84" t="s">
        <v>98</v>
      </c>
      <c r="I5" s="85" t="s">
        <v>55</v>
      </c>
      <c r="J5" s="86" t="s">
        <v>6</v>
      </c>
      <c r="K5" s="115"/>
      <c r="L5" s="117"/>
    </row>
    <row r="6" spans="1:12" s="50" customFormat="1" ht="18" customHeight="1" x14ac:dyDescent="0.2">
      <c r="A6" s="49"/>
      <c r="B6" s="49"/>
      <c r="C6" s="76" t="s">
        <v>7</v>
      </c>
      <c r="D6" s="76"/>
      <c r="E6" s="77">
        <f>E7+E10+E12+E14+E17+E44+E46+E57</f>
        <v>132491167.56000002</v>
      </c>
      <c r="F6" s="77">
        <f>F7+F10+F12+F14+F17+F44+F46+F57</f>
        <v>365567859</v>
      </c>
      <c r="G6" s="77">
        <f>G7+G10+G12+G14+G17+G44+G46+G57</f>
        <v>10442742.710000001</v>
      </c>
      <c r="H6" s="77">
        <f>H7+H10+H12+H14+H17+H44+H46+H57</f>
        <v>16504979.829999998</v>
      </c>
      <c r="I6" s="77">
        <f>I7+I10+I12+I14+I17+I44+I46+I57</f>
        <v>26947722.539999995</v>
      </c>
      <c r="J6" s="78">
        <f>I6/F6%</f>
        <v>7.3714693118029277</v>
      </c>
      <c r="K6" s="77">
        <f>E6+I6</f>
        <v>159438890.10000002</v>
      </c>
      <c r="L6" s="78"/>
    </row>
    <row r="7" spans="1:12" ht="33.75" customHeight="1" x14ac:dyDescent="0.2">
      <c r="A7" s="24"/>
      <c r="B7" s="24"/>
      <c r="C7" s="47" t="s">
        <v>22</v>
      </c>
      <c r="D7" s="47"/>
      <c r="E7" s="27">
        <f>SUM(E8:E9)</f>
        <v>1022508.99</v>
      </c>
      <c r="F7" s="27">
        <f>SUM(F8:F9)</f>
        <v>894024</v>
      </c>
      <c r="G7" s="27">
        <f>SUM(G8:G9)</f>
        <v>0</v>
      </c>
      <c r="H7" s="27">
        <f>SUM(H8:H9)</f>
        <v>0</v>
      </c>
      <c r="I7" s="27">
        <f>H7+G7</f>
        <v>0</v>
      </c>
      <c r="J7" s="48">
        <f t="shared" ref="J7:J9" si="0">I7/F7%</f>
        <v>0</v>
      </c>
      <c r="K7" s="27">
        <f>E7+I7</f>
        <v>1022508.99</v>
      </c>
      <c r="L7" s="47"/>
    </row>
    <row r="8" spans="1:12" ht="90" customHeight="1" x14ac:dyDescent="0.2">
      <c r="A8" s="24">
        <v>2426525</v>
      </c>
      <c r="B8" s="24">
        <v>2426525</v>
      </c>
      <c r="C8" s="22" t="s">
        <v>64</v>
      </c>
      <c r="D8" s="23">
        <v>2389155</v>
      </c>
      <c r="E8" s="23">
        <v>1022508.99</v>
      </c>
      <c r="F8" s="23">
        <v>860834</v>
      </c>
      <c r="G8" s="23">
        <v>0</v>
      </c>
      <c r="H8" s="23">
        <v>0</v>
      </c>
      <c r="I8" s="23">
        <f>+G8+H8</f>
        <v>0</v>
      </c>
      <c r="J8" s="57">
        <f t="shared" si="0"/>
        <v>0</v>
      </c>
      <c r="K8" s="23">
        <f t="shared" ref="K8" si="1">E8+I8</f>
        <v>1022508.99</v>
      </c>
      <c r="L8" s="57">
        <f>K8/D8%</f>
        <v>42.797934416142944</v>
      </c>
    </row>
    <row r="9" spans="1:12" ht="57" customHeight="1" x14ac:dyDescent="0.2">
      <c r="A9" s="24">
        <v>2437966</v>
      </c>
      <c r="B9" s="24">
        <v>2437966</v>
      </c>
      <c r="C9" s="22" t="s">
        <v>108</v>
      </c>
      <c r="D9" s="23">
        <v>33190</v>
      </c>
      <c r="E9" s="23">
        <v>0</v>
      </c>
      <c r="F9" s="23">
        <v>33190</v>
      </c>
      <c r="G9" s="23">
        <v>0</v>
      </c>
      <c r="H9" s="23">
        <v>0</v>
      </c>
      <c r="I9" s="23">
        <f>+G9+H9</f>
        <v>0</v>
      </c>
      <c r="J9" s="57">
        <f t="shared" si="0"/>
        <v>0</v>
      </c>
      <c r="K9" s="23">
        <f>E9+I9</f>
        <v>0</v>
      </c>
      <c r="L9" s="57">
        <f>K9/D9%</f>
        <v>0</v>
      </c>
    </row>
    <row r="10" spans="1:12" ht="36" customHeight="1" x14ac:dyDescent="0.2">
      <c r="A10" s="22"/>
      <c r="B10" s="24"/>
      <c r="C10" s="47" t="s">
        <v>18</v>
      </c>
      <c r="D10" s="47"/>
      <c r="E10" s="27">
        <f>SUM(E11:E11)</f>
        <v>3676621.95</v>
      </c>
      <c r="F10" s="27">
        <f>SUM(F11:F11)</f>
        <v>4674731</v>
      </c>
      <c r="G10" s="27">
        <f>SUM(G11:G11)</f>
        <v>0</v>
      </c>
      <c r="H10" s="27">
        <f>SUM(H11:H11)</f>
        <v>530543.4</v>
      </c>
      <c r="I10" s="27">
        <f>SUM(I11:I11)</f>
        <v>530543.4</v>
      </c>
      <c r="J10" s="48">
        <f t="shared" ref="J10:J12" si="2">I10/F10%</f>
        <v>11.349174957874583</v>
      </c>
      <c r="K10" s="27">
        <f t="shared" ref="K10" si="3">E10+I10</f>
        <v>4207165.3500000006</v>
      </c>
      <c r="L10" s="27"/>
    </row>
    <row r="11" spans="1:12" ht="45.75" customHeight="1" x14ac:dyDescent="0.2">
      <c r="A11" s="66">
        <v>2178583</v>
      </c>
      <c r="B11" s="66">
        <v>2178583</v>
      </c>
      <c r="C11" s="22" t="s">
        <v>26</v>
      </c>
      <c r="D11" s="23">
        <v>18847634.600000001</v>
      </c>
      <c r="E11" s="23">
        <v>3676621.95</v>
      </c>
      <c r="F11" s="23">
        <v>4674731</v>
      </c>
      <c r="G11" s="23">
        <v>0</v>
      </c>
      <c r="H11" s="23">
        <v>530543.4</v>
      </c>
      <c r="I11" s="23">
        <f>+G11+H11</f>
        <v>530543.4</v>
      </c>
      <c r="J11" s="57">
        <f t="shared" si="2"/>
        <v>11.349174957874583</v>
      </c>
      <c r="K11" s="23">
        <f>E11+I11</f>
        <v>4207165.3500000006</v>
      </c>
      <c r="L11" s="57">
        <f>K11/D11%</f>
        <v>22.321980658517223</v>
      </c>
    </row>
    <row r="12" spans="1:12" ht="27.75" customHeight="1" x14ac:dyDescent="0.2">
      <c r="A12" s="23"/>
      <c r="B12" s="24"/>
      <c r="C12" s="47" t="s">
        <v>73</v>
      </c>
      <c r="D12" s="47"/>
      <c r="E12" s="27">
        <f>SUM(E13:E13)</f>
        <v>0</v>
      </c>
      <c r="F12" s="27">
        <f>SUM(F13:F13)</f>
        <v>345080</v>
      </c>
      <c r="G12" s="27">
        <f>SUM(G13:G13)</f>
        <v>0</v>
      </c>
      <c r="H12" s="27">
        <f>SUM(H13:H13)</f>
        <v>0</v>
      </c>
      <c r="I12" s="27">
        <f>SUM(G12:H12)</f>
        <v>0</v>
      </c>
      <c r="J12" s="48">
        <f t="shared" si="2"/>
        <v>0</v>
      </c>
      <c r="K12" s="27">
        <f t="shared" ref="K12:K15" si="4">E12+I12</f>
        <v>0</v>
      </c>
      <c r="L12" s="47"/>
    </row>
    <row r="13" spans="1:12" ht="56.25" customHeight="1" x14ac:dyDescent="0.2">
      <c r="A13" s="66">
        <v>2427819</v>
      </c>
      <c r="B13" s="66">
        <v>2427819</v>
      </c>
      <c r="C13" s="22" t="s">
        <v>109</v>
      </c>
      <c r="D13" s="23">
        <v>345080</v>
      </c>
      <c r="E13" s="23">
        <v>0</v>
      </c>
      <c r="F13" s="23">
        <v>345080</v>
      </c>
      <c r="G13" s="23">
        <v>0</v>
      </c>
      <c r="H13" s="23">
        <v>0</v>
      </c>
      <c r="I13" s="23">
        <f>SUM(G13:H13)</f>
        <v>0</v>
      </c>
      <c r="J13" s="57">
        <f t="shared" ref="J13" si="5">I13/F13%</f>
        <v>0</v>
      </c>
      <c r="K13" s="23">
        <f t="shared" si="4"/>
        <v>0</v>
      </c>
      <c r="L13" s="57">
        <f>K13/D13%</f>
        <v>0</v>
      </c>
    </row>
    <row r="14" spans="1:12" ht="33.75" customHeight="1" x14ac:dyDescent="0.2">
      <c r="A14" s="22"/>
      <c r="B14" s="24"/>
      <c r="C14" s="47" t="s">
        <v>77</v>
      </c>
      <c r="D14" s="27"/>
      <c r="E14" s="27">
        <f>SUM(E15:E16)</f>
        <v>580200</v>
      </c>
      <c r="F14" s="27">
        <f>SUM(F15:F16)</f>
        <v>2041422</v>
      </c>
      <c r="G14" s="27">
        <f>SUM(G15:G16)</f>
        <v>0</v>
      </c>
      <c r="H14" s="27">
        <f>SUM(H15:H16)</f>
        <v>0</v>
      </c>
      <c r="I14" s="48">
        <f>H14/E14%</f>
        <v>0</v>
      </c>
      <c r="J14" s="48">
        <f>I14/F14%</f>
        <v>0</v>
      </c>
      <c r="K14" s="27">
        <f t="shared" si="4"/>
        <v>580200</v>
      </c>
      <c r="L14" s="47"/>
    </row>
    <row r="15" spans="1:12" ht="108.75" customHeight="1" x14ac:dyDescent="0.2">
      <c r="A15" s="66">
        <v>2426484</v>
      </c>
      <c r="B15" s="66">
        <v>2426484</v>
      </c>
      <c r="C15" s="22" t="s">
        <v>78</v>
      </c>
      <c r="D15" s="23">
        <v>3304580.98</v>
      </c>
      <c r="E15" s="23">
        <v>580200</v>
      </c>
      <c r="F15" s="73">
        <v>1966422</v>
      </c>
      <c r="G15" s="23">
        <v>0</v>
      </c>
      <c r="H15" s="23">
        <v>0</v>
      </c>
      <c r="I15" s="23">
        <f>SUM(G15:H15)</f>
        <v>0</v>
      </c>
      <c r="J15" s="57">
        <f t="shared" ref="J15" si="6">I15/F15%</f>
        <v>0</v>
      </c>
      <c r="K15" s="23">
        <f t="shared" si="4"/>
        <v>580200</v>
      </c>
      <c r="L15" s="57">
        <f>K15/D15%</f>
        <v>17.557445361801967</v>
      </c>
    </row>
    <row r="16" spans="1:12" ht="60.75" customHeight="1" x14ac:dyDescent="0.2">
      <c r="A16" s="66">
        <v>2439585</v>
      </c>
      <c r="B16" s="66">
        <v>2439585</v>
      </c>
      <c r="C16" s="22" t="s">
        <v>65</v>
      </c>
      <c r="D16" s="23">
        <v>75000</v>
      </c>
      <c r="E16" s="23">
        <v>0</v>
      </c>
      <c r="F16" s="73">
        <v>75000</v>
      </c>
      <c r="G16" s="23">
        <v>0</v>
      </c>
      <c r="H16" s="23">
        <v>0</v>
      </c>
      <c r="I16" s="23">
        <f t="shared" ref="I16" si="7">SUM(G16:H16)</f>
        <v>0</v>
      </c>
      <c r="J16" s="57">
        <f t="shared" ref="J16" si="8">I16/F16%</f>
        <v>0</v>
      </c>
      <c r="K16" s="23">
        <f t="shared" ref="K16" si="9">E16+I16</f>
        <v>0</v>
      </c>
      <c r="L16" s="57">
        <f t="shared" ref="L16" si="10">K16/D16%</f>
        <v>0</v>
      </c>
    </row>
    <row r="17" spans="1:16" ht="34.5" customHeight="1" x14ac:dyDescent="0.2">
      <c r="A17" s="28"/>
      <c r="B17" s="24"/>
      <c r="C17" s="25" t="s">
        <v>19</v>
      </c>
      <c r="D17" s="26"/>
      <c r="E17" s="27">
        <f>SUM(E18:E43)</f>
        <v>126450821.43000002</v>
      </c>
      <c r="F17" s="27">
        <f>SUM(F18:F43)</f>
        <v>354419256</v>
      </c>
      <c r="G17" s="27">
        <f>SUM(G18:G43)</f>
        <v>10442742.710000001</v>
      </c>
      <c r="H17" s="27">
        <f>SUM(H18:H43)</f>
        <v>15974436.429999998</v>
      </c>
      <c r="I17" s="27">
        <f>SUM(I18:I43)</f>
        <v>26417179.139999997</v>
      </c>
      <c r="J17" s="53">
        <f t="shared" ref="J17:J29" si="11">I17/F17%</f>
        <v>7.453652332027918</v>
      </c>
      <c r="K17" s="27">
        <f t="shared" ref="K17:K30" si="12">E17+I17</f>
        <v>152868000.57000002</v>
      </c>
      <c r="L17" s="53"/>
      <c r="O17" s="67"/>
      <c r="P17" s="67"/>
    </row>
    <row r="18" spans="1:16" ht="20.25" customHeight="1" x14ac:dyDescent="0.2">
      <c r="A18" s="66">
        <v>2001621</v>
      </c>
      <c r="B18" s="66">
        <v>2001621</v>
      </c>
      <c r="C18" s="72" t="s">
        <v>27</v>
      </c>
      <c r="D18" s="23">
        <v>0</v>
      </c>
      <c r="E18" s="23">
        <v>0</v>
      </c>
      <c r="F18" s="73">
        <v>8889869</v>
      </c>
      <c r="G18" s="23">
        <v>0</v>
      </c>
      <c r="H18" s="23">
        <v>81000</v>
      </c>
      <c r="I18" s="23">
        <f t="shared" ref="I18:I30" si="13">+G18+H18</f>
        <v>81000</v>
      </c>
      <c r="J18" s="57">
        <f>I18/F18%</f>
        <v>0.911149534374466</v>
      </c>
      <c r="K18" s="23">
        <f t="shared" si="12"/>
        <v>81000</v>
      </c>
      <c r="L18" s="57"/>
      <c r="N18" s="71"/>
      <c r="O18" s="67"/>
      <c r="P18" s="67"/>
    </row>
    <row r="19" spans="1:16" ht="41.25" customHeight="1" x14ac:dyDescent="0.2">
      <c r="A19" s="66">
        <v>2089754</v>
      </c>
      <c r="B19" s="66">
        <v>2089754</v>
      </c>
      <c r="C19" s="72" t="s">
        <v>28</v>
      </c>
      <c r="D19" s="23">
        <v>0</v>
      </c>
      <c r="E19" s="23">
        <v>759305.22</v>
      </c>
      <c r="F19" s="73">
        <v>39546797</v>
      </c>
      <c r="G19" s="23">
        <v>0</v>
      </c>
      <c r="H19" s="23">
        <v>2000</v>
      </c>
      <c r="I19" s="23">
        <f>+G19+H19</f>
        <v>2000</v>
      </c>
      <c r="J19" s="39">
        <f>I19/F19%</f>
        <v>5.0572995835794238E-3</v>
      </c>
      <c r="K19" s="23">
        <f>E19+I19</f>
        <v>761305.22</v>
      </c>
      <c r="L19" s="39" t="e">
        <f>K19/D19%</f>
        <v>#DIV/0!</v>
      </c>
      <c r="N19" s="71"/>
    </row>
    <row r="20" spans="1:16" ht="41.25" customHeight="1" x14ac:dyDescent="0.2">
      <c r="A20" s="24">
        <v>268462</v>
      </c>
      <c r="B20" s="66" t="s">
        <v>52</v>
      </c>
      <c r="C20" s="72" t="s">
        <v>29</v>
      </c>
      <c r="D20" s="23">
        <v>147554030.06</v>
      </c>
      <c r="E20" s="23">
        <v>36554820.899999999</v>
      </c>
      <c r="F20" s="23">
        <v>28035266</v>
      </c>
      <c r="G20" s="23">
        <v>1657089.46</v>
      </c>
      <c r="H20" s="23">
        <v>8822018.1999999993</v>
      </c>
      <c r="I20" s="23">
        <f>+G20+H20</f>
        <v>10479107.66</v>
      </c>
      <c r="J20" s="57">
        <f>I20/F20%</f>
        <v>37.378306522934366</v>
      </c>
      <c r="K20" s="23">
        <f>E20+I20</f>
        <v>47033928.560000002</v>
      </c>
      <c r="L20" s="57">
        <f t="shared" ref="L20:L23" si="14">K20/D20%</f>
        <v>31.875732937199047</v>
      </c>
      <c r="N20" s="71"/>
    </row>
    <row r="21" spans="1:16" ht="48.75" customHeight="1" x14ac:dyDescent="0.2">
      <c r="A21" s="24">
        <v>256869</v>
      </c>
      <c r="B21" s="66">
        <v>2250037</v>
      </c>
      <c r="C21" s="72" t="s">
        <v>30</v>
      </c>
      <c r="D21" s="23">
        <v>40010388.399999999</v>
      </c>
      <c r="E21" s="23">
        <v>20605369.329999998</v>
      </c>
      <c r="F21" s="73">
        <v>9511480</v>
      </c>
      <c r="G21" s="23">
        <v>1250000</v>
      </c>
      <c r="H21" s="23">
        <v>912985.22</v>
      </c>
      <c r="I21" s="23">
        <f t="shared" si="13"/>
        <v>2162985.2199999997</v>
      </c>
      <c r="J21" s="57">
        <f t="shared" si="11"/>
        <v>22.740785030300223</v>
      </c>
      <c r="K21" s="23">
        <f t="shared" si="12"/>
        <v>22768354.549999997</v>
      </c>
      <c r="L21" s="57">
        <f t="shared" si="14"/>
        <v>56.906107289875742</v>
      </c>
      <c r="N21" s="71"/>
    </row>
    <row r="22" spans="1:16" ht="48.75" customHeight="1" x14ac:dyDescent="0.2">
      <c r="A22" s="16">
        <v>326206</v>
      </c>
      <c r="B22" s="66">
        <v>2284722</v>
      </c>
      <c r="C22" s="72" t="str">
        <f>C23:F23</f>
        <v>MEJORAMIENTO DE LOS SERVICIOS DE SALUD DEL ESTABLECIMIENTO DE SALUD PROGRESO, DEL DISTRITO DE CHIMBOTE, PROVINCIA DE SANTA, DEPARTAMENTO DE ANCASH</v>
      </c>
      <c r="D22" s="73">
        <v>73072983</v>
      </c>
      <c r="E22" s="73">
        <v>28923430.600000001</v>
      </c>
      <c r="F22" s="73">
        <v>15971032</v>
      </c>
      <c r="G22" s="73">
        <v>1346326.08</v>
      </c>
      <c r="H22" s="73">
        <v>1477127.71</v>
      </c>
      <c r="I22" s="73">
        <f t="shared" si="13"/>
        <v>2823453.79</v>
      </c>
      <c r="J22" s="39">
        <f t="shared" si="11"/>
        <v>17.678593280634587</v>
      </c>
      <c r="K22" s="23">
        <f t="shared" si="12"/>
        <v>31746884.390000001</v>
      </c>
      <c r="L22" s="39">
        <f t="shared" si="14"/>
        <v>43.445447396064289</v>
      </c>
      <c r="N22" s="71"/>
    </row>
    <row r="23" spans="1:16" ht="52.5" customHeight="1" x14ac:dyDescent="0.2">
      <c r="A23" s="24">
        <v>327681</v>
      </c>
      <c r="B23" s="66">
        <v>2285573</v>
      </c>
      <c r="C23" s="72" t="s">
        <v>31</v>
      </c>
      <c r="D23" s="73">
        <v>45046911.630000003</v>
      </c>
      <c r="E23" s="73">
        <v>2306781.9500000002</v>
      </c>
      <c r="F23" s="73">
        <v>7847244</v>
      </c>
      <c r="G23" s="73">
        <v>176440</v>
      </c>
      <c r="H23" s="73">
        <v>75703.7</v>
      </c>
      <c r="I23" s="73">
        <f t="shared" si="13"/>
        <v>252143.7</v>
      </c>
      <c r="J23" s="57">
        <f t="shared" si="11"/>
        <v>3.2131497376658609</v>
      </c>
      <c r="K23" s="23">
        <f t="shared" si="12"/>
        <v>2558925.6500000004</v>
      </c>
      <c r="L23" s="57">
        <f t="shared" si="14"/>
        <v>5.6805795500880158</v>
      </c>
      <c r="N23" s="71"/>
    </row>
    <row r="24" spans="1:16" ht="68.45" customHeight="1" x14ac:dyDescent="0.2">
      <c r="A24" s="66">
        <v>2321591</v>
      </c>
      <c r="B24" s="66">
        <v>2321591</v>
      </c>
      <c r="C24" s="72" t="s">
        <v>32</v>
      </c>
      <c r="D24" s="73">
        <v>103449297.95</v>
      </c>
      <c r="E24" s="73">
        <v>143286.01999999999</v>
      </c>
      <c r="F24" s="73">
        <v>2402108</v>
      </c>
      <c r="G24" s="73">
        <v>0</v>
      </c>
      <c r="H24" s="73">
        <v>210495</v>
      </c>
      <c r="I24" s="73">
        <f t="shared" si="13"/>
        <v>210495</v>
      </c>
      <c r="J24" s="39">
        <f t="shared" si="11"/>
        <v>8.7629282280397049</v>
      </c>
      <c r="K24" s="23">
        <f t="shared" si="12"/>
        <v>353781.02</v>
      </c>
      <c r="L24" s="39">
        <f t="shared" ref="L24:L30" si="15">K24/D24%</f>
        <v>0.34198494045942435</v>
      </c>
      <c r="N24" s="71"/>
    </row>
    <row r="25" spans="1:16" ht="48.75" customHeight="1" x14ac:dyDescent="0.2">
      <c r="A25" s="66">
        <v>2335476</v>
      </c>
      <c r="B25" s="66">
        <v>2335476</v>
      </c>
      <c r="C25" s="72" t="s">
        <v>33</v>
      </c>
      <c r="D25" s="73">
        <v>33846142</v>
      </c>
      <c r="E25" s="73">
        <v>93650</v>
      </c>
      <c r="F25" s="73">
        <v>1153867</v>
      </c>
      <c r="G25" s="73">
        <v>0</v>
      </c>
      <c r="H25" s="73">
        <v>20000</v>
      </c>
      <c r="I25" s="73">
        <f>+G25+H25</f>
        <v>20000</v>
      </c>
      <c r="J25" s="39">
        <f t="shared" si="11"/>
        <v>1.7333020183435353</v>
      </c>
      <c r="K25" s="23">
        <f t="shared" si="12"/>
        <v>113650</v>
      </c>
      <c r="L25" s="39">
        <f t="shared" si="15"/>
        <v>0.33578420843356388</v>
      </c>
      <c r="N25" s="71"/>
    </row>
    <row r="26" spans="1:16" ht="48.75" customHeight="1" x14ac:dyDescent="0.2">
      <c r="A26" s="16">
        <v>374962</v>
      </c>
      <c r="B26" s="66" t="s">
        <v>53</v>
      </c>
      <c r="C26" s="72" t="s">
        <v>34</v>
      </c>
      <c r="D26" s="73">
        <v>108190617</v>
      </c>
      <c r="E26" s="73">
        <v>942886.15</v>
      </c>
      <c r="F26" s="73">
        <v>1162599</v>
      </c>
      <c r="G26" s="73">
        <v>0</v>
      </c>
      <c r="H26" s="73">
        <v>4300</v>
      </c>
      <c r="I26" s="73">
        <f t="shared" si="13"/>
        <v>4300</v>
      </c>
      <c r="J26" s="39">
        <f t="shared" si="11"/>
        <v>0.36986097528038475</v>
      </c>
      <c r="K26" s="23">
        <f t="shared" si="12"/>
        <v>947186.15</v>
      </c>
      <c r="L26" s="39">
        <f t="shared" si="15"/>
        <v>0.87547901681714235</v>
      </c>
      <c r="N26" s="71"/>
    </row>
    <row r="27" spans="1:16" ht="48.75" customHeight="1" x14ac:dyDescent="0.2">
      <c r="A27" s="16">
        <v>381809</v>
      </c>
      <c r="B27" s="66">
        <v>2343118</v>
      </c>
      <c r="C27" s="72" t="s">
        <v>35</v>
      </c>
      <c r="D27" s="73">
        <v>18989050</v>
      </c>
      <c r="E27" s="73">
        <v>456205.56</v>
      </c>
      <c r="F27" s="73">
        <v>644331</v>
      </c>
      <c r="G27" s="73">
        <v>0</v>
      </c>
      <c r="H27" s="73">
        <v>0</v>
      </c>
      <c r="I27" s="73">
        <f t="shared" si="13"/>
        <v>0</v>
      </c>
      <c r="J27" s="39">
        <f t="shared" si="11"/>
        <v>0</v>
      </c>
      <c r="K27" s="23">
        <f t="shared" si="12"/>
        <v>456205.56</v>
      </c>
      <c r="L27" s="39">
        <f t="shared" si="15"/>
        <v>2.4024664740995467</v>
      </c>
      <c r="N27" s="71"/>
    </row>
    <row r="28" spans="1:16" ht="47.25" customHeight="1" x14ac:dyDescent="0.2">
      <c r="A28" s="16">
        <v>381818</v>
      </c>
      <c r="B28" s="66">
        <v>2343128</v>
      </c>
      <c r="C28" s="72" t="s">
        <v>36</v>
      </c>
      <c r="D28" s="73">
        <v>29754744.280000001</v>
      </c>
      <c r="E28" s="73">
        <v>2124722.02</v>
      </c>
      <c r="F28" s="73">
        <v>655370</v>
      </c>
      <c r="G28" s="73">
        <v>0</v>
      </c>
      <c r="H28" s="73">
        <v>195049.82</v>
      </c>
      <c r="I28" s="73">
        <f t="shared" si="13"/>
        <v>195049.82</v>
      </c>
      <c r="J28" s="39">
        <f t="shared" si="11"/>
        <v>29.761786471764044</v>
      </c>
      <c r="K28" s="23">
        <f t="shared" si="12"/>
        <v>2319771.84</v>
      </c>
      <c r="L28" s="39">
        <f t="shared" si="15"/>
        <v>7.7963091134991256</v>
      </c>
      <c r="N28" s="71"/>
    </row>
    <row r="29" spans="1:16" ht="47.25" customHeight="1" x14ac:dyDescent="0.2">
      <c r="A29" s="16">
        <v>382078</v>
      </c>
      <c r="B29" s="66">
        <v>2343407</v>
      </c>
      <c r="C29" s="72" t="s">
        <v>37</v>
      </c>
      <c r="D29" s="73">
        <v>77449591.150000006</v>
      </c>
      <c r="E29" s="73">
        <v>22974873.780000001</v>
      </c>
      <c r="F29" s="73">
        <v>28000000</v>
      </c>
      <c r="G29" s="73">
        <v>1842051.9</v>
      </c>
      <c r="H29" s="73">
        <v>1721855.86</v>
      </c>
      <c r="I29" s="73">
        <f t="shared" si="13"/>
        <v>3563907.76</v>
      </c>
      <c r="J29" s="39">
        <f t="shared" si="11"/>
        <v>12.728242</v>
      </c>
      <c r="K29" s="23">
        <f t="shared" si="12"/>
        <v>26538781.539999999</v>
      </c>
      <c r="L29" s="39">
        <f t="shared" si="15"/>
        <v>34.265876870287386</v>
      </c>
      <c r="N29" s="71"/>
    </row>
    <row r="30" spans="1:16" ht="47.25" customHeight="1" x14ac:dyDescent="0.2">
      <c r="A30" s="16">
        <v>382960</v>
      </c>
      <c r="B30" s="66">
        <v>2344420</v>
      </c>
      <c r="C30" s="72" t="s">
        <v>38</v>
      </c>
      <c r="D30" s="73">
        <v>34399283.530000001</v>
      </c>
      <c r="E30" s="73">
        <v>556490.19999999995</v>
      </c>
      <c r="F30" s="73">
        <v>15278276</v>
      </c>
      <c r="G30" s="73">
        <v>3044481.57</v>
      </c>
      <c r="H30" s="73">
        <v>154174.1</v>
      </c>
      <c r="I30" s="73">
        <f t="shared" si="13"/>
        <v>3198655.67</v>
      </c>
      <c r="J30" s="39">
        <f>I30/F30%</f>
        <v>20.935972553447783</v>
      </c>
      <c r="K30" s="23">
        <f t="shared" si="12"/>
        <v>3755145.87</v>
      </c>
      <c r="L30" s="39">
        <f t="shared" si="15"/>
        <v>10.916349076646014</v>
      </c>
      <c r="N30" s="71"/>
    </row>
    <row r="31" spans="1:16" ht="47.25" customHeight="1" x14ac:dyDescent="0.2">
      <c r="A31" s="16">
        <v>383146</v>
      </c>
      <c r="B31" s="66">
        <v>2344621</v>
      </c>
      <c r="C31" s="72" t="s">
        <v>39</v>
      </c>
      <c r="D31" s="73">
        <v>68407859</v>
      </c>
      <c r="E31" s="73">
        <v>552908.76</v>
      </c>
      <c r="F31" s="73">
        <v>1134837</v>
      </c>
      <c r="G31" s="73">
        <v>0</v>
      </c>
      <c r="H31" s="73">
        <v>752064.79</v>
      </c>
      <c r="I31" s="73">
        <f t="shared" ref="I31:I43" si="16">+G31+H31</f>
        <v>752064.79</v>
      </c>
      <c r="J31" s="39">
        <f t="shared" ref="J31:J43" si="17">I31/F31%</f>
        <v>66.270732272564246</v>
      </c>
      <c r="K31" s="23">
        <f t="shared" ref="K31:K43" si="18">E31+I31</f>
        <v>1304973.55</v>
      </c>
      <c r="L31" s="39">
        <f t="shared" ref="L31:L43" si="19">K31/D31%</f>
        <v>1.907636884235772</v>
      </c>
      <c r="N31" s="71"/>
    </row>
    <row r="32" spans="1:16" ht="57.75" customHeight="1" x14ac:dyDescent="0.2">
      <c r="A32" s="66">
        <v>2347056</v>
      </c>
      <c r="B32" s="66">
        <v>2347056</v>
      </c>
      <c r="C32" s="72" t="s">
        <v>40</v>
      </c>
      <c r="D32" s="73">
        <v>35712943.119999997</v>
      </c>
      <c r="E32" s="73">
        <v>696041.67</v>
      </c>
      <c r="F32" s="73">
        <v>8500000</v>
      </c>
      <c r="G32" s="73">
        <v>0</v>
      </c>
      <c r="H32" s="73">
        <v>286115</v>
      </c>
      <c r="I32" s="73">
        <f t="shared" si="16"/>
        <v>286115</v>
      </c>
      <c r="J32" s="39">
        <f t="shared" si="17"/>
        <v>3.3660588235294115</v>
      </c>
      <c r="K32" s="23">
        <f t="shared" si="18"/>
        <v>982156.67</v>
      </c>
      <c r="L32" s="39">
        <f t="shared" si="19"/>
        <v>2.7501420611004521</v>
      </c>
      <c r="N32" s="71"/>
    </row>
    <row r="33" spans="1:14" ht="57.75" customHeight="1" x14ac:dyDescent="0.2">
      <c r="A33" s="66">
        <v>2362485</v>
      </c>
      <c r="B33" s="66">
        <v>2362485</v>
      </c>
      <c r="C33" s="72" t="s">
        <v>42</v>
      </c>
      <c r="D33" s="73">
        <v>142786859.22999999</v>
      </c>
      <c r="E33" s="73">
        <v>516940.78</v>
      </c>
      <c r="F33" s="73">
        <v>63440636</v>
      </c>
      <c r="G33" s="73">
        <v>5260</v>
      </c>
      <c r="H33" s="73">
        <v>30506</v>
      </c>
      <c r="I33" s="73">
        <f t="shared" si="16"/>
        <v>35766</v>
      </c>
      <c r="J33" s="39">
        <f t="shared" si="17"/>
        <v>5.6377114504337571E-2</v>
      </c>
      <c r="K33" s="23">
        <f t="shared" si="18"/>
        <v>552706.78</v>
      </c>
      <c r="L33" s="39">
        <f t="shared" si="19"/>
        <v>0.3870851862563236</v>
      </c>
      <c r="N33" s="71"/>
    </row>
    <row r="34" spans="1:14" ht="57.75" customHeight="1" x14ac:dyDescent="0.2">
      <c r="A34" s="66">
        <v>385674</v>
      </c>
      <c r="B34" s="66">
        <v>2372478</v>
      </c>
      <c r="C34" s="72" t="s">
        <v>107</v>
      </c>
      <c r="D34" s="73">
        <v>37955435.93</v>
      </c>
      <c r="E34" s="73">
        <v>6739113.3899999997</v>
      </c>
      <c r="F34" s="73">
        <v>14963744</v>
      </c>
      <c r="G34" s="73">
        <v>554720.15</v>
      </c>
      <c r="H34" s="73">
        <v>220188.44</v>
      </c>
      <c r="I34" s="73">
        <f t="shared" si="16"/>
        <v>774908.59000000008</v>
      </c>
      <c r="J34" s="39">
        <f t="shared" si="17"/>
        <v>5.1785742258087284</v>
      </c>
      <c r="K34" s="23">
        <f t="shared" si="18"/>
        <v>7514021.9799999995</v>
      </c>
      <c r="L34" s="39">
        <f t="shared" si="19"/>
        <v>19.796958711942793</v>
      </c>
      <c r="N34" s="71"/>
    </row>
    <row r="35" spans="1:14" ht="54" customHeight="1" x14ac:dyDescent="0.2">
      <c r="A35" s="66">
        <v>2381374</v>
      </c>
      <c r="B35" s="66">
        <v>2381374</v>
      </c>
      <c r="C35" s="72" t="s">
        <v>43</v>
      </c>
      <c r="D35" s="73">
        <v>104721901.97</v>
      </c>
      <c r="E35" s="73">
        <v>521813.66</v>
      </c>
      <c r="F35" s="73">
        <v>1050114</v>
      </c>
      <c r="G35" s="73">
        <v>0</v>
      </c>
      <c r="H35" s="73">
        <v>1680</v>
      </c>
      <c r="I35" s="73">
        <f t="shared" si="16"/>
        <v>1680</v>
      </c>
      <c r="J35" s="39">
        <f t="shared" si="17"/>
        <v>0.15998263045726466</v>
      </c>
      <c r="K35" s="23">
        <f t="shared" si="18"/>
        <v>523493.66</v>
      </c>
      <c r="L35" s="39">
        <f t="shared" si="19"/>
        <v>0.49988937381023391</v>
      </c>
      <c r="N35" s="71"/>
    </row>
    <row r="36" spans="1:14" ht="49.5" customHeight="1" x14ac:dyDescent="0.2">
      <c r="A36" s="66">
        <v>2386498</v>
      </c>
      <c r="B36" s="66">
        <v>2386498</v>
      </c>
      <c r="C36" s="72" t="s">
        <v>44</v>
      </c>
      <c r="D36" s="73">
        <v>97397247.409999996</v>
      </c>
      <c r="E36" s="73">
        <v>1160</v>
      </c>
      <c r="F36" s="73">
        <v>2043174</v>
      </c>
      <c r="G36" s="73">
        <v>0</v>
      </c>
      <c r="H36" s="73">
        <v>71303</v>
      </c>
      <c r="I36" s="73">
        <f t="shared" si="16"/>
        <v>71303</v>
      </c>
      <c r="J36" s="39">
        <f t="shared" si="17"/>
        <v>3.4898153559119289</v>
      </c>
      <c r="K36" s="23">
        <f t="shared" si="18"/>
        <v>72463</v>
      </c>
      <c r="L36" s="39">
        <f t="shared" si="19"/>
        <v>7.439943317387844E-2</v>
      </c>
      <c r="N36" s="71"/>
    </row>
    <row r="37" spans="1:14" ht="57" customHeight="1" x14ac:dyDescent="0.2">
      <c r="A37" s="66">
        <v>2386533</v>
      </c>
      <c r="B37" s="66">
        <v>2386533</v>
      </c>
      <c r="C37" s="72" t="s">
        <v>45</v>
      </c>
      <c r="D37" s="73">
        <v>122556061.31999999</v>
      </c>
      <c r="E37" s="73">
        <v>282469.43</v>
      </c>
      <c r="F37" s="73">
        <v>48716358</v>
      </c>
      <c r="G37" s="73">
        <v>353677.08</v>
      </c>
      <c r="H37" s="73">
        <v>283583.3</v>
      </c>
      <c r="I37" s="73">
        <f t="shared" si="16"/>
        <v>637260.38</v>
      </c>
      <c r="J37" s="39">
        <f t="shared" si="17"/>
        <v>1.3081034916444287</v>
      </c>
      <c r="K37" s="23">
        <f t="shared" si="18"/>
        <v>919729.81</v>
      </c>
      <c r="L37" s="39">
        <f t="shared" si="19"/>
        <v>0.75045640345648801</v>
      </c>
      <c r="N37" s="71"/>
    </row>
    <row r="38" spans="1:14" ht="48" customHeight="1" x14ac:dyDescent="0.2">
      <c r="A38" s="66">
        <v>2386577</v>
      </c>
      <c r="B38" s="66">
        <v>2386577</v>
      </c>
      <c r="C38" s="72" t="s">
        <v>46</v>
      </c>
      <c r="D38" s="73">
        <v>88231060.459999993</v>
      </c>
      <c r="E38" s="73">
        <v>520594.01</v>
      </c>
      <c r="F38" s="73">
        <v>42180923</v>
      </c>
      <c r="G38" s="73">
        <v>212696.47</v>
      </c>
      <c r="H38" s="73">
        <v>314402.28999999998</v>
      </c>
      <c r="I38" s="73">
        <f t="shared" si="16"/>
        <v>527098.76</v>
      </c>
      <c r="J38" s="39">
        <f>I38/F38%</f>
        <v>1.2496140968750258</v>
      </c>
      <c r="K38" s="23">
        <f t="shared" si="18"/>
        <v>1047692.77</v>
      </c>
      <c r="L38" s="39">
        <f t="shared" si="19"/>
        <v>1.1874421145317378</v>
      </c>
      <c r="N38" s="71"/>
    </row>
    <row r="39" spans="1:14" ht="64.5" customHeight="1" x14ac:dyDescent="0.2">
      <c r="A39" s="66">
        <v>2409087</v>
      </c>
      <c r="B39" s="66">
        <v>2409087</v>
      </c>
      <c r="C39" s="72" t="s">
        <v>47</v>
      </c>
      <c r="D39" s="73">
        <v>5774500.3600000003</v>
      </c>
      <c r="E39" s="73">
        <v>177958</v>
      </c>
      <c r="F39" s="73">
        <v>2931602</v>
      </c>
      <c r="G39" s="73">
        <v>0</v>
      </c>
      <c r="H39" s="73">
        <v>0</v>
      </c>
      <c r="I39" s="73">
        <f t="shared" si="16"/>
        <v>0</v>
      </c>
      <c r="J39" s="39">
        <f t="shared" si="17"/>
        <v>0</v>
      </c>
      <c r="K39" s="23">
        <f t="shared" si="18"/>
        <v>177958</v>
      </c>
      <c r="L39" s="39">
        <f t="shared" si="19"/>
        <v>3.081790439095236</v>
      </c>
      <c r="N39" s="71"/>
    </row>
    <row r="40" spans="1:14" ht="42" customHeight="1" x14ac:dyDescent="0.2">
      <c r="A40" s="66">
        <v>2426642</v>
      </c>
      <c r="B40" s="66">
        <v>2426642</v>
      </c>
      <c r="C40" s="72" t="s">
        <v>48</v>
      </c>
      <c r="D40" s="73">
        <v>2311285.27</v>
      </c>
      <c r="E40" s="73">
        <v>0</v>
      </c>
      <c r="F40" s="73">
        <v>2311285</v>
      </c>
      <c r="G40" s="73">
        <v>0</v>
      </c>
      <c r="H40" s="73">
        <v>2033</v>
      </c>
      <c r="I40" s="73">
        <f t="shared" si="16"/>
        <v>2033</v>
      </c>
      <c r="J40" s="39">
        <f t="shared" si="17"/>
        <v>8.795972803007851E-2</v>
      </c>
      <c r="K40" s="23">
        <f t="shared" si="18"/>
        <v>2033</v>
      </c>
      <c r="L40" s="39">
        <f t="shared" si="19"/>
        <v>8.7959717754788447E-2</v>
      </c>
      <c r="N40" s="71"/>
    </row>
    <row r="41" spans="1:14" ht="64.5" customHeight="1" x14ac:dyDescent="0.2">
      <c r="A41" s="66">
        <v>2426777</v>
      </c>
      <c r="B41" s="66">
        <v>2426777</v>
      </c>
      <c r="C41" s="72" t="s">
        <v>49</v>
      </c>
      <c r="D41" s="73">
        <v>2881119</v>
      </c>
      <c r="E41" s="73">
        <v>0</v>
      </c>
      <c r="F41" s="73">
        <v>2881119</v>
      </c>
      <c r="G41" s="73">
        <v>0</v>
      </c>
      <c r="H41" s="73">
        <v>108020</v>
      </c>
      <c r="I41" s="73">
        <f t="shared" si="16"/>
        <v>108020</v>
      </c>
      <c r="J41" s="39">
        <f t="shared" si="17"/>
        <v>3.7492377093761142</v>
      </c>
      <c r="K41" s="23">
        <f t="shared" si="18"/>
        <v>108020</v>
      </c>
      <c r="L41" s="39">
        <f t="shared" si="19"/>
        <v>3.7492377093761142</v>
      </c>
      <c r="N41" s="71"/>
    </row>
    <row r="42" spans="1:14" ht="47.25" customHeight="1" x14ac:dyDescent="0.2">
      <c r="A42" s="66">
        <v>2426778</v>
      </c>
      <c r="B42" s="66">
        <v>2426778</v>
      </c>
      <c r="C42" s="72" t="s">
        <v>50</v>
      </c>
      <c r="D42" s="73">
        <v>2295820</v>
      </c>
      <c r="E42" s="73">
        <v>0</v>
      </c>
      <c r="F42" s="73">
        <v>2295820</v>
      </c>
      <c r="G42" s="73">
        <v>0</v>
      </c>
      <c r="H42" s="73">
        <v>129591</v>
      </c>
      <c r="I42" s="73">
        <f t="shared" si="16"/>
        <v>129591</v>
      </c>
      <c r="J42" s="39">
        <f t="shared" si="17"/>
        <v>5.6446498418865589</v>
      </c>
      <c r="K42" s="23">
        <f t="shared" si="18"/>
        <v>129591</v>
      </c>
      <c r="L42" s="39">
        <f t="shared" si="19"/>
        <v>5.6446498418865589</v>
      </c>
      <c r="N42" s="71"/>
    </row>
    <row r="43" spans="1:14" ht="47.25" customHeight="1" x14ac:dyDescent="0.2">
      <c r="A43" s="66">
        <v>2426793</v>
      </c>
      <c r="B43" s="66">
        <v>2426793</v>
      </c>
      <c r="C43" s="72" t="s">
        <v>51</v>
      </c>
      <c r="D43" s="73">
        <v>2871405</v>
      </c>
      <c r="E43" s="73">
        <v>0</v>
      </c>
      <c r="F43" s="73">
        <v>2871405</v>
      </c>
      <c r="G43" s="73">
        <v>0</v>
      </c>
      <c r="H43" s="73">
        <v>98240</v>
      </c>
      <c r="I43" s="73">
        <f t="shared" si="16"/>
        <v>98240</v>
      </c>
      <c r="J43" s="39">
        <f t="shared" si="17"/>
        <v>3.4213216178142756</v>
      </c>
      <c r="K43" s="23">
        <f t="shared" si="18"/>
        <v>98240</v>
      </c>
      <c r="L43" s="39">
        <f t="shared" si="19"/>
        <v>3.4213216178142756</v>
      </c>
      <c r="N43" s="71"/>
    </row>
    <row r="44" spans="1:14" ht="27.75" customHeight="1" x14ac:dyDescent="0.2">
      <c r="A44" s="16"/>
      <c r="B44" s="24"/>
      <c r="C44" s="47" t="s">
        <v>23</v>
      </c>
      <c r="D44" s="47"/>
      <c r="E44" s="27">
        <f>+SUM(E45:E45)</f>
        <v>0</v>
      </c>
      <c r="F44" s="27">
        <f>+SUM(F45:F45)</f>
        <v>71500</v>
      </c>
      <c r="G44" s="27">
        <f>+SUM(G45:G45)</f>
        <v>0</v>
      </c>
      <c r="H44" s="27">
        <f>+SUM(H45:H45)</f>
        <v>0</v>
      </c>
      <c r="I44" s="27">
        <f>+SUM(I45:I45)</f>
        <v>0</v>
      </c>
      <c r="J44" s="48">
        <f>I44/F44%</f>
        <v>0</v>
      </c>
      <c r="K44" s="27">
        <f>+SUM(K45:K45)</f>
        <v>0</v>
      </c>
      <c r="L44" s="27"/>
    </row>
    <row r="45" spans="1:14" ht="64.5" customHeight="1" x14ac:dyDescent="0.2">
      <c r="A45" s="66">
        <v>2430176</v>
      </c>
      <c r="B45" s="66">
        <v>2430176</v>
      </c>
      <c r="C45" s="22" t="s">
        <v>66</v>
      </c>
      <c r="D45" s="23">
        <v>71500</v>
      </c>
      <c r="E45" s="23">
        <v>0</v>
      </c>
      <c r="F45" s="23">
        <v>71500</v>
      </c>
      <c r="G45" s="23">
        <v>0</v>
      </c>
      <c r="H45" s="23">
        <v>0</v>
      </c>
      <c r="I45" s="23">
        <f>+G45+H45</f>
        <v>0</v>
      </c>
      <c r="J45" s="39">
        <f>I45/F45%</f>
        <v>0</v>
      </c>
      <c r="K45" s="23">
        <f>E45+I45</f>
        <v>0</v>
      </c>
      <c r="L45" s="39">
        <f>K45/D45%</f>
        <v>0</v>
      </c>
    </row>
    <row r="46" spans="1:14" ht="26.25" customHeight="1" x14ac:dyDescent="0.2">
      <c r="A46" s="22"/>
      <c r="B46" s="24"/>
      <c r="C46" s="47" t="s">
        <v>69</v>
      </c>
      <c r="D46" s="47"/>
      <c r="E46" s="27">
        <f>SUM(E47:E56)</f>
        <v>0</v>
      </c>
      <c r="F46" s="27">
        <f>SUM(F47:F56)</f>
        <v>375897</v>
      </c>
      <c r="G46" s="27">
        <f>SUM(G47:G56)</f>
        <v>0</v>
      </c>
      <c r="H46" s="27">
        <f>SUM(H47:H56)</f>
        <v>0</v>
      </c>
      <c r="I46" s="27">
        <f>SUM(I47:I56)</f>
        <v>0</v>
      </c>
      <c r="J46" s="53">
        <f>I46/F46%</f>
        <v>0</v>
      </c>
      <c r="K46" s="27">
        <f>E46+I46</f>
        <v>0</v>
      </c>
      <c r="L46" s="27"/>
    </row>
    <row r="47" spans="1:14" ht="102.75" customHeight="1" x14ac:dyDescent="0.2">
      <c r="A47" s="66">
        <v>2430716</v>
      </c>
      <c r="B47" s="66">
        <v>2430716</v>
      </c>
      <c r="C47" s="72" t="s">
        <v>74</v>
      </c>
      <c r="D47" s="23">
        <v>139646.67000000001</v>
      </c>
      <c r="E47" s="23">
        <v>0</v>
      </c>
      <c r="F47" s="23">
        <v>139647</v>
      </c>
      <c r="G47" s="23">
        <v>0</v>
      </c>
      <c r="H47" s="23">
        <v>0</v>
      </c>
      <c r="I47" s="23">
        <f t="shared" ref="I47" si="20">+G47+H47</f>
        <v>0</v>
      </c>
      <c r="J47" s="39">
        <f t="shared" ref="J47" si="21">I47/F47%</f>
        <v>0</v>
      </c>
      <c r="K47" s="23">
        <f t="shared" ref="K47" si="22">E47+I47</f>
        <v>0</v>
      </c>
      <c r="L47" s="39">
        <f t="shared" ref="L47" si="23">K47/D47%</f>
        <v>0</v>
      </c>
    </row>
    <row r="48" spans="1:14" ht="75" customHeight="1" x14ac:dyDescent="0.2">
      <c r="A48" s="66">
        <v>2430769</v>
      </c>
      <c r="B48" s="66">
        <v>2430769</v>
      </c>
      <c r="C48" s="72" t="s">
        <v>110</v>
      </c>
      <c r="D48" s="23">
        <v>26250</v>
      </c>
      <c r="E48" s="23">
        <v>0</v>
      </c>
      <c r="F48" s="23">
        <v>26250</v>
      </c>
      <c r="G48" s="23">
        <v>0</v>
      </c>
      <c r="H48" s="23">
        <v>0</v>
      </c>
      <c r="I48" s="23">
        <f t="shared" ref="I48:I56" si="24">+G48+H48</f>
        <v>0</v>
      </c>
      <c r="J48" s="39">
        <f t="shared" ref="J48:J56" si="25">I48/F48%</f>
        <v>0</v>
      </c>
      <c r="K48" s="23">
        <f t="shared" ref="K48:K56" si="26">E48+I48</f>
        <v>0</v>
      </c>
      <c r="L48" s="39">
        <f t="shared" ref="L48:L56" si="27">K48/D48%</f>
        <v>0</v>
      </c>
    </row>
    <row r="49" spans="1:24" ht="76.5" customHeight="1" x14ac:dyDescent="0.2">
      <c r="A49" s="66">
        <v>2430771</v>
      </c>
      <c r="B49" s="66">
        <v>2430771</v>
      </c>
      <c r="C49" s="72" t="s">
        <v>111</v>
      </c>
      <c r="D49" s="23">
        <v>26250</v>
      </c>
      <c r="E49" s="23">
        <v>0</v>
      </c>
      <c r="F49" s="23">
        <v>26250</v>
      </c>
      <c r="G49" s="23">
        <v>0</v>
      </c>
      <c r="H49" s="23">
        <v>0</v>
      </c>
      <c r="I49" s="23">
        <f t="shared" si="24"/>
        <v>0</v>
      </c>
      <c r="J49" s="39">
        <f t="shared" si="25"/>
        <v>0</v>
      </c>
      <c r="K49" s="23">
        <f t="shared" si="26"/>
        <v>0</v>
      </c>
      <c r="L49" s="39">
        <f t="shared" si="27"/>
        <v>0</v>
      </c>
    </row>
    <row r="50" spans="1:24" ht="70.5" customHeight="1" x14ac:dyDescent="0.2">
      <c r="A50" s="66">
        <v>2430773</v>
      </c>
      <c r="B50" s="66">
        <v>2430773</v>
      </c>
      <c r="C50" s="72" t="s">
        <v>112</v>
      </c>
      <c r="D50" s="23">
        <v>26250</v>
      </c>
      <c r="E50" s="23">
        <v>0</v>
      </c>
      <c r="F50" s="23">
        <v>26250</v>
      </c>
      <c r="G50" s="23">
        <v>0</v>
      </c>
      <c r="H50" s="23">
        <v>0</v>
      </c>
      <c r="I50" s="23">
        <f t="shared" si="24"/>
        <v>0</v>
      </c>
      <c r="J50" s="39">
        <f t="shared" si="25"/>
        <v>0</v>
      </c>
      <c r="K50" s="23">
        <f t="shared" si="26"/>
        <v>0</v>
      </c>
      <c r="L50" s="39">
        <f t="shared" si="27"/>
        <v>0</v>
      </c>
    </row>
    <row r="51" spans="1:24" ht="60" customHeight="1" x14ac:dyDescent="0.2">
      <c r="A51" s="66">
        <v>2430775</v>
      </c>
      <c r="B51" s="66">
        <v>2430775</v>
      </c>
      <c r="C51" s="72" t="s">
        <v>113</v>
      </c>
      <c r="D51" s="23">
        <v>26250</v>
      </c>
      <c r="E51" s="23">
        <v>0</v>
      </c>
      <c r="F51" s="23">
        <v>26250</v>
      </c>
      <c r="G51" s="23">
        <v>0</v>
      </c>
      <c r="H51" s="23">
        <v>0</v>
      </c>
      <c r="I51" s="23">
        <f t="shared" si="24"/>
        <v>0</v>
      </c>
      <c r="J51" s="39">
        <f t="shared" si="25"/>
        <v>0</v>
      </c>
      <c r="K51" s="23">
        <f t="shared" si="26"/>
        <v>0</v>
      </c>
      <c r="L51" s="39">
        <f t="shared" si="27"/>
        <v>0</v>
      </c>
    </row>
    <row r="52" spans="1:24" ht="72" customHeight="1" x14ac:dyDescent="0.2">
      <c r="A52" s="66">
        <v>2430776</v>
      </c>
      <c r="B52" s="66">
        <v>2430776</v>
      </c>
      <c r="C52" s="72" t="s">
        <v>114</v>
      </c>
      <c r="D52" s="23">
        <v>26250</v>
      </c>
      <c r="E52" s="23">
        <v>0</v>
      </c>
      <c r="F52" s="23">
        <v>26250</v>
      </c>
      <c r="G52" s="23">
        <v>0</v>
      </c>
      <c r="H52" s="23">
        <v>0</v>
      </c>
      <c r="I52" s="23">
        <f t="shared" si="24"/>
        <v>0</v>
      </c>
      <c r="J52" s="39">
        <f t="shared" si="25"/>
        <v>0</v>
      </c>
      <c r="K52" s="23">
        <f t="shared" si="26"/>
        <v>0</v>
      </c>
      <c r="L52" s="39">
        <f t="shared" si="27"/>
        <v>0</v>
      </c>
    </row>
    <row r="53" spans="1:24" ht="66" customHeight="1" x14ac:dyDescent="0.2">
      <c r="A53" s="66">
        <v>2430777</v>
      </c>
      <c r="B53" s="66">
        <v>2430777</v>
      </c>
      <c r="C53" s="72" t="s">
        <v>106</v>
      </c>
      <c r="D53" s="23">
        <v>26250</v>
      </c>
      <c r="E53" s="23">
        <v>0</v>
      </c>
      <c r="F53" s="23">
        <v>26250</v>
      </c>
      <c r="G53" s="23">
        <v>0</v>
      </c>
      <c r="H53" s="23">
        <v>0</v>
      </c>
      <c r="I53" s="23">
        <f t="shared" si="24"/>
        <v>0</v>
      </c>
      <c r="J53" s="39">
        <f t="shared" si="25"/>
        <v>0</v>
      </c>
      <c r="K53" s="23">
        <f t="shared" si="26"/>
        <v>0</v>
      </c>
      <c r="L53" s="39">
        <f t="shared" si="27"/>
        <v>0</v>
      </c>
    </row>
    <row r="54" spans="1:24" ht="61.5" customHeight="1" x14ac:dyDescent="0.2">
      <c r="A54" s="66">
        <v>2430778</v>
      </c>
      <c r="B54" s="66">
        <v>2430778</v>
      </c>
      <c r="C54" s="72" t="s">
        <v>115</v>
      </c>
      <c r="D54" s="23">
        <v>26250</v>
      </c>
      <c r="E54" s="23">
        <v>0</v>
      </c>
      <c r="F54" s="23">
        <v>26250</v>
      </c>
      <c r="G54" s="23">
        <v>0</v>
      </c>
      <c r="H54" s="23">
        <v>0</v>
      </c>
      <c r="I54" s="23">
        <f t="shared" si="24"/>
        <v>0</v>
      </c>
      <c r="J54" s="39">
        <f t="shared" si="25"/>
        <v>0</v>
      </c>
      <c r="K54" s="23">
        <f t="shared" si="26"/>
        <v>0</v>
      </c>
      <c r="L54" s="39">
        <f t="shared" si="27"/>
        <v>0</v>
      </c>
    </row>
    <row r="55" spans="1:24" ht="57" customHeight="1" x14ac:dyDescent="0.2">
      <c r="A55" s="66">
        <v>2430780</v>
      </c>
      <c r="B55" s="66">
        <v>2430780</v>
      </c>
      <c r="C55" s="72" t="s">
        <v>116</v>
      </c>
      <c r="D55" s="23">
        <v>26250</v>
      </c>
      <c r="E55" s="23">
        <v>0</v>
      </c>
      <c r="F55" s="23">
        <v>26250</v>
      </c>
      <c r="G55" s="23">
        <v>0</v>
      </c>
      <c r="H55" s="23">
        <v>0</v>
      </c>
      <c r="I55" s="23">
        <f t="shared" si="24"/>
        <v>0</v>
      </c>
      <c r="J55" s="39">
        <f t="shared" si="25"/>
        <v>0</v>
      </c>
      <c r="K55" s="23">
        <f t="shared" si="26"/>
        <v>0</v>
      </c>
      <c r="L55" s="39">
        <f t="shared" si="27"/>
        <v>0</v>
      </c>
    </row>
    <row r="56" spans="1:24" ht="66" customHeight="1" x14ac:dyDescent="0.2">
      <c r="A56" s="66">
        <v>2430781</v>
      </c>
      <c r="B56" s="66">
        <v>2430781</v>
      </c>
      <c r="C56" s="72" t="s">
        <v>117</v>
      </c>
      <c r="D56" s="23">
        <v>26250</v>
      </c>
      <c r="E56" s="23">
        <v>0</v>
      </c>
      <c r="F56" s="23">
        <v>26250</v>
      </c>
      <c r="G56" s="23">
        <v>0</v>
      </c>
      <c r="H56" s="23">
        <v>0</v>
      </c>
      <c r="I56" s="23">
        <f t="shared" si="24"/>
        <v>0</v>
      </c>
      <c r="J56" s="39">
        <f t="shared" si="25"/>
        <v>0</v>
      </c>
      <c r="K56" s="23">
        <f t="shared" si="26"/>
        <v>0</v>
      </c>
      <c r="L56" s="39">
        <f t="shared" si="27"/>
        <v>0</v>
      </c>
    </row>
    <row r="57" spans="1:24" ht="26.25" customHeight="1" x14ac:dyDescent="0.2">
      <c r="A57" s="22"/>
      <c r="B57" s="24"/>
      <c r="C57" s="47" t="s">
        <v>70</v>
      </c>
      <c r="D57" s="47"/>
      <c r="E57" s="27">
        <f>SUM(E58:E58)</f>
        <v>761015.19</v>
      </c>
      <c r="F57" s="27">
        <f>SUM(F58:F58)</f>
        <v>2745949</v>
      </c>
      <c r="G57" s="27">
        <f>SUM(G58:G58)</f>
        <v>0</v>
      </c>
      <c r="H57" s="27">
        <f>SUM(H58:H58)</f>
        <v>0</v>
      </c>
      <c r="I57" s="27">
        <f>SUM(I58:I58)</f>
        <v>0</v>
      </c>
      <c r="J57" s="53">
        <f>I57/F57%</f>
        <v>0</v>
      </c>
      <c r="K57" s="27">
        <f>E57+I57</f>
        <v>761015.19</v>
      </c>
      <c r="L57" s="27"/>
    </row>
    <row r="58" spans="1:24" ht="37.5" customHeight="1" x14ac:dyDescent="0.2">
      <c r="A58" s="16">
        <v>304009</v>
      </c>
      <c r="B58" s="66">
        <v>2251577</v>
      </c>
      <c r="C58" s="72" t="s">
        <v>41</v>
      </c>
      <c r="D58" s="23">
        <v>6542763.4199999999</v>
      </c>
      <c r="E58" s="23">
        <v>761015.19</v>
      </c>
      <c r="F58" s="23">
        <v>2745949</v>
      </c>
      <c r="G58" s="23">
        <v>0</v>
      </c>
      <c r="H58" s="23">
        <v>0</v>
      </c>
      <c r="I58" s="23">
        <f t="shared" ref="I58" si="28">+G58+H58</f>
        <v>0</v>
      </c>
      <c r="J58" s="39">
        <f t="shared" ref="J58" si="29">I58/F58%</f>
        <v>0</v>
      </c>
      <c r="K58" s="23">
        <f t="shared" ref="K58" si="30">E58+I58</f>
        <v>761015.19</v>
      </c>
      <c r="L58" s="39">
        <f t="shared" ref="L58" si="31">K58/D58%</f>
        <v>11.631403141885267</v>
      </c>
      <c r="X58" s="67">
        <f t="shared" ref="X58" si="32">U58-I58</f>
        <v>0</v>
      </c>
    </row>
    <row r="59" spans="1:24" ht="32.25" customHeight="1" x14ac:dyDescent="0.2">
      <c r="A59" s="109" t="s">
        <v>100</v>
      </c>
      <c r="B59" s="109"/>
      <c r="C59" s="109"/>
      <c r="D59" s="52"/>
      <c r="E59" s="82"/>
      <c r="F59" s="19"/>
      <c r="G59" s="40"/>
      <c r="H59" s="40"/>
      <c r="I59" s="40"/>
      <c r="J59" s="41"/>
      <c r="K59" s="42"/>
      <c r="L59" s="41"/>
    </row>
    <row r="60" spans="1:24" ht="20.25" customHeight="1" x14ac:dyDescent="0.2">
      <c r="A60" s="110" t="s">
        <v>5</v>
      </c>
      <c r="B60" s="110"/>
      <c r="C60" s="110"/>
      <c r="D60" s="52"/>
      <c r="E60" s="82"/>
      <c r="F60" s="46"/>
      <c r="G60" s="40"/>
      <c r="H60" s="40"/>
      <c r="I60" s="40"/>
      <c r="J60" s="41"/>
      <c r="K60" s="42"/>
      <c r="L60" s="41"/>
    </row>
    <row r="61" spans="1:24" ht="20.25" customHeight="1" x14ac:dyDescent="0.2">
      <c r="A61" s="111" t="s">
        <v>63</v>
      </c>
      <c r="B61" s="111"/>
      <c r="C61" s="111"/>
      <c r="D61" s="65"/>
      <c r="E61" s="65"/>
    </row>
    <row r="62" spans="1:24" ht="69" customHeight="1" x14ac:dyDescent="0.2">
      <c r="A62" s="108" t="s">
        <v>118</v>
      </c>
      <c r="B62" s="108"/>
      <c r="C62" s="108"/>
    </row>
  </sheetData>
  <autoFilter ref="A6:X62"/>
  <mergeCells count="14">
    <mergeCell ref="A62:C62"/>
    <mergeCell ref="A59:C59"/>
    <mergeCell ref="A60:C60"/>
    <mergeCell ref="A61:C61"/>
    <mergeCell ref="A1:L1"/>
    <mergeCell ref="A2:L2"/>
    <mergeCell ref="K4:K5"/>
    <mergeCell ref="L4:L5"/>
    <mergeCell ref="D4:D5"/>
    <mergeCell ref="E4:E5"/>
    <mergeCell ref="B4:B5"/>
    <mergeCell ref="F4:J4"/>
    <mergeCell ref="A4:A5"/>
    <mergeCell ref="C4:C5"/>
  </mergeCells>
  <phoneticPr fontId="5" type="noConversion"/>
  <hyperlinks>
    <hyperlink ref="A21" r:id="rId1" tooltip="Buscar en el Banco de Inversiones" display="http://ofi4.mef.gob.pe/bp/ConsultarPIP/frmConsultarPIP.asp?accion=consultar&amp;txtCodigo=256869"/>
    <hyperlink ref="A28" r:id="rId2" tooltip="Buscar en el Banco de Inversiones" display="http://ofi4.mef.gob.pe/bp/ConsultarPIP/frmConsultarPIP.asp?accion=consultar&amp;txtCodigo=381818"/>
    <hyperlink ref="A61" r:id="rId3"/>
  </hyperlinks>
  <pageMargins left="0.51181102362204722" right="0.15748031496062992" top="0.27559055118110237" bottom="0.15748031496062992" header="0.31496062992125984" footer="0.15748031496062992"/>
  <pageSetup paperSize="8" scale="65" fitToHeight="0" orientation="portrait" r:id="rId4"/>
  <headerFooter alignWithMargins="0">
    <oddFooter>&amp;C&amp;P de &amp;N</oddFooter>
  </headerFooter>
  <ignoredErrors>
    <ignoredError sqref="I7 I10 I14 I5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A457"/>
  <sheetViews>
    <sheetView zoomScale="120" zoomScaleNormal="120" workbookViewId="0">
      <pane xSplit="3" ySplit="6" topLeftCell="D13" activePane="bottomRight" state="frozen"/>
      <selection pane="topRight" activeCell="C1" sqref="C1"/>
      <selection pane="bottomLeft" activeCell="A8" sqref="A8"/>
      <selection pane="bottomRight" activeCell="H13" sqref="H13"/>
    </sheetView>
  </sheetViews>
  <sheetFormatPr baseColWidth="10" defaultColWidth="11.42578125" defaultRowHeight="12" x14ac:dyDescent="0.2"/>
  <cols>
    <col min="1" max="2" width="11.7109375" style="17" customWidth="1"/>
    <col min="3" max="3" width="47" style="19" customWidth="1"/>
    <col min="4" max="4" width="12.42578125" style="19" customWidth="1"/>
    <col min="5" max="5" width="12.5703125" style="19" customWidth="1"/>
    <col min="6" max="6" width="13.140625" style="19" customWidth="1"/>
    <col min="7" max="7" width="12.85546875" style="19" customWidth="1"/>
    <col min="8" max="8" width="12.7109375" style="18" customWidth="1"/>
    <col min="9" max="9" width="12.5703125" style="18" customWidth="1"/>
    <col min="10" max="10" width="9.140625" style="29" customWidth="1"/>
    <col min="11" max="11" width="12.28515625" style="30" customWidth="1"/>
    <col min="12" max="12" width="12.28515625" style="29" customWidth="1"/>
    <col min="13" max="16" width="11.42578125" style="18" customWidth="1"/>
    <col min="17" max="16384" width="11.42578125" style="18"/>
  </cols>
  <sheetData>
    <row r="1" spans="1:20" ht="18" customHeight="1" x14ac:dyDescent="0.2">
      <c r="A1" s="129" t="s">
        <v>81</v>
      </c>
      <c r="B1" s="129"/>
      <c r="C1" s="129"/>
      <c r="D1" s="129"/>
      <c r="E1" s="129"/>
      <c r="F1" s="129"/>
      <c r="G1" s="129"/>
      <c r="H1" s="129"/>
      <c r="I1" s="129"/>
      <c r="J1" s="129"/>
      <c r="K1" s="129"/>
      <c r="L1" s="129"/>
    </row>
    <row r="2" spans="1:20" ht="18" customHeight="1" x14ac:dyDescent="0.2">
      <c r="A2" s="113" t="s">
        <v>101</v>
      </c>
      <c r="B2" s="113"/>
      <c r="C2" s="113"/>
      <c r="D2" s="113"/>
      <c r="E2" s="113"/>
      <c r="F2" s="113"/>
      <c r="G2" s="113"/>
      <c r="H2" s="113"/>
      <c r="I2" s="113"/>
      <c r="J2" s="113"/>
      <c r="K2" s="113"/>
      <c r="L2" s="113"/>
    </row>
    <row r="3" spans="1:20" ht="15" customHeight="1" x14ac:dyDescent="0.2">
      <c r="A3" s="79">
        <v>1</v>
      </c>
      <c r="B3" s="79">
        <v>2</v>
      </c>
      <c r="C3" s="79">
        <v>3</v>
      </c>
      <c r="D3" s="79">
        <v>4</v>
      </c>
      <c r="E3" s="79">
        <v>5</v>
      </c>
      <c r="F3" s="79">
        <v>6</v>
      </c>
      <c r="G3" s="79" t="s">
        <v>90</v>
      </c>
      <c r="H3" s="79" t="s">
        <v>91</v>
      </c>
      <c r="I3" s="79">
        <v>9</v>
      </c>
      <c r="J3" s="79">
        <v>10</v>
      </c>
      <c r="K3" s="79">
        <v>11</v>
      </c>
      <c r="L3" s="79">
        <v>12</v>
      </c>
    </row>
    <row r="4" spans="1:20" ht="20.25" customHeight="1" x14ac:dyDescent="0.2">
      <c r="A4" s="122" t="s">
        <v>14</v>
      </c>
      <c r="B4" s="122" t="s">
        <v>82</v>
      </c>
      <c r="C4" s="122" t="s">
        <v>4</v>
      </c>
      <c r="D4" s="118" t="s">
        <v>16</v>
      </c>
      <c r="E4" s="120" t="s">
        <v>24</v>
      </c>
      <c r="F4" s="124" t="s">
        <v>25</v>
      </c>
      <c r="G4" s="125"/>
      <c r="H4" s="125"/>
      <c r="I4" s="125"/>
      <c r="J4" s="126"/>
      <c r="K4" s="114" t="s">
        <v>83</v>
      </c>
      <c r="L4" s="116" t="s">
        <v>17</v>
      </c>
    </row>
    <row r="5" spans="1:20" s="20" customFormat="1" ht="65.25" customHeight="1" x14ac:dyDescent="0.2">
      <c r="A5" s="122"/>
      <c r="B5" s="122"/>
      <c r="C5" s="122"/>
      <c r="D5" s="131"/>
      <c r="E5" s="132"/>
      <c r="F5" s="85" t="s">
        <v>54</v>
      </c>
      <c r="G5" s="87" t="s">
        <v>103</v>
      </c>
      <c r="H5" s="88" t="s">
        <v>102</v>
      </c>
      <c r="I5" s="85" t="s">
        <v>55</v>
      </c>
      <c r="J5" s="86" t="s">
        <v>6</v>
      </c>
      <c r="K5" s="114"/>
      <c r="L5" s="130"/>
    </row>
    <row r="6" spans="1:20" ht="21.75" customHeight="1" x14ac:dyDescent="0.2">
      <c r="A6" s="89"/>
      <c r="B6" s="89"/>
      <c r="C6" s="25" t="s">
        <v>20</v>
      </c>
      <c r="D6" s="26"/>
      <c r="E6" s="27">
        <f>SUM(E7:E12)</f>
        <v>16067903.74</v>
      </c>
      <c r="F6" s="27">
        <f>SUM(F7:F12)</f>
        <v>4399683</v>
      </c>
      <c r="G6" s="27">
        <f>SUM(G7:G12)</f>
        <v>0</v>
      </c>
      <c r="H6" s="27">
        <f>SUM(H7:H12)</f>
        <v>1141023.2</v>
      </c>
      <c r="I6" s="27">
        <f>SUM(I7:I12)</f>
        <v>1141023.2</v>
      </c>
      <c r="J6" s="48">
        <f>I6/F6%</f>
        <v>25.934213896773926</v>
      </c>
      <c r="K6" s="27">
        <f>E6+I6</f>
        <v>17208926.940000001</v>
      </c>
      <c r="L6" s="53"/>
      <c r="M6" s="20"/>
      <c r="N6" s="20"/>
      <c r="O6" s="20"/>
      <c r="P6" s="20"/>
      <c r="Q6" s="20"/>
      <c r="R6" s="20"/>
      <c r="S6" s="20"/>
      <c r="T6" s="20"/>
    </row>
    <row r="7" spans="1:20" ht="30" customHeight="1" x14ac:dyDescent="0.2">
      <c r="A7" s="24">
        <v>159771</v>
      </c>
      <c r="B7" s="66" t="s">
        <v>59</v>
      </c>
      <c r="C7" s="72" t="s">
        <v>56</v>
      </c>
      <c r="D7" s="23">
        <v>275000000</v>
      </c>
      <c r="E7" s="23">
        <v>217719.09</v>
      </c>
      <c r="F7" s="73">
        <v>103162</v>
      </c>
      <c r="G7" s="23">
        <v>0</v>
      </c>
      <c r="H7" s="23">
        <v>0</v>
      </c>
      <c r="I7" s="23">
        <f>SUM(G7:H7)</f>
        <v>0</v>
      </c>
      <c r="J7" s="57">
        <f t="shared" ref="J7:J11" si="0">I7/F7%</f>
        <v>0</v>
      </c>
      <c r="K7" s="23">
        <f t="shared" ref="K7:K11" si="1">E7+I7</f>
        <v>217719.09</v>
      </c>
      <c r="L7" s="39">
        <f t="shared" ref="L7:L12" si="2">K7/D7%</f>
        <v>7.9170578181818177E-2</v>
      </c>
      <c r="M7" s="20"/>
      <c r="N7" s="20"/>
      <c r="O7" s="20"/>
      <c r="P7" s="20"/>
      <c r="Q7" s="20"/>
      <c r="R7" s="20"/>
      <c r="S7" s="20"/>
      <c r="T7" s="20"/>
    </row>
    <row r="8" spans="1:20" ht="36" x14ac:dyDescent="0.2">
      <c r="A8" s="24">
        <v>238150</v>
      </c>
      <c r="B8" s="66">
        <v>2172722</v>
      </c>
      <c r="C8" s="72" t="s">
        <v>57</v>
      </c>
      <c r="D8" s="23">
        <v>8620328.3599999994</v>
      </c>
      <c r="E8" s="23">
        <v>7018309.7800000003</v>
      </c>
      <c r="F8" s="73">
        <v>57750</v>
      </c>
      <c r="G8" s="23">
        <v>0</v>
      </c>
      <c r="H8" s="23">
        <v>302475.2</v>
      </c>
      <c r="I8" s="23">
        <f t="shared" ref="I8:I12" si="3">SUM(G8:H8)</f>
        <v>302475.2</v>
      </c>
      <c r="J8" s="57">
        <f t="shared" si="0"/>
        <v>523.76658008658012</v>
      </c>
      <c r="K8" s="23">
        <f t="shared" si="1"/>
        <v>7320784.9800000004</v>
      </c>
      <c r="L8" s="39">
        <f t="shared" si="2"/>
        <v>84.924664981091283</v>
      </c>
      <c r="M8" s="20"/>
      <c r="N8" s="20"/>
      <c r="O8" s="20"/>
      <c r="P8" s="20"/>
      <c r="Q8" s="20"/>
      <c r="R8" s="20"/>
      <c r="S8" s="20"/>
      <c r="T8" s="20"/>
    </row>
    <row r="9" spans="1:20" ht="48" x14ac:dyDescent="0.2">
      <c r="A9" s="24">
        <v>227100</v>
      </c>
      <c r="B9" s="66">
        <v>2178584</v>
      </c>
      <c r="C9" s="72" t="s">
        <v>104</v>
      </c>
      <c r="D9" s="23">
        <v>13590587</v>
      </c>
      <c r="E9" s="23">
        <v>8013406.3799999999</v>
      </c>
      <c r="F9" s="23">
        <v>100318</v>
      </c>
      <c r="G9" s="23">
        <v>0</v>
      </c>
      <c r="H9" s="23">
        <v>0</v>
      </c>
      <c r="I9" s="23">
        <f t="shared" ref="I9" si="4">SUM(G9:H9)</f>
        <v>0</v>
      </c>
      <c r="J9" s="57">
        <f t="shared" ref="J9" si="5">I9/F9%</f>
        <v>0</v>
      </c>
      <c r="K9" s="23">
        <f t="shared" ref="K9" si="6">E9+I9</f>
        <v>8013406.3799999999</v>
      </c>
      <c r="L9" s="39">
        <f t="shared" ref="L9" si="7">K9/D9%</f>
        <v>58.962915876996334</v>
      </c>
      <c r="M9" s="20"/>
      <c r="N9" s="20"/>
      <c r="O9" s="20"/>
      <c r="P9" s="20"/>
      <c r="Q9" s="20"/>
      <c r="R9" s="20"/>
      <c r="S9" s="20"/>
      <c r="T9" s="20"/>
    </row>
    <row r="10" spans="1:20" ht="72" x14ac:dyDescent="0.2">
      <c r="A10" s="24">
        <v>175249</v>
      </c>
      <c r="B10" s="66">
        <v>2306009</v>
      </c>
      <c r="C10" s="72" t="s">
        <v>105</v>
      </c>
      <c r="D10" s="23">
        <v>12916459</v>
      </c>
      <c r="E10" s="23">
        <v>0</v>
      </c>
      <c r="F10" s="23">
        <v>760619</v>
      </c>
      <c r="G10" s="23">
        <v>0</v>
      </c>
      <c r="H10" s="23">
        <v>0</v>
      </c>
      <c r="I10" s="23">
        <f t="shared" ref="I10" si="8">SUM(G10:H10)</f>
        <v>0</v>
      </c>
      <c r="J10" s="57">
        <f t="shared" ref="J10" si="9">I10/F10%</f>
        <v>0</v>
      </c>
      <c r="K10" s="23">
        <f t="shared" ref="K10" si="10">E10+I10</f>
        <v>0</v>
      </c>
      <c r="L10" s="39">
        <f t="shared" ref="L10" si="11">K10/D10%</f>
        <v>0</v>
      </c>
      <c r="M10" s="20"/>
      <c r="N10" s="20"/>
      <c r="O10" s="20"/>
      <c r="P10" s="20"/>
      <c r="Q10" s="20"/>
      <c r="R10" s="20"/>
      <c r="S10" s="20"/>
      <c r="T10" s="20"/>
    </row>
    <row r="11" spans="1:20" ht="99.75" customHeight="1" x14ac:dyDescent="0.2">
      <c r="A11" s="66">
        <v>2427612</v>
      </c>
      <c r="B11" s="66">
        <v>2427612</v>
      </c>
      <c r="C11" s="72" t="s">
        <v>58</v>
      </c>
      <c r="D11" s="23">
        <v>1330841.8</v>
      </c>
      <c r="E11" s="23">
        <v>522000</v>
      </c>
      <c r="F11" s="23">
        <v>796973</v>
      </c>
      <c r="G11" s="23">
        <v>0</v>
      </c>
      <c r="H11" s="23">
        <v>0</v>
      </c>
      <c r="I11" s="23">
        <f t="shared" si="3"/>
        <v>0</v>
      </c>
      <c r="J11" s="57">
        <f t="shared" si="0"/>
        <v>0</v>
      </c>
      <c r="K11" s="23">
        <f t="shared" si="1"/>
        <v>522000</v>
      </c>
      <c r="L11" s="39">
        <f t="shared" si="2"/>
        <v>39.223294609471992</v>
      </c>
      <c r="M11" s="20"/>
      <c r="N11" s="20"/>
      <c r="O11" s="20"/>
      <c r="P11" s="20"/>
      <c r="Q11" s="20"/>
      <c r="R11" s="20"/>
      <c r="S11" s="20"/>
      <c r="T11" s="20"/>
    </row>
    <row r="12" spans="1:20" ht="154.5" customHeight="1" x14ac:dyDescent="0.2">
      <c r="A12" s="66">
        <v>2427710</v>
      </c>
      <c r="B12" s="66">
        <v>2427710</v>
      </c>
      <c r="C12" s="72" t="s">
        <v>79</v>
      </c>
      <c r="D12" s="23">
        <v>6202228</v>
      </c>
      <c r="E12" s="23">
        <v>296468.49</v>
      </c>
      <c r="F12" s="23">
        <v>2580861</v>
      </c>
      <c r="G12" s="23">
        <v>0</v>
      </c>
      <c r="H12" s="23">
        <v>838548</v>
      </c>
      <c r="I12" s="23">
        <f t="shared" si="3"/>
        <v>838548</v>
      </c>
      <c r="J12" s="57">
        <f>I12/F12%</f>
        <v>32.49101753252112</v>
      </c>
      <c r="K12" s="23">
        <f>E12+I12</f>
        <v>1135016.49</v>
      </c>
      <c r="L12" s="39">
        <f t="shared" si="2"/>
        <v>18.30014133630689</v>
      </c>
      <c r="M12" s="20"/>
      <c r="N12" s="20"/>
      <c r="O12" s="20"/>
      <c r="P12" s="20"/>
      <c r="Q12" s="20"/>
      <c r="R12" s="20"/>
      <c r="S12" s="20"/>
      <c r="T12" s="20"/>
    </row>
    <row r="13" spans="1:20" ht="42" customHeight="1" x14ac:dyDescent="0.2">
      <c r="A13" s="24"/>
      <c r="B13" s="24"/>
      <c r="C13" s="25" t="s">
        <v>75</v>
      </c>
      <c r="D13" s="26"/>
      <c r="E13" s="26">
        <f>+SUM(E14:E18)</f>
        <v>167071787.15000001</v>
      </c>
      <c r="F13" s="26">
        <f>+SUM(F14:F18)</f>
        <v>88930566</v>
      </c>
      <c r="G13" s="26">
        <f>+SUM(G14:G18)</f>
        <v>4890394.76</v>
      </c>
      <c r="H13" s="26">
        <f>+SUM(H14:H18)</f>
        <v>6532316.5599999996</v>
      </c>
      <c r="I13" s="26">
        <f>+SUM(I14:I18)</f>
        <v>11422711.32</v>
      </c>
      <c r="J13" s="48">
        <f>I13/F13%</f>
        <v>12.844527853336725</v>
      </c>
      <c r="K13" s="26">
        <f>+SUM(K14:K18)</f>
        <v>178494498.47</v>
      </c>
      <c r="L13" s="53"/>
      <c r="M13" s="20"/>
      <c r="N13" s="20"/>
      <c r="O13" s="20"/>
      <c r="P13" s="20"/>
      <c r="Q13" s="20"/>
      <c r="R13" s="20"/>
      <c r="S13" s="20"/>
      <c r="T13" s="20"/>
    </row>
    <row r="14" spans="1:20" ht="66.75" customHeight="1" x14ac:dyDescent="0.2">
      <c r="A14" s="24">
        <v>143957</v>
      </c>
      <c r="B14" s="66">
        <v>2193990</v>
      </c>
      <c r="C14" s="22" t="s">
        <v>60</v>
      </c>
      <c r="D14" s="23">
        <v>282245251.58999997</v>
      </c>
      <c r="E14" s="23">
        <v>167071787.15000001</v>
      </c>
      <c r="F14" s="23">
        <v>57231370</v>
      </c>
      <c r="G14" s="23">
        <v>4890394.76</v>
      </c>
      <c r="H14" s="23">
        <v>6532316.5599999996</v>
      </c>
      <c r="I14" s="23">
        <f t="shared" ref="I14" si="12">SUM(G14:H14)</f>
        <v>11422711.32</v>
      </c>
      <c r="J14" s="57">
        <f>I14/F14%</f>
        <v>19.958829082721593</v>
      </c>
      <c r="K14" s="23">
        <f>E14+I14</f>
        <v>178494498.47</v>
      </c>
      <c r="L14" s="39">
        <f>K14/D14%</f>
        <v>63.240921668112883</v>
      </c>
      <c r="M14" s="21"/>
      <c r="N14" s="21"/>
    </row>
    <row r="15" spans="1:20" ht="43.5" customHeight="1" x14ac:dyDescent="0.2">
      <c r="A15" s="66">
        <v>2381342</v>
      </c>
      <c r="B15" s="66">
        <v>2381342</v>
      </c>
      <c r="C15" s="22" t="s">
        <v>61</v>
      </c>
      <c r="D15" s="23">
        <v>10861642.74</v>
      </c>
      <c r="E15" s="23">
        <v>0</v>
      </c>
      <c r="F15" s="23">
        <v>10861642</v>
      </c>
      <c r="G15" s="23">
        <v>0</v>
      </c>
      <c r="H15" s="23">
        <v>0</v>
      </c>
      <c r="I15" s="23">
        <f t="shared" ref="I15:I18" si="13">SUM(G15:H15)</f>
        <v>0</v>
      </c>
      <c r="J15" s="57">
        <f t="shared" ref="J15:J18" si="14">I15/F15%</f>
        <v>0</v>
      </c>
      <c r="K15" s="23">
        <f t="shared" ref="K15:K18" si="15">E15+I15</f>
        <v>0</v>
      </c>
      <c r="L15" s="39">
        <f t="shared" ref="L15:L18" si="16">K15/D15%</f>
        <v>0</v>
      </c>
      <c r="M15" s="21"/>
      <c r="N15" s="21"/>
    </row>
    <row r="16" spans="1:20" ht="72" x14ac:dyDescent="0.2">
      <c r="A16" s="66">
        <v>2423756</v>
      </c>
      <c r="B16" s="66">
        <v>2423756</v>
      </c>
      <c r="C16" s="22" t="s">
        <v>62</v>
      </c>
      <c r="D16" s="23">
        <v>9348961.9900000002</v>
      </c>
      <c r="E16" s="23">
        <v>0</v>
      </c>
      <c r="F16" s="23">
        <v>9348962</v>
      </c>
      <c r="G16" s="23">
        <v>0</v>
      </c>
      <c r="H16" s="23">
        <v>0</v>
      </c>
      <c r="I16" s="23">
        <f t="shared" si="13"/>
        <v>0</v>
      </c>
      <c r="J16" s="57">
        <f t="shared" si="14"/>
        <v>0</v>
      </c>
      <c r="K16" s="23">
        <f t="shared" si="15"/>
        <v>0</v>
      </c>
      <c r="L16" s="39">
        <f t="shared" si="16"/>
        <v>0</v>
      </c>
      <c r="M16" s="21"/>
      <c r="N16" s="21"/>
    </row>
    <row r="17" spans="1:183" ht="96" customHeight="1" x14ac:dyDescent="0.2">
      <c r="A17" s="66">
        <v>2426269</v>
      </c>
      <c r="B17" s="66">
        <v>2426269</v>
      </c>
      <c r="C17" s="22" t="s">
        <v>76</v>
      </c>
      <c r="D17" s="23">
        <v>4065672</v>
      </c>
      <c r="E17" s="23">
        <v>0</v>
      </c>
      <c r="F17" s="23">
        <v>4065672</v>
      </c>
      <c r="G17" s="23">
        <v>0</v>
      </c>
      <c r="H17" s="23">
        <v>0</v>
      </c>
      <c r="I17" s="23">
        <f t="shared" si="13"/>
        <v>0</v>
      </c>
      <c r="J17" s="57">
        <f t="shared" si="14"/>
        <v>0</v>
      </c>
      <c r="K17" s="23">
        <f t="shared" si="15"/>
        <v>0</v>
      </c>
      <c r="L17" s="39">
        <f t="shared" si="16"/>
        <v>0</v>
      </c>
      <c r="M17" s="21"/>
      <c r="N17" s="21"/>
    </row>
    <row r="18" spans="1:183" ht="94.5" customHeight="1" x14ac:dyDescent="0.2">
      <c r="A18" s="66">
        <v>2426273</v>
      </c>
      <c r="B18" s="66">
        <v>2426273</v>
      </c>
      <c r="C18" s="22" t="s">
        <v>71</v>
      </c>
      <c r="D18" s="23">
        <v>7422920.4500000002</v>
      </c>
      <c r="E18" s="23">
        <v>0</v>
      </c>
      <c r="F18" s="23">
        <v>7422920</v>
      </c>
      <c r="G18" s="23">
        <v>0</v>
      </c>
      <c r="H18" s="23">
        <v>0</v>
      </c>
      <c r="I18" s="23">
        <f t="shared" si="13"/>
        <v>0</v>
      </c>
      <c r="J18" s="57">
        <f t="shared" si="14"/>
        <v>0</v>
      </c>
      <c r="K18" s="23">
        <f t="shared" si="15"/>
        <v>0</v>
      </c>
      <c r="L18" s="39">
        <f t="shared" si="16"/>
        <v>0</v>
      </c>
      <c r="M18" s="21"/>
      <c r="N18" s="21"/>
    </row>
    <row r="19" spans="1:183" s="29" customFormat="1" ht="28.5" customHeight="1" x14ac:dyDescent="0.2">
      <c r="A19" s="133" t="s">
        <v>100</v>
      </c>
      <c r="B19" s="133"/>
      <c r="C19" s="133"/>
      <c r="D19" s="133"/>
      <c r="E19" s="52"/>
      <c r="F19" s="19"/>
      <c r="G19" s="18"/>
      <c r="H19" s="18"/>
      <c r="I19" s="18"/>
      <c r="J19" s="18"/>
      <c r="K19" s="18"/>
      <c r="L19" s="18"/>
      <c r="M19" s="21"/>
      <c r="N19" s="21"/>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row>
    <row r="20" spans="1:183" s="29" customFormat="1" x14ac:dyDescent="0.2">
      <c r="A20" s="133" t="s">
        <v>5</v>
      </c>
      <c r="B20" s="133"/>
      <c r="C20" s="133"/>
      <c r="D20" s="133"/>
      <c r="E20" s="74"/>
      <c r="F20" s="19"/>
      <c r="G20" s="18"/>
      <c r="H20" s="18"/>
      <c r="I20" s="18"/>
      <c r="J20" s="18"/>
      <c r="K20" s="18"/>
      <c r="L20" s="18"/>
      <c r="M20" s="21"/>
      <c r="N20" s="21"/>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row>
    <row r="21" spans="1:183" s="29" customFormat="1" ht="27.75" customHeight="1" x14ac:dyDescent="0.2">
      <c r="A21" s="134" t="s">
        <v>63</v>
      </c>
      <c r="B21" s="135"/>
      <c r="C21" s="135"/>
      <c r="D21" s="135"/>
      <c r="E21" s="70"/>
      <c r="F21" s="31"/>
      <c r="G21" s="18"/>
      <c r="H21" s="18"/>
      <c r="I21" s="18"/>
      <c r="J21" s="18"/>
      <c r="K21" s="6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row>
    <row r="22" spans="1:183" ht="63.75" customHeight="1" x14ac:dyDescent="0.2">
      <c r="A22" s="128" t="s">
        <v>93</v>
      </c>
      <c r="B22" s="128"/>
      <c r="C22" s="128"/>
      <c r="G22" s="18"/>
      <c r="H22" s="32"/>
    </row>
    <row r="23" spans="1:183" ht="45.75" customHeight="1" x14ac:dyDescent="0.2">
      <c r="A23" s="127"/>
      <c r="B23" s="127"/>
      <c r="C23" s="127"/>
      <c r="G23" s="18"/>
    </row>
    <row r="24" spans="1:183" x14ac:dyDescent="0.2">
      <c r="C24" s="69"/>
      <c r="D24" s="69"/>
      <c r="G24" s="18"/>
    </row>
    <row r="25" spans="1:183" x14ac:dyDescent="0.2">
      <c r="C25" s="69"/>
      <c r="D25" s="69"/>
      <c r="G25" s="18"/>
    </row>
    <row r="26" spans="1:183" x14ac:dyDescent="0.2">
      <c r="C26" s="69"/>
      <c r="D26" s="69"/>
      <c r="G26" s="18"/>
    </row>
    <row r="27" spans="1:183" x14ac:dyDescent="0.2">
      <c r="C27" s="58"/>
      <c r="D27" s="69"/>
      <c r="G27" s="18"/>
    </row>
    <row r="28" spans="1:183" x14ac:dyDescent="0.2">
      <c r="G28" s="18"/>
    </row>
    <row r="29" spans="1:183" ht="15" x14ac:dyDescent="0.25">
      <c r="C29" s="59"/>
      <c r="G29" s="18"/>
    </row>
    <row r="30" spans="1:183" ht="15" x14ac:dyDescent="0.25">
      <c r="C30" s="60"/>
      <c r="G30" s="18"/>
    </row>
    <row r="31" spans="1:183" x14ac:dyDescent="0.2">
      <c r="C31" s="62"/>
      <c r="G31" s="18"/>
    </row>
    <row r="32" spans="1:183" x14ac:dyDescent="0.2">
      <c r="G32" s="18"/>
    </row>
    <row r="33" spans="7:7" x14ac:dyDescent="0.2">
      <c r="G33" s="18"/>
    </row>
    <row r="34" spans="7:7" x14ac:dyDescent="0.2">
      <c r="G34" s="18"/>
    </row>
    <row r="35" spans="7:7" x14ac:dyDescent="0.2">
      <c r="G35" s="18"/>
    </row>
    <row r="36" spans="7:7" x14ac:dyDescent="0.2">
      <c r="G36" s="18"/>
    </row>
    <row r="37" spans="7:7" x14ac:dyDescent="0.2">
      <c r="G37" s="18"/>
    </row>
    <row r="38" spans="7:7" x14ac:dyDescent="0.2">
      <c r="G38" s="18"/>
    </row>
    <row r="39" spans="7:7" x14ac:dyDescent="0.2">
      <c r="G39" s="18"/>
    </row>
    <row r="40" spans="7:7" x14ac:dyDescent="0.2">
      <c r="G40" s="18"/>
    </row>
    <row r="41" spans="7:7" x14ac:dyDescent="0.2">
      <c r="G41" s="18"/>
    </row>
    <row r="42" spans="7:7" x14ac:dyDescent="0.2">
      <c r="G42" s="18"/>
    </row>
    <row r="43" spans="7:7" x14ac:dyDescent="0.2">
      <c r="G43" s="18"/>
    </row>
    <row r="44" spans="7:7" x14ac:dyDescent="0.2">
      <c r="G44" s="18"/>
    </row>
    <row r="45" spans="7:7" x14ac:dyDescent="0.2">
      <c r="G45" s="18"/>
    </row>
    <row r="46" spans="7:7" x14ac:dyDescent="0.2">
      <c r="G46" s="18"/>
    </row>
    <row r="47" spans="7:7" x14ac:dyDescent="0.2">
      <c r="G47" s="18"/>
    </row>
    <row r="48" spans="7:7" x14ac:dyDescent="0.2">
      <c r="G48" s="18"/>
    </row>
    <row r="49" spans="7:7" x14ac:dyDescent="0.2">
      <c r="G49" s="18"/>
    </row>
    <row r="50" spans="7:7" x14ac:dyDescent="0.2">
      <c r="G50" s="18"/>
    </row>
    <row r="51" spans="7:7" x14ac:dyDescent="0.2">
      <c r="G51" s="18"/>
    </row>
    <row r="52" spans="7:7" x14ac:dyDescent="0.2">
      <c r="G52" s="18"/>
    </row>
    <row r="53" spans="7:7" x14ac:dyDescent="0.2">
      <c r="G53" s="18"/>
    </row>
    <row r="54" spans="7:7" x14ac:dyDescent="0.2">
      <c r="G54" s="18"/>
    </row>
    <row r="55" spans="7:7" x14ac:dyDescent="0.2">
      <c r="G55" s="18"/>
    </row>
    <row r="56" spans="7:7" x14ac:dyDescent="0.2">
      <c r="G56" s="18"/>
    </row>
    <row r="57" spans="7:7" x14ac:dyDescent="0.2">
      <c r="G57" s="18"/>
    </row>
    <row r="58" spans="7:7" x14ac:dyDescent="0.2">
      <c r="G58" s="18"/>
    </row>
    <row r="59" spans="7:7" x14ac:dyDescent="0.2">
      <c r="G59" s="18"/>
    </row>
    <row r="60" spans="7:7" x14ac:dyDescent="0.2">
      <c r="G60" s="18"/>
    </row>
    <row r="61" spans="7:7" x14ac:dyDescent="0.2">
      <c r="G61" s="18"/>
    </row>
    <row r="62" spans="7:7" x14ac:dyDescent="0.2">
      <c r="G62" s="18"/>
    </row>
    <row r="63" spans="7:7" x14ac:dyDescent="0.2">
      <c r="G63" s="18"/>
    </row>
    <row r="64" spans="7:7" x14ac:dyDescent="0.2">
      <c r="G64" s="18"/>
    </row>
    <row r="65" spans="4:7" x14ac:dyDescent="0.2">
      <c r="G65" s="18"/>
    </row>
    <row r="66" spans="4:7" x14ac:dyDescent="0.2">
      <c r="G66" s="18"/>
    </row>
    <row r="67" spans="4:7" x14ac:dyDescent="0.2">
      <c r="G67" s="18"/>
    </row>
    <row r="68" spans="4:7" x14ac:dyDescent="0.2">
      <c r="G68" s="18"/>
    </row>
    <row r="69" spans="4:7" x14ac:dyDescent="0.2">
      <c r="G69" s="18"/>
    </row>
    <row r="70" spans="4:7" x14ac:dyDescent="0.2">
      <c r="G70" s="18"/>
    </row>
    <row r="71" spans="4:7" x14ac:dyDescent="0.2">
      <c r="G71" s="18"/>
    </row>
    <row r="72" spans="4:7" x14ac:dyDescent="0.2">
      <c r="G72" s="18"/>
    </row>
    <row r="73" spans="4:7" x14ac:dyDescent="0.2">
      <c r="G73" s="18"/>
    </row>
    <row r="74" spans="4:7" x14ac:dyDescent="0.2">
      <c r="D74" s="43"/>
      <c r="E74" s="43"/>
      <c r="G74" s="18"/>
    </row>
    <row r="75" spans="4:7" x14ac:dyDescent="0.2">
      <c r="G75" s="18"/>
    </row>
    <row r="76" spans="4:7" x14ac:dyDescent="0.2">
      <c r="G76" s="18"/>
    </row>
    <row r="77" spans="4:7" x14ac:dyDescent="0.2">
      <c r="G77" s="18"/>
    </row>
    <row r="78" spans="4:7" x14ac:dyDescent="0.2">
      <c r="G78" s="18"/>
    </row>
    <row r="79" spans="4:7" x14ac:dyDescent="0.2">
      <c r="G79" s="18"/>
    </row>
    <row r="80" spans="4:7" x14ac:dyDescent="0.2">
      <c r="G80" s="18"/>
    </row>
    <row r="81" spans="7:7" x14ac:dyDescent="0.2">
      <c r="G81" s="18"/>
    </row>
    <row r="82" spans="7:7" x14ac:dyDescent="0.2">
      <c r="G82" s="18"/>
    </row>
    <row r="83" spans="7:7" x14ac:dyDescent="0.2">
      <c r="G83" s="18"/>
    </row>
    <row r="84" spans="7:7" x14ac:dyDescent="0.2">
      <c r="G84" s="18"/>
    </row>
    <row r="85" spans="7:7" x14ac:dyDescent="0.2">
      <c r="G85" s="18"/>
    </row>
    <row r="86" spans="7:7" x14ac:dyDescent="0.2">
      <c r="G86" s="18"/>
    </row>
    <row r="87" spans="7:7" x14ac:dyDescent="0.2">
      <c r="G87" s="18"/>
    </row>
    <row r="88" spans="7:7" x14ac:dyDescent="0.2">
      <c r="G88" s="18"/>
    </row>
    <row r="89" spans="7:7" x14ac:dyDescent="0.2">
      <c r="G89" s="18"/>
    </row>
    <row r="90" spans="7:7" x14ac:dyDescent="0.2">
      <c r="G90" s="18"/>
    </row>
    <row r="91" spans="7:7" x14ac:dyDescent="0.2">
      <c r="G91" s="18"/>
    </row>
    <row r="92" spans="7:7" x14ac:dyDescent="0.2">
      <c r="G92" s="18"/>
    </row>
    <row r="93" spans="7:7" x14ac:dyDescent="0.2">
      <c r="G93" s="18"/>
    </row>
    <row r="94" spans="7:7" x14ac:dyDescent="0.2">
      <c r="G94" s="18"/>
    </row>
    <row r="95" spans="7:7" x14ac:dyDescent="0.2">
      <c r="G95" s="18"/>
    </row>
    <row r="96" spans="7:7" x14ac:dyDescent="0.2">
      <c r="G96" s="18"/>
    </row>
    <row r="97" spans="7:7" x14ac:dyDescent="0.2">
      <c r="G97" s="18"/>
    </row>
    <row r="98" spans="7:7" x14ac:dyDescent="0.2">
      <c r="G98" s="18"/>
    </row>
    <row r="99" spans="7:7" x14ac:dyDescent="0.2">
      <c r="G99" s="18"/>
    </row>
    <row r="100" spans="7:7" x14ac:dyDescent="0.2">
      <c r="G100" s="18"/>
    </row>
    <row r="101" spans="7:7" x14ac:dyDescent="0.2">
      <c r="G101" s="18"/>
    </row>
    <row r="102" spans="7:7" x14ac:dyDescent="0.2">
      <c r="G102" s="18"/>
    </row>
    <row r="103" spans="7:7" x14ac:dyDescent="0.2">
      <c r="G103" s="18"/>
    </row>
    <row r="104" spans="7:7" x14ac:dyDescent="0.2">
      <c r="G104" s="18"/>
    </row>
    <row r="105" spans="7:7" x14ac:dyDescent="0.2">
      <c r="G105" s="18"/>
    </row>
    <row r="106" spans="7:7" x14ac:dyDescent="0.2">
      <c r="G106" s="18"/>
    </row>
    <row r="107" spans="7:7" x14ac:dyDescent="0.2">
      <c r="G107" s="18"/>
    </row>
    <row r="108" spans="7:7" x14ac:dyDescent="0.2">
      <c r="G108" s="18"/>
    </row>
    <row r="109" spans="7:7" x14ac:dyDescent="0.2">
      <c r="G109" s="18"/>
    </row>
    <row r="110" spans="7:7" x14ac:dyDescent="0.2">
      <c r="G110" s="18"/>
    </row>
    <row r="111" spans="7:7" x14ac:dyDescent="0.2">
      <c r="G111" s="18"/>
    </row>
    <row r="112" spans="7:7" x14ac:dyDescent="0.2">
      <c r="G112" s="18"/>
    </row>
    <row r="113" spans="7:7" x14ac:dyDescent="0.2">
      <c r="G113" s="18"/>
    </row>
    <row r="114" spans="7:7" x14ac:dyDescent="0.2">
      <c r="G114" s="18"/>
    </row>
    <row r="115" spans="7:7" x14ac:dyDescent="0.2">
      <c r="G115" s="18"/>
    </row>
    <row r="116" spans="7:7" x14ac:dyDescent="0.2">
      <c r="G116" s="18"/>
    </row>
    <row r="117" spans="7:7" x14ac:dyDescent="0.2">
      <c r="G117" s="18"/>
    </row>
    <row r="118" spans="7:7" x14ac:dyDescent="0.2">
      <c r="G118" s="18"/>
    </row>
    <row r="119" spans="7:7" x14ac:dyDescent="0.2">
      <c r="G119" s="18"/>
    </row>
    <row r="120" spans="7:7" x14ac:dyDescent="0.2">
      <c r="G120" s="18"/>
    </row>
    <row r="121" spans="7:7" x14ac:dyDescent="0.2">
      <c r="G121" s="18"/>
    </row>
    <row r="122" spans="7:7" x14ac:dyDescent="0.2">
      <c r="G122" s="18"/>
    </row>
    <row r="123" spans="7:7" x14ac:dyDescent="0.2">
      <c r="G123" s="18"/>
    </row>
    <row r="124" spans="7:7" x14ac:dyDescent="0.2">
      <c r="G124" s="18"/>
    </row>
    <row r="125" spans="7:7" x14ac:dyDescent="0.2">
      <c r="G125" s="18"/>
    </row>
    <row r="126" spans="7:7" x14ac:dyDescent="0.2">
      <c r="G126" s="18"/>
    </row>
    <row r="127" spans="7:7" x14ac:dyDescent="0.2">
      <c r="G127" s="18"/>
    </row>
    <row r="128" spans="7:7" x14ac:dyDescent="0.2">
      <c r="G128" s="18"/>
    </row>
    <row r="129" spans="7:7" x14ac:dyDescent="0.2">
      <c r="G129" s="18"/>
    </row>
    <row r="130" spans="7:7" x14ac:dyDescent="0.2">
      <c r="G130" s="18"/>
    </row>
    <row r="131" spans="7:7" x14ac:dyDescent="0.2">
      <c r="G131" s="18"/>
    </row>
    <row r="132" spans="7:7" x14ac:dyDescent="0.2">
      <c r="G132" s="18"/>
    </row>
    <row r="133" spans="7:7" x14ac:dyDescent="0.2">
      <c r="G133" s="18"/>
    </row>
    <row r="134" spans="7:7" x14ac:dyDescent="0.2">
      <c r="G134" s="18"/>
    </row>
    <row r="135" spans="7:7" x14ac:dyDescent="0.2">
      <c r="G135" s="18"/>
    </row>
    <row r="136" spans="7:7" x14ac:dyDescent="0.2">
      <c r="G136" s="18"/>
    </row>
    <row r="137" spans="7:7" x14ac:dyDescent="0.2">
      <c r="G137" s="18"/>
    </row>
    <row r="138" spans="7:7" x14ac:dyDescent="0.2">
      <c r="G138" s="18"/>
    </row>
    <row r="139" spans="7:7" x14ac:dyDescent="0.2">
      <c r="G139" s="18"/>
    </row>
    <row r="140" spans="7:7" x14ac:dyDescent="0.2">
      <c r="G140" s="18"/>
    </row>
    <row r="141" spans="7:7" x14ac:dyDescent="0.2">
      <c r="G141" s="18"/>
    </row>
    <row r="142" spans="7:7" x14ac:dyDescent="0.2">
      <c r="G142" s="18"/>
    </row>
    <row r="143" spans="7:7" x14ac:dyDescent="0.2">
      <c r="G143" s="18"/>
    </row>
    <row r="144" spans="7:7" x14ac:dyDescent="0.2">
      <c r="G144" s="18"/>
    </row>
    <row r="145" spans="5:7" x14ac:dyDescent="0.2">
      <c r="G145" s="18"/>
    </row>
    <row r="146" spans="5:7" x14ac:dyDescent="0.2">
      <c r="G146" s="18"/>
    </row>
    <row r="147" spans="5:7" x14ac:dyDescent="0.2">
      <c r="G147" s="18"/>
    </row>
    <row r="148" spans="5:7" x14ac:dyDescent="0.2">
      <c r="G148" s="18"/>
    </row>
    <row r="149" spans="5:7" x14ac:dyDescent="0.2">
      <c r="E149" s="51"/>
      <c r="G149" s="18"/>
    </row>
    <row r="150" spans="5:7" x14ac:dyDescent="0.2">
      <c r="G150" s="18"/>
    </row>
    <row r="151" spans="5:7" x14ac:dyDescent="0.2">
      <c r="G151" s="18"/>
    </row>
    <row r="152" spans="5:7" x14ac:dyDescent="0.2">
      <c r="G152" s="18"/>
    </row>
    <row r="153" spans="5:7" x14ac:dyDescent="0.2">
      <c r="G153" s="18"/>
    </row>
    <row r="154" spans="5:7" x14ac:dyDescent="0.2">
      <c r="G154" s="18"/>
    </row>
    <row r="155" spans="5:7" x14ac:dyDescent="0.2">
      <c r="G155" s="18"/>
    </row>
    <row r="156" spans="5:7" x14ac:dyDescent="0.2">
      <c r="G156" s="18"/>
    </row>
    <row r="157" spans="5:7" x14ac:dyDescent="0.2">
      <c r="G157" s="18"/>
    </row>
    <row r="158" spans="5:7" x14ac:dyDescent="0.2">
      <c r="G158" s="18"/>
    </row>
    <row r="159" spans="5:7" x14ac:dyDescent="0.2">
      <c r="G159" s="18"/>
    </row>
    <row r="160" spans="5:7" x14ac:dyDescent="0.2">
      <c r="G160" s="18"/>
    </row>
    <row r="161" spans="7:7" x14ac:dyDescent="0.2">
      <c r="G161" s="18"/>
    </row>
    <row r="162" spans="7:7" x14ac:dyDescent="0.2">
      <c r="G162" s="18"/>
    </row>
    <row r="163" spans="7:7" x14ac:dyDescent="0.2">
      <c r="G163" s="18"/>
    </row>
    <row r="164" spans="7:7" x14ac:dyDescent="0.2">
      <c r="G164" s="18"/>
    </row>
    <row r="165" spans="7:7" x14ac:dyDescent="0.2">
      <c r="G165" s="18"/>
    </row>
    <row r="166" spans="7:7" x14ac:dyDescent="0.2">
      <c r="G166" s="18"/>
    </row>
    <row r="167" spans="7:7" x14ac:dyDescent="0.2">
      <c r="G167" s="18"/>
    </row>
    <row r="288" spans="5:5" x14ac:dyDescent="0.2">
      <c r="E288" s="51"/>
    </row>
    <row r="457" spans="5:5" ht="288" x14ac:dyDescent="0.2">
      <c r="E457" s="19" t="s">
        <v>8</v>
      </c>
    </row>
  </sheetData>
  <mergeCells count="15">
    <mergeCell ref="A23:C23"/>
    <mergeCell ref="A22:C22"/>
    <mergeCell ref="K4:K5"/>
    <mergeCell ref="A1:L1"/>
    <mergeCell ref="L4:L5"/>
    <mergeCell ref="A2:L2"/>
    <mergeCell ref="D4:D5"/>
    <mergeCell ref="F4:J4"/>
    <mergeCell ref="E4:E5"/>
    <mergeCell ref="A4:A5"/>
    <mergeCell ref="C4:C5"/>
    <mergeCell ref="B4:B5"/>
    <mergeCell ref="A19:D19"/>
    <mergeCell ref="A20:D20"/>
    <mergeCell ref="A21:D21"/>
  </mergeCells>
  <hyperlinks>
    <hyperlink ref="A21" r:id="rId1"/>
  </hyperlinks>
  <pageMargins left="0.51181102362204722" right="0" top="0.19685039370078741" bottom="0.19685039370078741" header="0.15748031496062992" footer="0"/>
  <pageSetup paperSize="9" scale="70" orientation="landscape" r:id="rId2"/>
  <headerFooter>
    <oddFooter>&amp;C&amp;P de &amp;N</oddFooter>
  </headerFooter>
  <ignoredErrors>
    <ignoredError sqref="I11 I14" formulaRange="1"/>
    <ignoredError sqref="J13:K1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nn</dc:creator>
  <cp:lastModifiedBy>JESSICA EDITH BAZAURI LIZANA</cp:lastModifiedBy>
  <cp:lastPrinted>2019-06-13T04:55:36Z</cp:lastPrinted>
  <dcterms:created xsi:type="dcterms:W3CDTF">2009-03-02T15:11:29Z</dcterms:created>
  <dcterms:modified xsi:type="dcterms:W3CDTF">2019-06-13T04:57:18Z</dcterms:modified>
</cp:coreProperties>
</file>