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bazauri\Desktop\Mayo 01.06.19\"/>
    </mc:Choice>
  </mc:AlternateContent>
  <bookViews>
    <workbookView xWindow="180" yWindow="1680" windowWidth="14910" windowHeight="12615"/>
  </bookViews>
  <sheets>
    <sheet name="CONSOLIDADO" sheetId="11" r:id="rId1"/>
    <sheet name="PLIEGO MINSA" sheetId="5" r:id="rId2"/>
    <sheet name="UE ADSCRITAS AL PLIEGO MINSA" sheetId="9" r:id="rId3"/>
  </sheets>
  <definedNames>
    <definedName name="_xlnm._FilterDatabase" localSheetId="1" hidden="1">'PLIEGO MINSA'!$A$4:$L$224</definedName>
    <definedName name="_xlnm._FilterDatabase" localSheetId="2" hidden="1">'UE ADSCRITAS AL PLIEGO MINSA'!$A$4:$L$5</definedName>
    <definedName name="_xlnm.Print_Area" localSheetId="0">CONSOLIDADO!$B$2:$G$41</definedName>
    <definedName name="_xlnm.Print_Area" localSheetId="1">'PLIEGO MINSA'!$A$1:$L$224</definedName>
    <definedName name="_xlnm.Print_Area" localSheetId="2">'UE ADSCRITAS AL PLIEGO MINSA'!$A$1:$L$27</definedName>
    <definedName name="_xlnm.Print_Titles" localSheetId="1">'PLIEGO MINSA'!$1:$5</definedName>
    <definedName name="_xlnm.Print_Titles" localSheetId="2">'UE ADSCRITAS AL PLIEGO MINSA'!$5:$5</definedName>
  </definedNames>
  <calcPr calcId="152511"/>
</workbook>
</file>

<file path=xl/calcChain.xml><?xml version="1.0" encoding="utf-8"?>
<calcChain xmlns="http://schemas.openxmlformats.org/spreadsheetml/2006/main">
  <c r="D12" i="11" l="1"/>
  <c r="F12" i="11"/>
  <c r="H6" i="5"/>
  <c r="E12" i="11"/>
  <c r="C13" i="11"/>
  <c r="E11" i="5" l="1"/>
  <c r="E7" i="5"/>
  <c r="I73" i="5" l="1"/>
  <c r="H122" i="5" l="1"/>
  <c r="G50" i="5"/>
  <c r="I18" i="5"/>
  <c r="J18" i="5" s="1"/>
  <c r="K18" i="5" l="1"/>
  <c r="L18" i="5" s="1"/>
  <c r="I10" i="9" l="1"/>
  <c r="I8" i="9"/>
  <c r="E6" i="9"/>
  <c r="F7" i="5" l="1"/>
  <c r="H12" i="9" l="1"/>
  <c r="G12" i="9"/>
  <c r="F12" i="9"/>
  <c r="E12" i="9"/>
  <c r="I23" i="9"/>
  <c r="K23" i="9" s="1"/>
  <c r="L23" i="9" s="1"/>
  <c r="I22" i="9"/>
  <c r="J22" i="9" s="1"/>
  <c r="I21" i="9"/>
  <c r="K21" i="9" s="1"/>
  <c r="L21" i="9" s="1"/>
  <c r="I20" i="9"/>
  <c r="K20" i="9" s="1"/>
  <c r="L20" i="9" s="1"/>
  <c r="I19" i="9"/>
  <c r="K19" i="9" s="1"/>
  <c r="L19" i="9" s="1"/>
  <c r="I18" i="9"/>
  <c r="K18" i="9" s="1"/>
  <c r="L18" i="9" s="1"/>
  <c r="I17" i="9"/>
  <c r="K17" i="9" s="1"/>
  <c r="L17" i="9" s="1"/>
  <c r="I16" i="9"/>
  <c r="J16" i="9" s="1"/>
  <c r="I15" i="9"/>
  <c r="K15" i="9" s="1"/>
  <c r="L15" i="9" s="1"/>
  <c r="I14" i="9"/>
  <c r="K14" i="9" s="1"/>
  <c r="L14" i="9" s="1"/>
  <c r="F6" i="9"/>
  <c r="C35" i="11" s="1"/>
  <c r="H6" i="9"/>
  <c r="G6" i="9"/>
  <c r="I11" i="9"/>
  <c r="K11" i="9" s="1"/>
  <c r="J11" i="9" l="1"/>
  <c r="J14" i="9"/>
  <c r="K16" i="9"/>
  <c r="L16" i="9" s="1"/>
  <c r="J18" i="9"/>
  <c r="J20" i="9"/>
  <c r="J15" i="9"/>
  <c r="J17" i="9"/>
  <c r="J19" i="9"/>
  <c r="J21" i="9"/>
  <c r="J23" i="9"/>
  <c r="K22" i="9"/>
  <c r="L22" i="9" s="1"/>
  <c r="I9" i="9"/>
  <c r="I7" i="9"/>
  <c r="I13" i="9"/>
  <c r="I12" i="9" s="1"/>
  <c r="F36" i="11" s="1"/>
  <c r="F54" i="5"/>
  <c r="C26" i="11" s="1"/>
  <c r="H54" i="5"/>
  <c r="G54" i="5"/>
  <c r="E54" i="5"/>
  <c r="E28" i="5"/>
  <c r="E24" i="5"/>
  <c r="H14" i="5"/>
  <c r="G14" i="5"/>
  <c r="F14" i="5"/>
  <c r="C15" i="11" s="1"/>
  <c r="E14" i="5"/>
  <c r="F11" i="5"/>
  <c r="G11" i="5"/>
  <c r="H11" i="5"/>
  <c r="G163" i="5"/>
  <c r="G158" i="5"/>
  <c r="G122" i="5"/>
  <c r="G106" i="5"/>
  <c r="G103" i="5"/>
  <c r="G62" i="5"/>
  <c r="G60" i="5"/>
  <c r="G56" i="5"/>
  <c r="G52" i="5"/>
  <c r="G46" i="5"/>
  <c r="G44" i="5"/>
  <c r="G42" i="5"/>
  <c r="G40" i="5"/>
  <c r="G33" i="5"/>
  <c r="G28" i="5"/>
  <c r="G24" i="5"/>
  <c r="G16" i="5"/>
  <c r="G7" i="5"/>
  <c r="I66" i="5"/>
  <c r="J66" i="5" s="1"/>
  <c r="C68" i="5"/>
  <c r="F62" i="5"/>
  <c r="C29" i="11" s="1"/>
  <c r="F122" i="5"/>
  <c r="E122" i="5"/>
  <c r="I159" i="5"/>
  <c r="F163" i="5"/>
  <c r="C34" i="11" s="1"/>
  <c r="I220" i="5"/>
  <c r="K220" i="5" s="1"/>
  <c r="L220" i="5" s="1"/>
  <c r="I219" i="5"/>
  <c r="K219" i="5" s="1"/>
  <c r="L219" i="5" s="1"/>
  <c r="I218" i="5"/>
  <c r="K218" i="5" s="1"/>
  <c r="L218" i="5" s="1"/>
  <c r="I217" i="5"/>
  <c r="J217" i="5" s="1"/>
  <c r="I216" i="5"/>
  <c r="K216" i="5" s="1"/>
  <c r="L216" i="5" s="1"/>
  <c r="I215" i="5"/>
  <c r="K215" i="5" s="1"/>
  <c r="L215" i="5" s="1"/>
  <c r="I214" i="5"/>
  <c r="K214" i="5" s="1"/>
  <c r="L214" i="5" s="1"/>
  <c r="I213" i="5"/>
  <c r="J213" i="5" s="1"/>
  <c r="I212" i="5"/>
  <c r="K212" i="5" s="1"/>
  <c r="L212" i="5" s="1"/>
  <c r="I211" i="5"/>
  <c r="J211" i="5" s="1"/>
  <c r="I210" i="5"/>
  <c r="K210" i="5" s="1"/>
  <c r="L210" i="5" s="1"/>
  <c r="I209" i="5"/>
  <c r="K209" i="5" s="1"/>
  <c r="L209" i="5" s="1"/>
  <c r="I208" i="5"/>
  <c r="K208" i="5" s="1"/>
  <c r="L208" i="5" s="1"/>
  <c r="I207" i="5"/>
  <c r="J207" i="5" s="1"/>
  <c r="I206" i="5"/>
  <c r="K206" i="5" s="1"/>
  <c r="L206" i="5" s="1"/>
  <c r="I205" i="5"/>
  <c r="J205" i="5" s="1"/>
  <c r="I204" i="5"/>
  <c r="K204" i="5" s="1"/>
  <c r="L204" i="5" s="1"/>
  <c r="I203" i="5"/>
  <c r="K203" i="5" s="1"/>
  <c r="L203" i="5" s="1"/>
  <c r="I202" i="5"/>
  <c r="K202" i="5" s="1"/>
  <c r="L202" i="5" s="1"/>
  <c r="I201" i="5"/>
  <c r="K201" i="5" s="1"/>
  <c r="L201" i="5" s="1"/>
  <c r="I200" i="5"/>
  <c r="K200" i="5" s="1"/>
  <c r="L200" i="5" s="1"/>
  <c r="I199" i="5"/>
  <c r="K199" i="5" s="1"/>
  <c r="L199" i="5" s="1"/>
  <c r="I198" i="5"/>
  <c r="K198" i="5" s="1"/>
  <c r="L198" i="5" s="1"/>
  <c r="I197" i="5"/>
  <c r="K197" i="5" s="1"/>
  <c r="L197" i="5" s="1"/>
  <c r="I196" i="5"/>
  <c r="K196" i="5" s="1"/>
  <c r="L196" i="5" s="1"/>
  <c r="I195" i="5"/>
  <c r="J195" i="5" s="1"/>
  <c r="I194" i="5"/>
  <c r="K194" i="5" s="1"/>
  <c r="L194" i="5" s="1"/>
  <c r="I193" i="5"/>
  <c r="K193" i="5" s="1"/>
  <c r="L193" i="5" s="1"/>
  <c r="I192" i="5"/>
  <c r="K192" i="5" s="1"/>
  <c r="L192" i="5" s="1"/>
  <c r="I191" i="5"/>
  <c r="J191" i="5" s="1"/>
  <c r="I190" i="5"/>
  <c r="K190" i="5" s="1"/>
  <c r="L190" i="5" s="1"/>
  <c r="I189" i="5"/>
  <c r="J189" i="5" s="1"/>
  <c r="I188" i="5"/>
  <c r="K188" i="5" s="1"/>
  <c r="L188" i="5" s="1"/>
  <c r="I187" i="5"/>
  <c r="K187" i="5" s="1"/>
  <c r="L187" i="5" s="1"/>
  <c r="I186" i="5"/>
  <c r="K186" i="5" s="1"/>
  <c r="L186" i="5" s="1"/>
  <c r="I185" i="5"/>
  <c r="J185" i="5" s="1"/>
  <c r="I184" i="5"/>
  <c r="K184" i="5" s="1"/>
  <c r="L184" i="5" s="1"/>
  <c r="I183" i="5"/>
  <c r="K183" i="5" s="1"/>
  <c r="L183" i="5" s="1"/>
  <c r="I182" i="5"/>
  <c r="K182" i="5" s="1"/>
  <c r="L182" i="5" s="1"/>
  <c r="I181" i="5"/>
  <c r="J181" i="5" s="1"/>
  <c r="I180" i="5"/>
  <c r="K180" i="5" s="1"/>
  <c r="L180" i="5" s="1"/>
  <c r="I179" i="5"/>
  <c r="J179" i="5" s="1"/>
  <c r="I178" i="5"/>
  <c r="K178" i="5" s="1"/>
  <c r="L178" i="5" s="1"/>
  <c r="I177" i="5"/>
  <c r="J177" i="5" s="1"/>
  <c r="I176" i="5"/>
  <c r="K176" i="5" s="1"/>
  <c r="L176" i="5" s="1"/>
  <c r="I175" i="5"/>
  <c r="K175" i="5" s="1"/>
  <c r="L175" i="5" s="1"/>
  <c r="I174" i="5"/>
  <c r="K174" i="5" s="1"/>
  <c r="L174" i="5" s="1"/>
  <c r="I173" i="5"/>
  <c r="J173" i="5" s="1"/>
  <c r="I172" i="5"/>
  <c r="K172" i="5" s="1"/>
  <c r="L172" i="5" s="1"/>
  <c r="I171" i="5"/>
  <c r="J171" i="5" s="1"/>
  <c r="I170" i="5"/>
  <c r="K170" i="5" s="1"/>
  <c r="L170" i="5" s="1"/>
  <c r="I169" i="5"/>
  <c r="J169" i="5" s="1"/>
  <c r="I168" i="5"/>
  <c r="K168" i="5" s="1"/>
  <c r="L168" i="5" s="1"/>
  <c r="I167" i="5"/>
  <c r="J167" i="5" s="1"/>
  <c r="I166" i="5"/>
  <c r="J166" i="5" s="1"/>
  <c r="I165" i="5"/>
  <c r="K165" i="5" s="1"/>
  <c r="L165" i="5" s="1"/>
  <c r="H106" i="5"/>
  <c r="F106" i="5"/>
  <c r="I157" i="5"/>
  <c r="K157" i="5" s="1"/>
  <c r="L157" i="5" s="1"/>
  <c r="I156" i="5"/>
  <c r="J156" i="5" s="1"/>
  <c r="I155" i="5"/>
  <c r="K155" i="5" s="1"/>
  <c r="L155" i="5" s="1"/>
  <c r="I154" i="5"/>
  <c r="K154" i="5" s="1"/>
  <c r="L154" i="5" s="1"/>
  <c r="I153" i="5"/>
  <c r="K153" i="5" s="1"/>
  <c r="L153" i="5" s="1"/>
  <c r="I152" i="5"/>
  <c r="J152" i="5" s="1"/>
  <c r="I151" i="5"/>
  <c r="K151" i="5" s="1"/>
  <c r="L151" i="5" s="1"/>
  <c r="I150" i="5"/>
  <c r="K150" i="5" s="1"/>
  <c r="L150" i="5" s="1"/>
  <c r="I149" i="5"/>
  <c r="K149" i="5" s="1"/>
  <c r="L149" i="5" s="1"/>
  <c r="I148" i="5"/>
  <c r="J148" i="5" s="1"/>
  <c r="I147" i="5"/>
  <c r="K147" i="5" s="1"/>
  <c r="L147" i="5" s="1"/>
  <c r="I146" i="5"/>
  <c r="K146" i="5" s="1"/>
  <c r="L146" i="5" s="1"/>
  <c r="I145" i="5"/>
  <c r="K145" i="5" s="1"/>
  <c r="L145" i="5" s="1"/>
  <c r="I144" i="5"/>
  <c r="J144" i="5" s="1"/>
  <c r="I143" i="5"/>
  <c r="K143" i="5" s="1"/>
  <c r="L143" i="5" s="1"/>
  <c r="I142" i="5"/>
  <c r="K142" i="5" s="1"/>
  <c r="L142" i="5" s="1"/>
  <c r="I141" i="5"/>
  <c r="K141" i="5" s="1"/>
  <c r="L141" i="5" s="1"/>
  <c r="I140" i="5"/>
  <c r="J140" i="5" s="1"/>
  <c r="I139" i="5"/>
  <c r="K139" i="5" s="1"/>
  <c r="L139" i="5" s="1"/>
  <c r="I138" i="5"/>
  <c r="K138" i="5" s="1"/>
  <c r="L138" i="5" s="1"/>
  <c r="I137" i="5"/>
  <c r="K137" i="5" s="1"/>
  <c r="L137" i="5" s="1"/>
  <c r="I136" i="5"/>
  <c r="J136" i="5" s="1"/>
  <c r="I135" i="5"/>
  <c r="K135" i="5" s="1"/>
  <c r="L135" i="5" s="1"/>
  <c r="I134" i="5"/>
  <c r="K134" i="5" s="1"/>
  <c r="L134" i="5" s="1"/>
  <c r="I133" i="5"/>
  <c r="K133" i="5" s="1"/>
  <c r="L133" i="5" s="1"/>
  <c r="I132" i="5"/>
  <c r="J132" i="5" s="1"/>
  <c r="I131" i="5"/>
  <c r="K131" i="5" s="1"/>
  <c r="L131" i="5" s="1"/>
  <c r="I130" i="5"/>
  <c r="K130" i="5" s="1"/>
  <c r="L130" i="5" s="1"/>
  <c r="I129" i="5"/>
  <c r="K129" i="5" s="1"/>
  <c r="L129" i="5" s="1"/>
  <c r="I128" i="5"/>
  <c r="J128" i="5" s="1"/>
  <c r="I127" i="5"/>
  <c r="K127" i="5" s="1"/>
  <c r="L127" i="5" s="1"/>
  <c r="I126" i="5"/>
  <c r="K126" i="5" s="1"/>
  <c r="L126" i="5" s="1"/>
  <c r="I125" i="5"/>
  <c r="J125" i="5" s="1"/>
  <c r="I124" i="5"/>
  <c r="K124" i="5" s="1"/>
  <c r="L124" i="5" s="1"/>
  <c r="I123" i="5"/>
  <c r="J123" i="5" s="1"/>
  <c r="H103" i="5"/>
  <c r="I104" i="5"/>
  <c r="J104" i="5" s="1"/>
  <c r="G6" i="5" l="1"/>
  <c r="C14" i="11"/>
  <c r="J12" i="9"/>
  <c r="J7" i="9"/>
  <c r="I6" i="9"/>
  <c r="F35" i="11" s="1"/>
  <c r="J6" i="9"/>
  <c r="J13" i="9"/>
  <c r="L11" i="9"/>
  <c r="I14" i="5"/>
  <c r="K66" i="5"/>
  <c r="I54" i="5"/>
  <c r="I11" i="5"/>
  <c r="I122" i="5"/>
  <c r="F32" i="11" s="1"/>
  <c r="J175" i="5"/>
  <c r="J183" i="5"/>
  <c r="J187" i="5"/>
  <c r="J193" i="5"/>
  <c r="J197" i="5"/>
  <c r="J199" i="5"/>
  <c r="J201" i="5"/>
  <c r="J203" i="5"/>
  <c r="J209" i="5"/>
  <c r="J215" i="5"/>
  <c r="J219" i="5"/>
  <c r="K166" i="5"/>
  <c r="L166" i="5" s="1"/>
  <c r="K167" i="5"/>
  <c r="L167" i="5" s="1"/>
  <c r="K169" i="5"/>
  <c r="L169" i="5" s="1"/>
  <c r="K171" i="5"/>
  <c r="L171" i="5" s="1"/>
  <c r="K173" i="5"/>
  <c r="L173" i="5" s="1"/>
  <c r="K177" i="5"/>
  <c r="L177" i="5" s="1"/>
  <c r="K179" i="5"/>
  <c r="L179" i="5" s="1"/>
  <c r="K181" i="5"/>
  <c r="L181" i="5" s="1"/>
  <c r="K185" i="5"/>
  <c r="L185" i="5" s="1"/>
  <c r="K189" i="5"/>
  <c r="L189" i="5" s="1"/>
  <c r="K191" i="5"/>
  <c r="L191" i="5" s="1"/>
  <c r="K195" i="5"/>
  <c r="L195" i="5" s="1"/>
  <c r="K205" i="5"/>
  <c r="L205" i="5" s="1"/>
  <c r="K207" i="5"/>
  <c r="L207" i="5" s="1"/>
  <c r="K211" i="5"/>
  <c r="L211" i="5" s="1"/>
  <c r="K213" i="5"/>
  <c r="L213" i="5" s="1"/>
  <c r="K217" i="5"/>
  <c r="L217" i="5" s="1"/>
  <c r="J165" i="5"/>
  <c r="J168" i="5"/>
  <c r="J170" i="5"/>
  <c r="J172" i="5"/>
  <c r="J174" i="5"/>
  <c r="J176" i="5"/>
  <c r="J178" i="5"/>
  <c r="J180" i="5"/>
  <c r="J182" i="5"/>
  <c r="J184" i="5"/>
  <c r="J186" i="5"/>
  <c r="J188" i="5"/>
  <c r="J190" i="5"/>
  <c r="J192" i="5"/>
  <c r="J194" i="5"/>
  <c r="J196" i="5"/>
  <c r="J198" i="5"/>
  <c r="J200" i="5"/>
  <c r="J202" i="5"/>
  <c r="J204" i="5"/>
  <c r="J206" i="5"/>
  <c r="J208" i="5"/>
  <c r="J210" i="5"/>
  <c r="J212" i="5"/>
  <c r="J214" i="5"/>
  <c r="J216" i="5"/>
  <c r="J218" i="5"/>
  <c r="J220" i="5"/>
  <c r="J130" i="5"/>
  <c r="J134" i="5"/>
  <c r="J138" i="5"/>
  <c r="J142" i="5"/>
  <c r="J146" i="5"/>
  <c r="J150" i="5"/>
  <c r="J154" i="5"/>
  <c r="K123" i="5"/>
  <c r="L123" i="5" s="1"/>
  <c r="K125" i="5"/>
  <c r="L125" i="5" s="1"/>
  <c r="K128" i="5"/>
  <c r="L128" i="5" s="1"/>
  <c r="K132" i="5"/>
  <c r="L132" i="5" s="1"/>
  <c r="K136" i="5"/>
  <c r="L136" i="5" s="1"/>
  <c r="K140" i="5"/>
  <c r="L140" i="5" s="1"/>
  <c r="K144" i="5"/>
  <c r="L144" i="5" s="1"/>
  <c r="K148" i="5"/>
  <c r="L148" i="5" s="1"/>
  <c r="K152" i="5"/>
  <c r="L152" i="5" s="1"/>
  <c r="K156" i="5"/>
  <c r="L156" i="5" s="1"/>
  <c r="J124" i="5"/>
  <c r="J126" i="5"/>
  <c r="J127" i="5"/>
  <c r="J129" i="5"/>
  <c r="J131" i="5"/>
  <c r="J133" i="5"/>
  <c r="J135" i="5"/>
  <c r="J137" i="5"/>
  <c r="J139" i="5"/>
  <c r="J141" i="5"/>
  <c r="J143" i="5"/>
  <c r="J145" i="5"/>
  <c r="J147" i="5"/>
  <c r="J149" i="5"/>
  <c r="J151" i="5"/>
  <c r="J153" i="5"/>
  <c r="J155" i="5"/>
  <c r="J157" i="5"/>
  <c r="K104" i="5"/>
  <c r="L104" i="5" s="1"/>
  <c r="I102" i="5"/>
  <c r="K102" i="5" s="1"/>
  <c r="L102" i="5" s="1"/>
  <c r="I101" i="5"/>
  <c r="K101" i="5" s="1"/>
  <c r="L101" i="5" s="1"/>
  <c r="I100" i="5"/>
  <c r="K100" i="5" s="1"/>
  <c r="L100" i="5" s="1"/>
  <c r="I99" i="5"/>
  <c r="K99" i="5" s="1"/>
  <c r="L99" i="5" s="1"/>
  <c r="I98" i="5"/>
  <c r="J98" i="5" s="1"/>
  <c r="I97" i="5"/>
  <c r="K97" i="5" s="1"/>
  <c r="L97" i="5" s="1"/>
  <c r="I96" i="5"/>
  <c r="K96" i="5" s="1"/>
  <c r="L96" i="5" s="1"/>
  <c r="I95" i="5"/>
  <c r="K95" i="5" s="1"/>
  <c r="L95" i="5" s="1"/>
  <c r="I94" i="5"/>
  <c r="K94" i="5" s="1"/>
  <c r="L94" i="5" s="1"/>
  <c r="I93" i="5"/>
  <c r="K93" i="5" s="1"/>
  <c r="L93" i="5" s="1"/>
  <c r="I92" i="5"/>
  <c r="K92" i="5" s="1"/>
  <c r="L92" i="5" s="1"/>
  <c r="I91" i="5"/>
  <c r="K91" i="5" s="1"/>
  <c r="L91" i="5" s="1"/>
  <c r="I90" i="5"/>
  <c r="J90" i="5" s="1"/>
  <c r="I89" i="5"/>
  <c r="J89" i="5" s="1"/>
  <c r="I88" i="5"/>
  <c r="K88" i="5" s="1"/>
  <c r="L88" i="5" s="1"/>
  <c r="I87" i="5"/>
  <c r="K87" i="5" s="1"/>
  <c r="L87" i="5" s="1"/>
  <c r="I86" i="5"/>
  <c r="J86" i="5" s="1"/>
  <c r="I85" i="5"/>
  <c r="K85" i="5" s="1"/>
  <c r="L85" i="5" s="1"/>
  <c r="I84" i="5"/>
  <c r="K84" i="5" s="1"/>
  <c r="L84" i="5" s="1"/>
  <c r="I83" i="5"/>
  <c r="K83" i="5" s="1"/>
  <c r="L83" i="5" s="1"/>
  <c r="I82" i="5"/>
  <c r="K82" i="5" s="1"/>
  <c r="L82" i="5" s="1"/>
  <c r="I81" i="5"/>
  <c r="J81" i="5" s="1"/>
  <c r="I80" i="5"/>
  <c r="K80" i="5" s="1"/>
  <c r="L80" i="5" s="1"/>
  <c r="I79" i="5"/>
  <c r="K79" i="5" s="1"/>
  <c r="L79" i="5" s="1"/>
  <c r="I65" i="5"/>
  <c r="K65" i="5" s="1"/>
  <c r="L65" i="5" s="1"/>
  <c r="H60" i="5"/>
  <c r="I61" i="5"/>
  <c r="J61" i="5" s="1"/>
  <c r="F60" i="5"/>
  <c r="C28" i="11" s="1"/>
  <c r="E60" i="5"/>
  <c r="I57" i="5"/>
  <c r="K57" i="5" s="1"/>
  <c r="L57" i="5" s="1"/>
  <c r="I59" i="5"/>
  <c r="K59" i="5" s="1"/>
  <c r="L59" i="5" s="1"/>
  <c r="I58" i="5"/>
  <c r="K58" i="5" s="1"/>
  <c r="L58" i="5" s="1"/>
  <c r="H56" i="5"/>
  <c r="F56" i="5"/>
  <c r="E56" i="5"/>
  <c r="H52" i="5"/>
  <c r="F52" i="5"/>
  <c r="C25" i="11" s="1"/>
  <c r="H50" i="5"/>
  <c r="I51" i="5"/>
  <c r="K51" i="5" s="1"/>
  <c r="L51" i="5" s="1"/>
  <c r="I49" i="5"/>
  <c r="K49" i="5" s="1"/>
  <c r="I48" i="5"/>
  <c r="J48" i="5" s="1"/>
  <c r="I47" i="5"/>
  <c r="F46" i="5"/>
  <c r="C23" i="11" s="1"/>
  <c r="E44" i="5"/>
  <c r="F44" i="5"/>
  <c r="C22" i="11" s="1"/>
  <c r="H44" i="5"/>
  <c r="H42" i="5"/>
  <c r="I45" i="5"/>
  <c r="I44" i="5" s="1"/>
  <c r="F22" i="11" s="1"/>
  <c r="I43" i="5"/>
  <c r="K43" i="5" s="1"/>
  <c r="L43" i="5" s="1"/>
  <c r="H40" i="5"/>
  <c r="I41" i="5"/>
  <c r="I40" i="5" s="1"/>
  <c r="F20" i="11" s="1"/>
  <c r="H33" i="5"/>
  <c r="F33" i="5"/>
  <c r="C19" i="11" s="1"/>
  <c r="I31" i="5"/>
  <c r="K31" i="5" s="1"/>
  <c r="H28" i="5"/>
  <c r="F28" i="5"/>
  <c r="C18" i="11" s="1"/>
  <c r="I32" i="5"/>
  <c r="K32" i="5" s="1"/>
  <c r="L32" i="5" s="1"/>
  <c r="I30" i="5"/>
  <c r="J30" i="5" s="1"/>
  <c r="I27" i="5"/>
  <c r="J27" i="5" s="1"/>
  <c r="I26" i="5"/>
  <c r="H16" i="5"/>
  <c r="F24" i="5"/>
  <c r="C17" i="11" s="1"/>
  <c r="F16" i="5"/>
  <c r="C16" i="11" s="1"/>
  <c r="I23" i="5"/>
  <c r="K23" i="5" s="1"/>
  <c r="L23" i="5" s="1"/>
  <c r="I22" i="5"/>
  <c r="J22" i="5" s="1"/>
  <c r="I21" i="5"/>
  <c r="K21" i="5" s="1"/>
  <c r="L21" i="5" s="1"/>
  <c r="I20" i="5"/>
  <c r="K20" i="5" s="1"/>
  <c r="L20" i="5" s="1"/>
  <c r="E16" i="5"/>
  <c r="I15" i="5"/>
  <c r="I13" i="5"/>
  <c r="I12" i="5"/>
  <c r="K12" i="5" s="1"/>
  <c r="H7" i="5"/>
  <c r="K11" i="5" l="1"/>
  <c r="F14" i="11"/>
  <c r="G14" i="11" s="1"/>
  <c r="K54" i="5"/>
  <c r="F26" i="11"/>
  <c r="G26" i="11" s="1"/>
  <c r="J14" i="5"/>
  <c r="F15" i="11"/>
  <c r="G22" i="11"/>
  <c r="K6" i="9"/>
  <c r="K26" i="5"/>
  <c r="L26" i="5" s="1"/>
  <c r="J26" i="5"/>
  <c r="I46" i="5"/>
  <c r="F23" i="11" s="1"/>
  <c r="G23" i="11" s="1"/>
  <c r="J47" i="5"/>
  <c r="I7" i="5"/>
  <c r="K14" i="5"/>
  <c r="J11" i="5"/>
  <c r="J54" i="5"/>
  <c r="K122" i="5"/>
  <c r="J122" i="5"/>
  <c r="J65" i="5"/>
  <c r="K86" i="5"/>
  <c r="L86" i="5" s="1"/>
  <c r="J97" i="5"/>
  <c r="K89" i="5"/>
  <c r="L89" i="5" s="1"/>
  <c r="I56" i="5"/>
  <c r="I60" i="5"/>
  <c r="J83" i="5"/>
  <c r="K98" i="5"/>
  <c r="L98" i="5" s="1"/>
  <c r="J92" i="5"/>
  <c r="J93" i="5"/>
  <c r="K61" i="5"/>
  <c r="L61" i="5" s="1"/>
  <c r="K90" i="5"/>
  <c r="L90" i="5" s="1"/>
  <c r="K81" i="5"/>
  <c r="L81" i="5" s="1"/>
  <c r="J100" i="5"/>
  <c r="J101" i="5"/>
  <c r="J79" i="5"/>
  <c r="J84" i="5"/>
  <c r="J95" i="5"/>
  <c r="J80" i="5"/>
  <c r="J85" i="5"/>
  <c r="J87" i="5"/>
  <c r="J96" i="5"/>
  <c r="J82" i="5"/>
  <c r="J91" i="5"/>
  <c r="J99" i="5"/>
  <c r="J94" i="5"/>
  <c r="J102" i="5"/>
  <c r="J58" i="5"/>
  <c r="J59" i="5"/>
  <c r="J57" i="5"/>
  <c r="I50" i="5"/>
  <c r="F24" i="11" s="1"/>
  <c r="J51" i="5"/>
  <c r="K47" i="5"/>
  <c r="L47" i="5" s="1"/>
  <c r="J49" i="5"/>
  <c r="K48" i="5"/>
  <c r="J45" i="5"/>
  <c r="J44" i="5"/>
  <c r="K44" i="5"/>
  <c r="J43" i="5"/>
  <c r="I16" i="5"/>
  <c r="J31" i="5"/>
  <c r="I28" i="5"/>
  <c r="L31" i="5"/>
  <c r="J32" i="5"/>
  <c r="K30" i="5"/>
  <c r="L30" i="5" s="1"/>
  <c r="K27" i="5"/>
  <c r="L27" i="5" s="1"/>
  <c r="K22" i="5"/>
  <c r="L22" i="5" s="1"/>
  <c r="J21" i="5"/>
  <c r="J23" i="5"/>
  <c r="J20" i="5"/>
  <c r="H163" i="5"/>
  <c r="H158" i="5"/>
  <c r="H62" i="5"/>
  <c r="F50" i="5"/>
  <c r="C24" i="11" s="1"/>
  <c r="F40" i="5"/>
  <c r="I164" i="5"/>
  <c r="I160" i="5"/>
  <c r="I161" i="5"/>
  <c r="I162" i="5"/>
  <c r="I108" i="5"/>
  <c r="I109" i="5"/>
  <c r="I110" i="5"/>
  <c r="I111" i="5"/>
  <c r="I112" i="5"/>
  <c r="I113" i="5"/>
  <c r="I114" i="5"/>
  <c r="I115" i="5"/>
  <c r="I116" i="5"/>
  <c r="I117" i="5"/>
  <c r="I118" i="5"/>
  <c r="I119" i="5"/>
  <c r="I120" i="5"/>
  <c r="I121" i="5"/>
  <c r="I107" i="5"/>
  <c r="I105" i="5"/>
  <c r="I103" i="5" s="1"/>
  <c r="F30" i="11" s="1"/>
  <c r="E103" i="5"/>
  <c r="I64" i="5"/>
  <c r="J64" i="5" s="1"/>
  <c r="I67" i="5"/>
  <c r="I68" i="5"/>
  <c r="I69" i="5"/>
  <c r="I70" i="5"/>
  <c r="I71" i="5"/>
  <c r="I72" i="5"/>
  <c r="I74" i="5"/>
  <c r="I75" i="5"/>
  <c r="I76" i="5"/>
  <c r="I77" i="5"/>
  <c r="I78" i="5"/>
  <c r="J78" i="5" s="1"/>
  <c r="I53" i="5"/>
  <c r="I35" i="5"/>
  <c r="I36" i="5"/>
  <c r="I37" i="5"/>
  <c r="I38" i="5"/>
  <c r="I39" i="5"/>
  <c r="I34" i="5"/>
  <c r="F13" i="11" l="1"/>
  <c r="I158" i="5"/>
  <c r="F33" i="11" s="1"/>
  <c r="G24" i="11"/>
  <c r="J28" i="5"/>
  <c r="F18" i="11"/>
  <c r="G18" i="11" s="1"/>
  <c r="J40" i="5"/>
  <c r="C20" i="11"/>
  <c r="J7" i="5"/>
  <c r="J16" i="5"/>
  <c r="F16" i="11"/>
  <c r="G16" i="11" s="1"/>
  <c r="J60" i="5"/>
  <c r="F28" i="11"/>
  <c r="G28" i="11" s="1"/>
  <c r="J56" i="5"/>
  <c r="F27" i="11"/>
  <c r="K7" i="5"/>
  <c r="J46" i="5"/>
  <c r="I106" i="5"/>
  <c r="K56" i="5"/>
  <c r="I33" i="5"/>
  <c r="K60" i="5"/>
  <c r="J53" i="5"/>
  <c r="K53" i="5"/>
  <c r="K52" i="5" s="1"/>
  <c r="I52" i="5"/>
  <c r="J50" i="5"/>
  <c r="K28" i="5"/>
  <c r="K16" i="5"/>
  <c r="F158" i="5"/>
  <c r="C33" i="11" s="1"/>
  <c r="I163" i="5"/>
  <c r="F34" i="11" s="1"/>
  <c r="F103" i="5"/>
  <c r="I42" i="5"/>
  <c r="F21" i="11" s="1"/>
  <c r="J116" i="5"/>
  <c r="J109" i="5"/>
  <c r="J115" i="5"/>
  <c r="J108" i="5"/>
  <c r="J114" i="5"/>
  <c r="J117" i="5"/>
  <c r="J120" i="5"/>
  <c r="J112" i="5"/>
  <c r="J119" i="5"/>
  <c r="J111" i="5"/>
  <c r="J118" i="5"/>
  <c r="J110" i="5"/>
  <c r="J105" i="5"/>
  <c r="J121" i="5"/>
  <c r="J113" i="5"/>
  <c r="K105" i="5"/>
  <c r="G20" i="11" l="1"/>
  <c r="G33" i="11"/>
  <c r="J106" i="5"/>
  <c r="F31" i="11"/>
  <c r="J52" i="5"/>
  <c r="F25" i="11"/>
  <c r="G25" i="11" s="1"/>
  <c r="J103" i="5"/>
  <c r="C30" i="11"/>
  <c r="G30" i="11" s="1"/>
  <c r="J33" i="5"/>
  <c r="F19" i="11"/>
  <c r="G19" i="11" s="1"/>
  <c r="I29" i="5"/>
  <c r="I25" i="5"/>
  <c r="J25" i="5" s="1"/>
  <c r="I19" i="5"/>
  <c r="I17" i="5"/>
  <c r="K15" i="5"/>
  <c r="L15" i="5" s="1"/>
  <c r="K13" i="9" l="1"/>
  <c r="K12" i="9" s="1"/>
  <c r="J8" i="9"/>
  <c r="I8" i="5" l="1"/>
  <c r="K8" i="5" s="1"/>
  <c r="I9" i="5"/>
  <c r="J9" i="5" s="1"/>
  <c r="I10" i="5"/>
  <c r="J10" i="5" s="1"/>
  <c r="K10" i="5" l="1"/>
  <c r="J8" i="5"/>
  <c r="K9" i="5"/>
  <c r="X127" i="5"/>
  <c r="X128" i="5"/>
  <c r="X129" i="5"/>
  <c r="C36" i="11" l="1"/>
  <c r="G36" i="11" s="1"/>
  <c r="L13" i="9"/>
  <c r="K9" i="9"/>
  <c r="L9" i="9" s="1"/>
  <c r="K8" i="9"/>
  <c r="L8" i="9" s="1"/>
  <c r="K7" i="9"/>
  <c r="J9" i="9" l="1"/>
  <c r="X124" i="5" l="1"/>
  <c r="X125" i="5"/>
  <c r="X126" i="5"/>
  <c r="X130" i="5"/>
  <c r="X131" i="5"/>
  <c r="X132" i="5"/>
  <c r="X133" i="5"/>
  <c r="X134" i="5"/>
  <c r="X135" i="5"/>
  <c r="X136" i="5"/>
  <c r="X137" i="5"/>
  <c r="X138" i="5"/>
  <c r="X139" i="5"/>
  <c r="X140" i="5"/>
  <c r="X141" i="5"/>
  <c r="X142" i="5"/>
  <c r="X143" i="5"/>
  <c r="X144" i="5"/>
  <c r="X145" i="5"/>
  <c r="X146" i="5"/>
  <c r="X147" i="5"/>
  <c r="X148" i="5"/>
  <c r="X149" i="5"/>
  <c r="X150" i="5"/>
  <c r="X151" i="5"/>
  <c r="X152" i="5"/>
  <c r="X153" i="5"/>
  <c r="X154" i="5"/>
  <c r="X155" i="5"/>
  <c r="X156" i="5"/>
  <c r="X157" i="5"/>
  <c r="K107" i="5"/>
  <c r="E106" i="5"/>
  <c r="K106" i="5" s="1"/>
  <c r="K70" i="5"/>
  <c r="E62" i="5"/>
  <c r="I55" i="5"/>
  <c r="E52" i="5"/>
  <c r="L48" i="5"/>
  <c r="H46" i="5"/>
  <c r="E46" i="5"/>
  <c r="F42" i="5"/>
  <c r="E42" i="5"/>
  <c r="E33" i="5"/>
  <c r="K39" i="5"/>
  <c r="L39" i="5" s="1"/>
  <c r="K35" i="5"/>
  <c r="L35" i="5" s="1"/>
  <c r="K36" i="5"/>
  <c r="L36" i="5" s="1"/>
  <c r="K34" i="5"/>
  <c r="L34" i="5" s="1"/>
  <c r="H24" i="5"/>
  <c r="J13" i="5"/>
  <c r="L13" i="5"/>
  <c r="C21" i="11" l="1"/>
  <c r="F6" i="5"/>
  <c r="I24" i="5"/>
  <c r="K33" i="5"/>
  <c r="X123" i="5"/>
  <c r="K45" i="5"/>
  <c r="L45" i="5" s="1"/>
  <c r="J19" i="5"/>
  <c r="C32" i="11"/>
  <c r="C31" i="11"/>
  <c r="J39" i="5"/>
  <c r="K103" i="5"/>
  <c r="L49" i="5"/>
  <c r="G21" i="11" l="1"/>
  <c r="F17" i="11"/>
  <c r="J24" i="5"/>
  <c r="K24" i="5"/>
  <c r="E40" i="5"/>
  <c r="J38" i="5"/>
  <c r="K40" i="5" l="1"/>
  <c r="K38" i="5"/>
  <c r="L38" i="5" s="1"/>
  <c r="E163" i="5"/>
  <c r="E50" i="5"/>
  <c r="K50" i="5" s="1"/>
  <c r="K162" i="5" l="1"/>
  <c r="K161" i="5"/>
  <c r="K160" i="5"/>
  <c r="K159" i="5"/>
  <c r="K71" i="5"/>
  <c r="K164" i="5" l="1"/>
  <c r="L164" i="5" s="1"/>
  <c r="K110" i="5"/>
  <c r="L110" i="5" s="1"/>
  <c r="K109" i="5"/>
  <c r="L109" i="5" s="1"/>
  <c r="K108" i="5"/>
  <c r="L108" i="5" s="1"/>
  <c r="J164" i="5" l="1"/>
  <c r="E158" i="5" l="1"/>
  <c r="E6" i="5" s="1"/>
  <c r="K121" i="5"/>
  <c r="L121" i="5" s="1"/>
  <c r="K120" i="5"/>
  <c r="L120" i="5" s="1"/>
  <c r="K118" i="5"/>
  <c r="L118" i="5" s="1"/>
  <c r="K117" i="5"/>
  <c r="L117" i="5" s="1"/>
  <c r="K116" i="5"/>
  <c r="L116" i="5" s="1"/>
  <c r="K114" i="5"/>
  <c r="L114" i="5" s="1"/>
  <c r="K113" i="5"/>
  <c r="L113" i="5" s="1"/>
  <c r="K112" i="5"/>
  <c r="L112" i="5" s="1"/>
  <c r="K111" i="5"/>
  <c r="L111" i="5" s="1"/>
  <c r="K69" i="5"/>
  <c r="L69" i="5" s="1"/>
  <c r="K67" i="5"/>
  <c r="L67" i="5" s="1"/>
  <c r="L66" i="5"/>
  <c r="K64" i="5"/>
  <c r="L64" i="5" s="1"/>
  <c r="K55" i="5"/>
  <c r="L55" i="5" s="1"/>
  <c r="L53" i="5"/>
  <c r="K41" i="5"/>
  <c r="K29" i="5"/>
  <c r="L29" i="5" s="1"/>
  <c r="J17" i="5"/>
  <c r="K158" i="5" l="1"/>
  <c r="L41" i="5"/>
  <c r="L12" i="5"/>
  <c r="K42" i="5"/>
  <c r="K163" i="5"/>
  <c r="K37" i="5"/>
  <c r="L37" i="5" s="1"/>
  <c r="J37" i="5"/>
  <c r="K25" i="5"/>
  <c r="L25" i="5" s="1"/>
  <c r="K119" i="5"/>
  <c r="L119" i="5" s="1"/>
  <c r="K115" i="5"/>
  <c r="L115" i="5" s="1"/>
  <c r="J69" i="5"/>
  <c r="J67" i="5"/>
  <c r="J55" i="5"/>
  <c r="J41" i="5"/>
  <c r="J36" i="5"/>
  <c r="J29" i="5"/>
  <c r="K17" i="5"/>
  <c r="L17" i="5" s="1"/>
  <c r="C27" i="11"/>
  <c r="G27" i="11" l="1"/>
  <c r="C12" i="11"/>
  <c r="G17" i="11"/>
  <c r="G15" i="11"/>
  <c r="J42" i="5"/>
  <c r="J163" i="5"/>
  <c r="K72" i="5"/>
  <c r="L72" i="5" s="1"/>
  <c r="J72" i="5" l="1"/>
  <c r="J35" i="5"/>
  <c r="L8" i="5" l="1"/>
  <c r="L9" i="5"/>
  <c r="L10" i="5"/>
  <c r="L162" i="5"/>
  <c r="L161" i="5"/>
  <c r="L160" i="5"/>
  <c r="J159" i="5"/>
  <c r="G13" i="11" l="1"/>
  <c r="L159" i="5"/>
  <c r="J162" i="5"/>
  <c r="J160" i="5"/>
  <c r="J161" i="5"/>
  <c r="L70" i="5"/>
  <c r="J70" i="5"/>
  <c r="G34" i="11" l="1"/>
  <c r="J158" i="5"/>
  <c r="G32" i="11"/>
  <c r="K19" i="5" l="1"/>
  <c r="L19" i="5" s="1"/>
  <c r="L107" i="5"/>
  <c r="K68" i="5" l="1"/>
  <c r="L68" i="5" s="1"/>
  <c r="J68" i="5"/>
  <c r="G31" i="11"/>
  <c r="J107" i="5"/>
  <c r="K73" i="5" l="1"/>
  <c r="K74" i="5"/>
  <c r="K75" i="5"/>
  <c r="K76" i="5"/>
  <c r="K77" i="5"/>
  <c r="K78" i="5"/>
  <c r="L78" i="5" l="1"/>
  <c r="J75" i="5"/>
  <c r="J74" i="5"/>
  <c r="L74" i="5" l="1"/>
  <c r="J77" i="5" l="1"/>
  <c r="J76" i="5"/>
  <c r="L75" i="5"/>
  <c r="L73" i="5"/>
  <c r="J73" i="5" l="1"/>
  <c r="L77" i="5"/>
  <c r="L76" i="5"/>
  <c r="L71" i="5" l="1"/>
  <c r="K46" i="5" l="1"/>
  <c r="J71" i="5"/>
  <c r="G11" i="11" l="1"/>
  <c r="G10" i="11" l="1"/>
  <c r="J15" i="5" l="1"/>
  <c r="I63" i="5" l="1"/>
  <c r="J63" i="5" s="1"/>
  <c r="I62" i="5" l="1"/>
  <c r="I6" i="5" s="1"/>
  <c r="K63" i="5"/>
  <c r="J6" i="5" l="1"/>
  <c r="K6" i="5"/>
  <c r="F29" i="11"/>
  <c r="K62" i="5"/>
  <c r="J62" i="5"/>
  <c r="J12" i="5"/>
  <c r="G12" i="11" l="1"/>
  <c r="G29" i="11"/>
  <c r="O7" i="5"/>
  <c r="G35" i="11" l="1"/>
  <c r="K10" i="9"/>
  <c r="L10" i="9" s="1"/>
  <c r="J10" i="9"/>
</calcChain>
</file>

<file path=xl/sharedStrings.xml><?xml version="1.0" encoding="utf-8"?>
<sst xmlns="http://schemas.openxmlformats.org/spreadsheetml/2006/main" count="318" uniqueCount="299">
  <si>
    <t>Sector 11: SALUD</t>
  </si>
  <si>
    <t>Pliego</t>
  </si>
  <si>
    <t>PIM</t>
  </si>
  <si>
    <t>011: M. DE SALUD</t>
  </si>
  <si>
    <t>Unidad Ejecutora / Nombre del Proyecto</t>
  </si>
  <si>
    <t>Página Web: www.mef.gob.pe</t>
  </si>
  <si>
    <t>%      Avance Ejecución</t>
  </si>
  <si>
    <t>TOTAL PLIEGO 011: MINISTERIO DE SALUD</t>
  </si>
  <si>
    <t>3……………………………………………………………………………………………………………………………………………………………………………………………………………………………………………………………………………………………………………………………………………………………………………………..</t>
  </si>
  <si>
    <t>http://apps5.mineco.gob.pe/transparencia/Navegador/default.aspx</t>
  </si>
  <si>
    <t>131: INSTITUTO NACIONAL DE SALUD</t>
  </si>
  <si>
    <t xml:space="preserve">       027-143: HOSPITAL NACIONAL ARZOBISPO LOAYZA</t>
  </si>
  <si>
    <t xml:space="preserve">       028-144: HOSPITAL NACIONAL DOS DE MAYO</t>
  </si>
  <si>
    <t xml:space="preserve">       125-1655: PROGRAMA NACIONAL DE INVERSIONES EN SALUD</t>
  </si>
  <si>
    <t>Función 20: SALUD</t>
  </si>
  <si>
    <t>Código SNIP/
Código Unificado</t>
  </si>
  <si>
    <t xml:space="preserve">       029-145: HOSPITAL DE APOYO SANTA ROSA</t>
  </si>
  <si>
    <t xml:space="preserve">       030-146: HOSPITAL DE EMERGENCIAS CASIMIRO ULLOA</t>
  </si>
  <si>
    <t>CONSOLIDADO GENERAL DE LA EJECUCIÓN DEL SECTOR SALUD</t>
  </si>
  <si>
    <t>Monto de Inversión Total</t>
  </si>
  <si>
    <t>%
Avance  Ejecución respecto al Monto de Inv. Total</t>
  </si>
  <si>
    <t>UNIDAD EJECUTORA 028-144: HOSPITAL NACIONAL DOS DE MAYO</t>
  </si>
  <si>
    <t>UNIDAD EJECUTORA 029-145: HOSPITAL DE APOYO SANTA ROSA</t>
  </si>
  <si>
    <t>UNIDAD EJECUTORA 030-146: HOSPITAL DE EMERGENCIAS CASIMIRO ULLOA</t>
  </si>
  <si>
    <t>UNIDAD EJECUTORA 125-1655: PROGRAMA NACIONAL DE INVERSIONES EN SALUD</t>
  </si>
  <si>
    <t>PLIEGO 131: INSTITUTO NACIONAL DE SALUD</t>
  </si>
  <si>
    <t>UNIDAD EJECUTORA 027-143: HOSPITAL NACIONAL ARZOBISPO LOAYZA</t>
  </si>
  <si>
    <t xml:space="preserve">       010-126: INSTITUTO NACIONAL DE SALUD DEL NIÑO</t>
  </si>
  <si>
    <t xml:space="preserve">       011-127: INSTITUTO NACIONAL MATERNO PERINATAL</t>
  </si>
  <si>
    <t xml:space="preserve">       021-137: HOSPITAL CAYETANO HEREDIA</t>
  </si>
  <si>
    <t xml:space="preserve">       025-141: HOSPITAL DE APOYO DEPARTAMENTAL MARIA AUXILIADORA</t>
  </si>
  <si>
    <t xml:space="preserve">       146-1686: DIRECCION DE REDES INTEGRADAS DE SALUD LIMA ESTE</t>
  </si>
  <si>
    <t>UNIDAD EJECUTORA 010-126: INSTITUTO NACIONAL DE SALUD DEL NIÑO</t>
  </si>
  <si>
    <t>UNIDAD EJECUTORA 011-127: INSTITUTO NACIONAL MATERNO PERINATAL</t>
  </si>
  <si>
    <t>UNIDAD EJECUTORA 021-137: HOSPITAL CAYETANO HEREDIA</t>
  </si>
  <si>
    <t>UNIDAD EJECUTORA 025-141: HOSPITAL DE APOYO DEPARTAMENTAL MARIA AUXILIADORA</t>
  </si>
  <si>
    <t>UNIDAD EJECUTORA 049-1216: HOSPITAL SAN JUAN DE LURIGANCHO</t>
  </si>
  <si>
    <t>UNIDAD EJECUTORA 139-1512: INSTITUTO NACIONAL DE SALUD DEL NIÑO - SAN BORJA</t>
  </si>
  <si>
    <t>UNIDAD EJECUTORA 146-1686: DIRECCION DE REDES INTEGRADAS DE SALUD LIMA ESTE</t>
  </si>
  <si>
    <t xml:space="preserve">       049-1216: HOSPITAL SAN JUAN DE LURIGANCHO</t>
  </si>
  <si>
    <t>Ppto. Ejecución Acumulada al 2018</t>
  </si>
  <si>
    <t>NUEVO INSTITUTO NACIONAL DE SALUD DEL NIÑO, INSN, TERCER NIVEL DE ATENCION, 8VO NIVEL DE COMPLEJIDAD, CATEGORIA III-2, LIMA -PERU</t>
  </si>
  <si>
    <t>FORTALECIMIENTO DE LA CAPACIDAD RESOLUTIVA DE LOS SERVICIOS DE SALUD DEL HOSPITAL REGIONAL DE ICA - DIRESA ICA</t>
  </si>
  <si>
    <t>RECONSTRUCCION DE LA INFRAESTRUCTURA Y MEJORAMIENTO DE LA CAPACIDAD RESOLUTIVA DE LOS SERVICIOS DE SALUD DEL HOSPITAL SANTA MARIA DEL SOCORRO-ICA</t>
  </si>
  <si>
    <t>AÑO 2019</t>
  </si>
  <si>
    <t>MEJORAMIENTO DE LA CAPACIDAD RESOLUTIVA DE LA UNIDAD DE CUIDADOS INTENSIVOS DEL INSTITUTO NACIONAL DE CIENCIAS NEUROLOGICAS</t>
  </si>
  <si>
    <t>UNIDAD EJECUTORA 007-123: INSTITUTO NACIONAL DE CIENCIAS NEUROLOGICAS</t>
  </si>
  <si>
    <t>ADQUISICION DE FACOEMULSIFICADOR, LAMPARA DE HENDIDURA; EN EL(LA) EESS INSTITUTO NACIONAL DE OFTALMOLOGIA EN LA LOCALIDAD LIMA, DISTRITO DE LIMA, PROVINCIA LIMA, DEPARTAMENTO LIMA</t>
  </si>
  <si>
    <t>UNIDAD EJECUTORA 008-124: INSTITUTO NACIONAL DE OFTALMOLOGIA</t>
  </si>
  <si>
    <t>UNIDAD EJECUTORA 009-125: INSTITUTO NACIONAL DE REHABILITACION</t>
  </si>
  <si>
    <t>ADQUISICION DE ELECTROMIOGRAFO Y POTENCIALES EVOCADOS, AUDIOMETROS O ACCESORIOS, EQUIPO DE TERAPIA LASER, EQUIPO DE TERAPIA COMBINADA, EQUIPO DE ELECTROTERAPIA DE CORRIENTES MULTIPLES Y EQUIPO PARA TERAPIA ULTRASONICA; EN EL(LA) EESS INSTITUTO NACION</t>
  </si>
  <si>
    <t>ADQUISICION DE SISTEMA DE DETECCION Y EXTINCION CONTRA INCENDIOS; EN EL(LA) EESS INSTITUTO NACIONAL DE REHABILITACION DRA. ADRIANA REBAZA FLORES AMISTAD PERU - JAPON - CHORRILLOS EN LA LOCALIDAD CHORRILLOS, DISTRITO DE CHORRILLOS, PROVINCIA LIMA, DEP</t>
  </si>
  <si>
    <t>REMODELACION DE CABINAS AUDIOMETRICAS O CAMARAS ACUSTICAS PARA PRUEBAS DE AUDICION ; EN EL(LA) EESS INSTITUTO NACIONAL DE REHABILITACION DRA. ADRIANA REBAZA FLORES AMISTAD PERU - JAPON - CHORRILLOS EN LA LOCALIDAD CHORRILLOS, DISTRITO DE CHORRILLOS,</t>
  </si>
  <si>
    <t>ADQUISICION DE PLANTILLA DE ELIMINACION; EN EL(LA) EESS INSTITUTO NACIONAL DE REHABILITACION DRA. ADRIANA REBAZA FLORES AMISTAD PERU - JAPON - CHORRILLOS EN LA LOCALIDAD CHORRILLOS, DISTRITO DE CHORRILLOS, PROVINCIA LIMA, DEPARTAMENTO LIMA</t>
  </si>
  <si>
    <t>CONSTRUCCION DE AMBIENTE DE ALMACEN; EN EL(LA) EESS INSTITUTO NACIONAL DE REHABILITACION DRA. ADRIANA REBAZA FLORES AMISTAD PERU - JAPON - CHORRILLOS EN LA LOCALIDAD CHORRILLOS, DISTRITO DE CHORRILLOS, PROVINCIA LIMA, DEPARTAMENTO LIMA</t>
  </si>
  <si>
    <t>REPARACION DE ABASTECIMIENTO DE AGUA; EN EL(LA) EESS INSTITUTO NACIONAL DE REHABILITACION DRA. ADRIANA REBAZA FLORES AMISTAD PERU - JAPON - CHORRILLOS EN LA LOCALIDAD CHORRILLOS, DISTRITO DE CHORRILLOS, PROVINCIA LIMA, DEPARTAMENTO LIMA</t>
  </si>
  <si>
    <t>ADQUISICION DE SISTEMAS DE SEGURIDAD PERIMETRAL (FIREWALLS); EN EL(LA) EESS INSTITUTO NACIONAL DE SALUD DEL NIÑO - BREÑA DISTRITO DE BREÑA, PROVINCIA LIMA, DEPARTAMENTO LIMA</t>
  </si>
  <si>
    <t>ADQUISICION DE VENTILADORES PARA CUIDADO INTENSIVO DE BEBES, VENTILADORES PARA CUIDADOS INTENSIVOS DE ADULTOS O PEDIATRICOS, VENTILADORES PARA CUIDADOS INTENSIVOS DE ADULTOS O PEDIATRICOS, VENTILADORES PARA CUIDADOS INTENSIVOS DE ADULTOS O PEDIATRICO</t>
  </si>
  <si>
    <t>REMODELACION DE AUTOCLAVES O ESTERILIZADORES DE VAPOR; EN EL(LA) EESS INSTITUTO NACIONAL MATERNO PERINATAL - LIMA EN LA LOCALIDAD LIMA, DISTRITO DE LIMA, PROVINCIA LIMA, DEPARTAMENTO LIMA</t>
  </si>
  <si>
    <t>MEJORAMIENTO DE LA CAPACIDAD RESOLUTIVA DEL SERVICIO DE NEUROCIRUGIA Y DE LA SALA DE OPERACIONES DEL HOSPITAL DOS DE MAYO</t>
  </si>
  <si>
    <t>ADQUISICION DE MONITOR MULTI PARAMETRO, VENTILADORES PARA CUIDADOS INTENSIVOS DE ADULTOS O PEDIATRICOS, ECOGRAFO DOPPLER COLOR 4D, MAQUINA DE ANESTESIA CON SISTEMA DE MONITOREO COMPLETO</t>
  </si>
  <si>
    <t>ADQUISICION DE EQUIPO DE RAYOS X, ECOGRAFO DOPPLER, LAMPARA CIALITICA, MESA HIDRAULICA PARA OPERACION QUIRURGICA, UNIDAD ODONTOLOGICA, MICROSCOPIO BINOCULAR, CENTRIFUGAS DE MESA, INCUBADORA PARA BEBES, Y CUNA DE CALOR RADIANTE; EN EL(LA) EESS HOSPITAL SAN JUAN DE LURIGANCHO - EN LA LOCALIDAD SAN JUAN DE LURIGANCHO, DISTRITO DE SAN JUAN DE LURIGANCHO, PROVINCIA LIMA, DEPARTAMENTO LIMA</t>
  </si>
  <si>
    <t>ESTUDIOS DE PRE-INVERSION</t>
  </si>
  <si>
    <t>MEJORAMIENTO DE LA CAPACIDAD RESOLUTIVA DE LOS SERVICIOS DE SALUD PARA BRINDAR ATENCION INTEGRAL A LAS MUJERES (GESTANTES, PARTURIENTAS Y MADRES LACTANTES), NIÑOS Y NIÑAS MENORES DE 3 AÑOS EN EL DEPARTAMENTO DE HUANCAVELICA</t>
  </si>
  <si>
    <t>EXPEDIENTES TECNICOS, ESTUDIOS DE PRE-INVERSION Y OTROS ESTUDIOS - PLAN INTEGRAL PARA LA RECONSTRUCCION CON CAMBIOS</t>
  </si>
  <si>
    <t>MEJORAMIENTO Y AMPLIACION DE LOS SERVICIOS DE SALUD DEL HOSPITAL QUILLABAMBA DISTRITO DE SANTA ANA, PROVINCIA DE LA CONVENCION Y DEPARTAMENTO DE CUSCO</t>
  </si>
  <si>
    <t>MEJORAMIENTO DE LA CAPACIDAD RESOLUTIVA DEL ESTABLECIMIENTO DE SALUD ESTRATEGICO DE PUTINA, PROVINCIA SAN ANTONIO DE PUTINA - REGION PUNO</t>
  </si>
  <si>
    <t>MEJORAMIENTO DE LOS SERVICIOS DE SALUD DEL ESTABLECIMIENTO DE SALUD PROGRESO, DEL DISTRITO DE CHIMBOTE, PROVINCIA DE SANTA, DEPARTAMENTO DE ANCASH</t>
  </si>
  <si>
    <t>MEJORAMIENTO DE LOS SERVICIOS DE SALUD DEL HOSPITAL SANTA ROSA DE PUERTO MALDONADO DISTRITO Y PROVINCIA DE TAMBOPATA, DEPARTAMENTO DE MADRE DE DIOS</t>
  </si>
  <si>
    <t>MEJORAMIENTO DE LOS SERVICIOS DE SALUD EN EL ESTABLECIMIENTO DE SALUD -HOSPITAL DE APOYO CHULUCANAS DISTRITO DE CHULUCANAS, PROVINCIA DE MORROPON, DEPARTAMENTO DE PIURA</t>
  </si>
  <si>
    <t>MEJORAMIENTO DE LOS SERVICIOS DE SALUD DEL HOSPITAL DE ESPINAR, DISTRITO Y PROVINCIA DE ESPINAR, DEPARTAMENTO DE CUSCO</t>
  </si>
  <si>
    <t>MEJORAMIENTO Y AMPLIACION DE LOS SERVICIOS DE SALUD DEL ESTABLECIMIENTO DE SALUD PARCONA EN EL DISTRITO DE PARCONA, PROVINCIA Y DEPARTAMENTO DE ICA</t>
  </si>
  <si>
    <t>MEJORAMIENTO Y AMPLIACION DE LOS SERVICIOS DE SALUD DEL HOSPITAL DE APOYO LEONCIO PRADO DISTRITO DE HUAMACHUCO, PROVINCIA SANCHEZ CARRION - LA LIBERTAD</t>
  </si>
  <si>
    <t>MEJORAMIENTO Y AMPLIACION DE LOS SERVICIOS DE SALUD DEL CENTRO DE SALUD DESAGUADERO, DISTRITO DE DESAGUADERO - CHUCUITO - PUNO</t>
  </si>
  <si>
    <t>MEJORAMIENTO DE LOS SERVICIOS DE SALUD DEL CENTRO DE SALUD MACHUPICCHU, DISTRITO DE MACHUPICCHU, PROVINCIA DE URUBAMBA, DEPARTAMENTO DE CUSCO</t>
  </si>
  <si>
    <t>MEJORAMIENTO Y AMPLIACION DE LOS SERVICIOS DE SALUD DEL ESTABLECIMIENTO DE SALUD CHALLHUAHUACHO, DEL DISTRITO DE CHALLHUAHUACHO, PROVINCIA DE COTABAMBAS, DEPARTAMENTO DE APURIMAC</t>
  </si>
  <si>
    <t>MEJORAMIENTO DE LOS SERVICIOS DE SALUD DEL CENTRO DE SALUD COTABAMBAS, DISTRITO DE COTABAMBAS, PROVINCIA DE COTABAMBAS, DEPARTAMENTO DE APURIMAC</t>
  </si>
  <si>
    <t>MEJORAMIENTO DE LOS SERVICIOS DE SALUD DEL HOSPITAL SAN MARTIN DE PORRES DE IBERIA, DISTRITO DE IBERIA, PROVINCIA DE TAHUAMANU - MADRE DE DIOS</t>
  </si>
  <si>
    <t>MEJORAMIENTO DE LOS SERVICIOS DE SALUD DEL HOSPITAL BAMBAMARCA, CENTRO POBLADO DE BAMBAMARCA - DISTRITO DE BAMBAMARCA - PROVINCIA DE HUALGAYOC - REGION CAJAMARCA</t>
  </si>
  <si>
    <t>MEJORAMIENTO DE LOS SERVICIOS DE SALUD DEL CENTRO DE SALUD LA RAMADA, DISTRITO LA RAMADA, PROVINCIA CUTERVO, DEPARTAMENTO CAJAMARCA CENTRO POBLADO DE LA RAMADA - DISTRITO DE LA RAMADA - PROVINCIA DE CUTERVO - REGION CAJAMARCA</t>
  </si>
  <si>
    <t>ADQUISICION DE ELECTROMIOGRAFO Y POTENCIALES EVOCADOS, ELECTROBISTURI, INCUBADORA PARA BEBES, EN EL(LA) EESS INSTITUTO NACIONAL DE SALUD DEL NIÑO DISTRITO DE SAN BORJA, PROVINCIA LIMA, DEPARTAMENTO LIMA</t>
  </si>
  <si>
    <t>MEJORAMIENTO DE LA CAPACIDAD RESOLUTIVA DEL CENTRO DE SALUD SAN GENARO DE VILLA - MICRORED SAN GENARO DE VILLA - RED BARRANCO CHORRILLOS SURCO - DISA II LIMA SUR</t>
  </si>
  <si>
    <t>MEJORAMIENTO DE LA PRESTACION DE SERVICIOS DE SALUD DEL PUESTO DE SALUD JESUS PODEROSO, MICRORED LEONOR SAAVEDRA - VILLA SAN LUIS, DRS SAN JUAN DE MIRAFLORES - VILLA MARIA DEL TRIUNFO - DISA II LIMA SUR</t>
  </si>
  <si>
    <t>FORTALECIMIENTO DE LA CAPACIDAD RESOLUTIVA DEL CENTRO DE SALUD I-4 VILLA MARIA DEL TRIUNFO DE LA DISA II LIMA SUR</t>
  </si>
  <si>
    <t>MEJORAMIENTO DE LA PRESTACION DE LOS SERVICIOS DE SALUD DEL CENTRO DE SALUD VILLA SAN LUIS DE LA MICRORED LEONOR SAAVEDRA - VILLA SAN LUIS, DE LA RED SAN JUAN DE MIRAFLORES - VILLA MARIA DEL TRIUNFO - DISA II LIMA SUR</t>
  </si>
  <si>
    <t>CONSTRUCCION DE NUEVA INFRAESTRUCTURA E IMPLEMENTACION DEL ESTABLECIMIENTO DE SALUD CHACARILLA DE OTERO DE LA MICRORED DE SALUD PIEDRA LIZA, DIRECCION DE RED DE SALUD SAN JUAN DE LURIGANCHO, DIRECCION DE SALUD IV LIMA ESTE</t>
  </si>
  <si>
    <t>ADQUISICION DE INCUBADORAS PARA EL TRANSPORTE DE PACIENTES O ACCESORIOS, INCUBADORAS O CALENTADORES DE BEBES PARA USO CLINICO Y MESAS O ACCESORIOS PARA PROCEDIMIENTOS DE CESAREAS O SALAS DE PARTOS O PRODUCTOS RELACIONADOS; EN EL(LA) EESS MAGDALENA -</t>
  </si>
  <si>
    <t>ADQUISICION DE ANALIZADOR BIOQUIMICO; EN EL(LA) EESS BREÑA - BREÑA EN LA LOCALIDAD BREÆA, DISTRITO DE BREÑA, PROVINCIA LIMA, DEPARTAMENTO LIMA</t>
  </si>
  <si>
    <t>ADQUISICION DE ANALIZADOR BIOQUIMICO; EN EL(LA) EESS CENTRO DE SALUD SURQUILLO - SURQUILLO EN LA LOCALIDAD LIMA, DISTRITO DE LIMA, PROVINCIA LIMA, DEPARTAMENTO LIMA</t>
  </si>
  <si>
    <t>ADQUISICION DE ANALIZADOR BIOQUIMICO; EN EL(LA) EESS MAGDALENA - MAGDALENA DEL MAR EN LA LOCALIDAD LIMA, DISTRITO DE LIMA, PROVINCIA LIMA, DEPARTAMENTO LIMA</t>
  </si>
  <si>
    <t>ADQUISICION DE ESTERILIZADORES DE AIRE SECO O DE AIRE CALIENTE; EN EL(LA) EESS EL PORVENIR - LA VICTORIA EN LA LOCALIDAD LIMA, DISTRITO DE LIMA, PROVINCIA LIMA, DEPARTAMENTO LIMA</t>
  </si>
  <si>
    <t>ADQUISICION DE ANALIZADOR BIOQUIMICO; EN EL(LA) EESS SAN ISIDRO - SAN ISIDRO EN LA LOCALIDAD SAN ISIDRO, DISTRITO DE SAN ISIDRO, PROVINCIA LIMA, DEPARTAMENTO LIMA</t>
  </si>
  <si>
    <t>ADQUISICION DE ANALIZADOR BIOQUIMICO; EN EL(LA) EESS SAN HILARION - SAN JUAN DE LURIGANCHO EN LA LOCALIDAD LIMA, DISTRITO DE LIMA, PROVINCIA LIMA, DEPARTAMENTO LIMA</t>
  </si>
  <si>
    <t>ADQUISICION DE CAMARA DE FLUJO LAMINAR; EN EL(LA) EESS CENTRO ESPECIALIZADO DE REFERENCIA DE ITSS Y VIHSIDA RAUL PATRUCCO PUIG - LIMA EN LA LOCALIDAD LIMA, DISTRITO DE LIMA, PROVINCIA LIMA, DEPARTAMENTO LIMA</t>
  </si>
  <si>
    <t>ADQUISICION DE ANALIZADOR BIOQUIMICO; EN EL(LA) EESS SAN FERNANDO - SAN JUAN DE LURIGANCHO EN LA LOCALIDAD SAN JUAN DE LURIGANCHO, DISTRITO DE SAN JUAN DE LURIGANCHO, PROVINCIA LIMA, DEPARTAMENTO LIMA</t>
  </si>
  <si>
    <t>ADQUISICION DE ANALIZADOR BIOQUIMICO; EN EL(LA) EESS MAX ARIAS SCHREIBER - LA VICTORIA EN LA LOCALIDAD LIMA, DISTRITO DE LIMA, PROVINCIA LIMA, DEPARTAMENTO LIMA</t>
  </si>
  <si>
    <t>ADQUISICION DE ANALIZADOR BIOQUIMICO; EN EL(LA) EESS ENRIQUE MONTENEGRO - SAN JUAN DE LURIGANCHO EN LA LOCALIDAD SAN JUAN DE LURIGANCHO, DISTRITO DE SAN JUAN DE LURIGANCHO, PROVINCIA LIMA, DEPARTAMENTO LIMA</t>
  </si>
  <si>
    <t>ADQUISICION DE ANALIZADOR BIOQUIMICO; EN EL(LA) EESS LINCE - LINCE EN LA LOCALIDAD LINCE, DISTRITO DE LINCE, PROVINCIA LIMA, DEPARTAMENTO LIMA</t>
  </si>
  <si>
    <t>CONSOLIDACION DE LOS SERVICIOS ASISTENCIALES DEL C.S. EL PROGRESO DISTRITO DE CARABAYLLO PROVINCIA DE LIMA</t>
  </si>
  <si>
    <t>MEJORAMIENTO DE LOS SERVICIOS EN SALUD PUESTO DE SALUD LUIS ENRIQUE, CARABAYLLO, RED DE SALUD VI TUPAC AMARU, LIMA</t>
  </si>
  <si>
    <t>MEJORAMIENTO DE LA CAPACIDAD DE ATENCION NEONATAL DEL CENTRO DE SALUD LOS SUREÑOS DE LA RED DE SALUD LIMA NORTE IV DEL IGSS DEL DISTRITO DE PUENTE PIEDRA DE LA PROVINCIA DE LIMA, EN EL MARCO AL PLAN NACIONAL BIENVENIDO A LA VIDA</t>
  </si>
  <si>
    <t>MEJORAMIENTO DE LA CAPACIDAD DE ATENCION NEONATAL DEL CENTRO DE SALUD MATERNO INFANTIL ANCON DE LA RED DE SALUD LIMA NORTE IV DEL IGSS DEL DISTRITO DE PUENTE PIEDRA DE LA PROVINCIA DE LIMA, EN EL MARCO AL PLAN NACIONAL BIENVENIDO A LA VIDA</t>
  </si>
  <si>
    <t>ADQUISICION DE CENTRIFUGAS DE MESA ; EN EL(LA) EESS CARLOS CUETO FERNANDINI - LOS OLIVOS DISTRITO DE LOS OLIVOS, PROVINCIA LIMA, DEPARTAMENTO LIMA</t>
  </si>
  <si>
    <t>ADQUISICION DE CENTRIFUGAS DE MESA, UNIDADES DE RAYOS X PARA USO ODONTOLOGICO Y CENTRIFUGAS DE MESA ; EN EL(LA) EESS PERU III ZONA - SAN MARTIN DE PORRES DISTRITO DE SAN MARTIN DE PORRES, PROVINCIA LIMA, DEPARTAMENTO LIMA</t>
  </si>
  <si>
    <t>ADQUISICION DE CENTRIFUGAS DE MESA Y ANALIZADOR BIOQUIMICO; EN EL(LA) EESS PERU IV ZONA - SAN MARTIN DE PORRES DISTRITO DE SAN MARTIN DE PORRES, PROVINCIA LIMA, DEPARTAMENTO LIMA</t>
  </si>
  <si>
    <t>ADQUISICION DE CENTRIFUGAS DE MESA ; EN EL(LA) EESS PRIMAVERA - LOS OLIVOS DISTRITO DE LOS OLIVOS, PROVINCIA LIMA, DEPARTAMENTO LIMA</t>
  </si>
  <si>
    <t>ADQUISICION DE CENTRIFUGAS DE MESA Y REFRIGERADOR O NEVERA PARA PROPOSITOS GENERALES; EN EL(LA) EESS CARLOS PHILLIPS - COMAS DISTRITO DE COMAS, PROVINCIA LIMA, DEPARTAMENTO LIMA</t>
  </si>
  <si>
    <t>ADQUISICION DE CENTRIFUGAS DE MESA ; EN EL(LA) EESS CARLOS A. PROTZEL - COMAS DISTRITO DE COMAS, PROVINCIA LIMA, DEPARTAMENTO LIMA</t>
  </si>
  <si>
    <t>ADQUISICION DE REFRIGERADOR O NEVERA PARA PROPOSITOS GENERALES Y MICROSCOPIO BINOCULAR; EN EL(LA) EESS CARMEN ALTO - COMAS DISTRITO DE COMAS, PROVINCIA LIMA, DEPARTAMENTO LIMA</t>
  </si>
  <si>
    <t>ADQUISICION DE REFRIGERADOR O NEVERA PARA PROPOSITOS GENERALES, CENTRIFUGAS DE MESA Y MICROSCOPIO BINOCULAR; EN EL(LA) EESS CLORINDA MALAGA - COMAS DISTRITO DE COMAS, PROVINCIA LIMA, DEPARTAMENTO LIMA</t>
  </si>
  <si>
    <t>ADQUISICION DE CENTRIFUGAS DE MESA Y REFRIGERADOR O NEVERA PARA PROPOSITOS GENERALES; EN EL(LA) EESS EL PROGRESO - CARABAYLLO DISTRITO DE CARABAYLLO, PROVINCIA LIMA, DEPARTAMENTO LIMA</t>
  </si>
  <si>
    <t>ADQUISICION DE CENTRIFUGAS DE MESA Y REFRIGERADOR O NEVERA PARA PROPOSITOS GENERALES; EN EL(LA) EESS HUSARES DE JUNIN - COMAS DISTRITO DE COMAS, PROVINCIA LIMA, DEPARTAMENTO LIMA</t>
  </si>
  <si>
    <t>ADQUISICION DE CENTRIFUGAS DE MESA Y REFRIGERADOR O NEVERA PARA PROPOSITOS GENERALES; EN EL(LA) EESS LA FLOR - CARABAYLLO DISTRITO DE CARABAYLLO, PROVINCIA LIMA, DEPARTAMENTO LIMA</t>
  </si>
  <si>
    <t>ADQUISICION DE CENTRIFUGAS DE MESA ; EN EL(LA) EESS SANTIAGO APOSTOL - COMAS DISTRITO DE COMAS, PROVINCIA LIMA, DEPARTAMENTO LIMA</t>
  </si>
  <si>
    <t>ADQUISICION DE CENTRIFUGAS DE MESA ; EN EL(LA) EESS 11 DE JULIO - COMAS DISTRITO DE COMAS, PROVINCIA LIMA, DEPARTAMENTO LIMA</t>
  </si>
  <si>
    <t>ADQUISICION DE MICROSCOPIO BINOCULAR Y REFRIGERADOR O NEVERA PARA PROPOSITOS GENERALES; EN EL(LA) EESS LUIS ENRIQUE - CARABAYLLO DISTRITO DE CARABAYLLO, PROVINCIA LIMA, DEPARTAMENTO LIMA</t>
  </si>
  <si>
    <t>ADQUISICION DE CENTRIFUGAS DE MESA ; EN EL(LA) EESS AMAKELLA - SAN MARTIN DE PORRES DISTRITO DE SAN MARTIN DE PORRES, PROVINCIA LIMA, DEPARTAMENTO LIMA</t>
  </si>
  <si>
    <t>ADQUISICION DE CENTRIFUGAS DE MESA ; EN EL(LA) EESS CERRO CANDELA - SAN MARTIN DE PORRES DISTRITO DE SAN MARTIN DE PORRES, PROVINCIA LIMA, DEPARTAMENTO LIMA</t>
  </si>
  <si>
    <t>ADQUISICION DE UNIDADES DE RAYOS X PARA USO ODONTOLOGICO Y CENTRIFUGAS DE MESA ; EN EL(LA) EESS RIMAC - RIMAC DISTRITO DE RIMAC, PROVINCIA LIMA, DEPARTAMENTO LIMA</t>
  </si>
  <si>
    <t>ADQUISICION DE CENTRIFUGAS DE MESA ; EN EL(LA) EESS VIRGEN DEL PILAR DE NARANJAL - SAN MARTIN DE PORRES DISTRITO DE SAN MARTIN DE PORRES, PROVINCIA LIMA, DEPARTAMENTO LIMA</t>
  </si>
  <si>
    <t xml:space="preserve"> ADQUISICION DE COCHE DE PARO, AUTOCLAVES O ESTERILIZADORES DE VAPOR, LAMPARA CIALITICA Y ELECTROCARDIOGRAFO; EN EL(LA) EESS CENTRO DE SALUD MATERNO INFANTIL ANCON - ANCON EN LA LOCALIDAD ANCON, DISTRITO DE ANCON, PROVINCIA LIMA, DEPARTAMENTO LIMA</t>
  </si>
  <si>
    <t>ADQUISICION DE ECOGRAFO DOPPLER Y AUTOCLAVES O ESTERILIZADORES DE VAPOR; EN EL(LA) EESS CLAS JUAN PABLO II - LOS OLIVOS DISTRITO DE LOS OLIVOS, PROVINCIA LIMA, DEPARTAMENTO LIMA</t>
  </si>
  <si>
    <t>ADQUISICION DE LAMPARA CIALITICA; EN EL(LA) EESS EL PROGRESO - CARABAYLLO DISTRITO DE CARABAYLLO, PROVINCIA LIMA, DEPARTAMENTO LIMA</t>
  </si>
  <si>
    <t>ADQUISICION DE COCHE DE PARO, LAMPARA CIALITICA, ELECTROCARDIOGRAFO Y COCHE DE PARO; EN EL(LA) EESS MATERNO INFANTIL DR. ENRIQUE MARTIN ALTUNA - PUENTE PIEDRA EN LA LOCALIDAD PUENTE PIEDRA, DISTRITO DE PUENTE PIEDRA, PROVINCIA LIMA, DEPARTAMENTO LIMA</t>
  </si>
  <si>
    <t>ADQUISICION DE AUTOCLAVES O ESTERILIZADORES DE VAPOR, LAMPARA CIALITICA Y MESA O CAMILLA DE PARTOS; EN EL(LA) EESS LOS SUREÑOS EN LA LOCALIDAD PUENTE PIEDRA, DISTRITO DE PUENTE PIEDRA, PROVINCIA LIMA, DEPARTAMENTO LIMA</t>
  </si>
  <si>
    <t>ADQUISICION DE COCHE DE PARO Y LAMPARA CIALITICA; EN EL(LA) EESS MEXICO - SAN MARTIN DE PORRES DISTRITO DE SAN MARTIN DE PORRES, PROVINCIA LIMA, DEPARTAMENTO LIMA</t>
  </si>
  <si>
    <t>ADQUISICION DE COCHE DE PARO, AUTOCLAVES O ESTERILIZADORES DE VAPOR Y COCHE DE PARO; EN EL(LA) EESS PIEDRA LIZA - RIMAC EN LA LOCALIDAD RIMAC, DISTRITO DE RIMAC, PROVINCIA LIMA, DEPARTAMENTO LIMA</t>
  </si>
  <si>
    <t>ADQUISICION DE AUTOCLAVES O ESTERILIZADORES DE VAPOR; EN EL(LA) EESS RIMAC - RIMAC EN LA LOCALIDAD RIMAC, DISTRITO DE RIMAC, PROVINCIA LIMA, DEPARTAMENTO LIMA</t>
  </si>
  <si>
    <t>ADQUISICION DE COCHE DE PARO; EN EL(LA) EESS SANTA ROSA - PUENTE PIEDRA EN LA LOCALIDAD PUENTE PIEDRA, DISTRITO DE PUENTE PIEDRA, PROVINCIA LIMA, DEPARTAMENTO LIMA</t>
  </si>
  <si>
    <t>ADQUISICION DE COCHE DE PARO, AUTOCLAVES O ESTERILIZADORES DE VAPOR Y ECOGRAFO DOPPLER; EN EL(LA) EESS TAHUANTINSUYO BAJO - INDEPENDENCIA EN LA LOCALIDAD INDEPENDENCIA, DISTRITO DE INDEPENDENCIA, PROVINCIA LIMA, DEPARTAMENTO LIMA</t>
  </si>
  <si>
    <t>REMODELACION DE CENTROS O SERVICIOS MOVILES DE ATENCION DE SALUD; EN EL(LA) EESS SAN ANTONIO - ATE SAN ANTONIO DIRIS LIMA ESTE DISTRITO DE ATE, PROVINCIA LIMA, DEPARTAMENTO LIMA</t>
  </si>
  <si>
    <t>REMODELACION DE CENTROS O SERVICIOS MOVILES DE ATENCION DE SALUD; EN EL(LA) EESS SANTA CLARA - ATE SANTA CLARA DIRIS LIMA ESTE DISTRITO DE ATE, PROVINCIA LIMA, DEPARTAMENTO LIMA</t>
  </si>
  <si>
    <t>REMODELACION DE CENTROS O SERVICIOS MOVILES DE ATENCION DE SALUD; EN EL(LA) EESS COOPERATIVA UNIVERSAL - SANTA ANITA JOSE CARLOS MARIATEGUI DIRIS LIMA ESTE DISTRITO DE SANTA ANITA, PROVINCIA LIMA, DEPARTAMENTO LIMA</t>
  </si>
  <si>
    <t>REMODELACION DE CENTROS O SERVICIOS MOVILES DE ATENCION DE SALUD; EN EL(LA) EESS SEÑOR DE LOS MILAGROS - ATE AA.HH. HUAYCAN - DIRIS LE DISTRITO DE ATE, PROVINCIA LIMA, DEPARTAMENTO LIMA</t>
  </si>
  <si>
    <t>REMODELACION DE AMBIENTE DE ALMACEN O ARCHIVO; ESPECIALIZADO DE MEDICAMENTOS DE LA DIRIS ESTE DISTRITO DE EL AGUSTINO, PROVINCIA LIMA, DEPARTAMENTO LIMA</t>
  </si>
  <si>
    <t>REMODELACION DE LABORATORIO; REFERENCIAL DE LA DIRIS LIMA ESTE DISTRITO DE EL AGUSTINO, PROVINCIA LIMA, DEPARTAMENTO LIMA</t>
  </si>
  <si>
    <t>ADQUISICION DE ESTERILIZADOR; EN EL(LA) EESS SEÑOR DE LOS MILAGROS - ATE HUAYCAN DISTRITO DE ATE, PROVINCIA LIMA, DEPARTAMENTO LIMA</t>
  </si>
  <si>
    <t>ADQUISICION DE ESTERILIZADOR; EN EL(LA) EESS 7 DE OCTUBRE - EL AGUSTINO DISTRITO DE EL AGUSTINO, PROVINCIA LIMA, DEPARTAMENTO LIMA</t>
  </si>
  <si>
    <t>ADQUISICION DE ESTERILIZADOR; EN EL(LA) EESS ANCIETA BAJA - EL AGUSTINO DISTRITO DE EL AGUSTINO, PROVINCIA LIMA, DEPARTAMENTO LIMA</t>
  </si>
  <si>
    <t>ADQUISICION DE AUTOCLAVES O ESTERILIZADORES DE VAPOR; EN EL(LA) EESS BETHANIA - EL AGUSTINO DISTRITO DE EL AGUSTINO, PROVINCIA LIMA, DEPARTAMENTO LIMA</t>
  </si>
  <si>
    <t>ADQUISICION DE ESTERILIZADOR; EN EL(LA) EESS CATALINA HUANCA - EL AGUSTINO DISTRITO DE EL AGUSTINO, PROVINCIA LIMA, DEPARTAMENTO LIMA</t>
  </si>
  <si>
    <t>ADQUISICION DE ESTERILIZADOR; EN EL(LA) EESS CHANCAS DE ANDAHUAYLAS - SANTA ANITA EN LA LOCALIDAD SANTA ANITA - LOS FICUS, DISTRITO DE SANTA ANITA, PROVINCIA LIMA, DEPARTAMENTO LIMA</t>
  </si>
  <si>
    <t>ADQUISICION DE ESTERILIZADOR Y AUTOCLAVES O ESTERILIZADORES DE VAPOR; EN EL(LA) EESS CHOSICA - LURIGANCHO EN LA LOCALIDAD CHOSICA, DISTRITO DE LURIGANCHO, PROVINCIA LIMA, DEPARTAMENTO LIMA</t>
  </si>
  <si>
    <t>ADQUISICION DE ESTERILIZADOR; EN EL(LA) EESS EL AGUSTINO - EL AGUSTINO DISTRITO DE EL AGUSTINO, PROVINCIA LIMA, DEPARTAMENTO LIMA</t>
  </si>
  <si>
    <t>ADQUISICION DE ESTERILIZADOR; EN EL(LA) EESS COOPERATIVA UNIVERSAL - SANTA ANITA DISTRITO DE SANTA ANITA, PROVINCIA LIMA, DEPARTAMENTO LIMA</t>
  </si>
  <si>
    <t>ADQUISICION DE ESTERILIZADOR; EN EL(LA) EESS FORTALEZA - ATE DISTRITO DE ATE, PROVINCIA LIMA, DEPARTAMENTO LIMA</t>
  </si>
  <si>
    <t>ADQUISICION DE ESTERILIZADOR; EN EL(LA) EESS EL ÊXITO - ATE DISTRITO DE ATE, PROVINCIA LIMA, DEPARTAMENTO LIMA</t>
  </si>
  <si>
    <t>ADQUISICION DE ESTERILIZADOR; EN EL(LA) EESS GUSTAVO LANATTA - ATE DISTRITO DE ATE, PROVINCIA LIMA, DEPARTAMENTO LIMA</t>
  </si>
  <si>
    <t>ADQUISICION DE ESTERILIZADOR; EN EL(LA) EESS HUASCAR - SANTA ANITA DISTRITO DE SANTA ANITA, PROVINCIA LIMA, DEPARTAMENTO LIMA</t>
  </si>
  <si>
    <t>ADQUISICION DE ESTERILIZADOR; EN EL(LA) EESS JICAMARCA - LURIGANCHO DISTRITO DE LURIGANCHO, PROVINCIA LIMA, DEPARTAMENTO LIMA</t>
  </si>
  <si>
    <t>ADQUISICION DE ESTERILIZADOR; EN EL(LA) EESS CHACLACAYO - LOPEZ SILVA - CHACLACAYO EN LA LOCALIDAD CHACLACAYO, DISTRITO DE CHACLACAYO, PROVINCIA LIMA, DEPARTAMENTO LIMA</t>
  </si>
  <si>
    <t>ADQUISICION DE ESTERILIZADOR Y AUTOCLAVES O ESTERILIZADORES DE VAPOR; EN EL(LA) EESS MADRE TERESA CALCUTA - EL AGUSTINO DISTRITO DE EL AGUSTINO, PROVINCIA LIMA, DEPARTAMENTO LIMA</t>
  </si>
  <si>
    <t>ADQUISICION DE ESTERILIZADOR; EN EL(LA) EESS MANYLSA - ATE DISTRITO DE ATE, PROVINCIA LIMA, DEPARTAMENTO LIMA</t>
  </si>
  <si>
    <t>ADQUISICION DE ESTERILIZADOR; EN EL(LA) EESS MORON - CHACLACAYO DISTRITO DE CHACLACAYO, PROVINCIA LIMA, DEPARTAMENTO LIMA</t>
  </si>
  <si>
    <t>ADQUISICION DE UNIDAD ODONTOLOGICA Y ESTERILIZADOR; EN EL(LA) EESS MOYOPAMPA - LURIGANCHO DISTRITO DE LURIGANCHO, PROVINCIA LIMA, DEPARTAMENTO LIMA</t>
  </si>
  <si>
    <t>ADQUISICION DE ESTERILIZADOR; EN EL(LA) EESS NICOLAS DE PIEROLA - LURIGANCHO DISTRITO DE LURIGANCHO, PROVINCIA LIMA, DEPARTAMENTO LIMA</t>
  </si>
  <si>
    <t>ADQUISICION DE ESTERILIZADOR; EN EL(LA) EESS NIEVERIA DEL PARAISO - LURIGANCHO DISTRITO DE LURIGANCHO, PROVINCIA LIMA, DEPARTAMENTO LIMA</t>
  </si>
  <si>
    <t>ADQUISICION DE ESTERILIZADOR; EN EL(LA) EESS PRIMAVERA - EL AGUSTINO DISTRITO DE EL AGUSTINO, PROVINCIA LIMA, DEPARTAMENTO LIMA</t>
  </si>
  <si>
    <t>ADQUISICION DE ESTERILIZADOR; EN EL(LA) EESS PROGRESO - CHACLACAYO DISTRITO DE CHACLACAYO, PROVINCIA LIMA, DEPARTAMENTO LIMA</t>
  </si>
  <si>
    <t>ADQUISICION DE ESTERILIZADOR; EN EL(LA) EESS SALAMANCA - ATE DISTRITO DE ATE, PROVINCIA LIMA, DEPARTAMENTO LIMA</t>
  </si>
  <si>
    <t>ADQUISICION DE ESTERILIZADOR; EN EL(LA) EESS SAN ANTONIO - ATE DISTRITO DE ATE, PROVINCIA LIMA, DEPARTAMENTO LIMA</t>
  </si>
  <si>
    <t>ADQUISICION DE ESTERILIZADOR; EN EL(LA) EESS SAN ANTONIO DE PEDREGAL - LURIGANCHO EN LA LOCALIDAD CHOSICA, DISTRITO DE LURIGANCHO, PROVINCIA LIMA, DEPARTAMENTO LIMA</t>
  </si>
  <si>
    <t>ADQUISICION DE ESTERILIZADOR Y UNIDAD ODONTOLOGICA; EN EL(LA) EESS SANTA MAGDALENA SOFIA - EL AGUSTINO EN LA LOCALIDAD EL AGUSTINO, DISTRITO DE EL AGUSTINO, PROVINCIA LIMA, DEPARTAMENTO LIMA</t>
  </si>
  <si>
    <t>ADQUISICION DE ESTERILIZADOR; EN EL(LA) EESS SANTA MARIA DE HUACHIPA - LURIGANCHO EN LA LOCALIDAD CHOSICA, DISTRITO DE LURIGANCHO, PROVINCIA LIMA, DEPARTAMENTO LIMA</t>
  </si>
  <si>
    <t>ADQUISICION DE ESTERILIZADOR; EN EL(LA) EESS SANTA CLARA - ATE DISTRITO DE ATE, PROVINCIA LIMA, DEPARTAMENTO LIMA</t>
  </si>
  <si>
    <t>ADQUISICION DE ESTERILIZADOR; EN EL(LA) EESS VILLA LETICIA DE CAJAMARQUILLA - LURIGANCHO DISTRITO DE LURIGANCHO, PROVINCIA LIMA, DEPARTAMENTO LIMA</t>
  </si>
  <si>
    <t>ADQUISICION DE ECOGRAFO DOPPLER, AUTOCLAVES O ESTERILIZADORES DE VAPOR Y ESTERILIZADOR; EN EL(LA) EESS MIGUEL GRAU - CHACLACAYO EN LA LOCALIDAD CHOSICA, DISTRITO DE LURIGANCHO, PROVINCIA LIMA, DEPARTAMENTO LIMA</t>
  </si>
  <si>
    <t>ADQUISICION DE AUTOCLAVES O ESTERILIZADORES DE VAPOR; EN EL(LA) EESS SAN FERNANDO - ATE DISTRITO DE ATE, PROVINCIA LIMA, DEPARTAMENTO LIMA</t>
  </si>
  <si>
    <t>ADQUISICION DE AUTOCLAVES O ESTERILIZADORES DE VAPOR; EN EL(LA) EESS TAMBO VIEJO - CIENEGUILLA DISTRITO DE CIENEGUILLA, PROVINCIA LIMA, DEPARTAMENTO LIMA</t>
  </si>
  <si>
    <t>ADQUISICION DE CUNA DE CALOR RADIANTE, ECOGRAFO DOPPLER, UNIDAD ODONTOLOGICA Y ESTERILIZADOR; EN EL(LA) EESS SANTA ANITA - SANTA ANITA EN LA LOCALIDAD SANTA ANITA - LOS FICUS, DISTRITO DE SANTA ANITA, PROVINCIA LIMA, DEPARTAMENTO LIMA</t>
  </si>
  <si>
    <t>ADQUISICION DE ESTERILIZADOR; EN EL(LA) EESS TRES DE OCTUBRE - CHACLACAYO DISTRITO DE CHACLACAYO, PROVINCIA LIMA, DEPARTAMENTO LIMA</t>
  </si>
  <si>
    <t>ADQUISICION DE ESTERILIZADOR; EN EL(LA) EESS ALTO HUAMPANI - LURIGANCHO EN LA LOCALIDAD CHOSICA, DISTRITO DE LURIGANCHO, PROVINCIA LIMA, DEPARTAMENTO LIMA</t>
  </si>
  <si>
    <t>ADQUISICION DE ESTERILIZADOR; EN EL(LA) EESS ATE - ATE DISTRITO DE ATE, PROVINCIA LIMA, DEPARTAMENTO LIMA</t>
  </si>
  <si>
    <t>ADQUISICION DE ESTERILIZADOR; EN EL(LA) EESS ALTO PERU - LURIGANCHO DISTRITO DE LURIGANCHO, PROVINCIA LIMA, DEPARTAMENTO LIMA</t>
  </si>
  <si>
    <t>ADQUISICION DE ESTERILIZADOR; EN EL(LA) EESS LA FRATERNIDAD - ATE DISTRITO DE ATE, PROVINCIA LIMA, DEPARTAMENTO LIMA</t>
  </si>
  <si>
    <t>ADQUISICION DE ESTERILIZADOR; EN EL(LA) EESS HUAYCAN DE CIENEGUILLA - CIENEGUILLA DISTRITO DE CIENEGUILLA, PROVINCIA LIMA, DEPARTAMENTO LIMA</t>
  </si>
  <si>
    <t>ADQUISICION DE ESTERILIZADOR; EN EL(LA) EESS MARISCAL CASTILLA - LURIGANCHO DISTRITO DE LURIGANCHO, PROVINCIA LIMA, DEPARTAMENTO LIMA</t>
  </si>
  <si>
    <t>ADQUISICION DE ESTERILIZADOR; EN EL(LA) EESS MATAZANGO - LA MOLINA DISTRITO DE LA MOLINA, PROVINCIA LIMA, DEPARTAMENTO LIMA</t>
  </si>
  <si>
    <t>ADQUISICION DE ESTERILIZADOR; EN EL(LA) EESS METROPOLITANA - SANTA ANITA DISTRITO DE SANTA ANITA, PROVINCIA LIMA, DEPARTAMENTO LIMA</t>
  </si>
  <si>
    <t>ADQUISICION DE ESTERILIZADOR; EN EL(LA) EESS PABLO PATRON - LURIGANCHO DISTRITO DE LURIGANCHO, PROVINCIA LIMA, DEPARTAMENTO LIMA</t>
  </si>
  <si>
    <t>ADQUISICION DE ESTERILIZADOR; EN EL(LA) EESS PORTADA DEL SOL - LA MOLINA DISTRITO DE LA MOLINA, PROVINCIA LIMA, DEPARTAMENTO LIMA</t>
  </si>
  <si>
    <t>ADQUISICION DE ESTERILIZADOR; EN EL(LA) EESS VILLA MERCEDES - LURIGANCHO DISTRITO DE LURIGANCHO, PROVINCIA LIMA, DEPARTAMENTO LIMA</t>
  </si>
  <si>
    <t>ADQUISICION DE ESTERILIZADOR; EN EL(LA) EESS VILLA RICA - CHACLACAYO DISTRITO DE CHACLACAYO, PROVINCIA LIMA, DEPARTAMENTO LIMA</t>
  </si>
  <si>
    <t>ADQUISICION DE ESTERILIZADOR Y UNIDAD ODONTOLOGICA; EN EL(LA) EESS VIRGEN DEL ROSARIO CARAPONGO - LURIGANCHO EN LA LOCALIDAD CHOSICA, DISTRITO DE LURIGANCHO, PROVINCIA LIMA, DEPARTAMENTO LIMA</t>
  </si>
  <si>
    <t>ADQUISICION DE MESA HIDRAULICA PARA OPERACION QUIRURGICA, MONITOR FETAL Y CONGELADORA; EN EL(LA) EESS HOSPITAL DE BAJA COMPLEJIDAD HUAYCAN - ATE DISTRITO DE ATE, PROVINCIA LIMA, DEPARTAMENTO LIMA</t>
  </si>
  <si>
    <t>MEJORAMIENTO Y AMPLIACION LOS SERVICIOS DE SALUD DEL HOSPITAL DE APOYO DE CARAZ SAN JUAN DE DIOS, BARRIO DE MANCHURIA, CENTRO POBLADO DE CARAZ - DISTRITO DE CARAZ - PROVINCIA DE HUAYLAS, DEPARTAMENTO DE ANCASH</t>
  </si>
  <si>
    <t>MEJORAMIENTO DE LOS SERVICIOS DE SALUD DEL ESTABLECIMIENTO DE SALUD MOTUPE - DISTRITO DE MOTUPE - PROVINCIA DE LAMBAYEQUE- DEPARTAMENTO DE LAMBAYEQUE</t>
  </si>
  <si>
    <t>MEJORAMIENTO DE LOS SERVICIOS DE SALUD DEL HOSPITAL DE APOYO RECUAY - DISTRITO RECUAY, PROVINCIA RECUAY, DEPARTAMENTO DE ANCASH</t>
  </si>
  <si>
    <t>MEJORAMIENTO Y AMPLIACION DE LOS SERVICIOS DE SALUD DEL HOSPITAL DE APOYO DE POMABAMBA ANTONIO CALDAS DOMINGUEZ, BARRIO DE HUAJTACHACRA, DISTRITO Y PROVINCIA DE POMABAMBA, DEPARTAMENTO DE ANCASH</t>
  </si>
  <si>
    <t>MEJORAMIENTO DE LOS SERVICIOS DE SALUD DEL HOSPITAL DE APOYO YUNGAY, DISTRITO Y PROVINCIA DE YUNGAY, DEPARTAMENTO ANCASH</t>
  </si>
  <si>
    <t>RECUPERACION DE LOS SERVICIOS DE SALUD DEL PUESTO DE SALUD (I-1) SAPCHA - DISTRITO DE ACOCHACA - PROVINCIA DE ASUNCION - DEPARTAMENTO DE ANCASH</t>
  </si>
  <si>
    <t>RECUPERACION DE LOS SERVICIOS DE SALUD DEL PUESTO DE SALUD PUCHACA DEL CENTRO POBLADO DE PUCHACA ALTO, DISTRITO DE INCAHUASI, PROVINCIA DE FERREÑAFE - LAMBAYEQUE</t>
  </si>
  <si>
    <t>RECUPERACION DE LOS SERVICIOS DE SALUD DEL PUESTO DE SALUD CHIÑAMA, DEL CENTRO POBLADO DE CHIÑAMA, DISTRITO DE CAÑARIS, PROVINCIA DE FERREÑAFE - LAMBAYEQUE</t>
  </si>
  <si>
    <t>RECUPERACION DE LOS SERVICIOS DE SALUD DEL P.S. GRAN CHIMU I-2 PROVINCIA DE TRUJILLO, DISTRITO EL PORVENIR DEPARTAMENTO LA LIBERTAD.</t>
  </si>
  <si>
    <t>RECUPERACION DE LOS SERVICIOS DE SALAS DEL CENTRO DE SALUD SALAS, DISTRITO DE SALAS, PROVINCIA DE LAMBAYEQUE - LAMBAYEQUE</t>
  </si>
  <si>
    <t>RECUPERACION DE LOS SERVICIOS DE SALUD DEL C.S SITABAMBA DISTRITO DE SITABAMBA, PROVINCIA DE SANTIAGO DE CHUCO DEPARTAMENTO LA LIBERTAD</t>
  </si>
  <si>
    <t>RECUPERACION DE LOS SERVICIOS DE SALUD DEL PUESTO DE SALUD HUAYABAMBA, CENTRO POBLADO DE HUAYABAMBA, DISTRITO DE CAÑARIS, PROVINCIA DE FERREÑAFE - LAMBAYEQUE</t>
  </si>
  <si>
    <t>RECUPERACION DE LOS SERVICIOS DE SALUD DEL CENTRO DE SALUD ALTO PERU PROVINCIA DE ASCOPE DISTRITO DE CHICAMA DEPARTAMENTO LA LIBERTAD</t>
  </si>
  <si>
    <t>RECUPERACION DE LOS SERVICIOS DE SALUD DEL CENTRO DE SALUD MATERNO INFANTIL ANGASMARCA - ANGASMARCA DISTRITO DE ANGASMARCA, PROVINCIA DE SANTIAGO DE CHUCO DEPARTAMENTO DE LA LIBERTAD</t>
  </si>
  <si>
    <t>RECUPERACION DE LOS SERVICIOS DE SALUD DEL CENTRO DE SALUD DE EL FAIQUE, DEL DISTRITO DE SAN MIGUEL DE EL FAIQUE, PROVINCIA DE HUANCABAMBA - PIURA</t>
  </si>
  <si>
    <t>RECUPERACION DEL SERVICIO DE SALUD DEL P.S. SAMNE DISTRITO DE OTUZCO PROVINCIA DE OTUZCO DEPARTAMENTO LA LIBERTAD</t>
  </si>
  <si>
    <t>RECUPERACION DE LOS SERVICIOS DE SALUD DEL CENTRO DE SALUD LIMON DE PORCUYA. DISTRITO DE HUARMACA, PROVINCIA DE HUANCABAMBA - PIURA.</t>
  </si>
  <si>
    <t>RECUPERACION DE LOS SERVICIOS DE SALUD DEL ESTABLECIMEINTO DE SALUD RAMON CASTILLA - OTUZCO DISTRITO Y PROVINCIA DE OTUZCO DEPARTAMENTO DE LA LIBERTAD</t>
  </si>
  <si>
    <t>RECUPERACION DE LOS SERVICIOS DE SALUD DEL CENTRO DE SALUD PAIMAS, CENTRO POBLADO DE PAIMAS, DISTRITO DE PAIMAS, PROVINCIA DE AYABACA - PIURA.</t>
  </si>
  <si>
    <t>RECUPERACION DE LOS SERVICIOS DE SALUD DEL DEL CENTRO DE SALUD SICCHEZ, DEL CENTRO POBLADO DE SICCHEZ, DISTRITO DE SICCHEZ, PROVINCIA AYABACA - PIURA.</t>
  </si>
  <si>
    <t>RECUPERACION DE LOS SERVICIOS DE SALUD DEL CENTRO DE SALUD SALITRAL, CENTRO POBLADO DE SALITRAL, DISTRITO DE SALITRAL, PROVINCIA DE MORROPON - PIURA</t>
  </si>
  <si>
    <t>2183907
(*)</t>
  </si>
  <si>
    <t>2335905
(*)</t>
  </si>
  <si>
    <t>MEJORAMIENTO DE LA CAPACIDAD DE ATENCION NEONATAL DEL CENTRO DE SALUD MATERNO INFANTIL RIMAC DE LA DIRECCION DE LA RED DE SALUD LIMA NORTE V - RIMAC - SAN MARTIN DE PORRES - LOS OLIVOS, DISTRITO DEL RIMAC, PROVINCIA DE LIMA, DEPARTAMENTO DE LIMA, EN EL MARCO DEL PLAN NACIONAL BIENVENIDOS A LA VIDA</t>
  </si>
  <si>
    <t>Ppto 2019 (PIM)</t>
  </si>
  <si>
    <t>Ppto. Ejecución acumulada 2019</t>
  </si>
  <si>
    <t>INNOVACION PARA LA COMPETITIVIDAD</t>
  </si>
  <si>
    <t>MEJORAMIENTO Y AMPLIACION DEL LABORATORIO QUIMICO TOXICOLOGICO OCUPACIONAL Y AMBIENTAL DEL CENSOPAS-INS, SEDE CHORRILLOS</t>
  </si>
  <si>
    <t>ADQUISICION DE CABINA DE BIOSEGURIDAD, ANALIZADOR GENETICO Y AUTOCLAVES O ESTERILIZADORES DE VAPOR; INSTITUTO NACIONAL DE SALUD DISTRITO DE CHORRILLOS, PROVINCIA LIMA, DEPARTAMENTO LIMA</t>
  </si>
  <si>
    <t>2160305
(**)</t>
  </si>
  <si>
    <t>AMPLIACION DE LA CAPACIDAD DE RESPUESTA EN EL TRATAMIENTO AMBULATORIO DEL CANCER DEL INSTITUTO NACIONAL DE ENFERMEDADES NEOPLASICAS, LIMA - PERU</t>
  </si>
  <si>
    <t>OPTIMIZACION DEL SERVICIO DE COCINA Y COMEDOR HOSPITALARIO DEL INSTITUTO NACIONAL DE ENFERMEDADES NEOPLASICAS LIMA PERU</t>
  </si>
  <si>
    <t>ADQUISICION DE UNIDAD DE CUIDADOS INTENSIVOS; REMODELACION DE UNIDAD DE CUIDADOS INTENSIVOS; EN EL(LA) EESS INSTITUTO NACIONAL DE ENFERMEDADES NEOPLASICAS - SURQUILLO EN LA LOCALIDAD SURQUILLO, DISTRITO DE SURQUILLO, PROVINCIA LIMA, DEPARTAMENTO LIMA</t>
  </si>
  <si>
    <t>RENOVACION DE SUBESTACION; EN EL(LA) EESS INSTITUTO NACIONAL DE ENFERMEDADES NEOPLASICAS - SURQUILLO EN LA LOCALIDAD SURQUILLO, DISTRITO DE SURQUILLO, PROVINCIA LIMA, DEPARTAMENTO LIMA</t>
  </si>
  <si>
    <t>RENOVACION DE CALDERO; EN EL(LA) EESS INSTITUTO NACIONAL DE ENFERMEDADES NEOPLASICAS - SURQUILLO EN LA LOCALIDAD SURQUILLO, DISTRITO DE SURQUILLO, PROVINCIA LIMA, DEPARTAMENTO LIMA</t>
  </si>
  <si>
    <t>ADQUISICION DE ESTERILIZADOR DE VAPOR; REMODELACION DE ESTERILIZADOR DE VAPOR; EN EL(LA) EESS INSTITUTO NACIONAL DE ENFERMEDADES NEOPLASICAS - SURQUILLO EN LA LOCALIDAD SURQUILLO, DISTRITO DE SURQUILLO, PROVINCIA LIMA, DEPARTAMENTO LIMA</t>
  </si>
  <si>
    <t>ADQUISICION DE CONGELADORES PARA ALMACENAR PLASMA; EN EL(LA) EESS INSTITUTO NACIONAL DE ENFERMEDADES NEOPLASICAS - SURQUILLO EN LA LOCALIDAD SURQUILLO, DISTRITO DE SURQUILLO, PROVINCIA LIMA, DEPARTAMENTO LIMA</t>
  </si>
  <si>
    <t>ADQUISICION DE MONITOR MULTI PARAMETRO, MONITOR MULTI PARAMETRO, MONITOR MULTI PARAMETRO, MONITOR MULTI PARAMETRO, MONITOR MULTI PARAMETRO, MONITOR MULTI PARAMETRO, MONITOR MULTI PARAMETRO, ELECTROCARDIOGRAFO, ELECTROCARDIOGRAFO, LAMPARA CIALITICA, V</t>
  </si>
  <si>
    <t>ADQUISICION DE BRONCOSCOPIO, ELECTROBISTURI, ELECTROBISTURI, ELECTROBISTURI, ELECTROBISTURI Y ELECTROBISTURI; EN EL(LA) EESS INSTITUTO NACIONAL DE ENFERMEDADES NEOPLASICAS - SURQUILLO EN LA LOCALIDAD SURQUILLO, DISTRITO DE SURQUILLO, PROVINCIA LIMA,</t>
  </si>
  <si>
    <t>https://ofi5.mef.gob.pe/ssi/</t>
  </si>
  <si>
    <t>ADQUISICION DE MICROSCOPIO BINOCULAR, MICROSCOPIO BINOCULAR, MICROSCOPIO BINOCULAR, MICROSCOPIO BINOCULAR, MICROSCOPIO BINOCULAR, MICROSCOPIO BINOCULAR, MICROTOMOS, MICROSCOPIO BINOCULAR, INCUBADORA PARA CULTIVO MICROBIOLOGICO, MICROSCOPIO BINOCULAR, INCUBADORA PARA CULTIVO MICROBIOLOGICO</t>
  </si>
  <si>
    <t>ADQUISICION DE MONITOR DESFIBRILADOR, INCUBADORA PARA BEBES, MONITOR MULTI PARAMETRO Y VIDEO BRONCOSCOPIO; EN EL(LA) EESS HOSPITAL NACIONAL HIPOLITO UNANUE - EL AGUSTINO EN LA LOCALIDAD EL AGUSTINO, DISTRITO DE EL AGUSTINO, PROVINCIA LIMA, DEPARTAMENTO LIMA</t>
  </si>
  <si>
    <t>ADQUISICION DE EQUIPO DE LAPAROSCOPIA E HISTEROSCOPIA; EN EL(LA) EESS HOSPITAL NACIONAL HIPOLITO UNANUE - EL AGUSTINO EN LA LOCALIDAD EL AGUSTINO, DISTRITO DE EL AGUSTINO, PROVINCIA LIMA, DEPARTAMENTO LIMA</t>
  </si>
  <si>
    <t>ADQUISICION DE EQUIPO DE RAYOS X PARA RADIOGRAFIA Y FLUOROSCOPIA, EQUIPO DE LAPAROSCOPIA E HISTEROSCOPIA, VENTILADOR VOLUMETRICO DE TRANSPORTE, VENTILADOR VOLUMETRICO DE TRANSPORTE, VENTILADOR VOLUMETRICO DE TRANSPORTE Y VENTILADOR VOLUMETRICO DE TRANSPORTE; EN EL(LA) EESS NACIONAL CAYETANO HEREDIA - SAN MARTIN DE PORRES DISTRITO DE SAN MARTIN DE PORRES, PROVINCIA LIMA, DEPARTAMENTO LIMA</t>
  </si>
  <si>
    <t>ADQUISICION DE REFRIGERADORA CONSERVADORA DE MEDICAMENTOS; EN EL(LA) EESS HOSPITAL NACIONAL DOCENTE MADRE NIÑO SAN BARTOLOME - LIMA EN LA LOCALIDAD LIMA, DISTRITO DE LIMA, PROVINCIA LIMA, DEPARTAMENTO LIMA</t>
  </si>
  <si>
    <t>ADQUISICION DE BRONCOSCOPIOS O ACCESORIOS; EN EL(LA) EESS INSTITUTO NACIONAL DE SALUD DEL NIÑO-SAN BORJA - SAN BORJA DISTRITO DE SAN BORJA, PROVINCIA LIMA, DEPARTAMENTO LIMA</t>
  </si>
  <si>
    <t>ADQUISICION DE VENTILADOR VOLUMETRICO DE TRANSPORTE, VENTILADOR VOLUMETRICO DE TRANSPORTE, VENTILADOR VOLUMETRICO DE TRANSPORTE, VENTILADOR VOLUMETRICO DE TRANSPORTE, VENTILADOR VOLUMETRICO DE TRANSPORTE, VENTILADOR VOLUMETRICO DE TRANSPORTE, VENTILADOR VOLUMETRICO DE TRANSPORTE, MONITOR MULTI PARAMETRO, MONITOR MULTI PARAMETRO, MONITOR MULTI PARAMETRO, MONITOR MULTI PARAMETRO, MONITOR MULTI PARAMETRO, MONITOR MULTI PARAMETRO, MONITOR MULTI PARAMETRO, LARINGOSCOPIOS O ACCESORIOS, ECOGRAFO DOPPLE</t>
  </si>
  <si>
    <t>ADQUISICION DE ECOGRAFO DOPPLER COLOR 4D, MAQUINA DE ANESTESIA CON MONITOREO, ECOGRAFO DOPPLER, MONITOR FETAL, MONITOR FETAL, MONITOR FETAL, MONITOR FETAL, MONITOR FETAL, MONITOR FETAL, MONITOR FETAL, MONITOR FETAL, INCUBADORA ESTANDAR DE TRANSPORTE Y INCUBADORA ESTANDAR DE TRANSPORTE; EN EL(LA) EESS INSTITUTO NACIONAL MATERNO PERINATAL - LIMA EN LA LOCALIDAD LIMA, DISTRITO DE LIMA, PROVINCIA LIMA, DEPARTAMENTO LIMA</t>
  </si>
  <si>
    <t>REMODELACION DE AMBIENTE DE UNIDADES OPERATIVAS; EN EL(LA) EESS HOSPITAL NACIONAL HIPOLITO UNANUE - EL AGUSTINO EN LA LOCALIDAD EL AGUSTINO, DISTRITO DE EL AGUSTINO, PROVINCIA LIMA, DEPARTAMENTO LIMA</t>
  </si>
  <si>
    <t>ADQUISICION DE VENTILADORES DE ALTA FRECUENCIA, VENTILADORES DE ALTA FRECUENCIA, VENTILADORES PARA CUIDADOS INTENSIVOS DE ADULTOS O PEDIATRICOS, VENTILADORES PARA CUIDADOS INTENSIVOS DE ADULTOS O PEDIATRICOS, VENTILADORES PARA CUIDADOS INTENSIVOS DE ADULTOS O PEDIATRICOS, EQUIPO DE LAPAROSCOPIA E HISTEROSCOPIA, MONITOR FETAL, MONITOR FETAL, MONITOR MULTI PARAMETRO, MONITOR MULTI PARAMETRO, MONITOR MULTI PARAMETRO, MONITOR MULTI PARAMETRO, MONITOR MULTI PARAMETRO, MONITOR MULTI PARAMETRO, MONITOR</t>
  </si>
  <si>
    <t>ADQUISICION DE MONITOR MULTI PARAMETRO, MONITOR MULTI PARAMETRO, VENTILADOR PULMONAR, VENTILADOR PULMONAR, MONITOR MULTI PARAMETRO, EQUIPO ECOGRAFO - ULTRASONIDO, MESA HIDRAULICA PARA OPERACION QUIRURGICA, EQUIPO DE ANESTESIA, ELECTROBISTURI, MONITOR DESFIBRILADOR, VENTILADOR PULMONAR, INCUBADORA PARA BEBES, INCUBADORA PARA BEBES, EQUIPO DE ANESTESIA Y EQUIPO ECOGRAFO - ULTRASONIDO; EN EL(LA) EESS HOSPITAL NACIONAL DOS DE MAYO - LIMA EN LA LOCALIDAD LIMA, DISTRITO DE LIMA, PROVINCIA LIMA, DEPAR</t>
  </si>
  <si>
    <t>ADQUISICION DE MONITOR MULTI PARAMETRO, MONITOR MULTI PARAMETRO, MONITOR MULTI PARAMETRO, MONITOR MULTI PARAMETRO, MONITOR MULTI PARAMETRO, MONITOR MULTI PARAMETRO, MONITOR MULTI PARAMETRO, MONITOR DESFIBRILADOR, MONITOR DESFIBRILADOR, MONITOR DESFIBRILADOR, MONITOR DESFIBRILADOR, VENTILADOR PULMONAR, VENTILADOR PULMONAR, VENTILADOR PULMONAR, MAQUINA DE ANESTESIA CON MONITOREO, ELECTROBISTURI, MONITOR DESFIBRILADOR, MONITOR MULTI PARAMETRO, MONITOR MULTI PARAMETRO, LAVADORA DE MICROPLACAS PARA E</t>
  </si>
  <si>
    <t>ADQUISICION DE VIDEO LAPAROSCOPIO, FACOEMULSIFICADOR, MICROSCOPIO QUIRURGICO, VIDEO GASTROSCOPIO, MAQUINA DE ANESTESIA CON MONITOREO, MAQUINA DE ANESTESIA CON MONITOREO, VENTILADORES PARA CUIDADOS INTENSIVOS DE ADULTOS O PEDIATRICOS, VENTILADORES PARA CUIDADOS INTENSIVOS DE ADULTOS O PEDIATRICOS, VENTILADORES PARA CUIDADOS INTENSIVOS DE ADULTOS O PEDIATRICOS, VENTILADORES PARA CUIDADOS INTENSIVOS DE ADULTOS O PEDIATRICOS, VENTILADORES PARA CUIDADOS INTENSIVOS DE ADULTOS O PEDIATRICOS, VENTILADOR</t>
  </si>
  <si>
    <t>ADQUISICION DE MONITOR DESFIBRILADOR, ELECTROBISTURI, EQUIPO DE CIRUGIA LAPAROSCOPICA, ESTERILIZADOR, MICROSCOPIO QUIRURGICO, MONITOR MULTI PARAMETRO, MONITOR MULTI PARAMETRO, MONITOR MULTI PARAMETRO, MONITOR MULTI PARAMETRO, MONITOR MULTI PARAMETRO Y MONITOR MULTI PARAMETRO; EN EL(LA) EESS HOSPITAL NACIONAL HIPOLITO UNANUE - EL AGUSTINO EN LA LOCALIDAD EL AGUSTINO, DISTRITO DE EL AGUSTINO, PROVINCIA LIMA, DEPARTAMENTO LIMA</t>
  </si>
  <si>
    <t>ADQUISICION DE MESA DE OPERACIONES HIDRAULICA/ELECTRICA, MESA DE OPERACIONES HIDRAULICA/ELECTRICA, EQUIPO DE RAYOS X PARA RADIOGRAFIA Y FLUOROSCOPIA, EQUIPO DE RAYOS X DIGITAL, VIDEOENDOSCOPIO, LAMPARA CIALITICA, MONITOR MULTI PARAMETRO, MONITOR MULTI PARAMETRO Y APARATO TERAPEUTICO DE ONDA CORTA; EN EL(LA) EESS HOSPITAL NACIONAL ARZOBISPO LOAYZA - LIMA EN LA LOCALIDAD LIMA, DISTRITO DE LIMA, PROVINCIA LIMA, DEPARTAMENTO LIMA</t>
  </si>
  <si>
    <t xml:space="preserve">       008-124: INSTITUTO NACIONAL DE OFTALMOLOGIA</t>
  </si>
  <si>
    <t>REMODELACION DE MAQUINAS LAVADORAS O SECADORAS COMBINADAS TIPO LAVANDERIA; EN EL(LA) EESS INSTITUTO NACIONAL MATERNO PERINATAL - LIMA EN LA LOCALIDAD LIMA, DISTRITO DE LIMA, PROVINCIA LIMA, DEPARTAMENTO LIMA</t>
  </si>
  <si>
    <t>ADQUISICION DE VENTILADOR MECANICO, VENTILADOR MECANICO, VENTILADOR MECANICO, MONITORES PARA ULTRASONIDO O DOPPLER O ECO PARA USO MEDICO, MONITORES PARA ULTRASONIDO O DOPPLER O ECO PARA USO MEDICO, MONITORES PARA ULTRASONIDO O DOPPLER O ECO PARA USO MEDICO, EQUIPO DE RAYOS X DIGITAL RODABLE, MESAS DE PROCEDIMIENTOS PARA SALAS DE CIRUGIA, MESAS DE PROCEDIMIENTOS PARA SALAS DE CIRUGOA, MESAS DE PROCEDIMIENTOS PARA SALAS DE CIRUGIA, LAMPARA CIALITICA, LAMPARA CIALITICA, MONITORES DE PARAMETROS DE S</t>
  </si>
  <si>
    <t>MEJORAMIENTO DEL SERVICIO DE CIRUGIA DE CABEZA Y CUELLO DEL HOSPITAL NACIONAL DOS DE MAYO</t>
  </si>
  <si>
    <t xml:space="preserve">     001-117: ADMINISTRACION CENTRAL - MINSA</t>
  </si>
  <si>
    <t xml:space="preserve">       143-1683: DIRECCION DE REDES INTEGRADAS DE SALUD LIMA CENTRO</t>
  </si>
  <si>
    <t xml:space="preserve">       144-1684: DIRECCION DE REDES INTEGRADAS DE SALUD LIMA NORTE</t>
  </si>
  <si>
    <t xml:space="preserve">       145-1685: DIRECCION DE REDES INTEGRADAS DE SALUD LIMA SUR</t>
  </si>
  <si>
    <t>UNIDAD EJECUTORA 001-117: ADMINISTRACION CENTRAL - MINSA</t>
  </si>
  <si>
    <t>UNIDAD EJECUTORA 016-132: HOSPITAL NACIONAL HIPOLITO UNANUE</t>
  </si>
  <si>
    <t>ADQUISICION DE VENTILADORES PARA CUIDADOS INTENSIVOS DE ADULTOS O PEDIATRICOS, VENTILADORES PARA CUIDADOS INTENSIVOS DE ADULTOS O PEDIATRICOS, VENTILADORES PARA CUIDADOS INTENSIVOS DE ADULTOS O PEDIATRICOS, VENTILADORES PARA CUIDADOS INTENSIVOS DE ADULTOS O PEDIATRICOS, VENTILADORES DE ALTA FRECUENCIA, VENTILADORES DE ALTA FRECUENCIA, VENTILADORES PARA CUIDADOS INTENSIVOS DE ADULTOS O PEDIATRICOS, MONITORES DE VENTILACION PULMONAR, CUNA DE CALOR RADIANTE, EQUIPO ECOGRAFO - ULTRASONIDO, ELECTROBI</t>
  </si>
  <si>
    <t>UNIDAD EJECUTORA 143-1683: DIRECCION DE REDES INTEGRADAS DE SALUD LIMA CENTRO</t>
  </si>
  <si>
    <t>UNIDAD EJECUTORA 144-1684: DIRECCION DE REDES INTEGRADAS DE SALUD LIMA NORTE</t>
  </si>
  <si>
    <t>UNIDAD EJECUTORA 145-1685: DIRECCION DE REDES INTEGRADAS DE SALUD LIMA SUR</t>
  </si>
  <si>
    <t>REMODELACION DE CAMA HOSPITALARIA PARA USO GENERAL; ADQUISICION DE CAMA HOSPITALARIA PARA USO GENERAL; EN EL(LA) EESS INSTITUTO NACIONAL DE ENFERMEDADES NEOPLASICAS - SURQUILLO EN LA LOCALIDAD SURQUILLO, DISTRITO DE SURQUILLO, PROVINCIA LIMA, DEPARTAMENTO LIMA</t>
  </si>
  <si>
    <t>136: INSTITUTO NACIONAL DE ENFERMEDADES NEOPLASICAS - INEN</t>
  </si>
  <si>
    <t>ADQUISICION DE VENTILADOR VOLUMETRICO DE TRANSPORTE, VENTILADOR VOLUMETRICO DE TRANSPORTE, VENTILADOR VOLUMETRICO DE TRANSPORTE, VENTILADOR VOLUMETRICO DE TRANSPORTE, VENTILADOR VOLUMETRICO DE TRANSPORTE, VENTILADOR VOLUMETRICO DE TRANSPORTE, ELECTROMIOGRAFO Y POTENCIALES EVOCADOS, LAMPARA DE HENDIDURA, MONITOR MULTI PARAMETRO, MONITOR MULTI PARAMETRO, MONITOR MULTI PARAMETRO, MONITOR MULTI PARAMETRO, MONITOR MULTI PARAMETRO, MONITOR MULTI PARAMETRO, MONITOR DESFIBRILADOR, MONITOR DESFIBRILADOR,</t>
  </si>
  <si>
    <t>UNIDAD EJECUTORA 031-147: HOSPITAL DE EMERGENCIAS PEDIATRICAS</t>
  </si>
  <si>
    <t>ADQUISICION DE SILLAS PARA EXAMEN DENTAL O PARTES RELACIONADAS O ACCESORIOS, INCUBADORAS PARA EL TRANSPORTE DE PACIENTES O ACCESORIOS, MESAS O ACCESORIOS PARA PROCEDIMIENTOS DE CESAREAS O SALAS DE PARTOS O PRODUCTOS RELACIONADOS Y UNIDADES O ACCESORIOS PARA CUIDADO INTENSIVO FETAL O MONITOREO MATERNO; EN EL(LA) EESS CENTRO DE SALUD SURQUILLO - SURQUILLO EN LA LOCALIDAD SURQUILLO, DISTRITO DE SURQUILLO, PROVINCIA LIMA, DEPARTAMENTO LIMA</t>
  </si>
  <si>
    <t>ADQUISICION DE UNIDADES O ACCESORIOS PARA CUIDADO INTENSIVO FETAL O MONITOREO MATERNO, INCUBADORAS PARA EL TRANSPORTE DE PACIENTES O ACCESORIOS Y MESAS O ACCESORIOS PARA PROCEDIMIENTOS DE CESAREAS O SALAS DE PARTOS O PRODUCTOS RELACIONADOS; EN EL(LA) EESS EL PORVENIR - LA VICTORIA EN LA LOCALIDAD LA VICTORIA, DISTRITO DE LA VICTORIA, PROVINCIA LIMA, DEPARTAMENTO LIMA</t>
  </si>
  <si>
    <t>PLIEGO 136: INSTITUTO NACIONAL DE ENFERMEDADES NEOPLASICAS - INEN</t>
  </si>
  <si>
    <t>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</si>
  <si>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ADQUISICION DE BRONCOSCOPIOS O ACCESORIOS, ACCESORIOS PARA MESAS DE EXAMEN O PROCEDIMIENTOS MEDICOS PARA USO GENERAL EXCLUYENDO SABANAS PARA CUBRIRLAS , ELECTROBISTURI, ELECTROCAUTERIO, EQUIPO DE RAYOS X DIGITAL RODABLE, UNIDADES DE MONITOREO DE SIGNOS VITALES MULTI PARAMETRO, UNIDADES DE MONITOREO DE SIGNOS VITALES MULTI PARAMETRO, VENTILADOR MECANICO, ACCESORIOS PARA MESAS DE EXAMEN O PROCEDIMIENTOS MEDICOS PARA USO GENERAL EXCLUYENDO SABANAS PARA CUBRIRLAS , UNIDADES DE MONITOREO DE SIGNOS VI</t>
  </si>
  <si>
    <t>UNIDAD EJECUTORA 033-149: HOSPITAL NACIONAL DOCENTE MADRE NIÑO - SAN BARTOLOME</t>
  </si>
  <si>
    <t>ADQUISICION DE EQUIPO DE RAYOS X DIGITAL ESTACIONARIO, INCUBADORAS O CALENTADORES DE BEBES PARA USO CLINICO, INCUBADORAS O CALENTADORES DE BEBES PARA USO CLINICO, MAQUINA DE ANESTESIA CON SISTEMA DE MONITOREO COMPLETO, MAQUINA DE ANESTESIA CON SISTEMA DE MONITOREO COMPLETO, CRIOSTATOS, BRONCOSCOPIOS O ACCESORIOS Y LAMPARA CIALITICA; EN EL(LA) EESS HOSPITAL NACIONAL DOCENTE MADRE NIÑO SAN BARTOLOME - LIMA EN LA LOCALIDAD LIMA, DISTRITO DE LIMA, PROVINCIA LIMA, DEPARTAMENTO LIMA</t>
  </si>
  <si>
    <t>ADQUISICION DE ASPIRADOR DE SECRECIONES, AUDIOMETRO COMPUTARIZADO, AUTOQUERATOREFRACTOMETRO, BOMBA DE INFUSION, CUNA DE CALOR RADIANTE, ECOGRAFO DOPPLER COLOR 4D, ECOGRAFO DOPPLER, ELECTROBISTURI, INCUBADORA PARA BEBES, LAMPARA CIALITICA, MAQUINA DE ANESTESIA CON MONITOREO, MONITOR MULTI PARAMETRO, BAÑOS DE PARAFINA TERAPEUTICOS O SUS ACCESORIOS, VENTILADORES PARA CUIDADOS INTENSIVOS DE ADULTOS O PEDIATRICOS, VENTILADORES PARA CUIDADO INTENSIVO DE BEBES, TANQUES DE AGUA CALIENTE, CUNA DE CALOR R</t>
  </si>
  <si>
    <t>ADQUISICION DE INCUBADORA PARA BEBES, UNIDAD ODONTOLOGICA, LAMPARA CIALITICA, MONITOR MULTI PARAMETRO, ELECTROCARDIOGRAFO, ASPIRADOR DE SECRECIONES, MONITOR MULTI PARAMETRO, UNIDADES ELECTRICAS PARA FOTOTERAPIA, AUTOQUERATOREFRACTOMETRO, RETINOSCOPIO, ESPIROMETRO, AUTOCLAVES O ESTERILIZADORES DE VAPOR, LAMPARA DE HENDIDURA, BOMBA DE INFUSION, CALENTADORES DE FLUIDO DE INFUSION ARTERIAL O INTRAVENOSA, ANALIZADOR DE GASES Y ELECTROLITOS, ESTERILIZADOR, REFRIGERADORA CONSERVADORA DE MEDICAMENTOS Y</t>
  </si>
  <si>
    <t>ADQUISICION DE AGITADOR MAGNETICO, ANALIZADORES DE HEMATOLOGIA, BALANZAS ANALITICAS, CENTRIFUGAS, CROMATOGRAFO LIQUIDO, GABINETES O ESTACIONES PARA FLUJO LAMINAR, INCUBADORA PARA CULTIVO MICROBIOLOGICO, MICRO CENTRIFUGAS, MICROSCOPIO BINOCULAR, POTENCIOMETROS, LAVADORAS DE MICROPLACAS DE ELISA, LECTORES PARA PRUEBA DE ELISA, TERMOCICLADOR, ESPECTROFOTOMETROS, AIRE ACONDICIONADO PARA USO INDUSTRIAL, DESTILADOR DE AGUA, EQUIPO DE TRATAMIENTO DE AGUA, EQUIPO PORTATIL DE TRATAMIENTO DE AGUA, ESTUFAS</t>
  </si>
  <si>
    <t>EJECUCIÓN DE LOS PROYECTOS DE INVERSION DE LAS UNIDADES EJECUTORAS DEL PLIEGO 011</t>
  </si>
  <si>
    <t>(*) Los PI con Códigos Unificado 2183907, 2188625, 2314627, 2314668, 2335905, 2339944, 2384027 y 2402545; tienen dos Unidades Ejecutoras, asimismo los montos consignados en el siguiente cuadro corresponden al PIM 2019 y Devengados respectivos de la Unidad Ejecutora PRONIS-PLIEGO MINSA</t>
  </si>
  <si>
    <t>EJECUCIÓN DE LOS PROYECTOS DE INVERSION DE LAS UNIDADES EJECUTORAS DE LOS PLIEGOS ADSCRITOS</t>
  </si>
  <si>
    <t>Código Unificado</t>
  </si>
  <si>
    <t>Ejecucón Total Acumulada del PIP</t>
  </si>
  <si>
    <t>Año de Ejecución: 2019</t>
  </si>
  <si>
    <t>Incluye: Sólo Proyectos</t>
  </si>
  <si>
    <t xml:space="preserve">       007-123: INSTITUTO NACIONAL DE CIENCIAS NEUROLOGICAS</t>
  </si>
  <si>
    <t xml:space="preserve">       009-125: INSTITUTO NACIONAL DE REHABILITACION</t>
  </si>
  <si>
    <t xml:space="preserve">       016-132: HOSPITAL NACIONAL HIPOLITO UNANUE</t>
  </si>
  <si>
    <t xml:space="preserve">       031-147: HOSPITAL DE EMERGENCIAS PEDIATRICAS</t>
  </si>
  <si>
    <t xml:space="preserve">       139-1512: INSTITUTO NACIONAL DE SALUD DEL NIÑO -SAN BORJA</t>
  </si>
  <si>
    <t>CERTIFICACION</t>
  </si>
  <si>
    <t>COMPROMISO</t>
  </si>
  <si>
    <t>AL MES DE MAYO 2019</t>
  </si>
  <si>
    <t>Nivel de Ejecución     
Mes Mayo (Devengado)</t>
  </si>
  <si>
    <t>Ejecución acumulada al mes de
Abril (Devengado)</t>
  </si>
  <si>
    <t>enero a abril</t>
  </si>
  <si>
    <t>solo mayo</t>
  </si>
  <si>
    <t>033-149: HOSPITAL NACIONAL DOCENTE MADRE NIÑO - SAN BARTOLOME</t>
  </si>
  <si>
    <t>(**) El PI con Código Unificado 2160305 
Los montos consignados en el siguiente cuadro corresponden al PIM del 2019 y Devengado correspondiente a la Unidad Ejecutora Adscritas al Pliego MINSA, asimismo cabe mencionar que tienen varias Unidades Ejecutoras.</t>
  </si>
  <si>
    <t>AL PLIEGO DEL MINISTERIO DE SALUD AL MES DE MAYO 2019</t>
  </si>
  <si>
    <t>DEL MINISTERIO DE SALUD AL MES DE MAYO 2019</t>
  </si>
  <si>
    <t>ADQUISICION DE ELECTROBISTURI, MICROTOMOS, SILLAS PARA EXAMEN DENTAL O PARTES RELACIONADAS O ACCESORIOS, ECOGRAFO Y EQUIPO DE RAYOS X DIGITAL ESTACIONARIO; EN EL(LA) EESS HOSPITAL CARLOS LANFRANCO LA HOZ - PUENTE PIEDRA DISTRITO DE PUENTE PIEDRA, PROVINCIA LIMA, DEPARTAMENTO LIMA</t>
  </si>
  <si>
    <t>Ejecución acumulada al Mes de
Abril (Devengado)</t>
  </si>
  <si>
    <t>Nivel de Ejecución     
Mes de Mayo (Devengado)</t>
  </si>
  <si>
    <t>ADQUISICION DE ESTERILIZADOR; EN EL(LA) EESS VIRGEN DEL CARMEN - LA ERA - LURIGANCHO DISTRITO DE LURIGANCHO, PROVINCIA LIMA, DEPARTAMENTO LIMA</t>
  </si>
  <si>
    <t>FUENTE DE INFORMACIÓN: Transparencia Económica - Ministerio de Economía y Finanzas de fecha 01.06.2019</t>
  </si>
  <si>
    <t>FUENTE DE INFORMACION: Transparencia Económica - Ministerio de Economía y Finanzas de fecha 01.06.2019</t>
  </si>
  <si>
    <t>MEJORAMIENTO DE LA ATENCION DE LAS PERSONAS CON DISCAPACIDAD DE ALTA COMPLEJIDAD EN EL INSTITUTO NACIONAL DE REHABILITACION</t>
  </si>
  <si>
    <t>Ejecución acumulado al 2019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</si>
</sst>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6" x14ac:knownFonts="1">
    <font>
      <sz val="11"/>
      <color theme="1"/>
      <name val="Calibri"/>
      <family val="2"/>
      <scheme val="minor"/>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u/>
      <sz val="11"/>
      <color theme="10"/>
      <name val="Calibri"/>
      <family val="2"/>
      <scheme val="minor"/>
    </font>
    <font>
      <sz val="8"/>
      <name val="Calibri"/>
      <family val="2"/>
      <scheme val="minor"/>
    </font>
    <font>
      <sz val="7"/>
      <color indexed="8"/>
      <name val="Arial"/>
      <family val="2"/>
    </font>
    <font>
      <sz val="8"/>
      <color theme="1"/>
      <name val="Arial"/>
      <family val="2"/>
    </font>
    <font>
      <sz val="8"/>
      <color rgb="FF000000"/>
      <name val="Arial"/>
      <family val="2"/>
    </font>
    <font>
      <b/>
      <sz val="9"/>
      <color theme="0"/>
      <name val="Arial"/>
      <family val="2"/>
    </font>
    <font>
      <sz val="9"/>
      <color theme="0"/>
      <name val="Arial"/>
      <family val="2"/>
    </font>
    <font>
      <sz val="11"/>
      <color theme="1"/>
      <name val="Arial"/>
      <family val="2"/>
    </font>
    <font>
      <sz val="11"/>
      <name val="Calibri"/>
      <family val="2"/>
      <scheme val="minor"/>
    </font>
    <font>
      <sz val="10"/>
      <color indexed="8"/>
      <name val="Arial"/>
      <family val="2"/>
    </font>
    <font>
      <b/>
      <sz val="10"/>
      <color theme="5" tint="-0.249977111117893"/>
      <name val="Arial"/>
      <family val="2"/>
    </font>
    <font>
      <b/>
      <sz val="10"/>
      <color indexed="16"/>
      <name val="Calibri"/>
      <family val="2"/>
      <scheme val="minor"/>
    </font>
    <font>
      <sz val="10"/>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theme="3"/>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style="medium">
        <color rgb="FFDDDDDD"/>
      </left>
      <right style="medium">
        <color rgb="FFDDDDDD"/>
      </right>
      <top style="medium">
        <color rgb="FFDDDDDD"/>
      </top>
      <bottom style="medium">
        <color rgb="FFDDDDDD"/>
      </bottom>
      <diagonal/>
    </border>
    <border>
      <left style="thin">
        <color theme="0"/>
      </left>
      <right/>
      <top/>
      <bottom style="medium">
        <color indexed="64"/>
      </bottom>
      <diagonal/>
    </border>
    <border>
      <left/>
      <right style="thin">
        <color theme="0"/>
      </right>
      <top/>
      <bottom style="medium">
        <color indexed="64"/>
      </bottom>
      <diagonal/>
    </border>
    <border>
      <left style="medium">
        <color indexed="22"/>
      </left>
      <right style="medium">
        <color indexed="22"/>
      </right>
      <top/>
      <bottom/>
      <diagonal/>
    </border>
    <border>
      <left style="medium">
        <color indexed="22"/>
      </left>
      <right style="thin">
        <color indexed="9"/>
      </right>
      <top/>
      <bottom/>
      <diagonal/>
    </border>
  </borders>
  <cellStyleXfs count="11">
    <xf numFmtId="0" fontId="0" fillId="0" borderId="0"/>
    <xf numFmtId="43" fontId="1" fillId="0" borderId="0" applyFont="0" applyFill="0" applyBorder="0" applyAlignment="0" applyProtection="0"/>
    <xf numFmtId="168" fontId="1" fillId="0" borderId="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6" fillId="0" borderId="0"/>
    <xf numFmtId="0" fontId="6" fillId="0" borderId="0"/>
    <xf numFmtId="0" fontId="6" fillId="0" borderId="0"/>
    <xf numFmtId="0" fontId="23" fillId="0" borderId="0" applyNumberFormat="0" applyFill="0" applyBorder="0" applyAlignment="0" applyProtection="0"/>
  </cellStyleXfs>
  <cellXfs count="148">
    <xf numFmtId="0" fontId="0" fillId="0" borderId="0" xfId="0"/>
    <xf numFmtId="0" fontId="8" fillId="2" borderId="0" xfId="8" applyFont="1" applyFill="1"/>
    <xf numFmtId="0" fontId="3" fillId="2" borderId="0" xfId="8" applyFont="1" applyFill="1" applyAlignment="1">
      <alignment wrapText="1"/>
    </xf>
    <xf numFmtId="0" fontId="8" fillId="2" borderId="0" xfId="8" applyFont="1" applyFill="1" applyAlignment="1">
      <alignment horizontal="center"/>
    </xf>
    <xf numFmtId="3" fontId="8" fillId="2" borderId="0" xfId="8" applyNumberFormat="1" applyFont="1" applyFill="1"/>
    <xf numFmtId="3" fontId="8" fillId="2" borderId="0" xfId="8" applyNumberFormat="1" applyFont="1" applyFill="1" applyAlignment="1">
      <alignment horizontal="center"/>
    </xf>
    <xf numFmtId="3" fontId="9" fillId="2" borderId="3" xfId="8" applyNumberFormat="1" applyFont="1" applyFill="1" applyBorder="1" applyAlignment="1">
      <alignment horizontal="right"/>
    </xf>
    <xf numFmtId="0" fontId="4" fillId="2" borderId="0" xfId="8" applyFont="1" applyFill="1"/>
    <xf numFmtId="3" fontId="4" fillId="2" borderId="0" xfId="8" applyNumberFormat="1" applyFont="1" applyFill="1"/>
    <xf numFmtId="3" fontId="9" fillId="4" borderId="4" xfId="8" applyNumberFormat="1" applyFont="1" applyFill="1" applyBorder="1" applyAlignment="1">
      <alignment horizontal="right"/>
    </xf>
    <xf numFmtId="0" fontId="12" fillId="2" borderId="5" xfId="8" applyFont="1" applyFill="1" applyBorder="1" applyAlignment="1">
      <alignment horizontal="left" wrapText="1"/>
    </xf>
    <xf numFmtId="3" fontId="12" fillId="4" borderId="2" xfId="8" applyNumberFormat="1" applyFont="1" applyFill="1" applyBorder="1" applyAlignment="1">
      <alignment horizontal="right"/>
    </xf>
    <xf numFmtId="167" fontId="12" fillId="4" borderId="6" xfId="8" applyNumberFormat="1" applyFont="1" applyFill="1" applyBorder="1" applyAlignment="1">
      <alignment horizontal="right"/>
    </xf>
    <xf numFmtId="0" fontId="12" fillId="0" borderId="0" xfId="9" applyFont="1" applyFill="1" applyBorder="1"/>
    <xf numFmtId="0" fontId="12" fillId="0" borderId="0" xfId="9" applyFont="1" applyAlignment="1">
      <alignment horizontal="center" vertical="center" wrapText="1"/>
    </xf>
    <xf numFmtId="0" fontId="12" fillId="0" borderId="0" xfId="9" applyFont="1"/>
    <xf numFmtId="0" fontId="16" fillId="4" borderId="2" xfId="9" applyFont="1" applyFill="1" applyBorder="1" applyAlignment="1">
      <alignment horizontal="center" vertical="center" wrapText="1"/>
    </xf>
    <xf numFmtId="0" fontId="17" fillId="0" borderId="0" xfId="0" applyFont="1" applyAlignment="1">
      <alignment horizontal="center" vertical="center" wrapText="1"/>
    </xf>
    <xf numFmtId="0" fontId="21" fillId="0" borderId="0" xfId="0" applyFont="1"/>
    <xf numFmtId="0" fontId="17" fillId="0" borderId="0" xfId="0" applyFont="1" applyAlignment="1">
      <alignment vertical="center" wrapText="1"/>
    </xf>
    <xf numFmtId="0" fontId="17" fillId="0" borderId="0" xfId="0" applyFont="1"/>
    <xf numFmtId="0" fontId="21" fillId="0" borderId="0" xfId="0" applyFont="1" applyBorder="1"/>
    <xf numFmtId="0" fontId="18" fillId="0" borderId="2" xfId="0" applyFont="1" applyBorder="1" applyAlignment="1">
      <alignment horizontal="justify" vertical="center" wrapText="1"/>
    </xf>
    <xf numFmtId="3" fontId="18" fillId="0" borderId="2" xfId="0" applyNumberFormat="1" applyFont="1" applyBorder="1" applyAlignment="1">
      <alignment horizontal="right" vertical="center" wrapText="1"/>
    </xf>
    <xf numFmtId="0" fontId="16" fillId="0" borderId="2" xfId="0" applyFont="1" applyFill="1" applyBorder="1" applyAlignment="1">
      <alignment horizontal="center" vertical="center" wrapText="1"/>
    </xf>
    <xf numFmtId="0" fontId="15" fillId="5" borderId="2" xfId="0" applyFont="1" applyFill="1" applyBorder="1" applyAlignment="1">
      <alignment horizontal="left" vertical="center" wrapText="1"/>
    </xf>
    <xf numFmtId="165" fontId="15" fillId="5" borderId="2" xfId="1" applyNumberFormat="1" applyFont="1" applyFill="1" applyBorder="1" applyAlignment="1">
      <alignment horizontal="right" vertical="center" wrapText="1"/>
    </xf>
    <xf numFmtId="3" fontId="15" fillId="5" borderId="2" xfId="1" applyNumberFormat="1" applyFont="1" applyFill="1" applyBorder="1" applyAlignment="1">
      <alignment horizontal="right" vertical="center" wrapText="1"/>
    </xf>
    <xf numFmtId="49" fontId="16" fillId="2" borderId="2" xfId="0" applyNumberFormat="1" applyFont="1" applyFill="1" applyBorder="1" applyAlignment="1">
      <alignment vertical="center" wrapText="1"/>
    </xf>
    <xf numFmtId="167" fontId="21" fillId="0" borderId="0" xfId="0" applyNumberFormat="1" applyFont="1"/>
    <xf numFmtId="4" fontId="21" fillId="0" borderId="0" xfId="0" applyNumberFormat="1" applyFont="1"/>
    <xf numFmtId="0" fontId="17" fillId="4" borderId="0" xfId="0" applyFont="1" applyFill="1" applyAlignment="1">
      <alignment vertical="center" wrapText="1"/>
    </xf>
    <xf numFmtId="3" fontId="21" fillId="0" borderId="0" xfId="0" applyNumberFormat="1" applyFont="1"/>
    <xf numFmtId="0" fontId="12" fillId="2" borderId="0" xfId="9" applyFont="1" applyFill="1"/>
    <xf numFmtId="167" fontId="12" fillId="0" borderId="0" xfId="9" applyNumberFormat="1" applyFont="1" applyFill="1"/>
    <xf numFmtId="0" fontId="14" fillId="4" borderId="0" xfId="9" applyFont="1" applyFill="1" applyBorder="1" applyAlignment="1">
      <alignment horizontal="center" vertical="center" wrapText="1"/>
    </xf>
    <xf numFmtId="0" fontId="12" fillId="0" borderId="0" xfId="9" applyFont="1" applyAlignment="1">
      <alignment vertical="center" wrapText="1"/>
    </xf>
    <xf numFmtId="0" fontId="15" fillId="0" borderId="0" xfId="9" applyFont="1" applyAlignment="1">
      <alignment vertical="center" wrapText="1"/>
    </xf>
    <xf numFmtId="167" fontId="12" fillId="0" borderId="0" xfId="9" applyNumberFormat="1" applyFont="1"/>
    <xf numFmtId="167" fontId="12" fillId="0" borderId="0" xfId="9" applyNumberFormat="1" applyFont="1" applyAlignment="1">
      <alignment vertical="center"/>
    </xf>
    <xf numFmtId="167" fontId="18" fillId="0" borderId="2" xfId="0" applyNumberFormat="1" applyFont="1" applyBorder="1" applyAlignment="1">
      <alignment horizontal="right" vertical="center" wrapText="1"/>
    </xf>
    <xf numFmtId="0" fontId="12" fillId="2" borderId="0" xfId="9" applyFont="1" applyFill="1" applyAlignment="1">
      <alignment horizontal="right"/>
    </xf>
    <xf numFmtId="167" fontId="12" fillId="2" borderId="0" xfId="9" applyNumberFormat="1" applyFont="1" applyFill="1" applyAlignment="1">
      <alignment horizontal="right"/>
    </xf>
    <xf numFmtId="167" fontId="12" fillId="0" borderId="0" xfId="9" applyNumberFormat="1" applyFont="1" applyFill="1" applyAlignment="1">
      <alignment horizontal="right"/>
    </xf>
    <xf numFmtId="0" fontId="22" fillId="0" borderId="0" xfId="0" applyFont="1" applyAlignment="1">
      <alignment vertical="center" wrapText="1"/>
    </xf>
    <xf numFmtId="0" fontId="12" fillId="0" borderId="0" xfId="9" applyFont="1" applyAlignment="1">
      <alignment horizontal="justify" vertical="top"/>
    </xf>
    <xf numFmtId="166" fontId="9" fillId="2" borderId="11" xfId="8" applyNumberFormat="1" applyFont="1" applyFill="1" applyBorder="1" applyAlignment="1">
      <alignment horizontal="right"/>
    </xf>
    <xf numFmtId="0" fontId="15" fillId="2" borderId="0" xfId="9" applyFont="1" applyFill="1" applyBorder="1" applyAlignment="1">
      <alignment horizontal="right" wrapText="1"/>
    </xf>
    <xf numFmtId="3" fontId="15" fillId="5" borderId="2" xfId="1" applyNumberFormat="1" applyFont="1" applyFill="1" applyBorder="1" applyAlignment="1">
      <alignment horizontal="left" vertical="center" wrapText="1"/>
    </xf>
    <xf numFmtId="166" fontId="15" fillId="5" borderId="2" xfId="1" applyNumberFormat="1" applyFont="1" applyFill="1" applyBorder="1" applyAlignment="1">
      <alignment horizontal="right" vertical="center" wrapText="1"/>
    </xf>
    <xf numFmtId="0" fontId="16" fillId="4" borderId="2" xfId="9" applyFont="1" applyFill="1" applyBorder="1" applyAlignment="1">
      <alignment horizontal="right" vertical="center" wrapText="1"/>
    </xf>
    <xf numFmtId="0" fontId="12" fillId="0" borderId="0" xfId="9" applyFont="1" applyAlignment="1">
      <alignment horizontal="right"/>
    </xf>
    <xf numFmtId="0" fontId="17" fillId="0" borderId="0" xfId="0" quotePrefix="1" applyFont="1" applyAlignment="1">
      <alignment vertical="center" wrapText="1"/>
    </xf>
    <xf numFmtId="3" fontId="18" fillId="0" borderId="10" xfId="0" applyNumberFormat="1" applyFont="1" applyBorder="1" applyAlignment="1">
      <alignment horizontal="right" vertical="center" wrapText="1"/>
    </xf>
    <xf numFmtId="3" fontId="15" fillId="5" borderId="10" xfId="1" applyNumberFormat="1" applyFont="1" applyFill="1" applyBorder="1" applyAlignment="1">
      <alignment horizontal="right" vertical="center" wrapText="1"/>
    </xf>
    <xf numFmtId="0" fontId="4" fillId="2" borderId="0" xfId="9" applyFont="1" applyFill="1" applyAlignment="1">
      <alignment horizontal="right" wrapText="1"/>
    </xf>
    <xf numFmtId="167" fontId="15" fillId="5" borderId="2" xfId="1" applyNumberFormat="1" applyFont="1" applyFill="1" applyBorder="1" applyAlignment="1">
      <alignment horizontal="right" vertical="center" wrapText="1"/>
    </xf>
    <xf numFmtId="0" fontId="9" fillId="4" borderId="25" xfId="8" applyFont="1" applyFill="1" applyBorder="1" applyAlignment="1">
      <alignment horizontal="left" wrapText="1"/>
    </xf>
    <xf numFmtId="3" fontId="15" fillId="4" borderId="3" xfId="8" applyNumberFormat="1" applyFont="1" applyFill="1" applyBorder="1" applyAlignment="1">
      <alignment horizontal="right"/>
    </xf>
    <xf numFmtId="167" fontId="15" fillId="4" borderId="11" xfId="8" applyNumberFormat="1" applyFont="1" applyFill="1" applyBorder="1" applyAlignment="1">
      <alignment horizontal="right"/>
    </xf>
    <xf numFmtId="166" fontId="18" fillId="0" borderId="2" xfId="0" applyNumberFormat="1" applyFont="1" applyBorder="1" applyAlignment="1">
      <alignment horizontal="right" vertical="center" wrapText="1"/>
    </xf>
    <xf numFmtId="166" fontId="18" fillId="0" borderId="10" xfId="0" applyNumberFormat="1" applyFont="1" applyBorder="1" applyAlignment="1">
      <alignment horizontal="right" vertical="center" wrapText="1"/>
    </xf>
    <xf numFmtId="43" fontId="17" fillId="0" borderId="0" xfId="0" applyNumberFormat="1" applyFont="1" applyAlignment="1">
      <alignment vertical="center" wrapText="1"/>
    </xf>
    <xf numFmtId="4" fontId="0" fillId="0" borderId="0" xfId="0" applyNumberFormat="1"/>
    <xf numFmtId="43" fontId="0" fillId="0" borderId="0" xfId="0" applyNumberFormat="1"/>
    <xf numFmtId="167" fontId="15" fillId="4" borderId="27" xfId="8" applyNumberFormat="1" applyFont="1" applyFill="1" applyBorder="1" applyAlignment="1">
      <alignment horizontal="right"/>
    </xf>
    <xf numFmtId="166" fontId="17" fillId="0" borderId="0" xfId="0" applyNumberFormat="1" applyFont="1" applyAlignment="1">
      <alignment vertical="center" wrapText="1"/>
    </xf>
    <xf numFmtId="0" fontId="12" fillId="4" borderId="28" xfId="8" applyFont="1" applyFill="1" applyBorder="1" applyAlignment="1">
      <alignment horizontal="left" wrapText="1"/>
    </xf>
    <xf numFmtId="3" fontId="12" fillId="4" borderId="4" xfId="8" applyNumberFormat="1" applyFont="1" applyFill="1" applyBorder="1" applyAlignment="1">
      <alignment horizontal="right"/>
    </xf>
    <xf numFmtId="0" fontId="6" fillId="4" borderId="28" xfId="8" applyFont="1" applyFill="1" applyBorder="1" applyAlignment="1">
      <alignment horizontal="left" wrapText="1"/>
    </xf>
    <xf numFmtId="3" fontId="6" fillId="4" borderId="4" xfId="8" applyNumberFormat="1" applyFont="1" applyFill="1" applyBorder="1" applyAlignment="1">
      <alignment horizontal="right"/>
    </xf>
    <xf numFmtId="3" fontId="18" fillId="0" borderId="2" xfId="0" applyNumberFormat="1" applyFont="1" applyBorder="1" applyAlignment="1">
      <alignment horizontal="left" vertical="center" wrapText="1"/>
    </xf>
    <xf numFmtId="3" fontId="15" fillId="5" borderId="10" xfId="1" applyNumberFormat="1" applyFont="1" applyFill="1" applyBorder="1" applyAlignment="1">
      <alignment horizontal="left" vertical="center" wrapText="1"/>
    </xf>
    <xf numFmtId="167" fontId="18" fillId="0" borderId="10" xfId="0" applyNumberFormat="1" applyFont="1" applyBorder="1" applyAlignment="1">
      <alignment horizontal="right" vertical="center" wrapText="1"/>
    </xf>
    <xf numFmtId="3" fontId="24" fillId="0" borderId="0" xfId="10" applyNumberFormat="1" applyFont="1" applyBorder="1" applyAlignment="1">
      <alignment vertical="center" wrapText="1"/>
    </xf>
    <xf numFmtId="0" fontId="16" fillId="0" borderId="2" xfId="0" applyNumberFormat="1" applyFont="1" applyFill="1" applyBorder="1" applyAlignment="1">
      <alignment horizontal="center" vertical="center" wrapText="1"/>
    </xf>
    <xf numFmtId="3" fontId="12" fillId="0" borderId="0" xfId="9" applyNumberFormat="1" applyFont="1"/>
    <xf numFmtId="43" fontId="26" fillId="0" borderId="0" xfId="1" applyFont="1"/>
    <xf numFmtId="43" fontId="25" fillId="0" borderId="0" xfId="1" applyFont="1" applyAlignment="1">
      <alignment vertical="center" wrapText="1"/>
    </xf>
    <xf numFmtId="3" fontId="3" fillId="0" borderId="0" xfId="9" applyNumberFormat="1" applyFont="1" applyBorder="1" applyAlignment="1">
      <alignment horizontal="left" vertical="center" wrapText="1"/>
    </xf>
    <xf numFmtId="3" fontId="27" fillId="0" borderId="0" xfId="0" applyNumberFormat="1" applyFont="1"/>
    <xf numFmtId="0" fontId="18" fillId="0" borderId="2" xfId="0" applyFont="1" applyFill="1" applyBorder="1" applyAlignment="1">
      <alignment horizontal="justify" vertical="center" wrapText="1"/>
    </xf>
    <xf numFmtId="3" fontId="18" fillId="0" borderId="2" xfId="0" applyNumberFormat="1" applyFont="1" applyFill="1" applyBorder="1" applyAlignment="1">
      <alignment horizontal="right" vertical="center" wrapText="1"/>
    </xf>
    <xf numFmtId="0" fontId="4" fillId="2" borderId="0" xfId="9" applyFont="1" applyFill="1" applyAlignment="1">
      <alignment horizontal="left" wrapText="1"/>
    </xf>
    <xf numFmtId="0" fontId="28" fillId="0" borderId="0" xfId="0" applyFont="1" applyAlignment="1">
      <alignment horizontal="center" vertical="center" wrapText="1"/>
    </xf>
    <xf numFmtId="0" fontId="19" fillId="3" borderId="2" xfId="0" applyFont="1" applyFill="1" applyBorder="1" applyAlignment="1">
      <alignment horizontal="center" vertical="center"/>
    </xf>
    <xf numFmtId="3" fontId="19" fillId="3" borderId="2" xfId="0" applyNumberFormat="1" applyFont="1" applyFill="1" applyBorder="1" applyAlignment="1">
      <alignment horizontal="center" vertical="center"/>
    </xf>
    <xf numFmtId="167" fontId="19" fillId="3" borderId="2" xfId="0" applyNumberFormat="1" applyFont="1" applyFill="1" applyBorder="1" applyAlignment="1">
      <alignment horizontal="center" vertical="center"/>
    </xf>
    <xf numFmtId="0" fontId="29" fillId="0" borderId="0" xfId="0" applyFont="1" applyFill="1" applyAlignment="1">
      <alignment horizontal="center" vertical="center" wrapText="1"/>
    </xf>
    <xf numFmtId="1" fontId="16" fillId="0" borderId="2" xfId="0" applyNumberFormat="1" applyFont="1" applyFill="1" applyBorder="1" applyAlignment="1">
      <alignment horizontal="center" vertical="center" wrapText="1"/>
    </xf>
    <xf numFmtId="3" fontId="30" fillId="6" borderId="30" xfId="0" applyNumberFormat="1" applyFont="1" applyFill="1" applyBorder="1" applyAlignment="1">
      <alignment horizontal="right"/>
    </xf>
    <xf numFmtId="3" fontId="12" fillId="0" borderId="0" xfId="9" applyNumberFormat="1" applyFont="1" applyAlignment="1">
      <alignment horizontal="right"/>
    </xf>
    <xf numFmtId="0" fontId="3" fillId="2" borderId="0" xfId="8" applyFont="1" applyFill="1" applyAlignment="1">
      <alignment wrapText="1"/>
    </xf>
    <xf numFmtId="0" fontId="3" fillId="2" borderId="0" xfId="8" applyFont="1" applyFill="1" applyAlignment="1">
      <alignment horizontal="center" vertical="center" wrapText="1"/>
    </xf>
    <xf numFmtId="3" fontId="4" fillId="2" borderId="0" xfId="9" applyNumberFormat="1" applyFont="1" applyFill="1" applyAlignment="1">
      <alignment horizontal="right" wrapText="1"/>
    </xf>
    <xf numFmtId="0" fontId="10" fillId="7" borderId="7" xfId="0" applyFont="1" applyFill="1" applyBorder="1" applyAlignment="1">
      <alignment horizontal="center" vertical="center" wrapText="1"/>
    </xf>
    <xf numFmtId="0" fontId="10" fillId="7" borderId="9" xfId="9" applyFont="1" applyFill="1" applyBorder="1" applyAlignment="1">
      <alignment horizontal="center" vertical="center" wrapText="1"/>
    </xf>
    <xf numFmtId="0" fontId="10" fillId="7" borderId="8" xfId="0" applyFont="1" applyFill="1" applyBorder="1" applyAlignment="1">
      <alignment horizontal="center" vertical="center" wrapText="1"/>
    </xf>
    <xf numFmtId="167" fontId="10" fillId="7" borderId="8" xfId="0" applyNumberFormat="1" applyFont="1" applyFill="1" applyBorder="1" applyAlignment="1">
      <alignment horizontal="center" vertical="center" wrapText="1"/>
    </xf>
    <xf numFmtId="0" fontId="10" fillId="7" borderId="33" xfId="9" applyFont="1" applyFill="1" applyBorder="1" applyAlignment="1">
      <alignment horizontal="center" vertical="center" wrapText="1"/>
    </xf>
    <xf numFmtId="0" fontId="10" fillId="7" borderId="34" xfId="9" applyFont="1" applyFill="1" applyBorder="1" applyAlignment="1">
      <alignment horizontal="center" vertical="center" wrapText="1"/>
    </xf>
    <xf numFmtId="0" fontId="21" fillId="0" borderId="2" xfId="0" applyFont="1" applyBorder="1" applyAlignment="1"/>
    <xf numFmtId="0" fontId="12" fillId="2" borderId="0" xfId="8" applyFont="1" applyFill="1" applyAlignment="1"/>
    <xf numFmtId="3" fontId="12" fillId="2" borderId="0" xfId="8" applyNumberFormat="1" applyFont="1" applyFill="1" applyAlignment="1"/>
    <xf numFmtId="3" fontId="15" fillId="4" borderId="0" xfId="8" applyNumberFormat="1" applyFont="1" applyFill="1" applyBorder="1" applyAlignment="1"/>
    <xf numFmtId="0" fontId="12" fillId="0" borderId="0" xfId="9" applyFont="1" applyAlignment="1">
      <alignment vertical="center"/>
    </xf>
    <xf numFmtId="0" fontId="12" fillId="2" borderId="0" xfId="9" applyFont="1" applyFill="1" applyAlignment="1">
      <alignment wrapText="1"/>
    </xf>
    <xf numFmtId="0" fontId="12" fillId="0" borderId="0" xfId="9" applyFont="1" applyBorder="1" applyAlignment="1">
      <alignment vertical="center"/>
    </xf>
    <xf numFmtId="0" fontId="9" fillId="0" borderId="1" xfId="8" applyFont="1" applyFill="1" applyBorder="1" applyAlignment="1">
      <alignment horizontal="left" wrapText="1"/>
    </xf>
    <xf numFmtId="0" fontId="9" fillId="0" borderId="26" xfId="8" applyFont="1" applyFill="1" applyBorder="1" applyAlignment="1">
      <alignment horizontal="left" wrapText="1"/>
    </xf>
    <xf numFmtId="0" fontId="3" fillId="2" borderId="0" xfId="8" applyFont="1" applyFill="1" applyAlignment="1">
      <alignment wrapText="1"/>
    </xf>
    <xf numFmtId="0" fontId="7" fillId="2" borderId="0" xfId="8" applyFont="1" applyFill="1" applyAlignment="1">
      <alignment wrapText="1"/>
    </xf>
    <xf numFmtId="0" fontId="11" fillId="0" borderId="0" xfId="0" applyFont="1" applyFill="1" applyBorder="1" applyAlignment="1">
      <alignment horizontal="center" vertical="center" wrapText="1"/>
    </xf>
    <xf numFmtId="0" fontId="8" fillId="2" borderId="0" xfId="8" applyFont="1" applyFill="1" applyAlignment="1">
      <alignment wrapText="1"/>
    </xf>
    <xf numFmtId="3" fontId="31" fillId="0" borderId="0" xfId="10" applyNumberFormat="1" applyFont="1" applyBorder="1" applyAlignment="1">
      <alignment vertical="center" wrapText="1"/>
    </xf>
    <xf numFmtId="3" fontId="12" fillId="0" borderId="0" xfId="9" applyNumberFormat="1" applyFont="1" applyBorder="1" applyAlignment="1">
      <alignment vertical="center" wrapText="1"/>
    </xf>
    <xf numFmtId="0" fontId="9" fillId="5" borderId="12" xfId="8" applyFont="1" applyFill="1" applyBorder="1" applyAlignment="1">
      <alignment horizontal="center" vertical="center" wrapText="1"/>
    </xf>
    <xf numFmtId="0" fontId="9" fillId="5" borderId="12" xfId="8" applyFont="1" applyFill="1" applyBorder="1" applyAlignment="1">
      <alignment horizontal="center" vertical="center"/>
    </xf>
    <xf numFmtId="0" fontId="9" fillId="5" borderId="13" xfId="8" applyFont="1" applyFill="1" applyBorder="1" applyAlignment="1">
      <alignment horizontal="center" vertical="center" wrapText="1"/>
    </xf>
    <xf numFmtId="0" fontId="9" fillId="5" borderId="14" xfId="8" applyFont="1" applyFill="1" applyBorder="1" applyAlignment="1">
      <alignment horizontal="center" vertical="center" wrapText="1"/>
    </xf>
    <xf numFmtId="0" fontId="34" fillId="4" borderId="0" xfId="9" applyFont="1" applyFill="1" applyBorder="1" applyAlignment="1">
      <alignment horizontal="left" vertical="center" wrapText="1"/>
    </xf>
    <xf numFmtId="0" fontId="35" fillId="0" borderId="29" xfId="9" applyFont="1" applyBorder="1" applyAlignment="1">
      <alignment vertical="center" wrapText="1"/>
    </xf>
    <xf numFmtId="0" fontId="35" fillId="0" borderId="0" xfId="9" applyFont="1" applyBorder="1" applyAlignment="1">
      <alignment vertical="center"/>
    </xf>
    <xf numFmtId="3" fontId="35" fillId="0" borderId="0" xfId="10" applyNumberFormat="1" applyFont="1" applyBorder="1" applyAlignment="1">
      <alignment vertical="center" wrapText="1"/>
    </xf>
    <xf numFmtId="0" fontId="2" fillId="0" borderId="0" xfId="0" applyFont="1" applyAlignment="1">
      <alignment horizontal="center" vertical="center" wrapText="1"/>
    </xf>
    <xf numFmtId="0" fontId="13" fillId="0" borderId="0" xfId="0" applyFont="1" applyAlignment="1">
      <alignment horizontal="center" vertical="center" wrapText="1"/>
    </xf>
    <xf numFmtId="4" fontId="10" fillId="7" borderId="15" xfId="9" applyNumberFormat="1" applyFont="1" applyFill="1" applyBorder="1" applyAlignment="1">
      <alignment horizontal="center" vertical="center" wrapText="1"/>
    </xf>
    <xf numFmtId="4" fontId="10" fillId="7" borderId="32" xfId="9" applyNumberFormat="1" applyFont="1" applyFill="1" applyBorder="1" applyAlignment="1">
      <alignment horizontal="center" vertical="center" wrapText="1"/>
    </xf>
    <xf numFmtId="167" fontId="10" fillId="7" borderId="19" xfId="9" applyNumberFormat="1" applyFont="1" applyFill="1" applyBorder="1" applyAlignment="1">
      <alignment horizontal="center" vertical="center" wrapText="1"/>
    </xf>
    <xf numFmtId="167" fontId="10" fillId="7" borderId="17" xfId="9" applyNumberFormat="1" applyFont="1" applyFill="1" applyBorder="1" applyAlignment="1">
      <alignment horizontal="center" vertical="center" wrapText="1"/>
    </xf>
    <xf numFmtId="164" fontId="10" fillId="7" borderId="19" xfId="1" applyNumberFormat="1" applyFont="1" applyFill="1" applyBorder="1" applyAlignment="1">
      <alignment horizontal="center" vertical="center" wrapText="1"/>
    </xf>
    <xf numFmtId="164" fontId="10" fillId="7" borderId="17" xfId="1" applyNumberFormat="1" applyFont="1" applyFill="1" applyBorder="1" applyAlignment="1">
      <alignment horizontal="center" vertical="center" wrapText="1"/>
    </xf>
    <xf numFmtId="0" fontId="10" fillId="7" borderId="23" xfId="9" applyFont="1" applyFill="1" applyBorder="1" applyAlignment="1">
      <alignment horizontal="center" vertical="center" wrapText="1"/>
    </xf>
    <xf numFmtId="0" fontId="10" fillId="7" borderId="31" xfId="9" applyFont="1" applyFill="1" applyBorder="1" applyAlignment="1">
      <alignment horizontal="center" vertical="center" wrapText="1"/>
    </xf>
    <xf numFmtId="0" fontId="10" fillId="7" borderId="15" xfId="9" applyFont="1" applyFill="1" applyBorder="1" applyAlignment="1">
      <alignment horizontal="center" vertical="center" wrapText="1"/>
    </xf>
    <xf numFmtId="0" fontId="10" fillId="7" borderId="24" xfId="9" applyFont="1" applyFill="1" applyBorder="1" applyAlignment="1">
      <alignment horizontal="center" vertical="center" wrapText="1"/>
    </xf>
    <xf numFmtId="0" fontId="10" fillId="7" borderId="20" xfId="9" applyFont="1" applyFill="1" applyBorder="1" applyAlignment="1">
      <alignment horizontal="center" vertical="center" wrapText="1"/>
    </xf>
    <xf numFmtId="0" fontId="10" fillId="7" borderId="21" xfId="9" applyFont="1" applyFill="1" applyBorder="1" applyAlignment="1">
      <alignment horizontal="center" vertical="center" wrapText="1"/>
    </xf>
    <xf numFmtId="0" fontId="10" fillId="7" borderId="22" xfId="9" applyFont="1" applyFill="1" applyBorder="1" applyAlignment="1">
      <alignment horizontal="center" vertical="center" wrapText="1"/>
    </xf>
    <xf numFmtId="0" fontId="32" fillId="0" borderId="0" xfId="0" applyFont="1" applyAlignment="1">
      <alignment horizontal="left" vertical="center" wrapText="1"/>
    </xf>
    <xf numFmtId="0" fontId="33" fillId="0" borderId="0" xfId="0" applyFont="1" applyAlignment="1">
      <alignment horizontal="left" vertical="center" wrapText="1"/>
    </xf>
    <xf numFmtId="0" fontId="2" fillId="0" borderId="0" xfId="0" applyFont="1" applyAlignment="1">
      <alignment horizontal="center" vertical="top" wrapText="1"/>
    </xf>
    <xf numFmtId="167" fontId="10" fillId="7" borderId="16" xfId="9" applyNumberFormat="1" applyFont="1" applyFill="1" applyBorder="1" applyAlignment="1">
      <alignment horizontal="center" vertical="center" wrapText="1"/>
    </xf>
    <xf numFmtId="164" fontId="10" fillId="7" borderId="16" xfId="1" applyNumberFormat="1" applyFont="1" applyFill="1" applyBorder="1" applyAlignment="1">
      <alignment horizontal="center" vertical="center" wrapText="1"/>
    </xf>
    <xf numFmtId="0" fontId="10" fillId="7" borderId="18" xfId="9" applyFont="1" applyFill="1" applyBorder="1" applyAlignment="1">
      <alignment horizontal="center" vertical="center" wrapText="1"/>
    </xf>
    <xf numFmtId="0" fontId="4" fillId="0" borderId="0" xfId="9" applyFont="1" applyAlignment="1">
      <alignment horizontal="left" vertical="center" wrapText="1"/>
    </xf>
    <xf numFmtId="3" fontId="31" fillId="0" borderId="0" xfId="10" applyNumberFormat="1" applyFont="1" applyBorder="1" applyAlignment="1">
      <alignment horizontal="left" vertical="center" wrapText="1"/>
    </xf>
    <xf numFmtId="3" fontId="4" fillId="0" borderId="0" xfId="10" applyNumberFormat="1" applyFont="1" applyBorder="1" applyAlignment="1">
      <alignment horizontal="left" vertical="center" wrapText="1"/>
    </xf>
  </cellXfs>
  <cellStyles count="11">
    <cellStyle name="Hipervínculo" xfId="10" builtinId="8"/>
    <cellStyle name="Millares 2" xfId="1"/>
    <cellStyle name="Millares 2 2" xfId="2"/>
    <cellStyle name="Millares 3" xfId="3"/>
    <cellStyle name="Millares 3 2" xfId="4"/>
    <cellStyle name="Millares 3 3" xfId="5"/>
    <cellStyle name="Normal" xfId="0" builtinId="0"/>
    <cellStyle name="Normal 2" xfId="6"/>
    <cellStyle name="Normal 4 2" xfId="7"/>
    <cellStyle name="Normal_opd" xfId="8"/>
    <cellStyle name="Normal_PROYECTOS EN EJECUCION EJERCICIO 2008 - DGIEM-transparencia"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ofi4.mef.gob.pe/bp/ConsultarPIP/frmConsultarPIP.asp?accion=consultar&amp;txtCodigo=381818" TargetMode="External"/><Relationship Id="rId2" Type="http://schemas.openxmlformats.org/officeDocument/2006/relationships/hyperlink" Target="http://ofi4.mef.gob.pe/bp/ConsultarPIP/frmConsultarPIP.asp?accion=consultar&amp;txtCodigo=256869" TargetMode="External"/><Relationship Id="rId1" Type="http://schemas.openxmlformats.org/officeDocument/2006/relationships/hyperlink" Target="http://ofi4.mef.gob.pe/bp/ConsultarPIP/frmConsultarPIP.asp?accion=consultar&amp;txtCodigo=351883" TargetMode="External"/><Relationship Id="rId5" Type="http://schemas.openxmlformats.org/officeDocument/2006/relationships/printerSettings" Target="../printerSettings/printerSettings2.bin"/><Relationship Id="rId4" Type="http://schemas.openxmlformats.org/officeDocument/2006/relationships/hyperlink" Target="https://ofi5.mef.gob.pe/ss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ofi5.mef.gob.pe/s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H45"/>
  <sheetViews>
    <sheetView tabSelected="1" zoomScale="130" zoomScaleNormal="130" workbookViewId="0">
      <pane ySplit="9" topLeftCell="A10" activePane="bottomLeft" state="frozen"/>
      <selection pane="bottomLeft" activeCell="D12" sqref="D12"/>
    </sheetView>
  </sheetViews>
  <sheetFormatPr baseColWidth="10" defaultColWidth="11.42578125" defaultRowHeight="9" x14ac:dyDescent="0.15"/>
  <cols>
    <col min="1" max="1" width="4.140625" style="1" customWidth="1"/>
    <col min="2" max="2" width="64.85546875" style="1" customWidth="1"/>
    <col min="3" max="5" width="16.28515625" style="1" customWidth="1"/>
    <col min="6" max="6" width="19" style="1" customWidth="1"/>
    <col min="7" max="7" width="12.28515625" style="3" customWidth="1"/>
    <col min="8" max="16384" width="11.42578125" style="1"/>
  </cols>
  <sheetData>
    <row r="1" spans="2:8" ht="6.75" customHeight="1" x14ac:dyDescent="0.2">
      <c r="B1" s="111"/>
      <c r="C1" s="111"/>
      <c r="D1" s="111"/>
      <c r="E1" s="111"/>
      <c r="F1" s="111"/>
    </row>
    <row r="2" spans="2:8" ht="15.75" customHeight="1" x14ac:dyDescent="0.15">
      <c r="B2" s="112" t="s">
        <v>18</v>
      </c>
      <c r="C2" s="112"/>
      <c r="D2" s="112"/>
      <c r="E2" s="112"/>
      <c r="F2" s="112"/>
      <c r="G2" s="112"/>
    </row>
    <row r="3" spans="2:8" ht="15" customHeight="1" x14ac:dyDescent="0.15">
      <c r="B3" s="112" t="s">
        <v>282</v>
      </c>
      <c r="C3" s="112"/>
      <c r="D3" s="112"/>
      <c r="E3" s="112"/>
      <c r="F3" s="112"/>
      <c r="G3" s="112"/>
    </row>
    <row r="4" spans="2:8" x14ac:dyDescent="0.15">
      <c r="B4" s="113"/>
      <c r="C4" s="113"/>
      <c r="D4" s="113"/>
      <c r="E4" s="113"/>
      <c r="F4" s="113"/>
    </row>
    <row r="5" spans="2:8" ht="12.75" customHeight="1" x14ac:dyDescent="0.2">
      <c r="B5" s="110" t="s">
        <v>273</v>
      </c>
      <c r="C5" s="110"/>
      <c r="D5" s="110"/>
      <c r="E5" s="110"/>
      <c r="F5" s="110"/>
    </row>
    <row r="6" spans="2:8" ht="12.75" customHeight="1" x14ac:dyDescent="0.2">
      <c r="B6" s="110" t="s">
        <v>274</v>
      </c>
      <c r="C6" s="110"/>
      <c r="D6" s="110"/>
      <c r="E6" s="110"/>
      <c r="F6" s="110"/>
    </row>
    <row r="7" spans="2:8" ht="31.5" customHeight="1" thickBot="1" x14ac:dyDescent="0.25">
      <c r="B7" s="2"/>
      <c r="C7" s="2"/>
      <c r="D7" s="92"/>
      <c r="E7" s="92"/>
      <c r="F7" s="93"/>
    </row>
    <row r="8" spans="2:8" ht="13.5" customHeight="1" thickBot="1" x14ac:dyDescent="0.2">
      <c r="B8" s="116" t="s">
        <v>1</v>
      </c>
      <c r="C8" s="117" t="s">
        <v>2</v>
      </c>
      <c r="D8" s="118" t="s">
        <v>280</v>
      </c>
      <c r="E8" s="118" t="s">
        <v>281</v>
      </c>
      <c r="F8" s="118" t="s">
        <v>298</v>
      </c>
      <c r="G8" s="116" t="s">
        <v>6</v>
      </c>
    </row>
    <row r="9" spans="2:8" ht="39" customHeight="1" thickBot="1" x14ac:dyDescent="0.2">
      <c r="B9" s="116"/>
      <c r="C9" s="117"/>
      <c r="D9" s="119"/>
      <c r="E9" s="119"/>
      <c r="F9" s="119"/>
      <c r="G9" s="116"/>
    </row>
    <row r="10" spans="2:8" s="7" customFormat="1" ht="20.25" customHeight="1" thickBot="1" x14ac:dyDescent="0.25">
      <c r="B10" s="108" t="s">
        <v>0</v>
      </c>
      <c r="C10" s="6">
        <v>781609624</v>
      </c>
      <c r="D10" s="6">
        <v>480790131</v>
      </c>
      <c r="E10" s="6">
        <v>217020923</v>
      </c>
      <c r="F10" s="6">
        <v>84149961</v>
      </c>
      <c r="G10" s="46">
        <f t="shared" ref="G10:G35" si="0">F10/C10%</f>
        <v>10.766239106595238</v>
      </c>
      <c r="H10" s="8"/>
    </row>
    <row r="11" spans="2:8" s="7" customFormat="1" ht="18" customHeight="1" thickBot="1" x14ac:dyDescent="0.25">
      <c r="B11" s="109" t="s">
        <v>14</v>
      </c>
      <c r="C11" s="6">
        <v>808872081</v>
      </c>
      <c r="D11" s="6">
        <v>494039659</v>
      </c>
      <c r="E11" s="6">
        <v>217020923</v>
      </c>
      <c r="F11" s="6">
        <v>84149961</v>
      </c>
      <c r="G11" s="46">
        <f>F11/C11%</f>
        <v>10.403370690698868</v>
      </c>
      <c r="H11" s="8"/>
    </row>
    <row r="12" spans="2:8" ht="18" customHeight="1" x14ac:dyDescent="0.2">
      <c r="B12" s="108" t="s">
        <v>3</v>
      </c>
      <c r="C12" s="9">
        <f>SUM(C13:C34)</f>
        <v>468803355</v>
      </c>
      <c r="D12" s="9">
        <f>SUM(D13:D34)</f>
        <v>80391419</v>
      </c>
      <c r="E12" s="9">
        <f>SUM(E13:E34)</f>
        <v>700082</v>
      </c>
      <c r="F12" s="9">
        <f>SUM(F13:F34)</f>
        <v>46324756.201261632</v>
      </c>
      <c r="G12" s="65">
        <f>F12/C12%</f>
        <v>9.8814899055621375</v>
      </c>
    </row>
    <row r="13" spans="2:8" ht="20.100000000000001" customHeight="1" x14ac:dyDescent="0.2">
      <c r="B13" s="69" t="s">
        <v>244</v>
      </c>
      <c r="C13" s="70">
        <f>+'PLIEGO MINSA'!F7</f>
        <v>7633487</v>
      </c>
      <c r="D13" s="70">
        <v>4170214</v>
      </c>
      <c r="E13" s="70">
        <v>33707</v>
      </c>
      <c r="F13" s="68">
        <f>+'PLIEGO MINSA'!I7</f>
        <v>0</v>
      </c>
      <c r="G13" s="12">
        <f t="shared" si="0"/>
        <v>0</v>
      </c>
    </row>
    <row r="14" spans="2:8" ht="20.100000000000001" customHeight="1" x14ac:dyDescent="0.2">
      <c r="B14" s="67" t="s">
        <v>275</v>
      </c>
      <c r="C14" s="68">
        <f>+'PLIEGO MINSA'!F11</f>
        <v>2253696</v>
      </c>
      <c r="D14" s="68">
        <v>2233000</v>
      </c>
      <c r="E14" s="68">
        <v>0</v>
      </c>
      <c r="F14" s="68">
        <f>+'PLIEGO MINSA'!I11</f>
        <v>0</v>
      </c>
      <c r="G14" s="12">
        <f t="shared" ref="G14" si="1">F14/C14%</f>
        <v>0</v>
      </c>
    </row>
    <row r="15" spans="2:8" ht="20.100000000000001" customHeight="1" x14ac:dyDescent="0.2">
      <c r="B15" s="67" t="s">
        <v>240</v>
      </c>
      <c r="C15" s="68">
        <f>+'PLIEGO MINSA'!F14</f>
        <v>1250000</v>
      </c>
      <c r="D15" s="68">
        <v>-233125</v>
      </c>
      <c r="E15" s="68">
        <v>225000</v>
      </c>
      <c r="F15" s="68">
        <f>+'PLIEGO MINSA'!I14</f>
        <v>0</v>
      </c>
      <c r="G15" s="12">
        <f t="shared" si="0"/>
        <v>0</v>
      </c>
    </row>
    <row r="16" spans="2:8" ht="20.100000000000001" customHeight="1" x14ac:dyDescent="0.2">
      <c r="B16" s="67" t="s">
        <v>276</v>
      </c>
      <c r="C16" s="68">
        <f>+'PLIEGO MINSA'!F16</f>
        <v>5099728</v>
      </c>
      <c r="D16" s="68">
        <v>4695129</v>
      </c>
      <c r="E16" s="68">
        <v>2488204</v>
      </c>
      <c r="F16" s="68">
        <f>+'PLIEGO MINSA'!I16</f>
        <v>2308467.84</v>
      </c>
      <c r="G16" s="12">
        <f t="shared" ref="G16" si="2">F16/C16%</f>
        <v>45.266489506891347</v>
      </c>
    </row>
    <row r="17" spans="2:7" ht="20.100000000000001" customHeight="1" x14ac:dyDescent="0.2">
      <c r="B17" s="67" t="s">
        <v>27</v>
      </c>
      <c r="C17" s="68">
        <f>+'PLIEGO MINSA'!F24</f>
        <v>2872091</v>
      </c>
      <c r="D17" s="68">
        <v>1646380</v>
      </c>
      <c r="E17" s="68">
        <v>343327</v>
      </c>
      <c r="F17" s="68">
        <f>+'PLIEGO MINSA'!I24</f>
        <v>860834</v>
      </c>
      <c r="G17" s="12">
        <f t="shared" si="0"/>
        <v>29.972379008882378</v>
      </c>
    </row>
    <row r="18" spans="2:7" ht="20.100000000000001" customHeight="1" x14ac:dyDescent="0.2">
      <c r="B18" s="67" t="s">
        <v>28</v>
      </c>
      <c r="C18" s="68">
        <f>+'PLIEGO MINSA'!F28</f>
        <v>3238058</v>
      </c>
      <c r="D18" s="68">
        <v>3238058</v>
      </c>
      <c r="E18" s="68">
        <v>0</v>
      </c>
      <c r="F18" s="68">
        <f>+'PLIEGO MINSA'!I28</f>
        <v>0</v>
      </c>
      <c r="G18" s="12">
        <f t="shared" ref="G18" si="3">F18/C18%</f>
        <v>0</v>
      </c>
    </row>
    <row r="19" spans="2:7" ht="20.100000000000001" customHeight="1" x14ac:dyDescent="0.2">
      <c r="B19" s="67" t="s">
        <v>277</v>
      </c>
      <c r="C19" s="68">
        <f>+'PLIEGO MINSA'!F33</f>
        <v>4342962</v>
      </c>
      <c r="D19" s="68">
        <v>4023344</v>
      </c>
      <c r="E19" s="68">
        <v>3500</v>
      </c>
      <c r="F19" s="68">
        <f>+'PLIEGO MINSA'!I33</f>
        <v>0</v>
      </c>
      <c r="G19" s="12">
        <f t="shared" ref="G19" si="4">F19/C19%</f>
        <v>0</v>
      </c>
    </row>
    <row r="20" spans="2:7" ht="20.100000000000001" customHeight="1" x14ac:dyDescent="0.2">
      <c r="B20" s="67" t="s">
        <v>29</v>
      </c>
      <c r="C20" s="68">
        <f>+'PLIEGO MINSA'!F40</f>
        <v>2996000</v>
      </c>
      <c r="D20" s="68">
        <v>2693888</v>
      </c>
      <c r="E20" s="68">
        <v>0</v>
      </c>
      <c r="F20" s="68">
        <f>+'PLIEGO MINSA'!I40</f>
        <v>0</v>
      </c>
      <c r="G20" s="12">
        <f t="shared" ref="G20:G22" si="5">F20/C20%</f>
        <v>0</v>
      </c>
    </row>
    <row r="21" spans="2:7" ht="20.100000000000001" customHeight="1" x14ac:dyDescent="0.2">
      <c r="B21" s="67" t="s">
        <v>30</v>
      </c>
      <c r="C21" s="68">
        <f>+'PLIEGO MINSA'!F42</f>
        <v>2009000</v>
      </c>
      <c r="D21" s="68">
        <v>1949699</v>
      </c>
      <c r="E21" s="68">
        <v>0</v>
      </c>
      <c r="F21" s="68">
        <f>+'PLIEGO MINSA'!I42</f>
        <v>0</v>
      </c>
      <c r="G21" s="12">
        <f t="shared" si="5"/>
        <v>0</v>
      </c>
    </row>
    <row r="22" spans="2:7" ht="20.100000000000001" customHeight="1" x14ac:dyDescent="0.2">
      <c r="B22" s="67" t="s">
        <v>11</v>
      </c>
      <c r="C22" s="68">
        <f>+'PLIEGO MINSA'!F44</f>
        <v>2750000</v>
      </c>
      <c r="D22" s="68">
        <v>886570</v>
      </c>
      <c r="E22" s="68">
        <v>0</v>
      </c>
      <c r="F22" s="68">
        <f>+'PLIEGO MINSA'!I44</f>
        <v>0</v>
      </c>
      <c r="G22" s="12">
        <f t="shared" si="5"/>
        <v>0</v>
      </c>
    </row>
    <row r="23" spans="2:7" ht="20.100000000000001" customHeight="1" x14ac:dyDescent="0.2">
      <c r="B23" s="67" t="s">
        <v>12</v>
      </c>
      <c r="C23" s="68">
        <f>+'PLIEGO MINSA'!F46</f>
        <v>9873837</v>
      </c>
      <c r="D23" s="68">
        <v>5253074</v>
      </c>
      <c r="E23" s="68">
        <v>172968</v>
      </c>
      <c r="F23" s="68">
        <f>+'PLIEGO MINSA'!I46</f>
        <v>1284381.5</v>
      </c>
      <c r="G23" s="12">
        <f t="shared" ref="G23:G28" si="6">F23/C23%</f>
        <v>13.007926908252587</v>
      </c>
    </row>
    <row r="24" spans="2:7" ht="20.100000000000001" customHeight="1" x14ac:dyDescent="0.2">
      <c r="B24" s="67" t="s">
        <v>16</v>
      </c>
      <c r="C24" s="68">
        <f>+'PLIEGO MINSA'!F50</f>
        <v>1970000</v>
      </c>
      <c r="D24" s="68">
        <v>1970000</v>
      </c>
      <c r="E24" s="68">
        <v>0</v>
      </c>
      <c r="F24" s="68">
        <f>+'PLIEGO MINSA'!I50</f>
        <v>0</v>
      </c>
      <c r="G24" s="12">
        <f t="shared" si="6"/>
        <v>0</v>
      </c>
    </row>
    <row r="25" spans="2:7" ht="20.100000000000001" customHeight="1" x14ac:dyDescent="0.2">
      <c r="B25" s="67" t="s">
        <v>17</v>
      </c>
      <c r="C25" s="68">
        <f>+'PLIEGO MINSA'!F52</f>
        <v>2199200</v>
      </c>
      <c r="D25" s="68">
        <v>2120200</v>
      </c>
      <c r="E25" s="68">
        <v>0</v>
      </c>
      <c r="F25" s="68">
        <f>+'PLIEGO MINSA'!I52</f>
        <v>0</v>
      </c>
      <c r="G25" s="12">
        <f t="shared" si="6"/>
        <v>0</v>
      </c>
    </row>
    <row r="26" spans="2:7" ht="20.100000000000001" customHeight="1" x14ac:dyDescent="0.2">
      <c r="B26" s="67" t="s">
        <v>278</v>
      </c>
      <c r="C26" s="68">
        <f>+'PLIEGO MINSA'!F54</f>
        <v>2576000</v>
      </c>
      <c r="D26" s="68">
        <v>2576000</v>
      </c>
      <c r="E26" s="68">
        <v>0</v>
      </c>
      <c r="F26" s="68">
        <f>+'PLIEGO MINSA'!I54</f>
        <v>0</v>
      </c>
      <c r="G26" s="12">
        <f t="shared" si="6"/>
        <v>0</v>
      </c>
    </row>
    <row r="27" spans="2:7" ht="20.25" customHeight="1" x14ac:dyDescent="0.2">
      <c r="B27" s="67" t="s">
        <v>287</v>
      </c>
      <c r="C27" s="11">
        <f>+'PLIEGO MINSA'!F56</f>
        <v>5540480</v>
      </c>
      <c r="D27" s="68">
        <v>3501058</v>
      </c>
      <c r="E27" s="68">
        <v>592000</v>
      </c>
      <c r="F27" s="68">
        <f>+'PLIEGO MINSA'!I56</f>
        <v>10.341261633919338</v>
      </c>
      <c r="G27" s="12">
        <f t="shared" si="6"/>
        <v>1.8664920068151743E-4</v>
      </c>
    </row>
    <row r="28" spans="2:7" ht="20.25" customHeight="1" x14ac:dyDescent="0.2">
      <c r="B28" s="10" t="s">
        <v>39</v>
      </c>
      <c r="C28" s="11">
        <f>+'PLIEGO MINSA'!F60</f>
        <v>1413000</v>
      </c>
      <c r="D28" s="68">
        <v>1413000</v>
      </c>
      <c r="E28" s="68">
        <v>0</v>
      </c>
      <c r="F28" s="68">
        <f>+'PLIEGO MINSA'!I60</f>
        <v>0</v>
      </c>
      <c r="G28" s="12">
        <f t="shared" si="6"/>
        <v>0</v>
      </c>
    </row>
    <row r="29" spans="2:7" ht="20.100000000000001" customHeight="1" x14ac:dyDescent="0.2">
      <c r="B29" s="10" t="s">
        <v>13</v>
      </c>
      <c r="C29" s="11">
        <f>+'PLIEGO MINSA'!F62</f>
        <v>389757713</v>
      </c>
      <c r="D29" s="68">
        <v>23382775</v>
      </c>
      <c r="E29" s="68">
        <v>-3646304</v>
      </c>
      <c r="F29" s="68">
        <f>+'PLIEGO MINSA'!I62</f>
        <v>41184942.82</v>
      </c>
      <c r="G29" s="12">
        <f t="shared" si="0"/>
        <v>10.566806363624163</v>
      </c>
    </row>
    <row r="30" spans="2:7" ht="20.100000000000001" customHeight="1" x14ac:dyDescent="0.2">
      <c r="B30" s="10" t="s">
        <v>279</v>
      </c>
      <c r="C30" s="11">
        <f>+'PLIEGO MINSA'!F103</f>
        <v>2289000</v>
      </c>
      <c r="D30" s="68">
        <v>1880000</v>
      </c>
      <c r="E30" s="68">
        <v>0</v>
      </c>
      <c r="F30" s="68">
        <f>+'PLIEGO MINSA'!I103</f>
        <v>0</v>
      </c>
      <c r="G30" s="12">
        <f t="shared" ref="G30" si="7">F30/C30%</f>
        <v>0</v>
      </c>
    </row>
    <row r="31" spans="2:7" ht="20.100000000000001" customHeight="1" x14ac:dyDescent="0.2">
      <c r="B31" s="10" t="s">
        <v>245</v>
      </c>
      <c r="C31" s="11">
        <f>+'PLIEGO MINSA'!F106</f>
        <v>951208</v>
      </c>
      <c r="D31" s="68">
        <v>649167</v>
      </c>
      <c r="E31" s="68">
        <v>0</v>
      </c>
      <c r="F31" s="68">
        <f>+'PLIEGO MINSA'!I106</f>
        <v>29800</v>
      </c>
      <c r="G31" s="12">
        <f t="shared" si="0"/>
        <v>3.1328584284404672</v>
      </c>
    </row>
    <row r="32" spans="2:7" ht="20.100000000000001" customHeight="1" x14ac:dyDescent="0.2">
      <c r="B32" s="10" t="s">
        <v>246</v>
      </c>
      <c r="C32" s="11">
        <f>+'PLIEGO MINSA'!F122</f>
        <v>8190895</v>
      </c>
      <c r="D32" s="68">
        <v>7885576</v>
      </c>
      <c r="E32" s="68">
        <v>228000</v>
      </c>
      <c r="F32" s="68">
        <f>+'PLIEGO MINSA'!I122</f>
        <v>204182.33000000002</v>
      </c>
      <c r="G32" s="12">
        <f t="shared" si="0"/>
        <v>2.4927963305597256</v>
      </c>
    </row>
    <row r="33" spans="2:7" ht="20.100000000000001" customHeight="1" x14ac:dyDescent="0.2">
      <c r="B33" s="10" t="s">
        <v>247</v>
      </c>
      <c r="C33" s="11">
        <f>+'PLIEGO MINSA'!F158</f>
        <v>5279368</v>
      </c>
      <c r="D33" s="68">
        <v>143861</v>
      </c>
      <c r="E33" s="68">
        <v>259680</v>
      </c>
      <c r="F33" s="68">
        <f>+'PLIEGO MINSA'!I158</f>
        <v>452137.37</v>
      </c>
      <c r="G33" s="12">
        <f t="shared" ref="G33" si="8">F33/C33%</f>
        <v>8.5642328778747761</v>
      </c>
    </row>
    <row r="34" spans="2:7" ht="20.100000000000001" customHeight="1" thickBot="1" x14ac:dyDescent="0.25">
      <c r="B34" s="10" t="s">
        <v>31</v>
      </c>
      <c r="C34" s="11">
        <f>+'PLIEGO MINSA'!F163</f>
        <v>4317632</v>
      </c>
      <c r="D34" s="68">
        <v>4313551</v>
      </c>
      <c r="E34" s="68">
        <v>0</v>
      </c>
      <c r="F34" s="68">
        <f>+'PLIEGO MINSA'!I163</f>
        <v>0</v>
      </c>
      <c r="G34" s="12">
        <f t="shared" si="0"/>
        <v>0</v>
      </c>
    </row>
    <row r="35" spans="2:7" ht="17.25" customHeight="1" thickBot="1" x14ac:dyDescent="0.25">
      <c r="B35" s="57" t="s">
        <v>10</v>
      </c>
      <c r="C35" s="58">
        <f>+'UE ADSCRITAS AL PLIEGO MINSA'!F6</f>
        <v>4521988</v>
      </c>
      <c r="D35" s="58">
        <v>15090</v>
      </c>
      <c r="E35" s="58">
        <v>14794</v>
      </c>
      <c r="F35" s="58">
        <f>+'UE ADSCRITAS AL PLIEGO MINSA'!I6</f>
        <v>2438806.64</v>
      </c>
      <c r="G35" s="59">
        <f t="shared" si="0"/>
        <v>53.932178502021685</v>
      </c>
    </row>
    <row r="36" spans="2:7" ht="19.5" customHeight="1" thickBot="1" x14ac:dyDescent="0.25">
      <c r="B36" s="57" t="s">
        <v>255</v>
      </c>
      <c r="C36" s="58">
        <f>+'UE ADSCRITAS AL PLIEGO MINSA'!F12</f>
        <v>125398042</v>
      </c>
      <c r="D36" s="58">
        <v>23519158</v>
      </c>
      <c r="E36" s="58">
        <v>-1056980</v>
      </c>
      <c r="F36" s="58">
        <f>+'UE ADSCRITAS AL PLIEGO MINSA'!I12</f>
        <v>33197297.089999996</v>
      </c>
      <c r="G36" s="59">
        <f>F36/C36%</f>
        <v>26.473537034972203</v>
      </c>
    </row>
    <row r="37" spans="2:7" ht="12" x14ac:dyDescent="0.2">
      <c r="B37" s="102"/>
      <c r="C37" s="103"/>
      <c r="D37" s="103"/>
      <c r="E37" s="103"/>
      <c r="F37" s="104"/>
    </row>
    <row r="38" spans="2:7" ht="12" x14ac:dyDescent="0.2">
      <c r="B38" s="105" t="s">
        <v>296</v>
      </c>
      <c r="C38" s="106"/>
      <c r="D38" s="106"/>
      <c r="E38" s="106"/>
      <c r="F38" s="106"/>
    </row>
    <row r="39" spans="2:7" ht="12.75" customHeight="1" x14ac:dyDescent="0.2">
      <c r="B39" s="107" t="s">
        <v>5</v>
      </c>
      <c r="C39" s="106"/>
      <c r="D39" s="106"/>
      <c r="E39" s="106"/>
      <c r="F39" s="106"/>
      <c r="G39" s="4"/>
    </row>
    <row r="40" spans="2:7" ht="15.75" customHeight="1" x14ac:dyDescent="0.15">
      <c r="B40" s="114" t="s">
        <v>9</v>
      </c>
      <c r="C40" s="115"/>
      <c r="D40" s="115"/>
      <c r="E40" s="115"/>
      <c r="F40" s="115"/>
      <c r="G40" s="5"/>
    </row>
    <row r="41" spans="2:7" x14ac:dyDescent="0.15">
      <c r="F41" s="4"/>
    </row>
    <row r="43" spans="2:7" x14ac:dyDescent="0.15">
      <c r="F43" s="4"/>
      <c r="G43" s="5"/>
    </row>
    <row r="44" spans="2:7" x14ac:dyDescent="0.15">
      <c r="F44" s="4"/>
    </row>
    <row r="45" spans="2:7" x14ac:dyDescent="0.15">
      <c r="G45" s="5"/>
    </row>
  </sheetData>
  <mergeCells count="13">
    <mergeCell ref="B40:F40"/>
    <mergeCell ref="B8:B9"/>
    <mergeCell ref="C8:C9"/>
    <mergeCell ref="D8:D9"/>
    <mergeCell ref="G8:G9"/>
    <mergeCell ref="F8:F9"/>
    <mergeCell ref="E8:E9"/>
    <mergeCell ref="B6:F6"/>
    <mergeCell ref="B1:F1"/>
    <mergeCell ref="B2:G2"/>
    <mergeCell ref="B3:G3"/>
    <mergeCell ref="B4:F4"/>
    <mergeCell ref="B5:F5"/>
  </mergeCells>
  <hyperlinks>
    <hyperlink ref="B40" r:id="rId1"/>
  </hyperlinks>
  <pageMargins left="0.35433070866141736" right="0" top="0.98425196850393704" bottom="0.98425196850393704" header="0" footer="0"/>
  <pageSetup paperSize="9" scale="68" orientation="portrait" r:id="rId2"/>
  <headerFooter alignWithMargins="0"/>
  <ignoredErrors>
    <ignoredError sqref="C2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X224"/>
  <sheetViews>
    <sheetView zoomScale="120" zoomScaleNormal="120" zoomScaleSheetLayoutView="90" workbookViewId="0">
      <pane xSplit="3" ySplit="6" topLeftCell="D7" activePane="bottomRight" state="frozen"/>
      <selection pane="topRight" activeCell="C1" sqref="C1"/>
      <selection pane="bottomLeft" activeCell="A8" sqref="A8"/>
      <selection pane="bottomRight" activeCell="H6" sqref="H6"/>
    </sheetView>
  </sheetViews>
  <sheetFormatPr baseColWidth="10" defaultColWidth="11.42578125" defaultRowHeight="5.65" customHeight="1" x14ac:dyDescent="0.2"/>
  <cols>
    <col min="1" max="1" width="8.85546875" style="35" customWidth="1"/>
    <col min="2" max="2" width="10.28515625" style="35" customWidth="1"/>
    <col min="3" max="3" width="58.7109375" style="45" customWidth="1"/>
    <col min="4" max="4" width="15.5703125" style="36" customWidth="1" collapsed="1"/>
    <col min="5" max="5" width="15.5703125" style="36" customWidth="1"/>
    <col min="6" max="6" width="15.7109375" style="37" customWidth="1"/>
    <col min="7" max="7" width="13.42578125" style="15" customWidth="1"/>
    <col min="8" max="8" width="14.7109375" style="15" customWidth="1"/>
    <col min="9" max="9" width="12.42578125" style="15" customWidth="1"/>
    <col min="10" max="10" width="9.7109375" style="38" customWidth="1"/>
    <col min="11" max="11" width="16.28515625" style="34" customWidth="1"/>
    <col min="12" max="12" width="13.42578125" style="39" customWidth="1"/>
    <col min="13" max="13" width="11.85546875" style="15" bestFit="1" customWidth="1"/>
    <col min="14" max="14" width="15.5703125" style="15" customWidth="1"/>
    <col min="15" max="15" width="57.28515625" style="15" customWidth="1"/>
    <col min="16" max="18" width="11.42578125" style="15"/>
    <col min="19" max="19" width="11.28515625" style="15" customWidth="1"/>
    <col min="20" max="16384" width="11.42578125" style="15"/>
  </cols>
  <sheetData>
    <row r="1" spans="1:15" s="13" customFormat="1" ht="18.75" customHeight="1" x14ac:dyDescent="0.2">
      <c r="A1" s="124" t="s">
        <v>268</v>
      </c>
      <c r="B1" s="124"/>
      <c r="C1" s="124"/>
      <c r="D1" s="124"/>
      <c r="E1" s="124"/>
      <c r="F1" s="124"/>
      <c r="G1" s="124"/>
      <c r="H1" s="124"/>
      <c r="I1" s="124"/>
      <c r="J1" s="124"/>
      <c r="K1" s="124"/>
      <c r="L1" s="124"/>
    </row>
    <row r="2" spans="1:15" s="13" customFormat="1" ht="18.75" customHeight="1" x14ac:dyDescent="0.2">
      <c r="A2" s="125" t="s">
        <v>290</v>
      </c>
      <c r="B2" s="125"/>
      <c r="C2" s="125"/>
      <c r="D2" s="125"/>
      <c r="E2" s="125"/>
      <c r="F2" s="125"/>
      <c r="G2" s="125"/>
      <c r="H2" s="125"/>
      <c r="I2" s="125"/>
      <c r="J2" s="125"/>
      <c r="K2" s="125"/>
      <c r="L2" s="125"/>
    </row>
    <row r="3" spans="1:15" s="13" customFormat="1" ht="18.75" customHeight="1" x14ac:dyDescent="0.2">
      <c r="A3" s="84">
        <v>1</v>
      </c>
      <c r="B3" s="84">
        <v>2</v>
      </c>
      <c r="C3" s="84">
        <v>3</v>
      </c>
      <c r="D3" s="84">
        <v>4</v>
      </c>
      <c r="E3" s="84">
        <v>5</v>
      </c>
      <c r="F3" s="84">
        <v>6</v>
      </c>
      <c r="G3" s="84" t="s">
        <v>285</v>
      </c>
      <c r="H3" s="84" t="s">
        <v>286</v>
      </c>
      <c r="I3" s="84">
        <v>8</v>
      </c>
      <c r="J3" s="84">
        <v>10</v>
      </c>
      <c r="K3" s="84">
        <v>11</v>
      </c>
      <c r="L3" s="84">
        <v>12</v>
      </c>
    </row>
    <row r="4" spans="1:15" s="13" customFormat="1" ht="21" customHeight="1" x14ac:dyDescent="0.2">
      <c r="A4" s="134" t="s">
        <v>15</v>
      </c>
      <c r="B4" s="134" t="s">
        <v>271</v>
      </c>
      <c r="C4" s="134" t="s">
        <v>4</v>
      </c>
      <c r="D4" s="130" t="s">
        <v>19</v>
      </c>
      <c r="E4" s="132" t="s">
        <v>40</v>
      </c>
      <c r="F4" s="136" t="s">
        <v>44</v>
      </c>
      <c r="G4" s="137"/>
      <c r="H4" s="137"/>
      <c r="I4" s="137"/>
      <c r="J4" s="138"/>
      <c r="K4" s="126" t="s">
        <v>272</v>
      </c>
      <c r="L4" s="128" t="s">
        <v>20</v>
      </c>
    </row>
    <row r="5" spans="1:15" s="14" customFormat="1" ht="75.75" customHeight="1" thickBot="1" x14ac:dyDescent="0.3">
      <c r="A5" s="135"/>
      <c r="B5" s="135"/>
      <c r="C5" s="134"/>
      <c r="D5" s="131"/>
      <c r="E5" s="133"/>
      <c r="F5" s="95" t="s">
        <v>209</v>
      </c>
      <c r="G5" s="96" t="s">
        <v>292</v>
      </c>
      <c r="H5" s="96" t="s">
        <v>293</v>
      </c>
      <c r="I5" s="97" t="s">
        <v>210</v>
      </c>
      <c r="J5" s="98" t="s">
        <v>6</v>
      </c>
      <c r="K5" s="127"/>
      <c r="L5" s="129"/>
    </row>
    <row r="6" spans="1:15" s="51" customFormat="1" ht="18" customHeight="1" thickBot="1" x14ac:dyDescent="0.25">
      <c r="A6" s="50"/>
      <c r="B6" s="50"/>
      <c r="C6" s="85" t="s">
        <v>7</v>
      </c>
      <c r="D6" s="85"/>
      <c r="E6" s="86">
        <f>E7+E11+E14+E16+E24+E28+E33+E40+E42+E44+E46+E50+E52+E54+E56+E60+E62+E103+E106+E122+E158+E163</f>
        <v>848551940.38000011</v>
      </c>
      <c r="F6" s="86">
        <f>+F7+F11+F14+F16+F24+F28+F33+F40+F42+F44+F46+F50+F52+F54+F56+F60+F62+F103+F106+F122+F158+F163</f>
        <v>468803355</v>
      </c>
      <c r="G6" s="86">
        <f>+G7+G11+G14+G16+G24+G28+G33+G40+G42+G44+G46+G50+G52+G54+G56+G60+G62+G103+G106+G122+G158+G163</f>
        <v>35514633.770000003</v>
      </c>
      <c r="H6" s="86">
        <f>+H7+H11+H14+H16+H24+H28+H33+H40+H42+H44+H46+H50+H52+H54+H56+H60+H62+H103+H106+H122+H158+H163</f>
        <v>10870112.09</v>
      </c>
      <c r="I6" s="86">
        <f>+I7+I11+I14+I16+I24+I28+I33+I40+I42+I44+I46+I50+I52+I54+I56+I60+I62+I103+I106+I122+I158+I163</f>
        <v>46324756.201261632</v>
      </c>
      <c r="J6" s="87">
        <f>I6/F6%</f>
        <v>9.8814899055621375</v>
      </c>
      <c r="K6" s="86">
        <f>E6+I6</f>
        <v>894876696.58126175</v>
      </c>
      <c r="L6" s="87"/>
    </row>
    <row r="7" spans="1:15" s="51" customFormat="1" ht="39.75" customHeight="1" thickBot="1" x14ac:dyDescent="0.25">
      <c r="A7" s="50"/>
      <c r="B7" s="50"/>
      <c r="C7" s="48" t="s">
        <v>248</v>
      </c>
      <c r="D7" s="48"/>
      <c r="E7" s="54">
        <f>SUM(E8:E10)</f>
        <v>537581004.95000005</v>
      </c>
      <c r="F7" s="54">
        <f>SUM(F8:F10)</f>
        <v>7633487</v>
      </c>
      <c r="G7" s="54">
        <f>SUM(G8:G10)</f>
        <v>0</v>
      </c>
      <c r="H7" s="54">
        <f>SUM(H8:H10)</f>
        <v>0</v>
      </c>
      <c r="I7" s="27">
        <f>SUM(G7:H7)</f>
        <v>0</v>
      </c>
      <c r="J7" s="49">
        <f>I7/F7%</f>
        <v>0</v>
      </c>
      <c r="K7" s="27">
        <f>E7+I7</f>
        <v>537581004.95000005</v>
      </c>
      <c r="L7" s="48"/>
      <c r="N7" s="90"/>
      <c r="O7" s="91">
        <f>+N7-F6</f>
        <v>-468803355</v>
      </c>
    </row>
    <row r="8" spans="1:15" ht="39" customHeight="1" x14ac:dyDescent="0.2">
      <c r="A8" s="24">
        <v>66253</v>
      </c>
      <c r="B8" s="89">
        <v>2063067</v>
      </c>
      <c r="C8" s="81" t="s">
        <v>41</v>
      </c>
      <c r="D8" s="53">
        <v>309614383.63</v>
      </c>
      <c r="E8" s="23">
        <v>302435369.26999998</v>
      </c>
      <c r="F8" s="23">
        <v>6714961</v>
      </c>
      <c r="G8" s="53">
        <v>0</v>
      </c>
      <c r="H8" s="53">
        <v>0</v>
      </c>
      <c r="I8" s="53">
        <f t="shared" ref="I8:I12" si="0">H8+G8</f>
        <v>0</v>
      </c>
      <c r="J8" s="61">
        <f t="shared" ref="J8:J29" si="1">I8/F8%</f>
        <v>0</v>
      </c>
      <c r="K8" s="53">
        <f t="shared" ref="K8:K10" si="2">E8+I8</f>
        <v>302435369.26999998</v>
      </c>
      <c r="L8" s="60">
        <f t="shared" ref="L8:L10" si="3">K8/D8%</f>
        <v>97.681304635840434</v>
      </c>
    </row>
    <row r="9" spans="1:15" ht="39" customHeight="1" x14ac:dyDescent="0.2">
      <c r="A9" s="24">
        <v>72056</v>
      </c>
      <c r="B9" s="89">
        <v>2078218</v>
      </c>
      <c r="C9" s="81" t="s">
        <v>42</v>
      </c>
      <c r="D9" s="53">
        <v>161711702.53</v>
      </c>
      <c r="E9" s="23">
        <v>158260624.86000001</v>
      </c>
      <c r="F9" s="23">
        <v>763500</v>
      </c>
      <c r="G9" s="53">
        <v>0</v>
      </c>
      <c r="H9" s="53">
        <v>0</v>
      </c>
      <c r="I9" s="53">
        <f t="shared" si="0"/>
        <v>0</v>
      </c>
      <c r="J9" s="61">
        <f t="shared" si="1"/>
        <v>0</v>
      </c>
      <c r="K9" s="53">
        <f t="shared" si="2"/>
        <v>158260624.86000001</v>
      </c>
      <c r="L9" s="60">
        <f t="shared" si="3"/>
        <v>97.865907280668338</v>
      </c>
    </row>
    <row r="10" spans="1:15" ht="39" customHeight="1" x14ac:dyDescent="0.2">
      <c r="A10" s="24">
        <v>74505</v>
      </c>
      <c r="B10" s="89">
        <v>2078555</v>
      </c>
      <c r="C10" s="81" t="s">
        <v>43</v>
      </c>
      <c r="D10" s="53">
        <v>78610205.049999997</v>
      </c>
      <c r="E10" s="23">
        <v>76885010.819999993</v>
      </c>
      <c r="F10" s="23">
        <v>155026</v>
      </c>
      <c r="G10" s="53">
        <v>0</v>
      </c>
      <c r="H10" s="53">
        <v>0</v>
      </c>
      <c r="I10" s="53">
        <f t="shared" si="0"/>
        <v>0</v>
      </c>
      <c r="J10" s="61">
        <f t="shared" si="1"/>
        <v>0</v>
      </c>
      <c r="K10" s="53">
        <f t="shared" si="2"/>
        <v>76885010.819999993</v>
      </c>
      <c r="L10" s="60">
        <f t="shared" si="3"/>
        <v>97.805381338335522</v>
      </c>
    </row>
    <row r="11" spans="1:15" ht="33.75" customHeight="1" x14ac:dyDescent="0.2">
      <c r="A11" s="24"/>
      <c r="B11" s="24"/>
      <c r="C11" s="48" t="s">
        <v>46</v>
      </c>
      <c r="D11" s="48"/>
      <c r="E11" s="54">
        <f>SUM(E12:E13)</f>
        <v>1869579.07</v>
      </c>
      <c r="F11" s="54">
        <f>SUM(F12:F13)</f>
        <v>2253696</v>
      </c>
      <c r="G11" s="54">
        <f>SUM(G12:G13)</f>
        <v>0</v>
      </c>
      <c r="H11" s="54">
        <f>SUM(H12:H13)</f>
        <v>0</v>
      </c>
      <c r="I11" s="27">
        <f>G11+H11</f>
        <v>0</v>
      </c>
      <c r="J11" s="49">
        <f>I11/F11%</f>
        <v>0</v>
      </c>
      <c r="K11" s="27">
        <f>E11+I11</f>
        <v>1869579.07</v>
      </c>
      <c r="L11" s="27"/>
    </row>
    <row r="12" spans="1:15" ht="44.25" customHeight="1" x14ac:dyDescent="0.2">
      <c r="A12" s="24">
        <v>117211</v>
      </c>
      <c r="B12" s="75">
        <v>2108103</v>
      </c>
      <c r="C12" s="22" t="s">
        <v>45</v>
      </c>
      <c r="D12" s="23">
        <v>2308127.64</v>
      </c>
      <c r="E12" s="23">
        <v>1869579.07</v>
      </c>
      <c r="F12" s="23">
        <v>279196</v>
      </c>
      <c r="G12" s="23">
        <v>0</v>
      </c>
      <c r="H12" s="23">
        <v>0</v>
      </c>
      <c r="I12" s="53">
        <f t="shared" si="0"/>
        <v>0</v>
      </c>
      <c r="J12" s="60">
        <f t="shared" si="1"/>
        <v>0</v>
      </c>
      <c r="K12" s="23">
        <f>E12+I12</f>
        <v>1869579.07</v>
      </c>
      <c r="L12" s="60">
        <f>K12/D12%</f>
        <v>80.999812904627746</v>
      </c>
    </row>
    <row r="13" spans="1:15" ht="132" customHeight="1" x14ac:dyDescent="0.2">
      <c r="A13" s="24">
        <v>2440145</v>
      </c>
      <c r="B13" s="24">
        <v>2440145</v>
      </c>
      <c r="C13" s="22" t="s">
        <v>231</v>
      </c>
      <c r="D13" s="23">
        <v>1974500</v>
      </c>
      <c r="E13" s="23">
        <v>0</v>
      </c>
      <c r="F13" s="23">
        <v>1974500</v>
      </c>
      <c r="G13" s="23">
        <v>0</v>
      </c>
      <c r="H13" s="23">
        <v>0</v>
      </c>
      <c r="I13" s="53">
        <f>H13+G13</f>
        <v>0</v>
      </c>
      <c r="J13" s="60">
        <f t="shared" si="1"/>
        <v>0</v>
      </c>
      <c r="K13" s="23">
        <v>0</v>
      </c>
      <c r="L13" s="60">
        <f>K13/D13%</f>
        <v>0</v>
      </c>
    </row>
    <row r="14" spans="1:15" ht="26.25" customHeight="1" x14ac:dyDescent="0.2">
      <c r="A14" s="22"/>
      <c r="B14" s="24"/>
      <c r="C14" s="48" t="s">
        <v>48</v>
      </c>
      <c r="D14" s="48"/>
      <c r="E14" s="27">
        <f>E15</f>
        <v>0</v>
      </c>
      <c r="F14" s="27">
        <f>F15</f>
        <v>1250000</v>
      </c>
      <c r="G14" s="27">
        <f>G15</f>
        <v>0</v>
      </c>
      <c r="H14" s="27">
        <f>H15</f>
        <v>0</v>
      </c>
      <c r="I14" s="27">
        <f>H14+G14</f>
        <v>0</v>
      </c>
      <c r="J14" s="49">
        <f>I14/F14%</f>
        <v>0</v>
      </c>
      <c r="K14" s="27">
        <f>E14+I14</f>
        <v>0</v>
      </c>
      <c r="L14" s="48"/>
    </row>
    <row r="15" spans="1:15" ht="72.75" customHeight="1" x14ac:dyDescent="0.2">
      <c r="A15" s="75">
        <v>2440109</v>
      </c>
      <c r="B15" s="75">
        <v>2440109</v>
      </c>
      <c r="C15" s="22" t="s">
        <v>47</v>
      </c>
      <c r="D15" s="23">
        <v>1250000</v>
      </c>
      <c r="E15" s="23">
        <v>0</v>
      </c>
      <c r="F15" s="23">
        <v>1250000</v>
      </c>
      <c r="G15" s="23">
        <v>0</v>
      </c>
      <c r="H15" s="23">
        <v>0</v>
      </c>
      <c r="I15" s="23">
        <f>+G15+H15</f>
        <v>0</v>
      </c>
      <c r="J15" s="60">
        <f t="shared" si="1"/>
        <v>0</v>
      </c>
      <c r="K15" s="23">
        <f t="shared" ref="K15:K29" si="4">E15+I15</f>
        <v>0</v>
      </c>
      <c r="L15" s="60">
        <f>K15/D15%</f>
        <v>0</v>
      </c>
    </row>
    <row r="16" spans="1:15" ht="27.75" customHeight="1" x14ac:dyDescent="0.2">
      <c r="A16" s="24"/>
      <c r="B16" s="24"/>
      <c r="C16" s="48" t="s">
        <v>49</v>
      </c>
      <c r="D16" s="48"/>
      <c r="E16" s="27">
        <f>SUM(E17:E23)</f>
        <v>85123437.5</v>
      </c>
      <c r="F16" s="27">
        <f>SUM(F17:F23)</f>
        <v>5099728</v>
      </c>
      <c r="G16" s="27">
        <f>SUM(G17:G23)</f>
        <v>0</v>
      </c>
      <c r="H16" s="27">
        <f>SUM(H17:H23)</f>
        <v>2308467.84</v>
      </c>
      <c r="I16" s="27">
        <f>H16+G16</f>
        <v>2308467.84</v>
      </c>
      <c r="J16" s="49">
        <f>I16/F16%</f>
        <v>45.266489506891347</v>
      </c>
      <c r="K16" s="27">
        <f>E16+I16</f>
        <v>87431905.340000004</v>
      </c>
      <c r="L16" s="48"/>
    </row>
    <row r="17" spans="1:14" ht="67.5" customHeight="1" x14ac:dyDescent="0.2">
      <c r="A17" s="24">
        <v>16823</v>
      </c>
      <c r="B17" s="24">
        <v>2056337</v>
      </c>
      <c r="C17" s="22" t="s">
        <v>297</v>
      </c>
      <c r="D17" s="23">
        <v>131826707.23999999</v>
      </c>
      <c r="E17" s="23">
        <v>85123437.5</v>
      </c>
      <c r="F17" s="23">
        <v>3164061</v>
      </c>
      <c r="G17" s="23">
        <v>0</v>
      </c>
      <c r="H17" s="23">
        <v>2177767.84</v>
      </c>
      <c r="I17" s="23">
        <f>+G17+H17</f>
        <v>2177767.84</v>
      </c>
      <c r="J17" s="60">
        <f t="shared" si="1"/>
        <v>68.828250782775669</v>
      </c>
      <c r="K17" s="23">
        <f t="shared" si="4"/>
        <v>87301205.340000004</v>
      </c>
      <c r="L17" s="60">
        <f>K17/D17%</f>
        <v>66.224217510843147</v>
      </c>
    </row>
    <row r="18" spans="1:14" ht="92.25" customHeight="1" x14ac:dyDescent="0.2">
      <c r="A18" s="24">
        <v>2438340</v>
      </c>
      <c r="B18" s="24">
        <v>2438340</v>
      </c>
      <c r="C18" s="22" t="s">
        <v>51</v>
      </c>
      <c r="D18" s="23">
        <v>247667</v>
      </c>
      <c r="E18" s="23">
        <v>0</v>
      </c>
      <c r="F18" s="23">
        <v>247667</v>
      </c>
      <c r="G18" s="23">
        <v>0</v>
      </c>
      <c r="H18" s="23">
        <v>0</v>
      </c>
      <c r="I18" s="23">
        <f>+G18+H18</f>
        <v>0</v>
      </c>
      <c r="J18" s="60">
        <f t="shared" ref="J18" si="5">I18/F18%</f>
        <v>0</v>
      </c>
      <c r="K18" s="23">
        <f t="shared" ref="K18" si="6">E18+I18</f>
        <v>0</v>
      </c>
      <c r="L18" s="60">
        <f>K18/D18%</f>
        <v>0</v>
      </c>
    </row>
    <row r="19" spans="1:14" ht="60" x14ac:dyDescent="0.2">
      <c r="A19" s="24">
        <v>2438342</v>
      </c>
      <c r="B19" s="24">
        <v>2438342</v>
      </c>
      <c r="C19" s="22" t="s">
        <v>52</v>
      </c>
      <c r="D19" s="23">
        <v>200000</v>
      </c>
      <c r="E19" s="23">
        <v>0</v>
      </c>
      <c r="F19" s="23">
        <v>200000</v>
      </c>
      <c r="G19" s="23">
        <v>0</v>
      </c>
      <c r="H19" s="23">
        <v>0</v>
      </c>
      <c r="I19" s="23">
        <f>+G19+H19</f>
        <v>0</v>
      </c>
      <c r="J19" s="60">
        <f t="shared" si="1"/>
        <v>0</v>
      </c>
      <c r="K19" s="23">
        <f t="shared" si="4"/>
        <v>0</v>
      </c>
      <c r="L19" s="60">
        <f>K19/D19%</f>
        <v>0</v>
      </c>
      <c r="M19" s="76"/>
      <c r="N19" s="76"/>
    </row>
    <row r="20" spans="1:14" ht="60" x14ac:dyDescent="0.2">
      <c r="A20" s="24">
        <v>2439129</v>
      </c>
      <c r="B20" s="24">
        <v>2439129</v>
      </c>
      <c r="C20" s="22" t="s">
        <v>53</v>
      </c>
      <c r="D20" s="23">
        <v>440000</v>
      </c>
      <c r="E20" s="23">
        <v>0</v>
      </c>
      <c r="F20" s="23">
        <v>440000</v>
      </c>
      <c r="G20" s="23">
        <v>0</v>
      </c>
      <c r="H20" s="23">
        <v>0</v>
      </c>
      <c r="I20" s="23">
        <f t="shared" ref="I20:I23" si="7">+G20+H20</f>
        <v>0</v>
      </c>
      <c r="J20" s="60">
        <f t="shared" ref="J20:J23" si="8">I20/F20%</f>
        <v>0</v>
      </c>
      <c r="K20" s="23">
        <f t="shared" ref="K20:K23" si="9">E20+I20</f>
        <v>0</v>
      </c>
      <c r="L20" s="60">
        <f t="shared" ref="L20:L23" si="10">K20/D20%</f>
        <v>0</v>
      </c>
      <c r="M20" s="76"/>
      <c r="N20" s="76"/>
    </row>
    <row r="21" spans="1:14" ht="60" x14ac:dyDescent="0.2">
      <c r="A21" s="24">
        <v>2439135</v>
      </c>
      <c r="B21" s="24">
        <v>2439135</v>
      </c>
      <c r="C21" s="22" t="s">
        <v>54</v>
      </c>
      <c r="D21" s="23">
        <v>150000</v>
      </c>
      <c r="E21" s="23">
        <v>0</v>
      </c>
      <c r="F21" s="23">
        <v>150000</v>
      </c>
      <c r="G21" s="23">
        <v>0</v>
      </c>
      <c r="H21" s="23">
        <v>0</v>
      </c>
      <c r="I21" s="23">
        <f t="shared" si="7"/>
        <v>0</v>
      </c>
      <c r="J21" s="60">
        <f t="shared" si="8"/>
        <v>0</v>
      </c>
      <c r="K21" s="23">
        <f t="shared" si="9"/>
        <v>0</v>
      </c>
      <c r="L21" s="60">
        <f t="shared" si="10"/>
        <v>0</v>
      </c>
      <c r="M21" s="76"/>
      <c r="N21" s="76"/>
    </row>
    <row r="22" spans="1:14" ht="60" x14ac:dyDescent="0.2">
      <c r="A22" s="24">
        <v>2439173</v>
      </c>
      <c r="B22" s="24">
        <v>2439173</v>
      </c>
      <c r="C22" s="22" t="s">
        <v>55</v>
      </c>
      <c r="D22" s="23">
        <v>500000</v>
      </c>
      <c r="E22" s="23">
        <v>0</v>
      </c>
      <c r="F22" s="23">
        <v>500000</v>
      </c>
      <c r="G22" s="23">
        <v>0</v>
      </c>
      <c r="H22" s="23">
        <v>0</v>
      </c>
      <c r="I22" s="23">
        <f t="shared" si="7"/>
        <v>0</v>
      </c>
      <c r="J22" s="60">
        <f t="shared" si="8"/>
        <v>0</v>
      </c>
      <c r="K22" s="23">
        <f t="shared" si="9"/>
        <v>0</v>
      </c>
      <c r="L22" s="60">
        <f t="shared" si="10"/>
        <v>0</v>
      </c>
      <c r="M22" s="76"/>
      <c r="N22" s="76"/>
    </row>
    <row r="23" spans="1:14" ht="90.75" customHeight="1" x14ac:dyDescent="0.2">
      <c r="A23" s="24">
        <v>2440032</v>
      </c>
      <c r="B23" s="24">
        <v>2440032</v>
      </c>
      <c r="C23" s="22" t="s">
        <v>50</v>
      </c>
      <c r="D23" s="23">
        <v>398000</v>
      </c>
      <c r="E23" s="23">
        <v>0</v>
      </c>
      <c r="F23" s="23">
        <v>398000</v>
      </c>
      <c r="G23" s="23">
        <v>0</v>
      </c>
      <c r="H23" s="23">
        <v>130700</v>
      </c>
      <c r="I23" s="23">
        <f t="shared" si="7"/>
        <v>130700</v>
      </c>
      <c r="J23" s="60">
        <f t="shared" si="8"/>
        <v>32.8391959798995</v>
      </c>
      <c r="K23" s="23">
        <f t="shared" si="9"/>
        <v>130700</v>
      </c>
      <c r="L23" s="60">
        <f t="shared" si="10"/>
        <v>32.8391959798995</v>
      </c>
    </row>
    <row r="24" spans="1:14" ht="33.75" customHeight="1" x14ac:dyDescent="0.2">
      <c r="A24" s="24"/>
      <c r="B24" s="24"/>
      <c r="C24" s="48" t="s">
        <v>32</v>
      </c>
      <c r="D24" s="48"/>
      <c r="E24" s="27">
        <f>SUM(E25:E27)</f>
        <v>1022508.99</v>
      </c>
      <c r="F24" s="27">
        <f>SUM(F25:F27)</f>
        <v>2872091</v>
      </c>
      <c r="G24" s="27">
        <f>SUM(G25:G27)</f>
        <v>543414</v>
      </c>
      <c r="H24" s="27">
        <f>SUM(H25:H29)</f>
        <v>317420</v>
      </c>
      <c r="I24" s="27">
        <f>H24+G24</f>
        <v>860834</v>
      </c>
      <c r="J24" s="49">
        <f t="shared" ref="J24:J28" si="11">I24/F24%</f>
        <v>29.972379008882378</v>
      </c>
      <c r="K24" s="27">
        <f>E24+I24</f>
        <v>1883342.99</v>
      </c>
      <c r="L24" s="48"/>
    </row>
    <row r="25" spans="1:14" ht="90" customHeight="1" x14ac:dyDescent="0.2">
      <c r="A25" s="24">
        <v>2426525</v>
      </c>
      <c r="B25" s="24">
        <v>2426525</v>
      </c>
      <c r="C25" s="22" t="s">
        <v>225</v>
      </c>
      <c r="D25" s="23">
        <v>2389155</v>
      </c>
      <c r="E25" s="23">
        <v>1022508.99</v>
      </c>
      <c r="F25" s="23">
        <v>860834</v>
      </c>
      <c r="G25" s="23">
        <v>543414</v>
      </c>
      <c r="H25" s="23">
        <v>317420</v>
      </c>
      <c r="I25" s="23">
        <f>+G25+H25</f>
        <v>860834</v>
      </c>
      <c r="J25" s="60">
        <f t="shared" si="11"/>
        <v>100</v>
      </c>
      <c r="K25" s="23">
        <f t="shared" si="4"/>
        <v>1883342.99</v>
      </c>
      <c r="L25" s="60">
        <f>K25/D25%</f>
        <v>78.828832369603475</v>
      </c>
    </row>
    <row r="26" spans="1:14" ht="57" customHeight="1" x14ac:dyDescent="0.2">
      <c r="A26" s="24">
        <v>2439592</v>
      </c>
      <c r="B26" s="24">
        <v>2439592</v>
      </c>
      <c r="C26" s="22" t="s">
        <v>56</v>
      </c>
      <c r="D26" s="23">
        <v>364876.98</v>
      </c>
      <c r="E26" s="23">
        <v>0</v>
      </c>
      <c r="F26" s="23">
        <v>364877</v>
      </c>
      <c r="G26" s="23">
        <v>0</v>
      </c>
      <c r="H26" s="23">
        <v>0</v>
      </c>
      <c r="I26" s="23">
        <f>+G26+H26</f>
        <v>0</v>
      </c>
      <c r="J26" s="60">
        <f t="shared" si="11"/>
        <v>0</v>
      </c>
      <c r="K26" s="23">
        <f>E26+I26</f>
        <v>0</v>
      </c>
      <c r="L26" s="60">
        <f>K26/D26%</f>
        <v>0</v>
      </c>
    </row>
    <row r="27" spans="1:14" ht="72" customHeight="1" x14ac:dyDescent="0.2">
      <c r="A27" s="24">
        <v>2440005</v>
      </c>
      <c r="B27" s="24">
        <v>2440005</v>
      </c>
      <c r="C27" s="22" t="s">
        <v>57</v>
      </c>
      <c r="D27" s="23">
        <v>1646380</v>
      </c>
      <c r="E27" s="23">
        <v>0</v>
      </c>
      <c r="F27" s="23">
        <v>1646380</v>
      </c>
      <c r="G27" s="23">
        <v>0</v>
      </c>
      <c r="H27" s="23">
        <v>0</v>
      </c>
      <c r="I27" s="23">
        <f>+G27+H27</f>
        <v>0</v>
      </c>
      <c r="J27" s="60">
        <f t="shared" si="11"/>
        <v>0</v>
      </c>
      <c r="K27" s="23">
        <f>E27+I27</f>
        <v>0</v>
      </c>
      <c r="L27" s="60">
        <f>K27/D27%</f>
        <v>0</v>
      </c>
    </row>
    <row r="28" spans="1:14" ht="29.25" customHeight="1" x14ac:dyDescent="0.2">
      <c r="A28" s="24"/>
      <c r="B28" s="24"/>
      <c r="C28" s="48" t="s">
        <v>33</v>
      </c>
      <c r="D28" s="48"/>
      <c r="E28" s="27">
        <f>SUM(E29:E32)</f>
        <v>1496313.5</v>
      </c>
      <c r="F28" s="27">
        <f>SUM(F29:F32)</f>
        <v>3238058</v>
      </c>
      <c r="G28" s="27">
        <f>SUM(G29:G32)</f>
        <v>0</v>
      </c>
      <c r="H28" s="27">
        <f>SUM(H29:H32)</f>
        <v>0</v>
      </c>
      <c r="I28" s="27">
        <f>+SUM(G28:H28)</f>
        <v>0</v>
      </c>
      <c r="J28" s="49">
        <f t="shared" si="11"/>
        <v>0</v>
      </c>
      <c r="K28" s="27">
        <f>E28+I28</f>
        <v>1496313.5</v>
      </c>
      <c r="L28" s="49"/>
    </row>
    <row r="29" spans="1:14" ht="66.75" customHeight="1" x14ac:dyDescent="0.2">
      <c r="A29" s="24">
        <v>2423914</v>
      </c>
      <c r="B29" s="24">
        <v>2423914</v>
      </c>
      <c r="C29" s="22" t="s">
        <v>58</v>
      </c>
      <c r="D29" s="23">
        <v>1464200</v>
      </c>
      <c r="E29" s="23">
        <v>0</v>
      </c>
      <c r="F29" s="23">
        <v>38500</v>
      </c>
      <c r="G29" s="23">
        <v>0</v>
      </c>
      <c r="H29" s="23">
        <v>0</v>
      </c>
      <c r="I29" s="23">
        <f>+G29+H29</f>
        <v>0</v>
      </c>
      <c r="J29" s="60">
        <f t="shared" si="1"/>
        <v>0</v>
      </c>
      <c r="K29" s="23">
        <f t="shared" si="4"/>
        <v>0</v>
      </c>
      <c r="L29" s="60">
        <f>K29/D29%</f>
        <v>0</v>
      </c>
    </row>
    <row r="30" spans="1:14" ht="66.75" customHeight="1" x14ac:dyDescent="0.2">
      <c r="A30" s="24">
        <v>2423918</v>
      </c>
      <c r="B30" s="24">
        <v>2423918</v>
      </c>
      <c r="C30" s="22" t="s">
        <v>241</v>
      </c>
      <c r="D30" s="23">
        <v>2550000</v>
      </c>
      <c r="E30" s="23">
        <v>0</v>
      </c>
      <c r="F30" s="23">
        <v>40000</v>
      </c>
      <c r="G30" s="23">
        <v>0</v>
      </c>
      <c r="H30" s="23">
        <v>0</v>
      </c>
      <c r="I30" s="23">
        <f t="shared" ref="I30:I32" si="12">+G30+H30</f>
        <v>0</v>
      </c>
      <c r="J30" s="60">
        <f t="shared" ref="J30:J32" si="13">I30/F30%</f>
        <v>0</v>
      </c>
      <c r="K30" s="23">
        <f t="shared" ref="K30:K32" si="14">E30+I30</f>
        <v>0</v>
      </c>
      <c r="L30" s="60">
        <f t="shared" ref="L30:L32" si="15">K30/D30%</f>
        <v>0</v>
      </c>
    </row>
    <row r="31" spans="1:14" ht="121.5" customHeight="1" x14ac:dyDescent="0.2">
      <c r="A31" s="24">
        <v>2426388</v>
      </c>
      <c r="B31" s="24">
        <v>2426388</v>
      </c>
      <c r="C31" s="22" t="s">
        <v>242</v>
      </c>
      <c r="D31" s="23">
        <v>2693871.5</v>
      </c>
      <c r="E31" s="23">
        <v>1496313.5</v>
      </c>
      <c r="F31" s="23">
        <v>1197558</v>
      </c>
      <c r="G31" s="23">
        <v>0</v>
      </c>
      <c r="H31" s="23">
        <v>0</v>
      </c>
      <c r="I31" s="23">
        <f>+G31+H31</f>
        <v>0</v>
      </c>
      <c r="J31" s="60">
        <f t="shared" si="13"/>
        <v>0</v>
      </c>
      <c r="K31" s="23">
        <f>E31+I31</f>
        <v>1496313.5</v>
      </c>
      <c r="L31" s="60">
        <f t="shared" si="15"/>
        <v>55.545095599400341</v>
      </c>
    </row>
    <row r="32" spans="1:14" ht="109.5" customHeight="1" x14ac:dyDescent="0.2">
      <c r="A32" s="24">
        <v>2440302</v>
      </c>
      <c r="B32" s="24">
        <v>2440302</v>
      </c>
      <c r="C32" s="22" t="s">
        <v>232</v>
      </c>
      <c r="D32" s="23">
        <v>1962000</v>
      </c>
      <c r="E32" s="23">
        <v>0</v>
      </c>
      <c r="F32" s="23">
        <v>1962000</v>
      </c>
      <c r="G32" s="23">
        <v>0</v>
      </c>
      <c r="H32" s="23">
        <v>0</v>
      </c>
      <c r="I32" s="23">
        <f t="shared" si="12"/>
        <v>0</v>
      </c>
      <c r="J32" s="60">
        <f t="shared" si="13"/>
        <v>0</v>
      </c>
      <c r="K32" s="23">
        <f t="shared" si="14"/>
        <v>0</v>
      </c>
      <c r="L32" s="60">
        <f t="shared" si="15"/>
        <v>0</v>
      </c>
    </row>
    <row r="33" spans="1:12" ht="28.5" customHeight="1" x14ac:dyDescent="0.2">
      <c r="A33" s="24"/>
      <c r="B33" s="24"/>
      <c r="C33" s="48" t="s">
        <v>249</v>
      </c>
      <c r="D33" s="48"/>
      <c r="E33" s="27">
        <f>SUM(E34:E39)</f>
        <v>4066979.97</v>
      </c>
      <c r="F33" s="27">
        <f>SUM(F34:F39)</f>
        <v>4342962</v>
      </c>
      <c r="G33" s="27">
        <f>SUM(G34:G39)</f>
        <v>0</v>
      </c>
      <c r="H33" s="27">
        <f>SUM(H34:H39)</f>
        <v>0</v>
      </c>
      <c r="I33" s="27">
        <f>SUM(I34:I39)</f>
        <v>0</v>
      </c>
      <c r="J33" s="49">
        <f>I33/F33%</f>
        <v>0</v>
      </c>
      <c r="K33" s="27">
        <f>+E33+I33</f>
        <v>4066979.97</v>
      </c>
      <c r="L33" s="49"/>
    </row>
    <row r="34" spans="1:12" ht="125.25" customHeight="1" x14ac:dyDescent="0.2">
      <c r="A34" s="24">
        <v>2425626</v>
      </c>
      <c r="B34" s="24">
        <v>2425626</v>
      </c>
      <c r="C34" s="22" t="s">
        <v>262</v>
      </c>
      <c r="D34" s="23">
        <v>1135249</v>
      </c>
      <c r="E34" s="23">
        <v>919028</v>
      </c>
      <c r="F34" s="23">
        <v>216221</v>
      </c>
      <c r="G34" s="23">
        <v>0</v>
      </c>
      <c r="H34" s="23">
        <v>0</v>
      </c>
      <c r="I34" s="23">
        <f t="shared" ref="I34:I39" si="16">+G34+H34</f>
        <v>0</v>
      </c>
      <c r="J34" s="60">
        <v>0</v>
      </c>
      <c r="K34" s="23">
        <f>+E34+I34</f>
        <v>919028</v>
      </c>
      <c r="L34" s="60">
        <f t="shared" ref="L34:L39" si="17">K34/D34%</f>
        <v>80.953870032037031</v>
      </c>
    </row>
    <row r="35" spans="1:12" ht="122.25" customHeight="1" x14ac:dyDescent="0.2">
      <c r="A35" s="24">
        <v>2426428</v>
      </c>
      <c r="B35" s="24">
        <v>2426428</v>
      </c>
      <c r="C35" s="22" t="s">
        <v>237</v>
      </c>
      <c r="D35" s="23">
        <v>4461070</v>
      </c>
      <c r="E35" s="23">
        <v>3147951.97</v>
      </c>
      <c r="F35" s="23">
        <v>1198623</v>
      </c>
      <c r="G35" s="23">
        <v>0</v>
      </c>
      <c r="H35" s="23">
        <v>0</v>
      </c>
      <c r="I35" s="23">
        <f t="shared" si="16"/>
        <v>0</v>
      </c>
      <c r="J35" s="60">
        <f t="shared" ref="J35:J39" si="18">I35/F35%</f>
        <v>0</v>
      </c>
      <c r="K35" s="23">
        <f>+E35+I35</f>
        <v>3147951.97</v>
      </c>
      <c r="L35" s="60">
        <f t="shared" si="17"/>
        <v>70.564953475287325</v>
      </c>
    </row>
    <row r="36" spans="1:12" ht="117.75" customHeight="1" x14ac:dyDescent="0.2">
      <c r="A36" s="24">
        <v>2440142</v>
      </c>
      <c r="B36" s="24">
        <v>2440142</v>
      </c>
      <c r="C36" s="22" t="s">
        <v>238</v>
      </c>
      <c r="D36" s="23">
        <v>1860000</v>
      </c>
      <c r="E36" s="23">
        <v>0</v>
      </c>
      <c r="F36" s="23">
        <v>1860000</v>
      </c>
      <c r="G36" s="23">
        <v>0</v>
      </c>
      <c r="H36" s="23">
        <v>0</v>
      </c>
      <c r="I36" s="23">
        <f t="shared" si="16"/>
        <v>0</v>
      </c>
      <c r="J36" s="60">
        <f t="shared" si="18"/>
        <v>0</v>
      </c>
      <c r="K36" s="23">
        <f t="shared" ref="K36:K39" si="19">E36+I36</f>
        <v>0</v>
      </c>
      <c r="L36" s="60">
        <f t="shared" si="17"/>
        <v>0</v>
      </c>
    </row>
    <row r="37" spans="1:12" ht="68.25" customHeight="1" x14ac:dyDescent="0.2">
      <c r="A37" s="24">
        <v>2440173</v>
      </c>
      <c r="B37" s="24">
        <v>2440173</v>
      </c>
      <c r="C37" s="22" t="s">
        <v>226</v>
      </c>
      <c r="D37" s="23">
        <v>745000</v>
      </c>
      <c r="E37" s="23">
        <v>0</v>
      </c>
      <c r="F37" s="23">
        <v>745000</v>
      </c>
      <c r="G37" s="23">
        <v>0</v>
      </c>
      <c r="H37" s="23">
        <v>0</v>
      </c>
      <c r="I37" s="23">
        <f t="shared" si="16"/>
        <v>0</v>
      </c>
      <c r="J37" s="60">
        <f t="shared" si="18"/>
        <v>0</v>
      </c>
      <c r="K37" s="23">
        <f t="shared" si="19"/>
        <v>0</v>
      </c>
      <c r="L37" s="60">
        <f t="shared" si="17"/>
        <v>0</v>
      </c>
    </row>
    <row r="38" spans="1:12" ht="68.25" customHeight="1" x14ac:dyDescent="0.2">
      <c r="A38" s="24">
        <v>2440356</v>
      </c>
      <c r="B38" s="24">
        <v>2440356</v>
      </c>
      <c r="C38" s="22" t="s">
        <v>233</v>
      </c>
      <c r="D38" s="23">
        <v>289618</v>
      </c>
      <c r="E38" s="23">
        <v>0</v>
      </c>
      <c r="F38" s="23">
        <v>289618</v>
      </c>
      <c r="G38" s="23">
        <v>0</v>
      </c>
      <c r="H38" s="23">
        <v>0</v>
      </c>
      <c r="I38" s="23">
        <f t="shared" si="16"/>
        <v>0</v>
      </c>
      <c r="J38" s="60">
        <f t="shared" si="18"/>
        <v>0</v>
      </c>
      <c r="K38" s="23">
        <f t="shared" si="19"/>
        <v>0</v>
      </c>
      <c r="L38" s="60">
        <f t="shared" si="17"/>
        <v>0</v>
      </c>
    </row>
    <row r="39" spans="1:12" ht="68.25" customHeight="1" x14ac:dyDescent="0.2">
      <c r="A39" s="75">
        <v>2440372</v>
      </c>
      <c r="B39" s="75">
        <v>2440372</v>
      </c>
      <c r="C39" s="22" t="s">
        <v>227</v>
      </c>
      <c r="D39" s="23">
        <v>33500</v>
      </c>
      <c r="E39" s="23">
        <v>0</v>
      </c>
      <c r="F39" s="23">
        <v>33500</v>
      </c>
      <c r="G39" s="23">
        <v>0</v>
      </c>
      <c r="H39" s="23">
        <v>0</v>
      </c>
      <c r="I39" s="23">
        <f t="shared" si="16"/>
        <v>0</v>
      </c>
      <c r="J39" s="60">
        <f t="shared" si="18"/>
        <v>0</v>
      </c>
      <c r="K39" s="23">
        <f t="shared" si="19"/>
        <v>0</v>
      </c>
      <c r="L39" s="60">
        <f t="shared" si="17"/>
        <v>0</v>
      </c>
    </row>
    <row r="40" spans="1:12" ht="27" customHeight="1" x14ac:dyDescent="0.2">
      <c r="A40" s="22"/>
      <c r="B40" s="24"/>
      <c r="C40" s="48" t="s">
        <v>34</v>
      </c>
      <c r="D40" s="48"/>
      <c r="E40" s="27">
        <f>+SUM(E41:E41)</f>
        <v>0</v>
      </c>
      <c r="F40" s="27">
        <f>+SUM(F41:F41)</f>
        <v>2996000</v>
      </c>
      <c r="G40" s="27">
        <f>+SUM(G41:G41)</f>
        <v>0</v>
      </c>
      <c r="H40" s="27">
        <f>+SUM(H41:H41)</f>
        <v>0</v>
      </c>
      <c r="I40" s="27">
        <f>+SUM(I41:I41)</f>
        <v>0</v>
      </c>
      <c r="J40" s="49">
        <f>I40/F40%</f>
        <v>0</v>
      </c>
      <c r="K40" s="27">
        <f>E40+I40</f>
        <v>0</v>
      </c>
      <c r="L40" s="48"/>
    </row>
    <row r="41" spans="1:12" ht="110.25" customHeight="1" x14ac:dyDescent="0.2">
      <c r="A41" s="75">
        <v>2439908</v>
      </c>
      <c r="B41" s="75">
        <v>2439908</v>
      </c>
      <c r="C41" s="22" t="s">
        <v>228</v>
      </c>
      <c r="D41" s="23">
        <v>2996000</v>
      </c>
      <c r="E41" s="23">
        <v>0</v>
      </c>
      <c r="F41" s="23">
        <v>2996000</v>
      </c>
      <c r="G41" s="23">
        <v>0</v>
      </c>
      <c r="H41" s="23">
        <v>0</v>
      </c>
      <c r="I41" s="23">
        <f>+G41+H41</f>
        <v>0</v>
      </c>
      <c r="J41" s="60">
        <f t="shared" ref="J41:J45" si="20">I41/F41%</f>
        <v>0</v>
      </c>
      <c r="K41" s="23">
        <f t="shared" ref="K41:K46" si="21">E41+I41</f>
        <v>0</v>
      </c>
      <c r="L41" s="60">
        <f>K41/D41%</f>
        <v>0</v>
      </c>
    </row>
    <row r="42" spans="1:12" ht="33.75" customHeight="1" x14ac:dyDescent="0.2">
      <c r="A42" s="22"/>
      <c r="B42" s="24"/>
      <c r="C42" s="48" t="s">
        <v>35</v>
      </c>
      <c r="D42" s="48"/>
      <c r="E42" s="27">
        <f>+SUM(E43:E43)</f>
        <v>0</v>
      </c>
      <c r="F42" s="27">
        <f>+SUM(F43:F43)</f>
        <v>2009000</v>
      </c>
      <c r="G42" s="27">
        <f>+SUM(G43:G43)</f>
        <v>0</v>
      </c>
      <c r="H42" s="27">
        <f>+SUM(H43:H43)</f>
        <v>0</v>
      </c>
      <c r="I42" s="27">
        <f>+SUM(I43:I43)</f>
        <v>0</v>
      </c>
      <c r="J42" s="49">
        <f t="shared" si="20"/>
        <v>0</v>
      </c>
      <c r="K42" s="27">
        <f t="shared" si="21"/>
        <v>0</v>
      </c>
      <c r="L42" s="48"/>
    </row>
    <row r="43" spans="1:12" ht="123" customHeight="1" x14ac:dyDescent="0.2">
      <c r="A43" s="24">
        <v>2440161</v>
      </c>
      <c r="B43" s="24">
        <v>2440161</v>
      </c>
      <c r="C43" s="22" t="s">
        <v>256</v>
      </c>
      <c r="D43" s="23">
        <v>2009000</v>
      </c>
      <c r="E43" s="23">
        <v>0</v>
      </c>
      <c r="F43" s="23">
        <v>2009000</v>
      </c>
      <c r="G43" s="23">
        <v>0</v>
      </c>
      <c r="H43" s="23">
        <v>0</v>
      </c>
      <c r="I43" s="23">
        <f>+G43+H43</f>
        <v>0</v>
      </c>
      <c r="J43" s="60">
        <f>I43/F43%</f>
        <v>0</v>
      </c>
      <c r="K43" s="23">
        <f>E43+I43</f>
        <v>0</v>
      </c>
      <c r="L43" s="60">
        <f>K43/D43%</f>
        <v>0</v>
      </c>
    </row>
    <row r="44" spans="1:12" ht="36" customHeight="1" x14ac:dyDescent="0.2">
      <c r="A44" s="22"/>
      <c r="B44" s="24"/>
      <c r="C44" s="48" t="s">
        <v>26</v>
      </c>
      <c r="D44" s="48"/>
      <c r="E44" s="27">
        <f>+SUM(E45:E45)</f>
        <v>0</v>
      </c>
      <c r="F44" s="27">
        <f>+SUM(F45:F45)</f>
        <v>2750000</v>
      </c>
      <c r="G44" s="27">
        <f>+SUM(G45:G45)</f>
        <v>0</v>
      </c>
      <c r="H44" s="27">
        <f>+SUM(H45:H45)</f>
        <v>0</v>
      </c>
      <c r="I44" s="27">
        <f>+SUM(I45:I45)</f>
        <v>0</v>
      </c>
      <c r="J44" s="49">
        <f t="shared" ref="J44" si="22">I44/F44%</f>
        <v>0</v>
      </c>
      <c r="K44" s="27">
        <f t="shared" ref="K44" si="23">E44+I44</f>
        <v>0</v>
      </c>
      <c r="L44" s="48"/>
    </row>
    <row r="45" spans="1:12" ht="107.25" customHeight="1" x14ac:dyDescent="0.2">
      <c r="A45" s="75">
        <v>2439911</v>
      </c>
      <c r="B45" s="75">
        <v>2439911</v>
      </c>
      <c r="C45" s="81" t="s">
        <v>239</v>
      </c>
      <c r="D45" s="23">
        <v>2750000</v>
      </c>
      <c r="E45" s="23">
        <v>0</v>
      </c>
      <c r="F45" s="23">
        <v>2750000</v>
      </c>
      <c r="G45" s="23">
        <v>0</v>
      </c>
      <c r="H45" s="82">
        <v>0</v>
      </c>
      <c r="I45" s="23">
        <f>+G45+H45</f>
        <v>0</v>
      </c>
      <c r="J45" s="60">
        <f t="shared" si="20"/>
        <v>0</v>
      </c>
      <c r="K45" s="23">
        <f t="shared" si="21"/>
        <v>0</v>
      </c>
      <c r="L45" s="60">
        <f>K45/D45%</f>
        <v>0</v>
      </c>
    </row>
    <row r="46" spans="1:12" ht="36" customHeight="1" x14ac:dyDescent="0.2">
      <c r="A46" s="22"/>
      <c r="B46" s="24"/>
      <c r="C46" s="48" t="s">
        <v>21</v>
      </c>
      <c r="D46" s="48"/>
      <c r="E46" s="27">
        <f>SUM(E47:E49)</f>
        <v>3725621.95</v>
      </c>
      <c r="F46" s="27">
        <f>SUM(F47:F49)</f>
        <v>9873837</v>
      </c>
      <c r="G46" s="27">
        <f>SUM(G47:G49)</f>
        <v>1203250.1100000001</v>
      </c>
      <c r="H46" s="27">
        <f>SUM(H47:H49)</f>
        <v>81131.39</v>
      </c>
      <c r="I46" s="27">
        <f>SUM(I47:I49)</f>
        <v>1284381.5</v>
      </c>
      <c r="J46" s="49">
        <f t="shared" ref="J46:J54" si="24">I46/F46%</f>
        <v>13.007926908252587</v>
      </c>
      <c r="K46" s="27">
        <f t="shared" si="21"/>
        <v>5010003.45</v>
      </c>
      <c r="L46" s="27"/>
    </row>
    <row r="47" spans="1:12" ht="45.75" customHeight="1" x14ac:dyDescent="0.2">
      <c r="A47" s="75">
        <v>2178583</v>
      </c>
      <c r="B47" s="75">
        <v>2178583</v>
      </c>
      <c r="C47" s="22" t="s">
        <v>59</v>
      </c>
      <c r="D47" s="23">
        <v>18847634.600000001</v>
      </c>
      <c r="E47" s="23">
        <v>3676621.95</v>
      </c>
      <c r="F47" s="23">
        <v>4674731</v>
      </c>
      <c r="G47" s="23">
        <v>1203250.1100000001</v>
      </c>
      <c r="H47" s="23">
        <v>81131.39</v>
      </c>
      <c r="I47" s="23">
        <f>+G47+H47</f>
        <v>1284381.5</v>
      </c>
      <c r="J47" s="60">
        <f t="shared" si="24"/>
        <v>27.474981982920514</v>
      </c>
      <c r="K47" s="23">
        <f>E47+I47</f>
        <v>4961003.45</v>
      </c>
      <c r="L47" s="60">
        <f>K47/D47%</f>
        <v>26.321623669423214</v>
      </c>
    </row>
    <row r="48" spans="1:12" ht="33" customHeight="1" x14ac:dyDescent="0.2">
      <c r="A48" s="75">
        <v>299828</v>
      </c>
      <c r="B48" s="75">
        <v>2297121</v>
      </c>
      <c r="C48" s="22" t="s">
        <v>243</v>
      </c>
      <c r="D48" s="23">
        <v>4271271</v>
      </c>
      <c r="E48" s="23">
        <v>49000</v>
      </c>
      <c r="F48" s="23">
        <v>2228328</v>
      </c>
      <c r="G48" s="23">
        <v>0</v>
      </c>
      <c r="H48" s="23">
        <v>0</v>
      </c>
      <c r="I48" s="23">
        <f>+G48+H48</f>
        <v>0</v>
      </c>
      <c r="J48" s="60">
        <f t="shared" si="24"/>
        <v>0</v>
      </c>
      <c r="K48" s="23">
        <f>E48+I48</f>
        <v>49000</v>
      </c>
      <c r="L48" s="60">
        <f t="shared" ref="L48:L49" si="25">K48/D48%</f>
        <v>1.1471995104033437</v>
      </c>
    </row>
    <row r="49" spans="1:16" ht="124.5" customHeight="1" x14ac:dyDescent="0.2">
      <c r="A49" s="75">
        <v>2440042</v>
      </c>
      <c r="B49" s="75">
        <v>2440042</v>
      </c>
      <c r="C49" s="22" t="s">
        <v>235</v>
      </c>
      <c r="D49" s="23">
        <v>2970778</v>
      </c>
      <c r="E49" s="23">
        <v>0</v>
      </c>
      <c r="F49" s="23">
        <v>2970778</v>
      </c>
      <c r="G49" s="23">
        <v>0</v>
      </c>
      <c r="H49" s="23">
        <v>0</v>
      </c>
      <c r="I49" s="23">
        <f>+G49+H49</f>
        <v>0</v>
      </c>
      <c r="J49" s="60">
        <f t="shared" si="24"/>
        <v>0</v>
      </c>
      <c r="K49" s="23">
        <f>E49+I49</f>
        <v>0</v>
      </c>
      <c r="L49" s="60">
        <f t="shared" si="25"/>
        <v>0</v>
      </c>
    </row>
    <row r="50" spans="1:16" ht="26.25" customHeight="1" x14ac:dyDescent="0.2">
      <c r="A50" s="22"/>
      <c r="B50" s="24"/>
      <c r="C50" s="48" t="s">
        <v>22</v>
      </c>
      <c r="D50" s="48"/>
      <c r="E50" s="27">
        <f>SUM(E51:E51)</f>
        <v>0</v>
      </c>
      <c r="F50" s="27">
        <f>SUM(F51:F51)</f>
        <v>1970000</v>
      </c>
      <c r="G50" s="27">
        <f>SUM(G51:G51)</f>
        <v>0</v>
      </c>
      <c r="H50" s="27">
        <f>SUM(H51:H51)</f>
        <v>0</v>
      </c>
      <c r="I50" s="27">
        <f>SUM(I51:I51)</f>
        <v>0</v>
      </c>
      <c r="J50" s="49">
        <f t="shared" si="24"/>
        <v>0</v>
      </c>
      <c r="K50" s="27">
        <f>E50+I50</f>
        <v>0</v>
      </c>
      <c r="L50" s="27"/>
    </row>
    <row r="51" spans="1:16" ht="66" customHeight="1" x14ac:dyDescent="0.2">
      <c r="A51" s="24">
        <v>2440069</v>
      </c>
      <c r="B51" s="24">
        <v>2440069</v>
      </c>
      <c r="C51" s="22" t="s">
        <v>60</v>
      </c>
      <c r="D51" s="23">
        <v>1970000</v>
      </c>
      <c r="E51" s="23">
        <v>0</v>
      </c>
      <c r="F51" s="23">
        <v>1970000</v>
      </c>
      <c r="G51" s="23">
        <v>0</v>
      </c>
      <c r="H51" s="23">
        <v>0</v>
      </c>
      <c r="I51" s="23">
        <f>+G51+H51</f>
        <v>0</v>
      </c>
      <c r="J51" s="60">
        <f t="shared" si="24"/>
        <v>0</v>
      </c>
      <c r="K51" s="23">
        <f>E51+I51</f>
        <v>0</v>
      </c>
      <c r="L51" s="60">
        <f t="shared" ref="L51" si="26">K51/D51%</f>
        <v>0</v>
      </c>
    </row>
    <row r="52" spans="1:16" ht="33.75" customHeight="1" x14ac:dyDescent="0.2">
      <c r="A52" s="22"/>
      <c r="B52" s="24"/>
      <c r="C52" s="48" t="s">
        <v>23</v>
      </c>
      <c r="D52" s="48"/>
      <c r="E52" s="27">
        <f>SUM(E53:E53)</f>
        <v>0</v>
      </c>
      <c r="F52" s="27">
        <f>SUM(F53:F53)</f>
        <v>2199200</v>
      </c>
      <c r="G52" s="27">
        <f>SUM(G53:G53)</f>
        <v>0</v>
      </c>
      <c r="H52" s="27">
        <f>SUM(H53:H53)</f>
        <v>0</v>
      </c>
      <c r="I52" s="27">
        <f>SUM(I53:I53)</f>
        <v>0</v>
      </c>
      <c r="J52" s="49">
        <f t="shared" si="24"/>
        <v>0</v>
      </c>
      <c r="K52" s="27">
        <f>SUM(K53:K53)</f>
        <v>0</v>
      </c>
      <c r="L52" s="27"/>
    </row>
    <row r="53" spans="1:16" ht="126" customHeight="1" x14ac:dyDescent="0.2">
      <c r="A53" s="75">
        <v>2440146</v>
      </c>
      <c r="B53" s="75">
        <v>2440146</v>
      </c>
      <c r="C53" s="22" t="s">
        <v>236</v>
      </c>
      <c r="D53" s="23">
        <v>2199200</v>
      </c>
      <c r="E53" s="23">
        <v>0</v>
      </c>
      <c r="F53" s="23">
        <v>2199200</v>
      </c>
      <c r="G53" s="23">
        <v>0</v>
      </c>
      <c r="H53" s="23">
        <v>0</v>
      </c>
      <c r="I53" s="23">
        <f>+G53+H53</f>
        <v>0</v>
      </c>
      <c r="J53" s="60">
        <f t="shared" si="24"/>
        <v>0</v>
      </c>
      <c r="K53" s="23">
        <f t="shared" ref="K53:K57" si="27">E53+I53</f>
        <v>0</v>
      </c>
      <c r="L53" s="60">
        <f>K53/D53%</f>
        <v>0</v>
      </c>
    </row>
    <row r="54" spans="1:16" ht="27.75" customHeight="1" x14ac:dyDescent="0.2">
      <c r="A54" s="23"/>
      <c r="B54" s="24"/>
      <c r="C54" s="48" t="s">
        <v>257</v>
      </c>
      <c r="D54" s="48"/>
      <c r="E54" s="27">
        <f>SUM(E55:E55)</f>
        <v>0</v>
      </c>
      <c r="F54" s="27">
        <f>SUM(F55:F55)</f>
        <v>2576000</v>
      </c>
      <c r="G54" s="27">
        <f>SUM(G55:G55)</f>
        <v>0</v>
      </c>
      <c r="H54" s="27">
        <f>SUM(H55:H55)</f>
        <v>0</v>
      </c>
      <c r="I54" s="27">
        <f>SUM(G54:H54)</f>
        <v>0</v>
      </c>
      <c r="J54" s="49">
        <f t="shared" si="24"/>
        <v>0</v>
      </c>
      <c r="K54" s="27">
        <f t="shared" si="27"/>
        <v>0</v>
      </c>
      <c r="L54" s="48"/>
    </row>
    <row r="55" spans="1:16" ht="129" customHeight="1" x14ac:dyDescent="0.2">
      <c r="A55" s="75">
        <v>2440129</v>
      </c>
      <c r="B55" s="75">
        <v>2440129</v>
      </c>
      <c r="C55" s="22" t="s">
        <v>250</v>
      </c>
      <c r="D55" s="23">
        <v>2576000</v>
      </c>
      <c r="E55" s="23">
        <v>0</v>
      </c>
      <c r="F55" s="23">
        <v>2576000</v>
      </c>
      <c r="G55" s="23">
        <v>0</v>
      </c>
      <c r="H55" s="23">
        <v>0</v>
      </c>
      <c r="I55" s="23">
        <f>SUM(G55:H55)</f>
        <v>0</v>
      </c>
      <c r="J55" s="60">
        <f t="shared" ref="J55" si="28">I55/F55%</f>
        <v>0</v>
      </c>
      <c r="K55" s="23">
        <f t="shared" si="27"/>
        <v>0</v>
      </c>
      <c r="L55" s="60">
        <f>K55/D55%</f>
        <v>0</v>
      </c>
    </row>
    <row r="56" spans="1:16" ht="33.75" customHeight="1" x14ac:dyDescent="0.2">
      <c r="A56" s="22"/>
      <c r="B56" s="24"/>
      <c r="C56" s="48" t="s">
        <v>263</v>
      </c>
      <c r="D56" s="27"/>
      <c r="E56" s="27">
        <f>SUM(E57:E59)</f>
        <v>580200</v>
      </c>
      <c r="F56" s="27">
        <f>SUM(F57:F59)</f>
        <v>5540480</v>
      </c>
      <c r="G56" s="27">
        <f>SUM(G57:G59)</f>
        <v>0</v>
      </c>
      <c r="H56" s="27">
        <f>SUM(H57:H59)</f>
        <v>60000</v>
      </c>
      <c r="I56" s="49">
        <f>H56/E56%</f>
        <v>10.341261633919338</v>
      </c>
      <c r="J56" s="49">
        <f>I56/F56%</f>
        <v>1.8664920068151743E-4</v>
      </c>
      <c r="K56" s="27">
        <f t="shared" si="27"/>
        <v>580210.3412616339</v>
      </c>
      <c r="L56" s="48"/>
    </row>
    <row r="57" spans="1:16" ht="108.75" customHeight="1" x14ac:dyDescent="0.2">
      <c r="A57" s="75">
        <v>2426484</v>
      </c>
      <c r="B57" s="75">
        <v>2426484</v>
      </c>
      <c r="C57" s="22" t="s">
        <v>264</v>
      </c>
      <c r="D57" s="23">
        <v>3304580.98</v>
      </c>
      <c r="E57" s="23">
        <v>580200</v>
      </c>
      <c r="F57" s="23">
        <v>2594980</v>
      </c>
      <c r="G57" s="23">
        <v>0</v>
      </c>
      <c r="H57" s="23">
        <v>0</v>
      </c>
      <c r="I57" s="23">
        <f>SUM(G57:H57)</f>
        <v>0</v>
      </c>
      <c r="J57" s="60">
        <f t="shared" ref="J57" si="29">I57/F57%</f>
        <v>0</v>
      </c>
      <c r="K57" s="23">
        <f t="shared" si="27"/>
        <v>580200</v>
      </c>
      <c r="L57" s="60">
        <f>K57/D57%</f>
        <v>17.557445361801967</v>
      </c>
    </row>
    <row r="58" spans="1:16" ht="60.75" customHeight="1" x14ac:dyDescent="0.2">
      <c r="A58" s="75">
        <v>2439585</v>
      </c>
      <c r="B58" s="75">
        <v>2439585</v>
      </c>
      <c r="C58" s="22" t="s">
        <v>229</v>
      </c>
      <c r="D58" s="23">
        <v>75000</v>
      </c>
      <c r="E58" s="23">
        <v>0</v>
      </c>
      <c r="F58" s="23">
        <v>75000</v>
      </c>
      <c r="G58" s="23">
        <v>0</v>
      </c>
      <c r="H58" s="23">
        <v>60000</v>
      </c>
      <c r="I58" s="23">
        <f t="shared" ref="I58:I59" si="30">SUM(G58:H58)</f>
        <v>60000</v>
      </c>
      <c r="J58" s="60">
        <f t="shared" ref="J58:J59" si="31">I58/F58%</f>
        <v>80</v>
      </c>
      <c r="K58" s="23">
        <f t="shared" ref="K58:K59" si="32">E58+I58</f>
        <v>60000</v>
      </c>
      <c r="L58" s="60">
        <f t="shared" ref="L58:L59" si="33">K58/D58%</f>
        <v>80</v>
      </c>
    </row>
    <row r="59" spans="1:16" ht="114.75" customHeight="1" x14ac:dyDescent="0.2">
      <c r="A59" s="75">
        <v>2440140</v>
      </c>
      <c r="B59" s="75">
        <v>2440140</v>
      </c>
      <c r="C59" s="22" t="s">
        <v>234</v>
      </c>
      <c r="D59" s="23">
        <v>2870500</v>
      </c>
      <c r="E59" s="23">
        <v>0</v>
      </c>
      <c r="F59" s="23">
        <v>2870500</v>
      </c>
      <c r="G59" s="23">
        <v>0</v>
      </c>
      <c r="H59" s="23">
        <v>0</v>
      </c>
      <c r="I59" s="23">
        <f t="shared" si="30"/>
        <v>0</v>
      </c>
      <c r="J59" s="60">
        <f t="shared" si="31"/>
        <v>0</v>
      </c>
      <c r="K59" s="23">
        <f t="shared" si="32"/>
        <v>0</v>
      </c>
      <c r="L59" s="60">
        <f t="shared" si="33"/>
        <v>0</v>
      </c>
    </row>
    <row r="60" spans="1:16" ht="32.25" customHeight="1" x14ac:dyDescent="0.2">
      <c r="A60" s="22"/>
      <c r="B60" s="24"/>
      <c r="C60" s="48" t="s">
        <v>36</v>
      </c>
      <c r="D60" s="48"/>
      <c r="E60" s="27">
        <f>E61</f>
        <v>0</v>
      </c>
      <c r="F60" s="27">
        <f>F61</f>
        <v>1413000</v>
      </c>
      <c r="G60" s="27">
        <f>G61</f>
        <v>0</v>
      </c>
      <c r="H60" s="27">
        <f>H61</f>
        <v>0</v>
      </c>
      <c r="I60" s="49">
        <f>SUM(G60:H60)</f>
        <v>0</v>
      </c>
      <c r="J60" s="49">
        <f>I60/F60%</f>
        <v>0</v>
      </c>
      <c r="K60" s="27">
        <f>E60+I60</f>
        <v>0</v>
      </c>
      <c r="L60" s="48"/>
    </row>
    <row r="61" spans="1:16" ht="101.25" customHeight="1" x14ac:dyDescent="0.2">
      <c r="A61" s="24">
        <v>2440054</v>
      </c>
      <c r="B61" s="24">
        <v>2440054</v>
      </c>
      <c r="C61" s="71" t="s">
        <v>61</v>
      </c>
      <c r="D61" s="23">
        <v>1413000</v>
      </c>
      <c r="E61" s="23">
        <v>0</v>
      </c>
      <c r="F61" s="23">
        <v>1413000</v>
      </c>
      <c r="G61" s="23">
        <v>0</v>
      </c>
      <c r="H61" s="23">
        <v>0</v>
      </c>
      <c r="I61" s="23">
        <f>SUM(G61:H61)</f>
        <v>0</v>
      </c>
      <c r="J61" s="60">
        <f>I61/F61%</f>
        <v>0</v>
      </c>
      <c r="K61" s="23">
        <f>E61+I61</f>
        <v>0</v>
      </c>
      <c r="L61" s="60">
        <f>K61/D61%</f>
        <v>0</v>
      </c>
    </row>
    <row r="62" spans="1:16" ht="34.5" customHeight="1" x14ac:dyDescent="0.2">
      <c r="A62" s="28"/>
      <c r="B62" s="24"/>
      <c r="C62" s="25" t="s">
        <v>24</v>
      </c>
      <c r="D62" s="26"/>
      <c r="E62" s="27">
        <f>SUM(E63:E102)</f>
        <v>152451565.07999995</v>
      </c>
      <c r="F62" s="27">
        <f>SUM(F63:F102)</f>
        <v>389757713</v>
      </c>
      <c r="G62" s="27">
        <f>SUM(G63:G102)</f>
        <v>33295647.290000003</v>
      </c>
      <c r="H62" s="27">
        <f>SUM(H63:H102)</f>
        <v>7889295.5300000003</v>
      </c>
      <c r="I62" s="27">
        <f>SUM(I63:I102)</f>
        <v>41184942.82</v>
      </c>
      <c r="J62" s="56">
        <f t="shared" ref="J62:J77" si="34">I62/F62%</f>
        <v>10.566806363624163</v>
      </c>
      <c r="K62" s="27">
        <f t="shared" ref="K62:K78" si="35">E62+I62</f>
        <v>193636507.89999995</v>
      </c>
      <c r="L62" s="56"/>
      <c r="O62" s="76"/>
      <c r="P62" s="76"/>
    </row>
    <row r="63" spans="1:16" ht="20.25" customHeight="1" x14ac:dyDescent="0.2">
      <c r="A63" s="75">
        <v>2001621</v>
      </c>
      <c r="B63" s="75">
        <v>2001621</v>
      </c>
      <c r="C63" s="81" t="s">
        <v>62</v>
      </c>
      <c r="D63" s="23">
        <v>0</v>
      </c>
      <c r="E63" s="23">
        <v>0</v>
      </c>
      <c r="F63" s="23">
        <v>8889869</v>
      </c>
      <c r="G63" s="23">
        <v>81000</v>
      </c>
      <c r="H63" s="23">
        <v>259207</v>
      </c>
      <c r="I63" s="23">
        <f t="shared" ref="I63:I78" si="36">+G63+H63</f>
        <v>340207</v>
      </c>
      <c r="J63" s="60">
        <f>I63/F63%</f>
        <v>3.8269067856905425</v>
      </c>
      <c r="K63" s="23">
        <f t="shared" si="35"/>
        <v>340207</v>
      </c>
      <c r="L63" s="60"/>
      <c r="N63" s="80"/>
      <c r="O63" s="76"/>
      <c r="P63" s="76"/>
    </row>
    <row r="64" spans="1:16" ht="63.75" customHeight="1" x14ac:dyDescent="0.2">
      <c r="A64" s="24">
        <v>68060</v>
      </c>
      <c r="B64" s="75">
        <v>2088621</v>
      </c>
      <c r="C64" s="22" t="s">
        <v>63</v>
      </c>
      <c r="D64" s="23">
        <v>29743617.43</v>
      </c>
      <c r="E64" s="23">
        <v>29570867.829999998</v>
      </c>
      <c r="F64" s="23">
        <v>141627</v>
      </c>
      <c r="G64" s="23">
        <v>11120</v>
      </c>
      <c r="H64" s="23">
        <v>7239.55</v>
      </c>
      <c r="I64" s="23">
        <f t="shared" si="36"/>
        <v>18359.55</v>
      </c>
      <c r="J64" s="60">
        <f>I64/F64%</f>
        <v>12.963312080323666</v>
      </c>
      <c r="K64" s="23">
        <f t="shared" si="35"/>
        <v>29589227.379999999</v>
      </c>
      <c r="L64" s="60">
        <f t="shared" ref="L64:L69" si="37">K64/D64%</f>
        <v>99.480930487479029</v>
      </c>
      <c r="N64" s="80"/>
    </row>
    <row r="65" spans="1:14" ht="41.25" customHeight="1" x14ac:dyDescent="0.2">
      <c r="A65" s="75">
        <v>2089754</v>
      </c>
      <c r="B65" s="75">
        <v>2089754</v>
      </c>
      <c r="C65" s="81" t="s">
        <v>64</v>
      </c>
      <c r="D65" s="23">
        <v>0</v>
      </c>
      <c r="E65" s="23">
        <v>759305.22</v>
      </c>
      <c r="F65" s="23">
        <v>45098777</v>
      </c>
      <c r="G65" s="23">
        <v>206441.42</v>
      </c>
      <c r="H65" s="23">
        <v>335412.8</v>
      </c>
      <c r="I65" s="23">
        <f>+G65+H65</f>
        <v>541854.22</v>
      </c>
      <c r="J65" s="40">
        <f>I65/F65%</f>
        <v>1.2014831799097345</v>
      </c>
      <c r="K65" s="23">
        <f>E65+I65</f>
        <v>1301159.44</v>
      </c>
      <c r="L65" s="40" t="e">
        <f>K65/D65%</f>
        <v>#DIV/0!</v>
      </c>
      <c r="N65" s="80"/>
    </row>
    <row r="66" spans="1:14" ht="41.25" customHeight="1" x14ac:dyDescent="0.2">
      <c r="A66" s="24">
        <v>268462</v>
      </c>
      <c r="B66" s="75" t="s">
        <v>206</v>
      </c>
      <c r="C66" s="81" t="s">
        <v>65</v>
      </c>
      <c r="D66" s="23">
        <v>147554030.06</v>
      </c>
      <c r="E66" s="23">
        <v>36554820.899999999</v>
      </c>
      <c r="F66" s="23">
        <v>28035266</v>
      </c>
      <c r="G66" s="23">
        <v>12122884.300000001</v>
      </c>
      <c r="H66" s="23">
        <v>1463577.59</v>
      </c>
      <c r="I66" s="23">
        <f>+G66+H66</f>
        <v>13586461.890000001</v>
      </c>
      <c r="J66" s="60">
        <f>I66/F66%</f>
        <v>48.462040238890552</v>
      </c>
      <c r="K66" s="23">
        <f>E66+I66</f>
        <v>50141282.789999999</v>
      </c>
      <c r="L66" s="60">
        <f t="shared" si="37"/>
        <v>33.981642364909327</v>
      </c>
      <c r="N66" s="80"/>
    </row>
    <row r="67" spans="1:14" ht="48.75" customHeight="1" x14ac:dyDescent="0.2">
      <c r="A67" s="24">
        <v>256869</v>
      </c>
      <c r="B67" s="75">
        <v>2250037</v>
      </c>
      <c r="C67" s="22" t="s">
        <v>66</v>
      </c>
      <c r="D67" s="23">
        <v>40010388.399999999</v>
      </c>
      <c r="E67" s="23">
        <v>20605369.329999998</v>
      </c>
      <c r="F67" s="23">
        <v>16305996</v>
      </c>
      <c r="G67" s="23">
        <v>3118697.17</v>
      </c>
      <c r="H67" s="23">
        <v>1731322.3</v>
      </c>
      <c r="I67" s="23">
        <f t="shared" si="36"/>
        <v>4850019.47</v>
      </c>
      <c r="J67" s="60">
        <f t="shared" si="34"/>
        <v>29.743779343500393</v>
      </c>
      <c r="K67" s="23">
        <f t="shared" si="35"/>
        <v>25455388.799999997</v>
      </c>
      <c r="L67" s="60">
        <f t="shared" si="37"/>
        <v>63.621948743691775</v>
      </c>
      <c r="N67" s="80"/>
    </row>
    <row r="68" spans="1:14" ht="48.75" customHeight="1" x14ac:dyDescent="0.2">
      <c r="A68" s="16">
        <v>326206</v>
      </c>
      <c r="B68" s="75">
        <v>2284722</v>
      </c>
      <c r="C68" s="81" t="str">
        <f>C69:F69</f>
        <v>MEJORAMIENTO DE LOS SERVICIOS DE SALUD DEL ESTABLECIMIENTO DE SALUD PROGRESO, DEL DISTRITO DE CHIMBOTE, PROVINCIA DE SANTA, DEPARTAMENTO DE ANCASH</v>
      </c>
      <c r="D68" s="82">
        <v>73072983</v>
      </c>
      <c r="E68" s="82">
        <v>28923430.600000001</v>
      </c>
      <c r="F68" s="82">
        <v>15971032</v>
      </c>
      <c r="G68" s="82">
        <v>5016921.6900000004</v>
      </c>
      <c r="H68" s="82">
        <v>1498823.47</v>
      </c>
      <c r="I68" s="82">
        <f t="shared" si="36"/>
        <v>6515745.1600000001</v>
      </c>
      <c r="J68" s="40">
        <f t="shared" si="34"/>
        <v>40.797270708617951</v>
      </c>
      <c r="K68" s="23">
        <f t="shared" si="35"/>
        <v>35439175.760000005</v>
      </c>
      <c r="L68" s="40">
        <f t="shared" si="37"/>
        <v>48.498329074645831</v>
      </c>
      <c r="N68" s="80"/>
    </row>
    <row r="69" spans="1:14" ht="52.5" customHeight="1" x14ac:dyDescent="0.2">
      <c r="A69" s="24">
        <v>327681</v>
      </c>
      <c r="B69" s="75">
        <v>2285573</v>
      </c>
      <c r="C69" s="81" t="s">
        <v>67</v>
      </c>
      <c r="D69" s="82">
        <v>45046911.630000003</v>
      </c>
      <c r="E69" s="82">
        <v>2306781.9500000002</v>
      </c>
      <c r="F69" s="82">
        <v>7847244</v>
      </c>
      <c r="G69" s="82">
        <v>371402.1</v>
      </c>
      <c r="H69" s="82">
        <v>43972</v>
      </c>
      <c r="I69" s="82">
        <f t="shared" si="36"/>
        <v>415374.1</v>
      </c>
      <c r="J69" s="60">
        <f t="shared" si="34"/>
        <v>5.293248177321872</v>
      </c>
      <c r="K69" s="23">
        <f t="shared" si="35"/>
        <v>2722156.0500000003</v>
      </c>
      <c r="L69" s="60">
        <f t="shared" si="37"/>
        <v>6.0429360226931053</v>
      </c>
      <c r="N69" s="80"/>
    </row>
    <row r="70" spans="1:14" ht="52.5" customHeight="1" x14ac:dyDescent="0.2">
      <c r="A70" s="16">
        <v>342907</v>
      </c>
      <c r="B70" s="75">
        <v>2303995</v>
      </c>
      <c r="C70" s="81" t="s">
        <v>68</v>
      </c>
      <c r="D70" s="82">
        <v>299767271</v>
      </c>
      <c r="E70" s="82">
        <v>861448.04</v>
      </c>
      <c r="F70" s="82">
        <v>1240718</v>
      </c>
      <c r="G70" s="82">
        <v>0</v>
      </c>
      <c r="H70" s="82">
        <v>0</v>
      </c>
      <c r="I70" s="82">
        <f t="shared" si="36"/>
        <v>0</v>
      </c>
      <c r="J70" s="40">
        <f t="shared" si="34"/>
        <v>0</v>
      </c>
      <c r="K70" s="23">
        <f t="shared" si="35"/>
        <v>861448.04</v>
      </c>
      <c r="L70" s="40">
        <f t="shared" ref="L70:L78" si="38">K70/D70%</f>
        <v>0.28737227954415345</v>
      </c>
      <c r="N70" s="80"/>
    </row>
    <row r="71" spans="1:14" ht="68.45" customHeight="1" x14ac:dyDescent="0.2">
      <c r="A71" s="75">
        <v>2321591</v>
      </c>
      <c r="B71" s="75">
        <v>2321591</v>
      </c>
      <c r="C71" s="81" t="s">
        <v>69</v>
      </c>
      <c r="D71" s="82">
        <v>103449297.95</v>
      </c>
      <c r="E71" s="82">
        <v>143286.01999999999</v>
      </c>
      <c r="F71" s="82">
        <v>2402108</v>
      </c>
      <c r="G71" s="82">
        <v>215234.68</v>
      </c>
      <c r="H71" s="82">
        <v>2827.62</v>
      </c>
      <c r="I71" s="82">
        <f t="shared" si="36"/>
        <v>218062.3</v>
      </c>
      <c r="J71" s="40">
        <f t="shared" si="34"/>
        <v>9.0779556955807141</v>
      </c>
      <c r="K71" s="23">
        <f t="shared" si="35"/>
        <v>361348.31999999995</v>
      </c>
      <c r="L71" s="40">
        <f t="shared" si="38"/>
        <v>0.34929992485270406</v>
      </c>
      <c r="N71" s="80"/>
    </row>
    <row r="72" spans="1:14" ht="48.75" customHeight="1" x14ac:dyDescent="0.2">
      <c r="A72" s="24">
        <v>374288</v>
      </c>
      <c r="B72" s="75">
        <v>2335179</v>
      </c>
      <c r="C72" s="81" t="s">
        <v>70</v>
      </c>
      <c r="D72" s="82">
        <v>123712430.72</v>
      </c>
      <c r="E72" s="82">
        <v>2307541.17</v>
      </c>
      <c r="F72" s="82">
        <v>24208186</v>
      </c>
      <c r="G72" s="82">
        <v>0</v>
      </c>
      <c r="H72" s="82">
        <v>0</v>
      </c>
      <c r="I72" s="82">
        <f t="shared" si="36"/>
        <v>0</v>
      </c>
      <c r="J72" s="40">
        <f t="shared" si="34"/>
        <v>0</v>
      </c>
      <c r="K72" s="23">
        <f t="shared" si="35"/>
        <v>2307541.17</v>
      </c>
      <c r="L72" s="40">
        <f t="shared" si="38"/>
        <v>1.8652460036313481</v>
      </c>
      <c r="N72" s="80"/>
    </row>
    <row r="73" spans="1:14" ht="48.75" customHeight="1" x14ac:dyDescent="0.2">
      <c r="A73" s="75">
        <v>2335476</v>
      </c>
      <c r="B73" s="75">
        <v>2335476</v>
      </c>
      <c r="C73" s="81" t="s">
        <v>71</v>
      </c>
      <c r="D73" s="82">
        <v>33846142</v>
      </c>
      <c r="E73" s="82">
        <v>93650</v>
      </c>
      <c r="F73" s="82">
        <v>1153867</v>
      </c>
      <c r="G73" s="82">
        <v>141218.66</v>
      </c>
      <c r="H73" s="82">
        <v>102138</v>
      </c>
      <c r="I73" s="82">
        <f>+G73+H73</f>
        <v>243356.66</v>
      </c>
      <c r="J73" s="40">
        <f t="shared" si="34"/>
        <v>21.090529497767072</v>
      </c>
      <c r="K73" s="23">
        <f t="shared" si="35"/>
        <v>337006.66000000003</v>
      </c>
      <c r="L73" s="40">
        <f t="shared" si="38"/>
        <v>0.99570184395019101</v>
      </c>
      <c r="N73" s="80"/>
    </row>
    <row r="74" spans="1:14" ht="48.75" customHeight="1" x14ac:dyDescent="0.2">
      <c r="A74" s="16">
        <v>374962</v>
      </c>
      <c r="B74" s="75" t="s">
        <v>207</v>
      </c>
      <c r="C74" s="81" t="s">
        <v>72</v>
      </c>
      <c r="D74" s="82">
        <v>108190617</v>
      </c>
      <c r="E74" s="82">
        <v>942886.15</v>
      </c>
      <c r="F74" s="82">
        <v>1162599</v>
      </c>
      <c r="G74" s="82">
        <v>5981.47</v>
      </c>
      <c r="H74" s="82">
        <v>32858.5</v>
      </c>
      <c r="I74" s="82">
        <f t="shared" si="36"/>
        <v>38839.97</v>
      </c>
      <c r="J74" s="40">
        <f t="shared" si="34"/>
        <v>3.3407881823397405</v>
      </c>
      <c r="K74" s="23">
        <f t="shared" si="35"/>
        <v>981726.12</v>
      </c>
      <c r="L74" s="40">
        <f t="shared" si="38"/>
        <v>0.90740412359419309</v>
      </c>
      <c r="N74" s="80"/>
    </row>
    <row r="75" spans="1:14" ht="48.75" customHeight="1" x14ac:dyDescent="0.2">
      <c r="A75" s="16">
        <v>381809</v>
      </c>
      <c r="B75" s="75">
        <v>2343118</v>
      </c>
      <c r="C75" s="81" t="s">
        <v>73</v>
      </c>
      <c r="D75" s="82">
        <v>18989050</v>
      </c>
      <c r="E75" s="82">
        <v>456205.56</v>
      </c>
      <c r="F75" s="82">
        <v>644331</v>
      </c>
      <c r="G75" s="82">
        <v>97943.12</v>
      </c>
      <c r="H75" s="82">
        <v>124273.46</v>
      </c>
      <c r="I75" s="82">
        <f t="shared" si="36"/>
        <v>222216.58000000002</v>
      </c>
      <c r="J75" s="40">
        <f t="shared" si="34"/>
        <v>34.487954172622459</v>
      </c>
      <c r="K75" s="23">
        <f t="shared" si="35"/>
        <v>678422.14</v>
      </c>
      <c r="L75" s="40">
        <f t="shared" si="38"/>
        <v>3.5727018465905354</v>
      </c>
      <c r="N75" s="80"/>
    </row>
    <row r="76" spans="1:14" ht="47.25" customHeight="1" x14ac:dyDescent="0.2">
      <c r="A76" s="16">
        <v>381818</v>
      </c>
      <c r="B76" s="75">
        <v>2343128</v>
      </c>
      <c r="C76" s="81" t="s">
        <v>74</v>
      </c>
      <c r="D76" s="82">
        <v>29754744.280000001</v>
      </c>
      <c r="E76" s="82">
        <v>2124722.02</v>
      </c>
      <c r="F76" s="82">
        <v>655370</v>
      </c>
      <c r="G76" s="82">
        <v>195049.82</v>
      </c>
      <c r="H76" s="82">
        <v>4920</v>
      </c>
      <c r="I76" s="82">
        <f t="shared" si="36"/>
        <v>199969.82</v>
      </c>
      <c r="J76" s="40">
        <f t="shared" si="34"/>
        <v>30.512507438546166</v>
      </c>
      <c r="K76" s="23">
        <f t="shared" si="35"/>
        <v>2324691.84</v>
      </c>
      <c r="L76" s="40">
        <f t="shared" si="38"/>
        <v>7.812844291733902</v>
      </c>
      <c r="N76" s="80"/>
    </row>
    <row r="77" spans="1:14" ht="47.25" customHeight="1" x14ac:dyDescent="0.2">
      <c r="A77" s="16">
        <v>382078</v>
      </c>
      <c r="B77" s="75">
        <v>2343407</v>
      </c>
      <c r="C77" s="81" t="s">
        <v>75</v>
      </c>
      <c r="D77" s="82">
        <v>77449591.150000006</v>
      </c>
      <c r="E77" s="82">
        <v>22974873.780000001</v>
      </c>
      <c r="F77" s="82">
        <v>20169663</v>
      </c>
      <c r="G77" s="82">
        <v>4163526.47</v>
      </c>
      <c r="H77" s="82">
        <v>281206.57</v>
      </c>
      <c r="I77" s="82">
        <f t="shared" si="36"/>
        <v>4444733.04</v>
      </c>
      <c r="J77" s="40">
        <f t="shared" si="34"/>
        <v>22.036724361730784</v>
      </c>
      <c r="K77" s="23">
        <f t="shared" si="35"/>
        <v>27419606.82</v>
      </c>
      <c r="L77" s="40">
        <f t="shared" si="38"/>
        <v>35.403165352926464</v>
      </c>
      <c r="N77" s="80"/>
    </row>
    <row r="78" spans="1:14" ht="47.25" customHeight="1" x14ac:dyDescent="0.2">
      <c r="A78" s="16">
        <v>382960</v>
      </c>
      <c r="B78" s="75">
        <v>2344420</v>
      </c>
      <c r="C78" s="81" t="s">
        <v>76</v>
      </c>
      <c r="D78" s="82">
        <v>34399283.530000001</v>
      </c>
      <c r="E78" s="82">
        <v>556490.19999999995</v>
      </c>
      <c r="F78" s="82">
        <v>11036843</v>
      </c>
      <c r="G78" s="82">
        <v>3198655.67</v>
      </c>
      <c r="H78" s="82">
        <v>955096.94</v>
      </c>
      <c r="I78" s="82">
        <f t="shared" si="36"/>
        <v>4153752.61</v>
      </c>
      <c r="J78" s="40">
        <f>I78/F78%</f>
        <v>37.635332948017833</v>
      </c>
      <c r="K78" s="23">
        <f t="shared" si="35"/>
        <v>4710242.8099999996</v>
      </c>
      <c r="L78" s="40">
        <f t="shared" si="38"/>
        <v>13.69285149759629</v>
      </c>
      <c r="N78" s="80"/>
    </row>
    <row r="79" spans="1:14" ht="47.25" customHeight="1" x14ac:dyDescent="0.2">
      <c r="A79" s="16">
        <v>383146</v>
      </c>
      <c r="B79" s="75">
        <v>2344621</v>
      </c>
      <c r="C79" s="81" t="s">
        <v>77</v>
      </c>
      <c r="D79" s="82">
        <v>68407859</v>
      </c>
      <c r="E79" s="82">
        <v>552908.76</v>
      </c>
      <c r="F79" s="82">
        <v>1134837</v>
      </c>
      <c r="G79" s="82">
        <v>882972.79</v>
      </c>
      <c r="H79" s="82">
        <v>5000</v>
      </c>
      <c r="I79" s="82">
        <f t="shared" ref="I79:I102" si="39">+G79+H79</f>
        <v>887972.79</v>
      </c>
      <c r="J79" s="40">
        <f t="shared" ref="J79:J102" si="40">I79/F79%</f>
        <v>78.246725300637891</v>
      </c>
      <c r="K79" s="23">
        <f t="shared" ref="K79:K102" si="41">E79+I79</f>
        <v>1440881.55</v>
      </c>
      <c r="L79" s="40">
        <f t="shared" ref="L79:L102" si="42">K79/D79%</f>
        <v>2.1063099635964342</v>
      </c>
      <c r="N79" s="80"/>
    </row>
    <row r="80" spans="1:14" ht="47.25" customHeight="1" x14ac:dyDescent="0.2">
      <c r="A80" s="75">
        <v>2346750</v>
      </c>
      <c r="B80" s="75">
        <v>2346750</v>
      </c>
      <c r="C80" s="81" t="s">
        <v>78</v>
      </c>
      <c r="D80" s="82">
        <v>113121299.98</v>
      </c>
      <c r="E80" s="82">
        <v>0</v>
      </c>
      <c r="F80" s="82">
        <v>1609993</v>
      </c>
      <c r="G80" s="82">
        <v>0</v>
      </c>
      <c r="H80" s="82">
        <v>0</v>
      </c>
      <c r="I80" s="82">
        <f t="shared" si="39"/>
        <v>0</v>
      </c>
      <c r="J80" s="40">
        <f t="shared" si="40"/>
        <v>0</v>
      </c>
      <c r="K80" s="23">
        <f t="shared" si="41"/>
        <v>0</v>
      </c>
      <c r="L80" s="40">
        <f t="shared" si="42"/>
        <v>0</v>
      </c>
      <c r="N80" s="80"/>
    </row>
    <row r="81" spans="1:14" ht="57.75" customHeight="1" x14ac:dyDescent="0.2">
      <c r="A81" s="75">
        <v>2347056</v>
      </c>
      <c r="B81" s="75">
        <v>2347056</v>
      </c>
      <c r="C81" s="81" t="s">
        <v>79</v>
      </c>
      <c r="D81" s="82">
        <v>35712943.119999997</v>
      </c>
      <c r="E81" s="82">
        <v>696041.67</v>
      </c>
      <c r="F81" s="82">
        <v>13777254</v>
      </c>
      <c r="G81" s="82">
        <v>923377.43</v>
      </c>
      <c r="H81" s="82">
        <v>566012.18999999994</v>
      </c>
      <c r="I81" s="82">
        <f t="shared" si="39"/>
        <v>1489389.62</v>
      </c>
      <c r="J81" s="40">
        <f t="shared" si="40"/>
        <v>10.810496924858901</v>
      </c>
      <c r="K81" s="23">
        <f t="shared" si="41"/>
        <v>2185431.29</v>
      </c>
      <c r="L81" s="40">
        <f t="shared" si="42"/>
        <v>6.1194376578168734</v>
      </c>
      <c r="N81" s="80"/>
    </row>
    <row r="82" spans="1:14" ht="57.75" customHeight="1" x14ac:dyDescent="0.2">
      <c r="A82" s="75">
        <v>2362485</v>
      </c>
      <c r="B82" s="75">
        <v>2362485</v>
      </c>
      <c r="C82" s="81" t="s">
        <v>185</v>
      </c>
      <c r="D82" s="82">
        <v>142786859.22999999</v>
      </c>
      <c r="E82" s="82">
        <v>516940.78</v>
      </c>
      <c r="F82" s="82">
        <v>63440636</v>
      </c>
      <c r="G82" s="82">
        <v>100766</v>
      </c>
      <c r="H82" s="82">
        <v>17790</v>
      </c>
      <c r="I82" s="82">
        <f t="shared" si="39"/>
        <v>118556</v>
      </c>
      <c r="J82" s="40">
        <f t="shared" si="40"/>
        <v>0.1868770672475604</v>
      </c>
      <c r="K82" s="23">
        <f t="shared" si="41"/>
        <v>635496.78</v>
      </c>
      <c r="L82" s="40">
        <f t="shared" si="42"/>
        <v>0.44506671232003686</v>
      </c>
      <c r="N82" s="80"/>
    </row>
    <row r="83" spans="1:14" ht="54" customHeight="1" x14ac:dyDescent="0.2">
      <c r="A83" s="75">
        <v>2381374</v>
      </c>
      <c r="B83" s="75">
        <v>2381374</v>
      </c>
      <c r="C83" s="81" t="s">
        <v>186</v>
      </c>
      <c r="D83" s="82">
        <v>104721901.97</v>
      </c>
      <c r="E83" s="82">
        <v>521813.66</v>
      </c>
      <c r="F83" s="82">
        <v>1050114</v>
      </c>
      <c r="G83" s="82">
        <v>25408.98</v>
      </c>
      <c r="H83" s="82">
        <v>188844.67</v>
      </c>
      <c r="I83" s="82">
        <f t="shared" si="39"/>
        <v>214253.65000000002</v>
      </c>
      <c r="J83" s="40">
        <f t="shared" si="40"/>
        <v>20.402894352422692</v>
      </c>
      <c r="K83" s="23">
        <f t="shared" si="41"/>
        <v>736067.31</v>
      </c>
      <c r="L83" s="40">
        <f t="shared" si="42"/>
        <v>0.70287809536811463</v>
      </c>
      <c r="N83" s="80"/>
    </row>
    <row r="84" spans="1:14" ht="49.5" customHeight="1" x14ac:dyDescent="0.2">
      <c r="A84" s="75">
        <v>2386498</v>
      </c>
      <c r="B84" s="75">
        <v>2386498</v>
      </c>
      <c r="C84" s="81" t="s">
        <v>187</v>
      </c>
      <c r="D84" s="82">
        <v>97397247.409999996</v>
      </c>
      <c r="E84" s="82">
        <v>1160</v>
      </c>
      <c r="F84" s="82">
        <v>2043174</v>
      </c>
      <c r="G84" s="82">
        <v>244787.5</v>
      </c>
      <c r="H84" s="82">
        <v>132988.5</v>
      </c>
      <c r="I84" s="82">
        <f t="shared" si="39"/>
        <v>377776</v>
      </c>
      <c r="J84" s="40">
        <f t="shared" si="40"/>
        <v>18.489663631193427</v>
      </c>
      <c r="K84" s="23">
        <f t="shared" si="41"/>
        <v>378936</v>
      </c>
      <c r="L84" s="40">
        <f t="shared" si="42"/>
        <v>0.38906232986733646</v>
      </c>
      <c r="N84" s="80"/>
    </row>
    <row r="85" spans="1:14" ht="57" customHeight="1" x14ac:dyDescent="0.2">
      <c r="A85" s="75">
        <v>2386533</v>
      </c>
      <c r="B85" s="75">
        <v>2386533</v>
      </c>
      <c r="C85" s="81" t="s">
        <v>188</v>
      </c>
      <c r="D85" s="82">
        <v>122556061.31999999</v>
      </c>
      <c r="E85" s="82">
        <v>282469.43</v>
      </c>
      <c r="F85" s="82">
        <v>48716358</v>
      </c>
      <c r="G85" s="82">
        <v>686787.21</v>
      </c>
      <c r="H85" s="82">
        <v>27619.87</v>
      </c>
      <c r="I85" s="82">
        <f t="shared" si="39"/>
        <v>714407.08</v>
      </c>
      <c r="J85" s="40">
        <f t="shared" si="40"/>
        <v>1.4664624149448937</v>
      </c>
      <c r="K85" s="23">
        <f t="shared" si="41"/>
        <v>996876.51</v>
      </c>
      <c r="L85" s="40">
        <f t="shared" si="42"/>
        <v>0.81340449363585998</v>
      </c>
      <c r="N85" s="80"/>
    </row>
    <row r="86" spans="1:14" ht="48" customHeight="1" x14ac:dyDescent="0.2">
      <c r="A86" s="75">
        <v>2386577</v>
      </c>
      <c r="B86" s="75">
        <v>2386577</v>
      </c>
      <c r="C86" s="81" t="s">
        <v>189</v>
      </c>
      <c r="D86" s="82">
        <v>88231060.459999993</v>
      </c>
      <c r="E86" s="82">
        <v>520594.01</v>
      </c>
      <c r="F86" s="82">
        <v>42180923</v>
      </c>
      <c r="G86" s="82">
        <v>707116.35</v>
      </c>
      <c r="H86" s="82">
        <v>34444</v>
      </c>
      <c r="I86" s="82">
        <f t="shared" si="39"/>
        <v>741560.35</v>
      </c>
      <c r="J86" s="40">
        <f>I86/F86%</f>
        <v>1.758046759669057</v>
      </c>
      <c r="K86" s="23">
        <f t="shared" si="41"/>
        <v>1262154.3599999999</v>
      </c>
      <c r="L86" s="40">
        <f t="shared" si="42"/>
        <v>1.4305102459606094</v>
      </c>
      <c r="N86" s="80"/>
    </row>
    <row r="87" spans="1:14" ht="64.5" customHeight="1" x14ac:dyDescent="0.2">
      <c r="A87" s="75">
        <v>2409087</v>
      </c>
      <c r="B87" s="75">
        <v>2409087</v>
      </c>
      <c r="C87" s="81" t="s">
        <v>190</v>
      </c>
      <c r="D87" s="82">
        <v>5774500.3600000003</v>
      </c>
      <c r="E87" s="82">
        <v>177958</v>
      </c>
      <c r="F87" s="82">
        <v>2931602</v>
      </c>
      <c r="G87" s="82">
        <v>68198.16</v>
      </c>
      <c r="H87" s="82">
        <v>0</v>
      </c>
      <c r="I87" s="82">
        <f t="shared" si="39"/>
        <v>68198.16</v>
      </c>
      <c r="J87" s="40">
        <f t="shared" si="40"/>
        <v>2.3263103245256347</v>
      </c>
      <c r="K87" s="23">
        <f t="shared" si="41"/>
        <v>246156.16</v>
      </c>
      <c r="L87" s="40">
        <f t="shared" si="42"/>
        <v>4.2628131380010856</v>
      </c>
      <c r="N87" s="80"/>
    </row>
    <row r="88" spans="1:14" ht="45" customHeight="1" x14ac:dyDescent="0.2">
      <c r="A88" s="75">
        <v>2426613</v>
      </c>
      <c r="B88" s="75">
        <v>2426613</v>
      </c>
      <c r="C88" s="81" t="s">
        <v>191</v>
      </c>
      <c r="D88" s="82">
        <v>704573.7</v>
      </c>
      <c r="E88" s="82">
        <v>0</v>
      </c>
      <c r="F88" s="82">
        <v>704574</v>
      </c>
      <c r="G88" s="82">
        <v>0</v>
      </c>
      <c r="H88" s="82">
        <v>0</v>
      </c>
      <c r="I88" s="82">
        <f t="shared" si="39"/>
        <v>0</v>
      </c>
      <c r="J88" s="40">
        <v>0</v>
      </c>
      <c r="K88" s="23">
        <f t="shared" si="41"/>
        <v>0</v>
      </c>
      <c r="L88" s="40">
        <f t="shared" si="42"/>
        <v>0</v>
      </c>
      <c r="N88" s="80"/>
    </row>
    <row r="89" spans="1:14" ht="45" customHeight="1" x14ac:dyDescent="0.2">
      <c r="A89" s="75">
        <v>2426624</v>
      </c>
      <c r="B89" s="75">
        <v>2426624</v>
      </c>
      <c r="C89" s="81" t="s">
        <v>192</v>
      </c>
      <c r="D89" s="82">
        <v>1203397.99</v>
      </c>
      <c r="E89" s="82">
        <v>0</v>
      </c>
      <c r="F89" s="82">
        <v>1203398</v>
      </c>
      <c r="G89" s="82">
        <v>0</v>
      </c>
      <c r="H89" s="82">
        <v>0</v>
      </c>
      <c r="I89" s="82">
        <f t="shared" si="39"/>
        <v>0</v>
      </c>
      <c r="J89" s="40">
        <f t="shared" si="40"/>
        <v>0</v>
      </c>
      <c r="K89" s="23">
        <f t="shared" si="41"/>
        <v>0</v>
      </c>
      <c r="L89" s="40">
        <f t="shared" si="42"/>
        <v>0</v>
      </c>
      <c r="N89" s="80"/>
    </row>
    <row r="90" spans="1:14" ht="45" customHeight="1" x14ac:dyDescent="0.2">
      <c r="A90" s="75">
        <v>2426626</v>
      </c>
      <c r="B90" s="75">
        <v>2426626</v>
      </c>
      <c r="C90" s="81" t="s">
        <v>193</v>
      </c>
      <c r="D90" s="82">
        <v>1115946.9099999999</v>
      </c>
      <c r="E90" s="82">
        <v>0</v>
      </c>
      <c r="F90" s="82">
        <v>1115947</v>
      </c>
      <c r="G90" s="82">
        <v>0</v>
      </c>
      <c r="H90" s="82">
        <v>0</v>
      </c>
      <c r="I90" s="82">
        <f t="shared" si="39"/>
        <v>0</v>
      </c>
      <c r="J90" s="40">
        <f t="shared" si="40"/>
        <v>0</v>
      </c>
      <c r="K90" s="23">
        <f t="shared" si="41"/>
        <v>0</v>
      </c>
      <c r="L90" s="40">
        <f t="shared" si="42"/>
        <v>0</v>
      </c>
      <c r="N90" s="80"/>
    </row>
    <row r="91" spans="1:14" ht="42" customHeight="1" x14ac:dyDescent="0.2">
      <c r="A91" s="75">
        <v>2426641</v>
      </c>
      <c r="B91" s="75">
        <v>2426641</v>
      </c>
      <c r="C91" s="81" t="s">
        <v>195</v>
      </c>
      <c r="D91" s="82">
        <v>680011.7</v>
      </c>
      <c r="E91" s="82">
        <v>0</v>
      </c>
      <c r="F91" s="82">
        <v>680012</v>
      </c>
      <c r="G91" s="82">
        <v>0</v>
      </c>
      <c r="H91" s="82">
        <v>0</v>
      </c>
      <c r="I91" s="82">
        <f t="shared" si="39"/>
        <v>0</v>
      </c>
      <c r="J91" s="40">
        <f t="shared" si="40"/>
        <v>0</v>
      </c>
      <c r="K91" s="23">
        <f t="shared" si="41"/>
        <v>0</v>
      </c>
      <c r="L91" s="40">
        <f t="shared" si="42"/>
        <v>0</v>
      </c>
      <c r="N91" s="80"/>
    </row>
    <row r="92" spans="1:14" ht="42" customHeight="1" x14ac:dyDescent="0.2">
      <c r="A92" s="75">
        <v>2426642</v>
      </c>
      <c r="B92" s="75">
        <v>2426642</v>
      </c>
      <c r="C92" s="81" t="s">
        <v>194</v>
      </c>
      <c r="D92" s="82">
        <v>2311285.27</v>
      </c>
      <c r="E92" s="82">
        <v>0</v>
      </c>
      <c r="F92" s="82">
        <v>2311285</v>
      </c>
      <c r="G92" s="82">
        <v>2032.77</v>
      </c>
      <c r="H92" s="82">
        <v>0</v>
      </c>
      <c r="I92" s="82">
        <f t="shared" si="39"/>
        <v>2032.77</v>
      </c>
      <c r="J92" s="40">
        <f t="shared" si="40"/>
        <v>8.7949776855731771E-2</v>
      </c>
      <c r="K92" s="23">
        <f t="shared" si="41"/>
        <v>2032.77</v>
      </c>
      <c r="L92" s="40">
        <f t="shared" si="42"/>
        <v>8.794976658160418E-2</v>
      </c>
      <c r="N92" s="80"/>
    </row>
    <row r="93" spans="1:14" ht="42" customHeight="1" x14ac:dyDescent="0.2">
      <c r="A93" s="75">
        <v>2426646</v>
      </c>
      <c r="B93" s="75">
        <v>2426646</v>
      </c>
      <c r="C93" s="81" t="s">
        <v>196</v>
      </c>
      <c r="D93" s="82">
        <v>2204980.04</v>
      </c>
      <c r="E93" s="82">
        <v>0</v>
      </c>
      <c r="F93" s="82">
        <v>2204980</v>
      </c>
      <c r="G93" s="82">
        <v>0</v>
      </c>
      <c r="H93" s="82">
        <v>0</v>
      </c>
      <c r="I93" s="82">
        <f t="shared" si="39"/>
        <v>0</v>
      </c>
      <c r="J93" s="40">
        <f t="shared" si="40"/>
        <v>0</v>
      </c>
      <c r="K93" s="23">
        <f t="shared" si="41"/>
        <v>0</v>
      </c>
      <c r="L93" s="40">
        <f t="shared" si="42"/>
        <v>0</v>
      </c>
      <c r="N93" s="80"/>
    </row>
    <row r="94" spans="1:14" ht="42" customHeight="1" x14ac:dyDescent="0.2">
      <c r="A94" s="75">
        <v>2426659</v>
      </c>
      <c r="B94" s="75">
        <v>2426659</v>
      </c>
      <c r="C94" s="81" t="s">
        <v>197</v>
      </c>
      <c r="D94" s="82">
        <v>1447445.35</v>
      </c>
      <c r="E94" s="82">
        <v>0</v>
      </c>
      <c r="F94" s="82">
        <v>1447445</v>
      </c>
      <c r="G94" s="82">
        <v>0</v>
      </c>
      <c r="H94" s="82">
        <v>0</v>
      </c>
      <c r="I94" s="82">
        <f t="shared" si="39"/>
        <v>0</v>
      </c>
      <c r="J94" s="40">
        <f t="shared" si="40"/>
        <v>0</v>
      </c>
      <c r="K94" s="23">
        <f t="shared" si="41"/>
        <v>0</v>
      </c>
      <c r="L94" s="40">
        <f t="shared" si="42"/>
        <v>0</v>
      </c>
      <c r="N94" s="80"/>
    </row>
    <row r="95" spans="1:14" ht="64.5" customHeight="1" x14ac:dyDescent="0.2">
      <c r="A95" s="75">
        <v>2426758</v>
      </c>
      <c r="B95" s="75">
        <v>2426758</v>
      </c>
      <c r="C95" s="81" t="s">
        <v>198</v>
      </c>
      <c r="D95" s="82">
        <v>2031451</v>
      </c>
      <c r="E95" s="82">
        <v>0</v>
      </c>
      <c r="F95" s="82">
        <v>2031450</v>
      </c>
      <c r="G95" s="82">
        <v>0</v>
      </c>
      <c r="H95" s="82">
        <v>0</v>
      </c>
      <c r="I95" s="82">
        <f t="shared" si="39"/>
        <v>0</v>
      </c>
      <c r="J95" s="40">
        <f t="shared" si="40"/>
        <v>0</v>
      </c>
      <c r="K95" s="23">
        <f t="shared" si="41"/>
        <v>0</v>
      </c>
      <c r="L95" s="40">
        <f t="shared" si="42"/>
        <v>0</v>
      </c>
      <c r="N95" s="80"/>
    </row>
    <row r="96" spans="1:14" ht="48" customHeight="1" x14ac:dyDescent="0.2">
      <c r="A96" s="75">
        <v>2426771</v>
      </c>
      <c r="B96" s="75">
        <v>2426771</v>
      </c>
      <c r="C96" s="81" t="s">
        <v>199</v>
      </c>
      <c r="D96" s="82">
        <v>2737986</v>
      </c>
      <c r="E96" s="82">
        <v>0</v>
      </c>
      <c r="F96" s="82">
        <v>2737986</v>
      </c>
      <c r="G96" s="82">
        <v>0</v>
      </c>
      <c r="H96" s="82">
        <v>0</v>
      </c>
      <c r="I96" s="82">
        <f t="shared" si="39"/>
        <v>0</v>
      </c>
      <c r="J96" s="40">
        <f t="shared" si="40"/>
        <v>0</v>
      </c>
      <c r="K96" s="23">
        <f t="shared" si="41"/>
        <v>0</v>
      </c>
      <c r="L96" s="40">
        <f t="shared" si="42"/>
        <v>0</v>
      </c>
      <c r="N96" s="80"/>
    </row>
    <row r="97" spans="1:14" ht="48" customHeight="1" x14ac:dyDescent="0.2">
      <c r="A97" s="75">
        <v>2426772</v>
      </c>
      <c r="B97" s="75">
        <v>2426772</v>
      </c>
      <c r="C97" s="81" t="s">
        <v>200</v>
      </c>
      <c r="D97" s="82">
        <v>828524</v>
      </c>
      <c r="E97" s="82">
        <v>0</v>
      </c>
      <c r="F97" s="82">
        <v>828524</v>
      </c>
      <c r="G97" s="82">
        <v>0</v>
      </c>
      <c r="H97" s="82">
        <v>0</v>
      </c>
      <c r="I97" s="82">
        <f t="shared" si="39"/>
        <v>0</v>
      </c>
      <c r="J97" s="40">
        <f t="shared" si="40"/>
        <v>0</v>
      </c>
      <c r="K97" s="23">
        <f t="shared" si="41"/>
        <v>0</v>
      </c>
      <c r="L97" s="40">
        <f t="shared" si="42"/>
        <v>0</v>
      </c>
      <c r="N97" s="80"/>
    </row>
    <row r="98" spans="1:14" ht="48" customHeight="1" x14ac:dyDescent="0.2">
      <c r="A98" s="75">
        <v>2426774</v>
      </c>
      <c r="B98" s="75">
        <v>2426774</v>
      </c>
      <c r="C98" s="81" t="s">
        <v>201</v>
      </c>
      <c r="D98" s="82">
        <v>3388944</v>
      </c>
      <c r="E98" s="82">
        <v>0</v>
      </c>
      <c r="F98" s="82">
        <v>3388944</v>
      </c>
      <c r="G98" s="82">
        <v>0</v>
      </c>
      <c r="H98" s="82">
        <v>0</v>
      </c>
      <c r="I98" s="82">
        <f t="shared" si="39"/>
        <v>0</v>
      </c>
      <c r="J98" s="40">
        <f t="shared" si="40"/>
        <v>0</v>
      </c>
      <c r="K98" s="23">
        <f t="shared" si="41"/>
        <v>0</v>
      </c>
      <c r="L98" s="40">
        <f t="shared" si="42"/>
        <v>0</v>
      </c>
      <c r="N98" s="80"/>
    </row>
    <row r="99" spans="1:14" ht="48" customHeight="1" x14ac:dyDescent="0.2">
      <c r="A99" s="75">
        <v>2426775</v>
      </c>
      <c r="B99" s="75">
        <v>2426775</v>
      </c>
      <c r="C99" s="81" t="s">
        <v>202</v>
      </c>
      <c r="D99" s="82">
        <v>1206437</v>
      </c>
      <c r="E99" s="82">
        <v>0</v>
      </c>
      <c r="F99" s="82">
        <v>1206437</v>
      </c>
      <c r="G99" s="82">
        <v>0</v>
      </c>
      <c r="H99" s="82">
        <v>0</v>
      </c>
      <c r="I99" s="82">
        <f t="shared" si="39"/>
        <v>0</v>
      </c>
      <c r="J99" s="40">
        <f t="shared" si="40"/>
        <v>0</v>
      </c>
      <c r="K99" s="23">
        <f t="shared" si="41"/>
        <v>0</v>
      </c>
      <c r="L99" s="40">
        <f t="shared" si="42"/>
        <v>0</v>
      </c>
      <c r="N99" s="80"/>
    </row>
    <row r="100" spans="1:14" ht="64.5" customHeight="1" x14ac:dyDescent="0.2">
      <c r="A100" s="75">
        <v>2426777</v>
      </c>
      <c r="B100" s="75">
        <v>2426777</v>
      </c>
      <c r="C100" s="81" t="s">
        <v>203</v>
      </c>
      <c r="D100" s="82">
        <v>2881119</v>
      </c>
      <c r="E100" s="82">
        <v>0</v>
      </c>
      <c r="F100" s="82">
        <v>2881119</v>
      </c>
      <c r="G100" s="82">
        <v>204613.42</v>
      </c>
      <c r="H100" s="82">
        <v>36804</v>
      </c>
      <c r="I100" s="82">
        <f t="shared" si="39"/>
        <v>241417.42</v>
      </c>
      <c r="J100" s="40">
        <f t="shared" si="40"/>
        <v>8.3792936008543908</v>
      </c>
      <c r="K100" s="23">
        <f t="shared" si="41"/>
        <v>241417.42</v>
      </c>
      <c r="L100" s="40">
        <f t="shared" si="42"/>
        <v>8.3792936008543908</v>
      </c>
      <c r="N100" s="80"/>
    </row>
    <row r="101" spans="1:14" ht="47.25" customHeight="1" x14ac:dyDescent="0.2">
      <c r="A101" s="75">
        <v>2426778</v>
      </c>
      <c r="B101" s="75">
        <v>2426778</v>
      </c>
      <c r="C101" s="81" t="s">
        <v>204</v>
      </c>
      <c r="D101" s="82">
        <v>2295820</v>
      </c>
      <c r="E101" s="82">
        <v>0</v>
      </c>
      <c r="F101" s="82">
        <v>2295820</v>
      </c>
      <c r="G101" s="82">
        <v>238004.52</v>
      </c>
      <c r="H101" s="82">
        <v>18956.5</v>
      </c>
      <c r="I101" s="82">
        <f t="shared" si="39"/>
        <v>256961.02</v>
      </c>
      <c r="J101" s="40">
        <f t="shared" si="40"/>
        <v>11.19255952121682</v>
      </c>
      <c r="K101" s="23">
        <f t="shared" si="41"/>
        <v>256961.02</v>
      </c>
      <c r="L101" s="40">
        <f t="shared" si="42"/>
        <v>11.19255952121682</v>
      </c>
      <c r="N101" s="80"/>
    </row>
    <row r="102" spans="1:14" ht="47.25" customHeight="1" x14ac:dyDescent="0.2">
      <c r="A102" s="75">
        <v>2426793</v>
      </c>
      <c r="B102" s="75">
        <v>2426793</v>
      </c>
      <c r="C102" s="81" t="s">
        <v>205</v>
      </c>
      <c r="D102" s="82">
        <v>2871405</v>
      </c>
      <c r="E102" s="82">
        <v>0</v>
      </c>
      <c r="F102" s="82">
        <v>2871405</v>
      </c>
      <c r="G102" s="82">
        <v>265505.59000000003</v>
      </c>
      <c r="H102" s="82">
        <v>17960</v>
      </c>
      <c r="I102" s="82">
        <f t="shared" si="39"/>
        <v>283465.59000000003</v>
      </c>
      <c r="J102" s="40">
        <f t="shared" si="40"/>
        <v>9.8720170090948525</v>
      </c>
      <c r="K102" s="23">
        <f t="shared" si="41"/>
        <v>283465.59000000003</v>
      </c>
      <c r="L102" s="40">
        <f t="shared" si="42"/>
        <v>9.8720170090948525</v>
      </c>
      <c r="N102" s="80"/>
    </row>
    <row r="103" spans="1:14" ht="27.75" customHeight="1" x14ac:dyDescent="0.2">
      <c r="A103" s="16"/>
      <c r="B103" s="24"/>
      <c r="C103" s="48" t="s">
        <v>37</v>
      </c>
      <c r="D103" s="48"/>
      <c r="E103" s="27">
        <f>+SUM(E104:E105)</f>
        <v>0</v>
      </c>
      <c r="F103" s="27">
        <f>+SUM(F104:F105)</f>
        <v>2289000</v>
      </c>
      <c r="G103" s="27">
        <f>+SUM(G104:G105)</f>
        <v>0</v>
      </c>
      <c r="H103" s="27">
        <f>+SUM(H104:H105)</f>
        <v>0</v>
      </c>
      <c r="I103" s="27">
        <f>+SUM(I104:I105)</f>
        <v>0</v>
      </c>
      <c r="J103" s="49">
        <f>I103/F103%</f>
        <v>0</v>
      </c>
      <c r="K103" s="27">
        <f>+SUM(K104:K104)</f>
        <v>0</v>
      </c>
      <c r="L103" s="27"/>
    </row>
    <row r="104" spans="1:14" ht="64.5" customHeight="1" x14ac:dyDescent="0.2">
      <c r="A104" s="75">
        <v>2430176</v>
      </c>
      <c r="B104" s="75">
        <v>2430176</v>
      </c>
      <c r="C104" s="22" t="s">
        <v>230</v>
      </c>
      <c r="D104" s="23">
        <v>71500</v>
      </c>
      <c r="E104" s="23">
        <v>0</v>
      </c>
      <c r="F104" s="23">
        <v>71500</v>
      </c>
      <c r="G104" s="23">
        <v>0</v>
      </c>
      <c r="H104" s="23">
        <v>0</v>
      </c>
      <c r="I104" s="23">
        <f>+G104+H104</f>
        <v>0</v>
      </c>
      <c r="J104" s="40">
        <f>I104/F104%</f>
        <v>0</v>
      </c>
      <c r="K104" s="23">
        <f>E104+I104</f>
        <v>0</v>
      </c>
      <c r="L104" s="40">
        <f>K104/D104%</f>
        <v>0</v>
      </c>
    </row>
    <row r="105" spans="1:14" ht="64.5" customHeight="1" x14ac:dyDescent="0.2">
      <c r="A105" s="24">
        <v>2440132</v>
      </c>
      <c r="B105" s="24">
        <v>2440132</v>
      </c>
      <c r="C105" s="22" t="s">
        <v>80</v>
      </c>
      <c r="D105" s="23">
        <v>2217500</v>
      </c>
      <c r="E105" s="23">
        <v>0</v>
      </c>
      <c r="F105" s="23">
        <v>2217500</v>
      </c>
      <c r="G105" s="23">
        <v>0</v>
      </c>
      <c r="H105" s="23">
        <v>0</v>
      </c>
      <c r="I105" s="23">
        <f t="shared" ref="I105" si="43">+G105+H105</f>
        <v>0</v>
      </c>
      <c r="J105" s="40">
        <f t="shared" ref="J105:J120" si="44">I105/F105%</f>
        <v>0</v>
      </c>
      <c r="K105" s="23">
        <f t="shared" ref="K105:K121" si="45">E105+I105</f>
        <v>0</v>
      </c>
      <c r="L105" s="40">
        <v>0</v>
      </c>
    </row>
    <row r="106" spans="1:14" ht="26.25" customHeight="1" x14ac:dyDescent="0.2">
      <c r="A106" s="22"/>
      <c r="B106" s="24"/>
      <c r="C106" s="48" t="s">
        <v>251</v>
      </c>
      <c r="D106" s="48"/>
      <c r="E106" s="27">
        <f>SUM(E107:E121)</f>
        <v>11616044.73</v>
      </c>
      <c r="F106" s="27">
        <f>SUM(F107:F121)</f>
        <v>951208</v>
      </c>
      <c r="G106" s="27">
        <f>SUM(G107:G121)</f>
        <v>0</v>
      </c>
      <c r="H106" s="27">
        <f>SUM(H107:H121)</f>
        <v>29800</v>
      </c>
      <c r="I106" s="27">
        <f>SUM(I107:I121)</f>
        <v>29800</v>
      </c>
      <c r="J106" s="56">
        <f>I106/F106%</f>
        <v>3.1328584284404672</v>
      </c>
      <c r="K106" s="27">
        <f>E106+I106</f>
        <v>11645844.73</v>
      </c>
      <c r="L106" s="27"/>
    </row>
    <row r="107" spans="1:14" ht="60.75" customHeight="1" x14ac:dyDescent="0.2">
      <c r="A107" s="24">
        <v>120501</v>
      </c>
      <c r="B107" s="75">
        <v>2133722</v>
      </c>
      <c r="C107" s="22" t="s">
        <v>85</v>
      </c>
      <c r="D107" s="23">
        <v>12673474.029999999</v>
      </c>
      <c r="E107" s="23">
        <v>11616044.73</v>
      </c>
      <c r="F107" s="23">
        <v>25067</v>
      </c>
      <c r="G107" s="23">
        <v>0</v>
      </c>
      <c r="H107" s="23">
        <v>0</v>
      </c>
      <c r="I107" s="23">
        <f t="shared" ref="I107:I121" si="46">+G107+H107</f>
        <v>0</v>
      </c>
      <c r="J107" s="40">
        <f t="shared" si="44"/>
        <v>0</v>
      </c>
      <c r="K107" s="23">
        <f t="shared" si="45"/>
        <v>11616044.73</v>
      </c>
      <c r="L107" s="40">
        <f t="shared" ref="L107:L121" si="47">K107/D107%</f>
        <v>91.656358015987522</v>
      </c>
    </row>
    <row r="108" spans="1:14" ht="102.75" customHeight="1" x14ac:dyDescent="0.2">
      <c r="A108" s="75">
        <v>2430716</v>
      </c>
      <c r="B108" s="75">
        <v>2430716</v>
      </c>
      <c r="C108" s="22" t="s">
        <v>258</v>
      </c>
      <c r="D108" s="23">
        <v>139646.67000000001</v>
      </c>
      <c r="E108" s="23">
        <v>0</v>
      </c>
      <c r="F108" s="23">
        <v>139647</v>
      </c>
      <c r="G108" s="23">
        <v>0</v>
      </c>
      <c r="H108" s="23">
        <v>14900</v>
      </c>
      <c r="I108" s="23">
        <f t="shared" si="46"/>
        <v>14900</v>
      </c>
      <c r="J108" s="40">
        <f t="shared" si="44"/>
        <v>10.669760181027877</v>
      </c>
      <c r="K108" s="23">
        <f t="shared" si="45"/>
        <v>14900</v>
      </c>
      <c r="L108" s="40">
        <f t="shared" si="47"/>
        <v>10.669785394811059</v>
      </c>
    </row>
    <row r="109" spans="1:14" ht="101.25" customHeight="1" x14ac:dyDescent="0.2">
      <c r="A109" s="75">
        <v>2430725</v>
      </c>
      <c r="B109" s="75">
        <v>2430725</v>
      </c>
      <c r="C109" s="22" t="s">
        <v>259</v>
      </c>
      <c r="D109" s="23">
        <v>113396.67</v>
      </c>
      <c r="E109" s="23">
        <v>0</v>
      </c>
      <c r="F109" s="23">
        <v>113397</v>
      </c>
      <c r="G109" s="23">
        <v>0</v>
      </c>
      <c r="H109" s="23">
        <v>14900</v>
      </c>
      <c r="I109" s="23">
        <f t="shared" si="46"/>
        <v>14900</v>
      </c>
      <c r="J109" s="40">
        <f t="shared" si="44"/>
        <v>13.139677416510137</v>
      </c>
      <c r="K109" s="23">
        <f t="shared" si="45"/>
        <v>14900</v>
      </c>
      <c r="L109" s="40">
        <f t="shared" si="47"/>
        <v>13.13971565478951</v>
      </c>
    </row>
    <row r="110" spans="1:14" ht="72" customHeight="1" x14ac:dyDescent="0.2">
      <c r="A110" s="75">
        <v>2430742</v>
      </c>
      <c r="B110" s="75">
        <v>2430742</v>
      </c>
      <c r="C110" s="22" t="s">
        <v>86</v>
      </c>
      <c r="D110" s="23">
        <v>159896.67000000001</v>
      </c>
      <c r="E110" s="23">
        <v>0</v>
      </c>
      <c r="F110" s="23">
        <v>159897</v>
      </c>
      <c r="G110" s="23">
        <v>0</v>
      </c>
      <c r="H110" s="23">
        <v>0</v>
      </c>
      <c r="I110" s="23">
        <f t="shared" si="46"/>
        <v>0</v>
      </c>
      <c r="J110" s="40">
        <f t="shared" si="44"/>
        <v>0</v>
      </c>
      <c r="K110" s="23">
        <f t="shared" si="45"/>
        <v>0</v>
      </c>
      <c r="L110" s="40">
        <f t="shared" si="47"/>
        <v>0</v>
      </c>
    </row>
    <row r="111" spans="1:14" ht="45" customHeight="1" x14ac:dyDescent="0.2">
      <c r="A111" s="75">
        <v>2440339</v>
      </c>
      <c r="B111" s="75">
        <v>2440339</v>
      </c>
      <c r="C111" s="22" t="s">
        <v>87</v>
      </c>
      <c r="D111" s="23">
        <v>35000</v>
      </c>
      <c r="E111" s="23">
        <v>0</v>
      </c>
      <c r="F111" s="23">
        <v>35000</v>
      </c>
      <c r="G111" s="23">
        <v>0</v>
      </c>
      <c r="H111" s="23">
        <v>0</v>
      </c>
      <c r="I111" s="23">
        <f t="shared" si="46"/>
        <v>0</v>
      </c>
      <c r="J111" s="40">
        <f t="shared" si="44"/>
        <v>0</v>
      </c>
      <c r="K111" s="23">
        <f t="shared" si="45"/>
        <v>0</v>
      </c>
      <c r="L111" s="40">
        <f t="shared" si="47"/>
        <v>0</v>
      </c>
    </row>
    <row r="112" spans="1:14" ht="45" customHeight="1" x14ac:dyDescent="0.2">
      <c r="A112" s="75">
        <v>2440358</v>
      </c>
      <c r="B112" s="75">
        <v>2440358</v>
      </c>
      <c r="C112" s="22" t="s">
        <v>88</v>
      </c>
      <c r="D112" s="23">
        <v>110600</v>
      </c>
      <c r="E112" s="23">
        <v>0</v>
      </c>
      <c r="F112" s="23">
        <v>110600</v>
      </c>
      <c r="G112" s="23">
        <v>0</v>
      </c>
      <c r="H112" s="23">
        <v>0</v>
      </c>
      <c r="I112" s="23">
        <f t="shared" si="46"/>
        <v>0</v>
      </c>
      <c r="J112" s="40">
        <f t="shared" si="44"/>
        <v>0</v>
      </c>
      <c r="K112" s="23">
        <f t="shared" si="45"/>
        <v>0</v>
      </c>
      <c r="L112" s="40">
        <f t="shared" si="47"/>
        <v>0</v>
      </c>
    </row>
    <row r="113" spans="1:24" ht="45" customHeight="1" x14ac:dyDescent="0.2">
      <c r="A113" s="75">
        <v>2440361</v>
      </c>
      <c r="B113" s="75">
        <v>2440361</v>
      </c>
      <c r="C113" s="22" t="s">
        <v>89</v>
      </c>
      <c r="D113" s="23">
        <v>110600</v>
      </c>
      <c r="E113" s="23">
        <v>0</v>
      </c>
      <c r="F113" s="23">
        <v>110600</v>
      </c>
      <c r="G113" s="23">
        <v>0</v>
      </c>
      <c r="H113" s="23">
        <v>0</v>
      </c>
      <c r="I113" s="23">
        <f t="shared" si="46"/>
        <v>0</v>
      </c>
      <c r="J113" s="40">
        <f t="shared" si="44"/>
        <v>0</v>
      </c>
      <c r="K113" s="23">
        <f t="shared" si="45"/>
        <v>0</v>
      </c>
      <c r="L113" s="40">
        <f t="shared" si="47"/>
        <v>0</v>
      </c>
    </row>
    <row r="114" spans="1:24" ht="59.25" customHeight="1" x14ac:dyDescent="0.2">
      <c r="A114" s="75">
        <v>2440364</v>
      </c>
      <c r="B114" s="75">
        <v>2440364</v>
      </c>
      <c r="C114" s="22" t="s">
        <v>90</v>
      </c>
      <c r="D114" s="23">
        <v>9000</v>
      </c>
      <c r="E114" s="23">
        <v>0</v>
      </c>
      <c r="F114" s="23">
        <v>9000</v>
      </c>
      <c r="G114" s="23">
        <v>0</v>
      </c>
      <c r="H114" s="23">
        <v>0</v>
      </c>
      <c r="I114" s="23">
        <f t="shared" si="46"/>
        <v>0</v>
      </c>
      <c r="J114" s="40">
        <f t="shared" si="44"/>
        <v>0</v>
      </c>
      <c r="K114" s="23">
        <f t="shared" si="45"/>
        <v>0</v>
      </c>
      <c r="L114" s="40">
        <f t="shared" si="47"/>
        <v>0</v>
      </c>
    </row>
    <row r="115" spans="1:24" ht="49.5" customHeight="1" x14ac:dyDescent="0.2">
      <c r="A115" s="75">
        <v>2440366</v>
      </c>
      <c r="B115" s="75">
        <v>2440366</v>
      </c>
      <c r="C115" s="22" t="s">
        <v>91</v>
      </c>
      <c r="D115" s="23">
        <v>35000</v>
      </c>
      <c r="E115" s="23">
        <v>0</v>
      </c>
      <c r="F115" s="23">
        <v>35000</v>
      </c>
      <c r="G115" s="23">
        <v>0</v>
      </c>
      <c r="H115" s="23">
        <v>0</v>
      </c>
      <c r="I115" s="23">
        <f t="shared" si="46"/>
        <v>0</v>
      </c>
      <c r="J115" s="40">
        <f t="shared" si="44"/>
        <v>0</v>
      </c>
      <c r="K115" s="23">
        <f t="shared" si="45"/>
        <v>0</v>
      </c>
      <c r="L115" s="40">
        <f t="shared" si="47"/>
        <v>0</v>
      </c>
    </row>
    <row r="116" spans="1:24" ht="49.5" customHeight="1" x14ac:dyDescent="0.2">
      <c r="A116" s="75">
        <v>2440367</v>
      </c>
      <c r="B116" s="75">
        <v>2440367</v>
      </c>
      <c r="C116" s="22" t="s">
        <v>92</v>
      </c>
      <c r="D116" s="23">
        <v>35000</v>
      </c>
      <c r="E116" s="23">
        <v>0</v>
      </c>
      <c r="F116" s="23">
        <v>35000</v>
      </c>
      <c r="G116" s="23">
        <v>0</v>
      </c>
      <c r="H116" s="23">
        <v>0</v>
      </c>
      <c r="I116" s="23">
        <f t="shared" si="46"/>
        <v>0</v>
      </c>
      <c r="J116" s="40">
        <f t="shared" si="44"/>
        <v>0</v>
      </c>
      <c r="K116" s="23">
        <f t="shared" si="45"/>
        <v>0</v>
      </c>
      <c r="L116" s="40">
        <f t="shared" si="47"/>
        <v>0</v>
      </c>
    </row>
    <row r="117" spans="1:24" ht="49.5" customHeight="1" x14ac:dyDescent="0.2">
      <c r="A117" s="75">
        <v>2440369</v>
      </c>
      <c r="B117" s="75">
        <v>2440369</v>
      </c>
      <c r="C117" s="22" t="s">
        <v>93</v>
      </c>
      <c r="D117" s="23">
        <v>38000</v>
      </c>
      <c r="E117" s="23">
        <v>0</v>
      </c>
      <c r="F117" s="23">
        <v>38000</v>
      </c>
      <c r="G117" s="23">
        <v>0</v>
      </c>
      <c r="H117" s="23">
        <v>0</v>
      </c>
      <c r="I117" s="23">
        <f t="shared" si="46"/>
        <v>0</v>
      </c>
      <c r="J117" s="40">
        <f t="shared" si="44"/>
        <v>0</v>
      </c>
      <c r="K117" s="23">
        <f t="shared" si="45"/>
        <v>0</v>
      </c>
      <c r="L117" s="40">
        <f t="shared" si="47"/>
        <v>0</v>
      </c>
    </row>
    <row r="118" spans="1:24" ht="66" customHeight="1" x14ac:dyDescent="0.2">
      <c r="A118" s="75">
        <v>2440370</v>
      </c>
      <c r="B118" s="75">
        <v>2440370</v>
      </c>
      <c r="C118" s="22" t="s">
        <v>94</v>
      </c>
      <c r="D118" s="23">
        <v>35000</v>
      </c>
      <c r="E118" s="23">
        <v>0</v>
      </c>
      <c r="F118" s="23">
        <v>35000</v>
      </c>
      <c r="G118" s="23">
        <v>0</v>
      </c>
      <c r="H118" s="23">
        <v>0</v>
      </c>
      <c r="I118" s="23">
        <f t="shared" si="46"/>
        <v>0</v>
      </c>
      <c r="J118" s="40">
        <f t="shared" si="44"/>
        <v>0</v>
      </c>
      <c r="K118" s="23">
        <f t="shared" si="45"/>
        <v>0</v>
      </c>
      <c r="L118" s="40">
        <f t="shared" si="47"/>
        <v>0</v>
      </c>
    </row>
    <row r="119" spans="1:24" ht="66" customHeight="1" x14ac:dyDescent="0.2">
      <c r="A119" s="75">
        <v>2440374</v>
      </c>
      <c r="B119" s="75">
        <v>2440374</v>
      </c>
      <c r="C119" s="22" t="s">
        <v>95</v>
      </c>
      <c r="D119" s="23">
        <v>35000</v>
      </c>
      <c r="E119" s="23">
        <v>0</v>
      </c>
      <c r="F119" s="23">
        <v>35000</v>
      </c>
      <c r="G119" s="23">
        <v>0</v>
      </c>
      <c r="H119" s="23">
        <v>0</v>
      </c>
      <c r="I119" s="23">
        <f t="shared" si="46"/>
        <v>0</v>
      </c>
      <c r="J119" s="40">
        <f t="shared" si="44"/>
        <v>0</v>
      </c>
      <c r="K119" s="23">
        <f t="shared" si="45"/>
        <v>0</v>
      </c>
      <c r="L119" s="40">
        <f t="shared" si="47"/>
        <v>0</v>
      </c>
    </row>
    <row r="120" spans="1:24" ht="66" customHeight="1" x14ac:dyDescent="0.2">
      <c r="A120" s="75">
        <v>2440375</v>
      </c>
      <c r="B120" s="75">
        <v>2440375</v>
      </c>
      <c r="C120" s="22" t="s">
        <v>96</v>
      </c>
      <c r="D120" s="23">
        <v>35000</v>
      </c>
      <c r="E120" s="23">
        <v>0</v>
      </c>
      <c r="F120" s="23">
        <v>35000</v>
      </c>
      <c r="G120" s="23">
        <v>0</v>
      </c>
      <c r="H120" s="23">
        <v>0</v>
      </c>
      <c r="I120" s="23">
        <f t="shared" si="46"/>
        <v>0</v>
      </c>
      <c r="J120" s="40">
        <f t="shared" si="44"/>
        <v>0</v>
      </c>
      <c r="K120" s="23">
        <f t="shared" si="45"/>
        <v>0</v>
      </c>
      <c r="L120" s="40">
        <f t="shared" si="47"/>
        <v>0</v>
      </c>
    </row>
    <row r="121" spans="1:24" ht="61.5" customHeight="1" x14ac:dyDescent="0.2">
      <c r="A121" s="75">
        <v>2440377</v>
      </c>
      <c r="B121" s="75">
        <v>2440377</v>
      </c>
      <c r="C121" s="22" t="s">
        <v>97</v>
      </c>
      <c r="D121" s="23">
        <v>35000</v>
      </c>
      <c r="E121" s="23">
        <v>0</v>
      </c>
      <c r="F121" s="23">
        <v>35000</v>
      </c>
      <c r="G121" s="23">
        <v>0</v>
      </c>
      <c r="H121" s="23">
        <v>0</v>
      </c>
      <c r="I121" s="23">
        <f t="shared" si="46"/>
        <v>0</v>
      </c>
      <c r="J121" s="40">
        <f t="shared" ref="J121" si="48">I121/F121%</f>
        <v>0</v>
      </c>
      <c r="K121" s="23">
        <f t="shared" si="45"/>
        <v>0</v>
      </c>
      <c r="L121" s="40">
        <f t="shared" si="47"/>
        <v>0</v>
      </c>
    </row>
    <row r="122" spans="1:24" ht="26.25" customHeight="1" x14ac:dyDescent="0.2">
      <c r="A122" s="22"/>
      <c r="B122" s="24"/>
      <c r="C122" s="48" t="s">
        <v>252</v>
      </c>
      <c r="D122" s="48"/>
      <c r="E122" s="27">
        <f>SUM(E123:E157)</f>
        <v>13798041.929999998</v>
      </c>
      <c r="F122" s="27">
        <f>SUM(F123:F157)</f>
        <v>8190895</v>
      </c>
      <c r="G122" s="27">
        <f>SUM(G123:G157)</f>
        <v>53880</v>
      </c>
      <c r="H122" s="27">
        <f>SUM(H123:H157)</f>
        <v>150302.33000000002</v>
      </c>
      <c r="I122" s="27">
        <f>SUM(I123:I157)</f>
        <v>204182.33000000002</v>
      </c>
      <c r="J122" s="56">
        <f>I122/F122%</f>
        <v>2.4927963305597256</v>
      </c>
      <c r="K122" s="27">
        <f>E122+I122</f>
        <v>14002224.259999998</v>
      </c>
      <c r="L122" s="27"/>
    </row>
    <row r="123" spans="1:24" ht="45" customHeight="1" x14ac:dyDescent="0.2">
      <c r="A123" s="16">
        <v>21451</v>
      </c>
      <c r="B123" s="75">
        <v>2045646</v>
      </c>
      <c r="C123" s="22" t="s">
        <v>98</v>
      </c>
      <c r="D123" s="23">
        <v>13117817</v>
      </c>
      <c r="E123" s="23">
        <v>11976184.199999999</v>
      </c>
      <c r="F123" s="23">
        <v>1046132</v>
      </c>
      <c r="G123" s="23">
        <v>0</v>
      </c>
      <c r="H123" s="23">
        <v>0</v>
      </c>
      <c r="I123" s="23">
        <f t="shared" ref="I123:I157" si="49">+G123+H123</f>
        <v>0</v>
      </c>
      <c r="J123" s="40">
        <f t="shared" ref="J123:J157" si="50">I123/F123%</f>
        <v>0</v>
      </c>
      <c r="K123" s="23">
        <f t="shared" ref="K123:K157" si="51">E123+I123</f>
        <v>11976184.199999999</v>
      </c>
      <c r="L123" s="40">
        <f t="shared" ref="L123:L157" si="52">K123/D123%</f>
        <v>91.297082433761645</v>
      </c>
      <c r="X123" s="76">
        <f>U123-I123</f>
        <v>0</v>
      </c>
    </row>
    <row r="124" spans="1:24" ht="54" customHeight="1" x14ac:dyDescent="0.2">
      <c r="A124" s="16">
        <v>304009</v>
      </c>
      <c r="B124" s="75">
        <v>2251577</v>
      </c>
      <c r="C124" s="22" t="s">
        <v>99</v>
      </c>
      <c r="D124" s="23">
        <v>6542763.4199999999</v>
      </c>
      <c r="E124" s="23">
        <v>761015.19</v>
      </c>
      <c r="F124" s="23">
        <v>2745949</v>
      </c>
      <c r="G124" s="23">
        <v>0</v>
      </c>
      <c r="H124" s="23">
        <v>128102.33</v>
      </c>
      <c r="I124" s="23">
        <f t="shared" si="49"/>
        <v>128102.33</v>
      </c>
      <c r="J124" s="40">
        <f t="shared" si="50"/>
        <v>4.6651387188909919</v>
      </c>
      <c r="K124" s="23">
        <f t="shared" si="51"/>
        <v>889117.5199999999</v>
      </c>
      <c r="L124" s="40">
        <f t="shared" si="52"/>
        <v>13.589327061439123</v>
      </c>
      <c r="X124" s="76">
        <f t="shared" ref="X124:X157" si="53">U124-I124</f>
        <v>-128102.33</v>
      </c>
    </row>
    <row r="125" spans="1:24" ht="55.5" customHeight="1" x14ac:dyDescent="0.2">
      <c r="A125" s="16">
        <v>351883</v>
      </c>
      <c r="B125" s="75">
        <v>2314303</v>
      </c>
      <c r="C125" s="22" t="s">
        <v>100</v>
      </c>
      <c r="D125" s="23">
        <v>302534.2</v>
      </c>
      <c r="E125" s="23">
        <v>180428.18</v>
      </c>
      <c r="F125" s="23">
        <v>78190</v>
      </c>
      <c r="G125" s="23">
        <v>0</v>
      </c>
      <c r="H125" s="23">
        <v>0</v>
      </c>
      <c r="I125" s="23">
        <f t="shared" si="49"/>
        <v>0</v>
      </c>
      <c r="J125" s="40">
        <f t="shared" si="50"/>
        <v>0</v>
      </c>
      <c r="K125" s="23">
        <f t="shared" si="51"/>
        <v>180428.18</v>
      </c>
      <c r="L125" s="40">
        <f t="shared" si="52"/>
        <v>59.638936688810716</v>
      </c>
      <c r="X125" s="76">
        <f t="shared" si="53"/>
        <v>0</v>
      </c>
    </row>
    <row r="126" spans="1:24" ht="66.75" customHeight="1" x14ac:dyDescent="0.2">
      <c r="A126" s="16">
        <v>351893</v>
      </c>
      <c r="B126" s="75">
        <v>2314313</v>
      </c>
      <c r="C126" s="22" t="s">
        <v>101</v>
      </c>
      <c r="D126" s="23">
        <v>302534.2</v>
      </c>
      <c r="E126" s="23">
        <v>180428.18</v>
      </c>
      <c r="F126" s="23">
        <v>80572</v>
      </c>
      <c r="G126" s="23">
        <v>0</v>
      </c>
      <c r="H126" s="23">
        <v>0</v>
      </c>
      <c r="I126" s="23">
        <f t="shared" si="49"/>
        <v>0</v>
      </c>
      <c r="J126" s="40">
        <f t="shared" si="50"/>
        <v>0</v>
      </c>
      <c r="K126" s="23">
        <f t="shared" si="51"/>
        <v>180428.18</v>
      </c>
      <c r="L126" s="40">
        <f t="shared" si="52"/>
        <v>59.638936688810716</v>
      </c>
      <c r="X126" s="76">
        <f>U126-I126</f>
        <v>0</v>
      </c>
    </row>
    <row r="127" spans="1:24" ht="80.25" customHeight="1" x14ac:dyDescent="0.2">
      <c r="A127" s="16">
        <v>352780</v>
      </c>
      <c r="B127" s="75">
        <v>2315259</v>
      </c>
      <c r="C127" s="22" t="s">
        <v>208</v>
      </c>
      <c r="D127" s="23">
        <v>299924.55</v>
      </c>
      <c r="E127" s="23">
        <v>177963.18</v>
      </c>
      <c r="F127" s="23">
        <v>117372</v>
      </c>
      <c r="G127" s="23">
        <v>0</v>
      </c>
      <c r="H127" s="23">
        <v>0</v>
      </c>
      <c r="I127" s="23">
        <f t="shared" si="49"/>
        <v>0</v>
      </c>
      <c r="J127" s="40">
        <f t="shared" si="50"/>
        <v>0</v>
      </c>
      <c r="K127" s="23">
        <f t="shared" si="51"/>
        <v>177963.18</v>
      </c>
      <c r="L127" s="40">
        <f t="shared" si="52"/>
        <v>59.335982999724429</v>
      </c>
      <c r="X127" s="76">
        <f t="shared" si="53"/>
        <v>0</v>
      </c>
    </row>
    <row r="128" spans="1:24" ht="51" customHeight="1" x14ac:dyDescent="0.2">
      <c r="A128" s="75">
        <v>2426383</v>
      </c>
      <c r="B128" s="75">
        <v>2426383</v>
      </c>
      <c r="C128" s="22" t="s">
        <v>102</v>
      </c>
      <c r="D128" s="23">
        <v>25000</v>
      </c>
      <c r="E128" s="23">
        <v>0</v>
      </c>
      <c r="F128" s="23">
        <v>22800</v>
      </c>
      <c r="G128" s="23">
        <v>0</v>
      </c>
      <c r="H128" s="23">
        <v>0</v>
      </c>
      <c r="I128" s="23">
        <f t="shared" si="49"/>
        <v>0</v>
      </c>
      <c r="J128" s="40">
        <f t="shared" si="50"/>
        <v>0</v>
      </c>
      <c r="K128" s="23">
        <f t="shared" si="51"/>
        <v>0</v>
      </c>
      <c r="L128" s="40">
        <f t="shared" si="52"/>
        <v>0</v>
      </c>
      <c r="X128" s="76">
        <f t="shared" si="53"/>
        <v>0</v>
      </c>
    </row>
    <row r="129" spans="1:24" ht="51" customHeight="1" x14ac:dyDescent="0.2">
      <c r="A129" s="75">
        <v>2426387</v>
      </c>
      <c r="B129" s="75">
        <v>2426387</v>
      </c>
      <c r="C129" s="22" t="s">
        <v>103</v>
      </c>
      <c r="D129" s="23">
        <v>75000</v>
      </c>
      <c r="E129" s="23">
        <v>38000</v>
      </c>
      <c r="F129" s="23">
        <v>22800</v>
      </c>
      <c r="G129" s="23">
        <v>0</v>
      </c>
      <c r="H129" s="23">
        <v>0</v>
      </c>
      <c r="I129" s="23">
        <f t="shared" si="49"/>
        <v>0</v>
      </c>
      <c r="J129" s="40">
        <f t="shared" si="50"/>
        <v>0</v>
      </c>
      <c r="K129" s="23">
        <f t="shared" si="51"/>
        <v>38000</v>
      </c>
      <c r="L129" s="40">
        <f t="shared" si="52"/>
        <v>50.666666666666664</v>
      </c>
      <c r="X129" s="76">
        <f t="shared" si="53"/>
        <v>0</v>
      </c>
    </row>
    <row r="130" spans="1:24" ht="61.5" customHeight="1" x14ac:dyDescent="0.2">
      <c r="A130" s="75">
        <v>2426392</v>
      </c>
      <c r="B130" s="75">
        <v>2426392</v>
      </c>
      <c r="C130" s="22" t="s">
        <v>104</v>
      </c>
      <c r="D130" s="23">
        <v>32500</v>
      </c>
      <c r="E130" s="23">
        <v>20000</v>
      </c>
      <c r="F130" s="23">
        <v>11400</v>
      </c>
      <c r="G130" s="23">
        <v>0</v>
      </c>
      <c r="H130" s="23">
        <v>0</v>
      </c>
      <c r="I130" s="23">
        <f t="shared" si="49"/>
        <v>0</v>
      </c>
      <c r="J130" s="40">
        <f t="shared" si="50"/>
        <v>0</v>
      </c>
      <c r="K130" s="23">
        <f t="shared" si="51"/>
        <v>20000</v>
      </c>
      <c r="L130" s="40">
        <f t="shared" si="52"/>
        <v>61.53846153846154</v>
      </c>
      <c r="X130" s="76">
        <f t="shared" si="53"/>
        <v>0</v>
      </c>
    </row>
    <row r="131" spans="1:24" ht="61.5" customHeight="1" x14ac:dyDescent="0.2">
      <c r="A131" s="75">
        <v>2426394</v>
      </c>
      <c r="B131" s="75">
        <v>2426394</v>
      </c>
      <c r="C131" s="22" t="s">
        <v>105</v>
      </c>
      <c r="D131" s="23">
        <v>12500</v>
      </c>
      <c r="E131" s="23">
        <v>0</v>
      </c>
      <c r="F131" s="23">
        <v>11400</v>
      </c>
      <c r="G131" s="23">
        <v>0</v>
      </c>
      <c r="H131" s="23">
        <v>0</v>
      </c>
      <c r="I131" s="23">
        <f t="shared" si="49"/>
        <v>0</v>
      </c>
      <c r="J131" s="40">
        <f t="shared" si="50"/>
        <v>0</v>
      </c>
      <c r="K131" s="23">
        <f t="shared" si="51"/>
        <v>0</v>
      </c>
      <c r="L131" s="40">
        <f t="shared" si="52"/>
        <v>0</v>
      </c>
      <c r="X131" s="76">
        <f t="shared" si="53"/>
        <v>0</v>
      </c>
    </row>
    <row r="132" spans="1:24" ht="61.5" customHeight="1" x14ac:dyDescent="0.2">
      <c r="A132" s="75">
        <v>2426400</v>
      </c>
      <c r="B132" s="75">
        <v>2426400</v>
      </c>
      <c r="C132" s="22" t="s">
        <v>106</v>
      </c>
      <c r="D132" s="23">
        <v>27500</v>
      </c>
      <c r="E132" s="23">
        <v>12789</v>
      </c>
      <c r="F132" s="23">
        <v>11400</v>
      </c>
      <c r="G132" s="23">
        <v>0</v>
      </c>
      <c r="H132" s="23">
        <v>0</v>
      </c>
      <c r="I132" s="23">
        <f t="shared" si="49"/>
        <v>0</v>
      </c>
      <c r="J132" s="40">
        <f t="shared" si="50"/>
        <v>0</v>
      </c>
      <c r="K132" s="23">
        <f t="shared" si="51"/>
        <v>12789</v>
      </c>
      <c r="L132" s="40">
        <f t="shared" si="52"/>
        <v>46.505454545454548</v>
      </c>
      <c r="X132" s="76">
        <f t="shared" si="53"/>
        <v>0</v>
      </c>
    </row>
    <row r="133" spans="1:24" ht="54.75" customHeight="1" x14ac:dyDescent="0.2">
      <c r="A133" s="75">
        <v>2426401</v>
      </c>
      <c r="B133" s="75">
        <v>2426401</v>
      </c>
      <c r="C133" s="22" t="s">
        <v>107</v>
      </c>
      <c r="D133" s="23">
        <v>12500</v>
      </c>
      <c r="E133" s="23">
        <v>0</v>
      </c>
      <c r="F133" s="23">
        <v>11400</v>
      </c>
      <c r="G133" s="23">
        <v>0</v>
      </c>
      <c r="H133" s="23">
        <v>0</v>
      </c>
      <c r="I133" s="23">
        <f t="shared" si="49"/>
        <v>0</v>
      </c>
      <c r="J133" s="40">
        <f t="shared" si="50"/>
        <v>0</v>
      </c>
      <c r="K133" s="23">
        <f t="shared" si="51"/>
        <v>0</v>
      </c>
      <c r="L133" s="40">
        <f t="shared" si="52"/>
        <v>0</v>
      </c>
      <c r="X133" s="76">
        <f t="shared" si="53"/>
        <v>0</v>
      </c>
    </row>
    <row r="134" spans="1:24" ht="54.75" customHeight="1" x14ac:dyDescent="0.2">
      <c r="A134" s="75">
        <v>2426402</v>
      </c>
      <c r="B134" s="75">
        <v>2426402</v>
      </c>
      <c r="C134" s="22" t="s">
        <v>108</v>
      </c>
      <c r="D134" s="23">
        <v>30000</v>
      </c>
      <c r="E134" s="23">
        <v>12789</v>
      </c>
      <c r="F134" s="23">
        <v>7400</v>
      </c>
      <c r="G134" s="23">
        <v>0</v>
      </c>
      <c r="H134" s="23">
        <v>7400</v>
      </c>
      <c r="I134" s="23">
        <f t="shared" si="49"/>
        <v>7400</v>
      </c>
      <c r="J134" s="40">
        <f t="shared" si="50"/>
        <v>100</v>
      </c>
      <c r="K134" s="23">
        <f t="shared" si="51"/>
        <v>20189</v>
      </c>
      <c r="L134" s="40">
        <f t="shared" si="52"/>
        <v>67.296666666666667</v>
      </c>
      <c r="X134" s="76">
        <f t="shared" si="53"/>
        <v>-7400</v>
      </c>
    </row>
    <row r="135" spans="1:24" ht="54.75" customHeight="1" x14ac:dyDescent="0.2">
      <c r="A135" s="75">
        <v>2426404</v>
      </c>
      <c r="B135" s="75">
        <v>2426404</v>
      </c>
      <c r="C135" s="22" t="s">
        <v>109</v>
      </c>
      <c r="D135" s="23">
        <v>42500</v>
      </c>
      <c r="E135" s="23">
        <v>12789</v>
      </c>
      <c r="F135" s="23">
        <v>18800</v>
      </c>
      <c r="G135" s="23">
        <v>0</v>
      </c>
      <c r="H135" s="23">
        <v>7400</v>
      </c>
      <c r="I135" s="23">
        <f t="shared" si="49"/>
        <v>7400</v>
      </c>
      <c r="J135" s="40">
        <f t="shared" si="50"/>
        <v>39.361702127659576</v>
      </c>
      <c r="K135" s="23">
        <f t="shared" si="51"/>
        <v>20189</v>
      </c>
      <c r="L135" s="40">
        <f t="shared" si="52"/>
        <v>47.503529411764703</v>
      </c>
      <c r="X135" s="76">
        <f t="shared" si="53"/>
        <v>-7400</v>
      </c>
    </row>
    <row r="136" spans="1:24" ht="69" customHeight="1" x14ac:dyDescent="0.2">
      <c r="A136" s="75">
        <v>2426406</v>
      </c>
      <c r="B136" s="75">
        <v>2426406</v>
      </c>
      <c r="C136" s="22" t="s">
        <v>110</v>
      </c>
      <c r="D136" s="23">
        <v>27500</v>
      </c>
      <c r="E136" s="23">
        <v>12789</v>
      </c>
      <c r="F136" s="23">
        <v>11400</v>
      </c>
      <c r="G136" s="23">
        <v>0</v>
      </c>
      <c r="H136" s="23">
        <v>0</v>
      </c>
      <c r="I136" s="23">
        <f t="shared" si="49"/>
        <v>0</v>
      </c>
      <c r="J136" s="40">
        <f t="shared" si="50"/>
        <v>0</v>
      </c>
      <c r="K136" s="23">
        <f t="shared" si="51"/>
        <v>12789</v>
      </c>
      <c r="L136" s="40">
        <f t="shared" si="52"/>
        <v>46.505454545454548</v>
      </c>
      <c r="X136" s="76">
        <f t="shared" si="53"/>
        <v>0</v>
      </c>
    </row>
    <row r="137" spans="1:24" ht="48" customHeight="1" x14ac:dyDescent="0.2">
      <c r="A137" s="75">
        <v>2426408</v>
      </c>
      <c r="B137" s="75">
        <v>2426408</v>
      </c>
      <c r="C137" s="22" t="s">
        <v>111</v>
      </c>
      <c r="D137" s="23">
        <v>40000</v>
      </c>
      <c r="E137" s="23">
        <v>12789</v>
      </c>
      <c r="F137" s="23">
        <v>22800</v>
      </c>
      <c r="G137" s="23">
        <v>0</v>
      </c>
      <c r="H137" s="23">
        <v>0</v>
      </c>
      <c r="I137" s="23">
        <f t="shared" si="49"/>
        <v>0</v>
      </c>
      <c r="J137" s="40">
        <f t="shared" si="50"/>
        <v>0</v>
      </c>
      <c r="K137" s="23">
        <f t="shared" si="51"/>
        <v>12789</v>
      </c>
      <c r="L137" s="40">
        <f t="shared" si="52"/>
        <v>31.9725</v>
      </c>
      <c r="X137" s="76">
        <f t="shared" si="53"/>
        <v>0</v>
      </c>
    </row>
    <row r="138" spans="1:24" ht="48" x14ac:dyDescent="0.2">
      <c r="A138" s="75">
        <v>2426414</v>
      </c>
      <c r="B138" s="75">
        <v>2426414</v>
      </c>
      <c r="C138" s="22" t="s">
        <v>112</v>
      </c>
      <c r="D138" s="23">
        <v>27500</v>
      </c>
      <c r="E138" s="23">
        <v>12789</v>
      </c>
      <c r="F138" s="23">
        <v>11400</v>
      </c>
      <c r="G138" s="23">
        <v>0</v>
      </c>
      <c r="H138" s="23">
        <v>0</v>
      </c>
      <c r="I138" s="23">
        <f t="shared" si="49"/>
        <v>0</v>
      </c>
      <c r="J138" s="40">
        <f t="shared" si="50"/>
        <v>0</v>
      </c>
      <c r="K138" s="23">
        <f t="shared" si="51"/>
        <v>12789</v>
      </c>
      <c r="L138" s="40">
        <f t="shared" si="52"/>
        <v>46.505454545454548</v>
      </c>
      <c r="X138" s="76">
        <f t="shared" si="53"/>
        <v>0</v>
      </c>
    </row>
    <row r="139" spans="1:24" ht="50.25" customHeight="1" x14ac:dyDescent="0.2">
      <c r="A139" s="75">
        <v>2426422</v>
      </c>
      <c r="B139" s="75">
        <v>2426422</v>
      </c>
      <c r="C139" s="22" t="s">
        <v>113</v>
      </c>
      <c r="D139" s="23">
        <v>12500</v>
      </c>
      <c r="E139" s="23">
        <v>0</v>
      </c>
      <c r="F139" s="23">
        <v>11400</v>
      </c>
      <c r="G139" s="23">
        <v>0</v>
      </c>
      <c r="H139" s="23">
        <v>0</v>
      </c>
      <c r="I139" s="23">
        <f t="shared" si="49"/>
        <v>0</v>
      </c>
      <c r="J139" s="40">
        <f t="shared" si="50"/>
        <v>0</v>
      </c>
      <c r="K139" s="23">
        <f t="shared" si="51"/>
        <v>0</v>
      </c>
      <c r="L139" s="40">
        <f t="shared" si="52"/>
        <v>0</v>
      </c>
      <c r="X139" s="76">
        <f t="shared" si="53"/>
        <v>0</v>
      </c>
    </row>
    <row r="140" spans="1:24" ht="44.25" customHeight="1" x14ac:dyDescent="0.2">
      <c r="A140" s="75">
        <v>2426431</v>
      </c>
      <c r="B140" s="75">
        <v>2426431</v>
      </c>
      <c r="C140" s="22" t="s">
        <v>114</v>
      </c>
      <c r="D140" s="23">
        <v>12500</v>
      </c>
      <c r="E140" s="23">
        <v>0</v>
      </c>
      <c r="F140" s="23">
        <v>11400</v>
      </c>
      <c r="G140" s="23">
        <v>0</v>
      </c>
      <c r="H140" s="23">
        <v>0</v>
      </c>
      <c r="I140" s="23">
        <f t="shared" si="49"/>
        <v>0</v>
      </c>
      <c r="J140" s="40">
        <f t="shared" si="50"/>
        <v>0</v>
      </c>
      <c r="K140" s="23">
        <f t="shared" si="51"/>
        <v>0</v>
      </c>
      <c r="L140" s="40">
        <f t="shared" si="52"/>
        <v>0</v>
      </c>
      <c r="X140" s="76">
        <f t="shared" si="53"/>
        <v>0</v>
      </c>
    </row>
    <row r="141" spans="1:24" ht="63.75" customHeight="1" x14ac:dyDescent="0.2">
      <c r="A141" s="75">
        <v>2426435</v>
      </c>
      <c r="B141" s="75">
        <v>2426435</v>
      </c>
      <c r="C141" s="22" t="s">
        <v>115</v>
      </c>
      <c r="D141" s="23">
        <v>30000</v>
      </c>
      <c r="E141" s="23">
        <v>12789</v>
      </c>
      <c r="F141" s="23">
        <v>7400</v>
      </c>
      <c r="G141" s="23">
        <v>0</v>
      </c>
      <c r="H141" s="23">
        <v>7400</v>
      </c>
      <c r="I141" s="23">
        <f t="shared" si="49"/>
        <v>7400</v>
      </c>
      <c r="J141" s="40">
        <f t="shared" si="50"/>
        <v>100</v>
      </c>
      <c r="K141" s="23">
        <f t="shared" si="51"/>
        <v>20189</v>
      </c>
      <c r="L141" s="40">
        <f t="shared" si="52"/>
        <v>67.296666666666667</v>
      </c>
      <c r="X141" s="76">
        <f t="shared" si="53"/>
        <v>-7400</v>
      </c>
    </row>
    <row r="142" spans="1:24" ht="61.5" customHeight="1" x14ac:dyDescent="0.2">
      <c r="A142" s="75">
        <v>2426446</v>
      </c>
      <c r="B142" s="75">
        <v>2426446</v>
      </c>
      <c r="C142" s="22" t="s">
        <v>116</v>
      </c>
      <c r="D142" s="23">
        <v>12500</v>
      </c>
      <c r="E142" s="23">
        <v>0</v>
      </c>
      <c r="F142" s="23">
        <v>11400</v>
      </c>
      <c r="G142" s="23">
        <v>0</v>
      </c>
      <c r="H142" s="23">
        <v>0</v>
      </c>
      <c r="I142" s="23">
        <f t="shared" si="49"/>
        <v>0</v>
      </c>
      <c r="J142" s="40">
        <f t="shared" si="50"/>
        <v>0</v>
      </c>
      <c r="K142" s="23">
        <f t="shared" si="51"/>
        <v>0</v>
      </c>
      <c r="L142" s="40">
        <f t="shared" si="52"/>
        <v>0</v>
      </c>
      <c r="X142" s="76">
        <f t="shared" si="53"/>
        <v>0</v>
      </c>
    </row>
    <row r="143" spans="1:24" ht="61.5" customHeight="1" x14ac:dyDescent="0.2">
      <c r="A143" s="75">
        <v>2426447</v>
      </c>
      <c r="B143" s="75">
        <v>2426447</v>
      </c>
      <c r="C143" s="22" t="s">
        <v>117</v>
      </c>
      <c r="D143" s="23">
        <v>12500</v>
      </c>
      <c r="E143" s="23">
        <v>0</v>
      </c>
      <c r="F143" s="23">
        <v>11400</v>
      </c>
      <c r="G143" s="23">
        <v>0</v>
      </c>
      <c r="H143" s="23">
        <v>0</v>
      </c>
      <c r="I143" s="23">
        <f t="shared" si="49"/>
        <v>0</v>
      </c>
      <c r="J143" s="40">
        <f t="shared" si="50"/>
        <v>0</v>
      </c>
      <c r="K143" s="23">
        <f t="shared" si="51"/>
        <v>0</v>
      </c>
      <c r="L143" s="40">
        <f t="shared" si="52"/>
        <v>0</v>
      </c>
      <c r="X143" s="76">
        <f t="shared" si="53"/>
        <v>0</v>
      </c>
    </row>
    <row r="144" spans="1:24" ht="61.5" customHeight="1" x14ac:dyDescent="0.2">
      <c r="A144" s="75">
        <v>2426449</v>
      </c>
      <c r="B144" s="75">
        <v>2426449</v>
      </c>
      <c r="C144" s="22" t="s">
        <v>291</v>
      </c>
      <c r="D144" s="23">
        <v>1123000</v>
      </c>
      <c r="E144" s="23">
        <v>336500</v>
      </c>
      <c r="F144" s="23">
        <v>743880</v>
      </c>
      <c r="G144" s="23">
        <v>53880</v>
      </c>
      <c r="H144" s="23">
        <v>0</v>
      </c>
      <c r="I144" s="23">
        <f t="shared" si="49"/>
        <v>53880</v>
      </c>
      <c r="J144" s="40">
        <f t="shared" si="50"/>
        <v>7.2431037264074849</v>
      </c>
      <c r="K144" s="23">
        <f t="shared" si="51"/>
        <v>390380</v>
      </c>
      <c r="L144" s="40">
        <f t="shared" si="52"/>
        <v>34.762243989314335</v>
      </c>
      <c r="X144" s="76">
        <f t="shared" si="53"/>
        <v>-53880</v>
      </c>
    </row>
    <row r="145" spans="1:24" ht="42.75" customHeight="1" x14ac:dyDescent="0.2">
      <c r="A145" s="75">
        <v>2426631</v>
      </c>
      <c r="B145" s="75">
        <v>2426631</v>
      </c>
      <c r="C145" s="22" t="s">
        <v>118</v>
      </c>
      <c r="D145" s="23">
        <v>75000</v>
      </c>
      <c r="E145" s="23">
        <v>38000</v>
      </c>
      <c r="F145" s="23">
        <v>22800</v>
      </c>
      <c r="G145" s="23">
        <v>0</v>
      </c>
      <c r="H145" s="23">
        <v>0</v>
      </c>
      <c r="I145" s="23">
        <f t="shared" si="49"/>
        <v>0</v>
      </c>
      <c r="J145" s="40">
        <f t="shared" si="50"/>
        <v>0</v>
      </c>
      <c r="K145" s="23">
        <f t="shared" si="51"/>
        <v>38000</v>
      </c>
      <c r="L145" s="40">
        <f t="shared" si="52"/>
        <v>50.666666666666664</v>
      </c>
      <c r="X145" s="76">
        <f t="shared" si="53"/>
        <v>0</v>
      </c>
    </row>
    <row r="146" spans="1:24" ht="42.75" customHeight="1" x14ac:dyDescent="0.2">
      <c r="A146" s="75">
        <v>2426806</v>
      </c>
      <c r="B146" s="75">
        <v>2426806</v>
      </c>
      <c r="C146" s="22" t="s">
        <v>119</v>
      </c>
      <c r="D146" s="23">
        <v>12500</v>
      </c>
      <c r="E146" s="23">
        <v>0</v>
      </c>
      <c r="F146" s="23">
        <v>11400</v>
      </c>
      <c r="G146" s="23">
        <v>0</v>
      </c>
      <c r="H146" s="23">
        <v>0</v>
      </c>
      <c r="I146" s="23">
        <f t="shared" si="49"/>
        <v>0</v>
      </c>
      <c r="J146" s="40">
        <f t="shared" si="50"/>
        <v>0</v>
      </c>
      <c r="K146" s="23">
        <f t="shared" si="51"/>
        <v>0</v>
      </c>
      <c r="L146" s="40">
        <f t="shared" si="52"/>
        <v>0</v>
      </c>
      <c r="X146" s="76">
        <f t="shared" si="53"/>
        <v>0</v>
      </c>
    </row>
    <row r="147" spans="1:24" ht="121.5" customHeight="1" x14ac:dyDescent="0.2">
      <c r="A147" s="75">
        <v>2440055</v>
      </c>
      <c r="B147" s="75">
        <v>2440055</v>
      </c>
      <c r="C147" s="22" t="s">
        <v>265</v>
      </c>
      <c r="D147" s="23">
        <v>2272000</v>
      </c>
      <c r="E147" s="23">
        <v>0</v>
      </c>
      <c r="F147" s="23">
        <v>2272000</v>
      </c>
      <c r="G147" s="23">
        <v>0</v>
      </c>
      <c r="H147" s="23">
        <v>0</v>
      </c>
      <c r="I147" s="23">
        <f t="shared" si="49"/>
        <v>0</v>
      </c>
      <c r="J147" s="40">
        <f t="shared" si="50"/>
        <v>0</v>
      </c>
      <c r="K147" s="23">
        <f t="shared" si="51"/>
        <v>0</v>
      </c>
      <c r="L147" s="40">
        <f t="shared" si="52"/>
        <v>0</v>
      </c>
      <c r="X147" s="76">
        <f t="shared" si="53"/>
        <v>0</v>
      </c>
    </row>
    <row r="148" spans="1:24" ht="66" customHeight="1" x14ac:dyDescent="0.2">
      <c r="A148" s="75">
        <v>2440148</v>
      </c>
      <c r="B148" s="75">
        <v>2440148</v>
      </c>
      <c r="C148" s="22" t="s">
        <v>120</v>
      </c>
      <c r="D148" s="23">
        <v>90700</v>
      </c>
      <c r="E148" s="23">
        <v>0</v>
      </c>
      <c r="F148" s="23">
        <v>90700</v>
      </c>
      <c r="G148" s="23">
        <v>0</v>
      </c>
      <c r="H148" s="23">
        <v>0</v>
      </c>
      <c r="I148" s="23">
        <f t="shared" si="49"/>
        <v>0</v>
      </c>
      <c r="J148" s="40">
        <f t="shared" si="50"/>
        <v>0</v>
      </c>
      <c r="K148" s="23">
        <f t="shared" si="51"/>
        <v>0</v>
      </c>
      <c r="L148" s="40">
        <f t="shared" si="52"/>
        <v>0</v>
      </c>
      <c r="X148" s="76">
        <f t="shared" si="53"/>
        <v>0</v>
      </c>
    </row>
    <row r="149" spans="1:24" ht="52.5" customHeight="1" x14ac:dyDescent="0.2">
      <c r="A149" s="75">
        <v>2440155</v>
      </c>
      <c r="B149" s="75">
        <v>2440155</v>
      </c>
      <c r="C149" s="22" t="s">
        <v>121</v>
      </c>
      <c r="D149" s="23">
        <v>200000</v>
      </c>
      <c r="E149" s="23">
        <v>0</v>
      </c>
      <c r="F149" s="23">
        <v>200000</v>
      </c>
      <c r="G149" s="23">
        <v>0</v>
      </c>
      <c r="H149" s="23">
        <v>0</v>
      </c>
      <c r="I149" s="23">
        <f t="shared" si="49"/>
        <v>0</v>
      </c>
      <c r="J149" s="40">
        <f t="shared" si="50"/>
        <v>0</v>
      </c>
      <c r="K149" s="23">
        <f t="shared" si="51"/>
        <v>0</v>
      </c>
      <c r="L149" s="40">
        <f t="shared" si="52"/>
        <v>0</v>
      </c>
      <c r="X149" s="76">
        <f t="shared" si="53"/>
        <v>0</v>
      </c>
    </row>
    <row r="150" spans="1:24" ht="52.5" customHeight="1" x14ac:dyDescent="0.2">
      <c r="A150" s="75">
        <v>2440158</v>
      </c>
      <c r="B150" s="75">
        <v>2440158</v>
      </c>
      <c r="C150" s="22" t="s">
        <v>122</v>
      </c>
      <c r="D150" s="23">
        <v>23000</v>
      </c>
      <c r="E150" s="23">
        <v>0</v>
      </c>
      <c r="F150" s="23">
        <v>23000</v>
      </c>
      <c r="G150" s="23">
        <v>0</v>
      </c>
      <c r="H150" s="23">
        <v>0</v>
      </c>
      <c r="I150" s="23">
        <f t="shared" si="49"/>
        <v>0</v>
      </c>
      <c r="J150" s="40">
        <f t="shared" si="50"/>
        <v>0</v>
      </c>
      <c r="K150" s="23">
        <f t="shared" si="51"/>
        <v>0</v>
      </c>
      <c r="L150" s="40">
        <f t="shared" si="52"/>
        <v>0</v>
      </c>
      <c r="X150" s="76">
        <f t="shared" si="53"/>
        <v>0</v>
      </c>
    </row>
    <row r="151" spans="1:24" ht="72.75" customHeight="1" x14ac:dyDescent="0.2">
      <c r="A151" s="75">
        <v>2440165</v>
      </c>
      <c r="B151" s="75">
        <v>2440165</v>
      </c>
      <c r="C151" s="22" t="s">
        <v>123</v>
      </c>
      <c r="D151" s="23">
        <v>58400</v>
      </c>
      <c r="E151" s="23">
        <v>0</v>
      </c>
      <c r="F151" s="23">
        <v>58400</v>
      </c>
      <c r="G151" s="23">
        <v>0</v>
      </c>
      <c r="H151" s="23">
        <v>0</v>
      </c>
      <c r="I151" s="23">
        <f t="shared" si="49"/>
        <v>0</v>
      </c>
      <c r="J151" s="40">
        <f t="shared" si="50"/>
        <v>0</v>
      </c>
      <c r="K151" s="23">
        <f t="shared" si="51"/>
        <v>0</v>
      </c>
      <c r="L151" s="40">
        <f t="shared" si="52"/>
        <v>0</v>
      </c>
      <c r="X151" s="76">
        <f t="shared" si="53"/>
        <v>0</v>
      </c>
    </row>
    <row r="152" spans="1:24" ht="66" customHeight="1" x14ac:dyDescent="0.2">
      <c r="A152" s="75">
        <v>2440175</v>
      </c>
      <c r="B152" s="75">
        <v>2440175</v>
      </c>
      <c r="C152" s="22" t="s">
        <v>124</v>
      </c>
      <c r="D152" s="23">
        <v>73000</v>
      </c>
      <c r="E152" s="23">
        <v>0</v>
      </c>
      <c r="F152" s="23">
        <v>73000</v>
      </c>
      <c r="G152" s="23">
        <v>0</v>
      </c>
      <c r="H152" s="23">
        <v>0</v>
      </c>
      <c r="I152" s="23">
        <f t="shared" si="49"/>
        <v>0</v>
      </c>
      <c r="J152" s="40">
        <f t="shared" si="50"/>
        <v>0</v>
      </c>
      <c r="K152" s="23">
        <f t="shared" si="51"/>
        <v>0</v>
      </c>
      <c r="L152" s="40">
        <f t="shared" si="52"/>
        <v>0</v>
      </c>
      <c r="X152" s="76">
        <f t="shared" si="53"/>
        <v>0</v>
      </c>
    </row>
    <row r="153" spans="1:24" ht="60.75" customHeight="1" x14ac:dyDescent="0.2">
      <c r="A153" s="75">
        <v>2440180</v>
      </c>
      <c r="B153" s="75">
        <v>2440180</v>
      </c>
      <c r="C153" s="22" t="s">
        <v>125</v>
      </c>
      <c r="D153" s="23">
        <v>40700</v>
      </c>
      <c r="E153" s="23">
        <v>0</v>
      </c>
      <c r="F153" s="23">
        <v>40700</v>
      </c>
      <c r="G153" s="23">
        <v>0</v>
      </c>
      <c r="H153" s="23">
        <v>0</v>
      </c>
      <c r="I153" s="23">
        <f t="shared" si="49"/>
        <v>0</v>
      </c>
      <c r="J153" s="40">
        <f t="shared" si="50"/>
        <v>0</v>
      </c>
      <c r="K153" s="23">
        <f t="shared" si="51"/>
        <v>0</v>
      </c>
      <c r="L153" s="40">
        <f t="shared" si="52"/>
        <v>0</v>
      </c>
      <c r="X153" s="76">
        <f t="shared" si="53"/>
        <v>0</v>
      </c>
    </row>
    <row r="154" spans="1:24" ht="60.75" customHeight="1" x14ac:dyDescent="0.2">
      <c r="A154" s="75">
        <v>2440192</v>
      </c>
      <c r="B154" s="75">
        <v>2440192</v>
      </c>
      <c r="C154" s="22" t="s">
        <v>126</v>
      </c>
      <c r="D154" s="23">
        <v>85400</v>
      </c>
      <c r="E154" s="23">
        <v>0</v>
      </c>
      <c r="F154" s="23">
        <v>85400</v>
      </c>
      <c r="G154" s="23">
        <v>0</v>
      </c>
      <c r="H154" s="23">
        <v>0</v>
      </c>
      <c r="I154" s="23">
        <f t="shared" si="49"/>
        <v>0</v>
      </c>
      <c r="J154" s="40">
        <f t="shared" si="50"/>
        <v>0</v>
      </c>
      <c r="K154" s="23">
        <f t="shared" si="51"/>
        <v>0</v>
      </c>
      <c r="L154" s="40">
        <f t="shared" si="52"/>
        <v>0</v>
      </c>
      <c r="X154" s="76">
        <f t="shared" si="53"/>
        <v>0</v>
      </c>
    </row>
    <row r="155" spans="1:24" ht="54.75" customHeight="1" x14ac:dyDescent="0.2">
      <c r="A155" s="75">
        <v>2440195</v>
      </c>
      <c r="B155" s="75">
        <v>2440195</v>
      </c>
      <c r="C155" s="22" t="s">
        <v>127</v>
      </c>
      <c r="D155" s="23">
        <v>50000</v>
      </c>
      <c r="E155" s="23">
        <v>0</v>
      </c>
      <c r="F155" s="23">
        <v>50000</v>
      </c>
      <c r="G155" s="23">
        <v>0</v>
      </c>
      <c r="H155" s="23">
        <v>0</v>
      </c>
      <c r="I155" s="23">
        <f t="shared" si="49"/>
        <v>0</v>
      </c>
      <c r="J155" s="40">
        <f t="shared" si="50"/>
        <v>0</v>
      </c>
      <c r="K155" s="23">
        <f t="shared" si="51"/>
        <v>0</v>
      </c>
      <c r="L155" s="40">
        <f t="shared" si="52"/>
        <v>0</v>
      </c>
      <c r="X155" s="76">
        <f t="shared" si="53"/>
        <v>0</v>
      </c>
    </row>
    <row r="156" spans="1:24" ht="59.25" customHeight="1" x14ac:dyDescent="0.2">
      <c r="A156" s="75">
        <v>2440199</v>
      </c>
      <c r="B156" s="75">
        <v>2440199</v>
      </c>
      <c r="C156" s="22" t="s">
        <v>128</v>
      </c>
      <c r="D156" s="23">
        <v>17700</v>
      </c>
      <c r="E156" s="23">
        <v>0</v>
      </c>
      <c r="F156" s="23">
        <v>17700</v>
      </c>
      <c r="G156" s="23">
        <v>0</v>
      </c>
      <c r="H156" s="23">
        <v>0</v>
      </c>
      <c r="I156" s="23">
        <f t="shared" si="49"/>
        <v>0</v>
      </c>
      <c r="J156" s="40">
        <f t="shared" si="50"/>
        <v>0</v>
      </c>
      <c r="K156" s="23">
        <f t="shared" si="51"/>
        <v>0</v>
      </c>
      <c r="L156" s="40">
        <f t="shared" si="52"/>
        <v>0</v>
      </c>
      <c r="X156" s="76">
        <f t="shared" si="53"/>
        <v>0</v>
      </c>
    </row>
    <row r="157" spans="1:24" ht="59.25" customHeight="1" x14ac:dyDescent="0.2">
      <c r="A157" s="75">
        <v>2440204</v>
      </c>
      <c r="B157" s="75">
        <v>2440204</v>
      </c>
      <c r="C157" s="22" t="s">
        <v>129</v>
      </c>
      <c r="D157" s="23">
        <v>217700</v>
      </c>
      <c r="E157" s="23">
        <v>0</v>
      </c>
      <c r="F157" s="23">
        <v>217700</v>
      </c>
      <c r="G157" s="23">
        <v>0</v>
      </c>
      <c r="H157" s="23">
        <v>0</v>
      </c>
      <c r="I157" s="23">
        <f t="shared" si="49"/>
        <v>0</v>
      </c>
      <c r="J157" s="40">
        <f t="shared" si="50"/>
        <v>0</v>
      </c>
      <c r="K157" s="23">
        <f t="shared" si="51"/>
        <v>0</v>
      </c>
      <c r="L157" s="40">
        <f t="shared" si="52"/>
        <v>0</v>
      </c>
      <c r="X157" s="76">
        <f t="shared" si="53"/>
        <v>0</v>
      </c>
    </row>
    <row r="158" spans="1:24" ht="42.75" customHeight="1" x14ac:dyDescent="0.2">
      <c r="A158" s="75"/>
      <c r="B158" s="24"/>
      <c r="C158" s="48" t="s">
        <v>253</v>
      </c>
      <c r="D158" s="48"/>
      <c r="E158" s="27">
        <f>SUM(E159:E162)</f>
        <v>34566707.869999997</v>
      </c>
      <c r="F158" s="27">
        <f>SUM(F159:F162)</f>
        <v>5279368</v>
      </c>
      <c r="G158" s="27">
        <f>SUM(G159:G162)</f>
        <v>418442.37</v>
      </c>
      <c r="H158" s="27">
        <f>SUM(H159:H162)</f>
        <v>33695</v>
      </c>
      <c r="I158" s="27">
        <f>SUM(I159:I162)</f>
        <v>452137.37</v>
      </c>
      <c r="J158" s="56">
        <f t="shared" ref="J158:J160" si="54">I158/F158%</f>
        <v>8.5642328778747761</v>
      </c>
      <c r="K158" s="27">
        <f t="shared" ref="K158:K162" si="55">E158+I158</f>
        <v>35018845.239999995</v>
      </c>
      <c r="L158" s="27"/>
    </row>
    <row r="159" spans="1:24" ht="51" customHeight="1" x14ac:dyDescent="0.2">
      <c r="A159" s="75">
        <v>66385</v>
      </c>
      <c r="B159" s="75">
        <v>2057397</v>
      </c>
      <c r="C159" s="22" t="s">
        <v>81</v>
      </c>
      <c r="D159" s="53">
        <v>15078978.33</v>
      </c>
      <c r="E159" s="53">
        <v>12987686.369999999</v>
      </c>
      <c r="F159" s="23">
        <v>1123245</v>
      </c>
      <c r="G159" s="53">
        <v>0</v>
      </c>
      <c r="H159" s="23">
        <v>0</v>
      </c>
      <c r="I159" s="53">
        <f>+G159+H159</f>
        <v>0</v>
      </c>
      <c r="J159" s="73">
        <f t="shared" si="54"/>
        <v>0</v>
      </c>
      <c r="K159" s="23">
        <f t="shared" si="55"/>
        <v>12987686.369999999</v>
      </c>
      <c r="L159" s="73">
        <f t="shared" ref="L159:L162" si="56">K159/D159%</f>
        <v>86.131076560808339</v>
      </c>
    </row>
    <row r="160" spans="1:24" ht="51" customHeight="1" x14ac:dyDescent="0.2">
      <c r="A160" s="16">
        <v>108527</v>
      </c>
      <c r="B160" s="75">
        <v>2092092</v>
      </c>
      <c r="C160" s="22" t="s">
        <v>82</v>
      </c>
      <c r="D160" s="23">
        <v>2725244.36</v>
      </c>
      <c r="E160" s="23">
        <v>2412374.2999999998</v>
      </c>
      <c r="F160" s="23">
        <v>178636</v>
      </c>
      <c r="G160" s="53">
        <v>170542.37</v>
      </c>
      <c r="H160" s="53">
        <v>0</v>
      </c>
      <c r="I160" s="53">
        <f t="shared" ref="I160:I162" si="57">+G160+H160</f>
        <v>170542.37</v>
      </c>
      <c r="J160" s="40">
        <f t="shared" si="54"/>
        <v>95.469205535278448</v>
      </c>
      <c r="K160" s="23">
        <f t="shared" si="55"/>
        <v>2582916.67</v>
      </c>
      <c r="L160" s="40">
        <f t="shared" si="56"/>
        <v>94.777433829823607</v>
      </c>
    </row>
    <row r="161" spans="1:12" ht="50.25" customHeight="1" x14ac:dyDescent="0.2">
      <c r="A161" s="16">
        <v>111234</v>
      </c>
      <c r="B161" s="75">
        <v>2112841</v>
      </c>
      <c r="C161" s="22" t="s">
        <v>83</v>
      </c>
      <c r="D161" s="23">
        <v>21413189.73</v>
      </c>
      <c r="E161" s="23">
        <v>9223879.8699999992</v>
      </c>
      <c r="F161" s="23">
        <v>1950000</v>
      </c>
      <c r="G161" s="53">
        <v>0</v>
      </c>
      <c r="H161" s="53">
        <v>0</v>
      </c>
      <c r="I161" s="53">
        <f t="shared" si="57"/>
        <v>0</v>
      </c>
      <c r="J161" s="40">
        <f>I161/F161%</f>
        <v>0</v>
      </c>
      <c r="K161" s="23">
        <f t="shared" si="55"/>
        <v>9223879.8699999992</v>
      </c>
      <c r="L161" s="40">
        <f t="shared" si="56"/>
        <v>43.075693001857125</v>
      </c>
    </row>
    <row r="162" spans="1:12" ht="50.25" customHeight="1" x14ac:dyDescent="0.2">
      <c r="A162" s="16">
        <v>143125</v>
      </c>
      <c r="B162" s="75">
        <v>2131911</v>
      </c>
      <c r="C162" s="22" t="s">
        <v>84</v>
      </c>
      <c r="D162" s="23">
        <v>13168445</v>
      </c>
      <c r="E162" s="23">
        <v>9942767.3300000001</v>
      </c>
      <c r="F162" s="23">
        <v>2027487</v>
      </c>
      <c r="G162" s="53">
        <v>247900</v>
      </c>
      <c r="H162" s="53">
        <v>33695</v>
      </c>
      <c r="I162" s="53">
        <f t="shared" si="57"/>
        <v>281595</v>
      </c>
      <c r="J162" s="40">
        <f>I162/F162%</f>
        <v>13.888868337996742</v>
      </c>
      <c r="K162" s="23">
        <f t="shared" si="55"/>
        <v>10224362.33</v>
      </c>
      <c r="L162" s="40">
        <f t="shared" si="56"/>
        <v>77.642898079461915</v>
      </c>
    </row>
    <row r="163" spans="1:12" ht="41.25" customHeight="1" x14ac:dyDescent="0.2">
      <c r="A163" s="16"/>
      <c r="B163" s="24"/>
      <c r="C163" s="72" t="s">
        <v>38</v>
      </c>
      <c r="D163" s="72"/>
      <c r="E163" s="54">
        <f>SUM(E164:E220)</f>
        <v>653934.84000000008</v>
      </c>
      <c r="F163" s="54">
        <f>SUM(F164:F220)</f>
        <v>4317632</v>
      </c>
      <c r="G163" s="54">
        <f>SUM(G164:G220)</f>
        <v>0</v>
      </c>
      <c r="H163" s="54">
        <f>SUM(H164:H220)</f>
        <v>0</v>
      </c>
      <c r="I163" s="54">
        <f>SUM(I164:I220)</f>
        <v>0</v>
      </c>
      <c r="J163" s="49">
        <f t="shared" ref="J163:J164" si="58">I163/F163%</f>
        <v>0</v>
      </c>
      <c r="K163" s="27">
        <f t="shared" ref="K163:K164" si="59">E163+I163</f>
        <v>653934.84000000008</v>
      </c>
      <c r="L163" s="27"/>
    </row>
    <row r="164" spans="1:12" ht="50.25" customHeight="1" x14ac:dyDescent="0.2">
      <c r="A164" s="89">
        <v>2424545</v>
      </c>
      <c r="B164" s="89">
        <v>2424545</v>
      </c>
      <c r="C164" s="22" t="s">
        <v>130</v>
      </c>
      <c r="D164" s="23">
        <v>383386</v>
      </c>
      <c r="E164" s="23">
        <v>38058.29</v>
      </c>
      <c r="F164" s="23">
        <v>342525</v>
      </c>
      <c r="G164" s="23">
        <v>0</v>
      </c>
      <c r="H164" s="23">
        <v>0</v>
      </c>
      <c r="I164" s="23">
        <f>+G164+H164</f>
        <v>0</v>
      </c>
      <c r="J164" s="40">
        <f t="shared" si="58"/>
        <v>0</v>
      </c>
      <c r="K164" s="23">
        <f t="shared" si="59"/>
        <v>38058.29</v>
      </c>
      <c r="L164" s="40">
        <f t="shared" ref="L164" si="60">K164/D164%</f>
        <v>9.9268856974433071</v>
      </c>
    </row>
    <row r="165" spans="1:12" ht="50.25" customHeight="1" x14ac:dyDescent="0.2">
      <c r="A165" s="89">
        <v>2424719</v>
      </c>
      <c r="B165" s="89">
        <v>2424719</v>
      </c>
      <c r="C165" s="22" t="s">
        <v>131</v>
      </c>
      <c r="D165" s="23">
        <v>621722</v>
      </c>
      <c r="E165" s="23">
        <v>186516.41</v>
      </c>
      <c r="F165" s="23">
        <v>435206</v>
      </c>
      <c r="G165" s="23">
        <v>0</v>
      </c>
      <c r="H165" s="23">
        <v>0</v>
      </c>
      <c r="I165" s="23">
        <f t="shared" ref="I165:I220" si="61">+G165+H165</f>
        <v>0</v>
      </c>
      <c r="J165" s="40">
        <f t="shared" ref="J165:J220" si="62">I165/F165%</f>
        <v>0</v>
      </c>
      <c r="K165" s="23">
        <f t="shared" ref="K165:K220" si="63">E165+I165</f>
        <v>186516.41</v>
      </c>
      <c r="L165" s="40">
        <f t="shared" ref="L165:L220" si="64">K165/D165%</f>
        <v>29.999969439717429</v>
      </c>
    </row>
    <row r="166" spans="1:12" ht="50.25" customHeight="1" x14ac:dyDescent="0.2">
      <c r="A166" s="89">
        <v>2424728</v>
      </c>
      <c r="B166" s="89">
        <v>2424728</v>
      </c>
      <c r="C166" s="22" t="s">
        <v>132</v>
      </c>
      <c r="D166" s="23">
        <v>654546</v>
      </c>
      <c r="E166" s="23">
        <v>196363.64</v>
      </c>
      <c r="F166" s="23">
        <v>458182</v>
      </c>
      <c r="G166" s="23">
        <v>0</v>
      </c>
      <c r="H166" s="23">
        <v>0</v>
      </c>
      <c r="I166" s="23">
        <f t="shared" si="61"/>
        <v>0</v>
      </c>
      <c r="J166" s="40">
        <f t="shared" si="62"/>
        <v>0</v>
      </c>
      <c r="K166" s="23">
        <f t="shared" si="63"/>
        <v>196363.64</v>
      </c>
      <c r="L166" s="40">
        <f t="shared" si="64"/>
        <v>29.999975555575929</v>
      </c>
    </row>
    <row r="167" spans="1:12" ht="61.5" customHeight="1" x14ac:dyDescent="0.2">
      <c r="A167" s="89">
        <v>2424768</v>
      </c>
      <c r="B167" s="89">
        <v>2424768</v>
      </c>
      <c r="C167" s="22" t="s">
        <v>133</v>
      </c>
      <c r="D167" s="23">
        <v>550855</v>
      </c>
      <c r="E167" s="23">
        <v>164656.5</v>
      </c>
      <c r="F167" s="23">
        <v>384199</v>
      </c>
      <c r="G167" s="23">
        <v>0</v>
      </c>
      <c r="H167" s="23">
        <v>0</v>
      </c>
      <c r="I167" s="23">
        <f t="shared" si="61"/>
        <v>0</v>
      </c>
      <c r="J167" s="40">
        <f t="shared" si="62"/>
        <v>0</v>
      </c>
      <c r="K167" s="23">
        <f t="shared" si="63"/>
        <v>164656.5</v>
      </c>
      <c r="L167" s="40">
        <f t="shared" si="64"/>
        <v>29.891078414464786</v>
      </c>
    </row>
    <row r="168" spans="1:12" ht="56.25" customHeight="1" x14ac:dyDescent="0.2">
      <c r="A168" s="89">
        <v>2424777</v>
      </c>
      <c r="B168" s="89">
        <v>2424777</v>
      </c>
      <c r="C168" s="22" t="s">
        <v>134</v>
      </c>
      <c r="D168" s="23">
        <v>77803</v>
      </c>
      <c r="E168" s="23">
        <v>23220</v>
      </c>
      <c r="F168" s="23">
        <v>54180</v>
      </c>
      <c r="G168" s="23">
        <v>0</v>
      </c>
      <c r="H168" s="23">
        <v>0</v>
      </c>
      <c r="I168" s="23">
        <f t="shared" si="61"/>
        <v>0</v>
      </c>
      <c r="J168" s="40">
        <f t="shared" si="62"/>
        <v>0</v>
      </c>
      <c r="K168" s="23">
        <f t="shared" si="63"/>
        <v>23220</v>
      </c>
      <c r="L168" s="40">
        <f t="shared" si="64"/>
        <v>29.844607534413843</v>
      </c>
    </row>
    <row r="169" spans="1:12" ht="46.5" customHeight="1" x14ac:dyDescent="0.2">
      <c r="A169" s="89">
        <v>2424778</v>
      </c>
      <c r="B169" s="89">
        <v>2424778</v>
      </c>
      <c r="C169" s="22" t="s">
        <v>135</v>
      </c>
      <c r="D169" s="23">
        <v>151139</v>
      </c>
      <c r="E169" s="23">
        <v>45120</v>
      </c>
      <c r="F169" s="23">
        <v>105280</v>
      </c>
      <c r="G169" s="23">
        <v>0</v>
      </c>
      <c r="H169" s="23">
        <v>0</v>
      </c>
      <c r="I169" s="23">
        <f t="shared" si="61"/>
        <v>0</v>
      </c>
      <c r="J169" s="40">
        <f t="shared" si="62"/>
        <v>0</v>
      </c>
      <c r="K169" s="23">
        <f t="shared" si="63"/>
        <v>45120</v>
      </c>
      <c r="L169" s="40">
        <f t="shared" si="64"/>
        <v>29.853313836931566</v>
      </c>
    </row>
    <row r="170" spans="1:12" ht="52.5" customHeight="1" x14ac:dyDescent="0.2">
      <c r="A170" s="89">
        <v>2440172</v>
      </c>
      <c r="B170" s="89">
        <v>2440172</v>
      </c>
      <c r="C170" s="22" t="s">
        <v>136</v>
      </c>
      <c r="D170" s="23">
        <v>8945</v>
      </c>
      <c r="E170" s="23">
        <v>0</v>
      </c>
      <c r="F170" s="23">
        <v>9000</v>
      </c>
      <c r="G170" s="23">
        <v>0</v>
      </c>
      <c r="H170" s="23">
        <v>0</v>
      </c>
      <c r="I170" s="23">
        <f t="shared" si="61"/>
        <v>0</v>
      </c>
      <c r="J170" s="40">
        <f t="shared" si="62"/>
        <v>0</v>
      </c>
      <c r="K170" s="23">
        <f t="shared" si="63"/>
        <v>0</v>
      </c>
      <c r="L170" s="40">
        <f t="shared" si="64"/>
        <v>0</v>
      </c>
    </row>
    <row r="171" spans="1:12" ht="50.25" customHeight="1" x14ac:dyDescent="0.2">
      <c r="A171" s="89">
        <v>2440181</v>
      </c>
      <c r="B171" s="89">
        <v>2440181</v>
      </c>
      <c r="C171" s="22" t="s">
        <v>137</v>
      </c>
      <c r="D171" s="23">
        <v>8945</v>
      </c>
      <c r="E171" s="23">
        <v>0</v>
      </c>
      <c r="F171" s="23">
        <v>9000</v>
      </c>
      <c r="G171" s="23">
        <v>0</v>
      </c>
      <c r="H171" s="23">
        <v>0</v>
      </c>
      <c r="I171" s="23">
        <f t="shared" si="61"/>
        <v>0</v>
      </c>
      <c r="J171" s="40">
        <f t="shared" si="62"/>
        <v>0</v>
      </c>
      <c r="K171" s="23">
        <f t="shared" si="63"/>
        <v>0</v>
      </c>
      <c r="L171" s="40">
        <f t="shared" si="64"/>
        <v>0</v>
      </c>
    </row>
    <row r="172" spans="1:12" ht="45.75" customHeight="1" x14ac:dyDescent="0.2">
      <c r="A172" s="89">
        <v>2440189</v>
      </c>
      <c r="B172" s="89">
        <v>2440189</v>
      </c>
      <c r="C172" s="22" t="s">
        <v>138</v>
      </c>
      <c r="D172" s="23">
        <v>8945</v>
      </c>
      <c r="E172" s="23">
        <v>0</v>
      </c>
      <c r="F172" s="23">
        <v>9000</v>
      </c>
      <c r="G172" s="23">
        <v>0</v>
      </c>
      <c r="H172" s="23">
        <v>0</v>
      </c>
      <c r="I172" s="23">
        <f t="shared" si="61"/>
        <v>0</v>
      </c>
      <c r="J172" s="40">
        <f t="shared" si="62"/>
        <v>0</v>
      </c>
      <c r="K172" s="23">
        <f t="shared" si="63"/>
        <v>0</v>
      </c>
      <c r="L172" s="40">
        <f t="shared" si="64"/>
        <v>0</v>
      </c>
    </row>
    <row r="173" spans="1:12" ht="44.25" customHeight="1" x14ac:dyDescent="0.2">
      <c r="A173" s="89">
        <v>2440191</v>
      </c>
      <c r="B173" s="89">
        <v>2440191</v>
      </c>
      <c r="C173" s="22" t="s">
        <v>139</v>
      </c>
      <c r="D173" s="23">
        <v>40820</v>
      </c>
      <c r="E173" s="23">
        <v>0</v>
      </c>
      <c r="F173" s="23">
        <v>40900</v>
      </c>
      <c r="G173" s="23">
        <v>0</v>
      </c>
      <c r="H173" s="23">
        <v>0</v>
      </c>
      <c r="I173" s="23">
        <f t="shared" si="61"/>
        <v>0</v>
      </c>
      <c r="J173" s="40">
        <f t="shared" si="62"/>
        <v>0</v>
      </c>
      <c r="K173" s="23">
        <f t="shared" si="63"/>
        <v>0</v>
      </c>
      <c r="L173" s="40">
        <f t="shared" si="64"/>
        <v>0</v>
      </c>
    </row>
    <row r="174" spans="1:12" ht="49.5" customHeight="1" x14ac:dyDescent="0.2">
      <c r="A174" s="89">
        <v>2440196</v>
      </c>
      <c r="B174" s="89">
        <v>2440196</v>
      </c>
      <c r="C174" s="22" t="s">
        <v>140</v>
      </c>
      <c r="D174" s="23">
        <v>8945</v>
      </c>
      <c r="E174" s="23">
        <v>0</v>
      </c>
      <c r="F174" s="23">
        <v>9000</v>
      </c>
      <c r="G174" s="23">
        <v>0</v>
      </c>
      <c r="H174" s="23">
        <v>0</v>
      </c>
      <c r="I174" s="23">
        <f t="shared" si="61"/>
        <v>0</v>
      </c>
      <c r="J174" s="40">
        <f t="shared" si="62"/>
        <v>0</v>
      </c>
      <c r="K174" s="23">
        <f t="shared" si="63"/>
        <v>0</v>
      </c>
      <c r="L174" s="40">
        <f t="shared" si="64"/>
        <v>0</v>
      </c>
    </row>
    <row r="175" spans="1:12" ht="56.25" customHeight="1" x14ac:dyDescent="0.2">
      <c r="A175" s="89">
        <v>2440206</v>
      </c>
      <c r="B175" s="89">
        <v>2440206</v>
      </c>
      <c r="C175" s="22" t="s">
        <v>141</v>
      </c>
      <c r="D175" s="23">
        <v>8945</v>
      </c>
      <c r="E175" s="23">
        <v>0</v>
      </c>
      <c r="F175" s="23">
        <v>9000</v>
      </c>
      <c r="G175" s="23">
        <v>0</v>
      </c>
      <c r="H175" s="23">
        <v>0</v>
      </c>
      <c r="I175" s="23">
        <f t="shared" si="61"/>
        <v>0</v>
      </c>
      <c r="J175" s="40">
        <f t="shared" si="62"/>
        <v>0</v>
      </c>
      <c r="K175" s="23">
        <f t="shared" si="63"/>
        <v>0</v>
      </c>
      <c r="L175" s="40">
        <f t="shared" si="64"/>
        <v>0</v>
      </c>
    </row>
    <row r="176" spans="1:12" ht="65.25" customHeight="1" x14ac:dyDescent="0.2">
      <c r="A176" s="89">
        <v>2440213</v>
      </c>
      <c r="B176" s="89">
        <v>2440213</v>
      </c>
      <c r="C176" s="22" t="s">
        <v>142</v>
      </c>
      <c r="D176" s="23">
        <v>49765</v>
      </c>
      <c r="E176" s="23">
        <v>0</v>
      </c>
      <c r="F176" s="23">
        <v>49900</v>
      </c>
      <c r="G176" s="23">
        <v>0</v>
      </c>
      <c r="H176" s="23">
        <v>0</v>
      </c>
      <c r="I176" s="23">
        <f t="shared" si="61"/>
        <v>0</v>
      </c>
      <c r="J176" s="40">
        <f t="shared" si="62"/>
        <v>0</v>
      </c>
      <c r="K176" s="23">
        <f t="shared" si="63"/>
        <v>0</v>
      </c>
      <c r="L176" s="40">
        <f t="shared" si="64"/>
        <v>0</v>
      </c>
    </row>
    <row r="177" spans="1:12" ht="65.25" customHeight="1" x14ac:dyDescent="0.2">
      <c r="A177" s="89">
        <v>2440222</v>
      </c>
      <c r="B177" s="89">
        <v>2440222</v>
      </c>
      <c r="C177" s="22" t="s">
        <v>143</v>
      </c>
      <c r="D177" s="23">
        <v>8945</v>
      </c>
      <c r="E177" s="23">
        <v>0</v>
      </c>
      <c r="F177" s="23">
        <v>9000</v>
      </c>
      <c r="G177" s="23">
        <v>0</v>
      </c>
      <c r="H177" s="23">
        <v>0</v>
      </c>
      <c r="I177" s="23">
        <f t="shared" si="61"/>
        <v>0</v>
      </c>
      <c r="J177" s="40">
        <f t="shared" si="62"/>
        <v>0</v>
      </c>
      <c r="K177" s="23">
        <f t="shared" si="63"/>
        <v>0</v>
      </c>
      <c r="L177" s="40">
        <f t="shared" si="64"/>
        <v>0</v>
      </c>
    </row>
    <row r="178" spans="1:12" ht="65.25" customHeight="1" x14ac:dyDescent="0.2">
      <c r="A178" s="89">
        <v>2440224</v>
      </c>
      <c r="B178" s="89">
        <v>2440224</v>
      </c>
      <c r="C178" s="22" t="s">
        <v>144</v>
      </c>
      <c r="D178" s="23">
        <v>8945</v>
      </c>
      <c r="E178" s="23">
        <v>0</v>
      </c>
      <c r="F178" s="23">
        <v>9000</v>
      </c>
      <c r="G178" s="23">
        <v>0</v>
      </c>
      <c r="H178" s="23">
        <v>0</v>
      </c>
      <c r="I178" s="23">
        <f t="shared" si="61"/>
        <v>0</v>
      </c>
      <c r="J178" s="40">
        <f t="shared" si="62"/>
        <v>0</v>
      </c>
      <c r="K178" s="23">
        <f t="shared" si="63"/>
        <v>0</v>
      </c>
      <c r="L178" s="40">
        <f t="shared" si="64"/>
        <v>0</v>
      </c>
    </row>
    <row r="179" spans="1:12" ht="50.25" customHeight="1" x14ac:dyDescent="0.2">
      <c r="A179" s="89">
        <v>2440228</v>
      </c>
      <c r="B179" s="89">
        <v>2440228</v>
      </c>
      <c r="C179" s="22" t="s">
        <v>145</v>
      </c>
      <c r="D179" s="23">
        <v>8945</v>
      </c>
      <c r="E179" s="23">
        <v>0</v>
      </c>
      <c r="F179" s="23">
        <v>9000</v>
      </c>
      <c r="G179" s="23">
        <v>0</v>
      </c>
      <c r="H179" s="23">
        <v>0</v>
      </c>
      <c r="I179" s="23">
        <f t="shared" si="61"/>
        <v>0</v>
      </c>
      <c r="J179" s="40">
        <f t="shared" si="62"/>
        <v>0</v>
      </c>
      <c r="K179" s="23">
        <f t="shared" si="63"/>
        <v>0</v>
      </c>
      <c r="L179" s="40">
        <f t="shared" si="64"/>
        <v>0</v>
      </c>
    </row>
    <row r="180" spans="1:12" ht="50.25" customHeight="1" x14ac:dyDescent="0.2">
      <c r="A180" s="89">
        <v>2440229</v>
      </c>
      <c r="B180" s="89">
        <v>2440229</v>
      </c>
      <c r="C180" s="22" t="s">
        <v>146</v>
      </c>
      <c r="D180" s="23">
        <v>8945</v>
      </c>
      <c r="E180" s="23">
        <v>0</v>
      </c>
      <c r="F180" s="23">
        <v>9000</v>
      </c>
      <c r="G180" s="23">
        <v>0</v>
      </c>
      <c r="H180" s="23">
        <v>0</v>
      </c>
      <c r="I180" s="23">
        <f t="shared" si="61"/>
        <v>0</v>
      </c>
      <c r="J180" s="40">
        <f t="shared" si="62"/>
        <v>0</v>
      </c>
      <c r="K180" s="23">
        <f t="shared" si="63"/>
        <v>0</v>
      </c>
      <c r="L180" s="40">
        <f t="shared" si="64"/>
        <v>0</v>
      </c>
    </row>
    <row r="181" spans="1:12" ht="50.25" customHeight="1" x14ac:dyDescent="0.2">
      <c r="A181" s="89">
        <v>2440254</v>
      </c>
      <c r="B181" s="89">
        <v>2440254</v>
      </c>
      <c r="C181" s="22" t="s">
        <v>147</v>
      </c>
      <c r="D181" s="23">
        <v>8945</v>
      </c>
      <c r="E181" s="23">
        <v>0</v>
      </c>
      <c r="F181" s="23">
        <v>9000</v>
      </c>
      <c r="G181" s="23">
        <v>0</v>
      </c>
      <c r="H181" s="23">
        <v>0</v>
      </c>
      <c r="I181" s="23">
        <f t="shared" si="61"/>
        <v>0</v>
      </c>
      <c r="J181" s="40">
        <f t="shared" si="62"/>
        <v>0</v>
      </c>
      <c r="K181" s="23">
        <f t="shared" si="63"/>
        <v>0</v>
      </c>
      <c r="L181" s="40">
        <f t="shared" si="64"/>
        <v>0</v>
      </c>
    </row>
    <row r="182" spans="1:12" ht="50.25" customHeight="1" x14ac:dyDescent="0.2">
      <c r="A182" s="89">
        <v>2440255</v>
      </c>
      <c r="B182" s="89">
        <v>2440255</v>
      </c>
      <c r="C182" s="22" t="s">
        <v>148</v>
      </c>
      <c r="D182" s="23">
        <v>8945</v>
      </c>
      <c r="E182" s="23">
        <v>0</v>
      </c>
      <c r="F182" s="23">
        <v>9000</v>
      </c>
      <c r="G182" s="23">
        <v>0</v>
      </c>
      <c r="H182" s="23">
        <v>0</v>
      </c>
      <c r="I182" s="23">
        <f t="shared" si="61"/>
        <v>0</v>
      </c>
      <c r="J182" s="40">
        <f t="shared" si="62"/>
        <v>0</v>
      </c>
      <c r="K182" s="23">
        <f t="shared" si="63"/>
        <v>0</v>
      </c>
      <c r="L182" s="40">
        <f t="shared" si="64"/>
        <v>0</v>
      </c>
    </row>
    <row r="183" spans="1:12" ht="50.25" customHeight="1" x14ac:dyDescent="0.2">
      <c r="A183" s="89">
        <v>2440256</v>
      </c>
      <c r="B183" s="89">
        <v>2440256</v>
      </c>
      <c r="C183" s="22" t="s">
        <v>149</v>
      </c>
      <c r="D183" s="23">
        <v>8945</v>
      </c>
      <c r="E183" s="23">
        <v>0</v>
      </c>
      <c r="F183" s="23">
        <v>9000</v>
      </c>
      <c r="G183" s="23">
        <v>0</v>
      </c>
      <c r="H183" s="23">
        <v>0</v>
      </c>
      <c r="I183" s="23">
        <f t="shared" si="61"/>
        <v>0</v>
      </c>
      <c r="J183" s="40">
        <f t="shared" si="62"/>
        <v>0</v>
      </c>
      <c r="K183" s="23">
        <f t="shared" si="63"/>
        <v>0</v>
      </c>
      <c r="L183" s="40">
        <f t="shared" si="64"/>
        <v>0</v>
      </c>
    </row>
    <row r="184" spans="1:12" ht="50.25" customHeight="1" x14ac:dyDescent="0.2">
      <c r="A184" s="89">
        <v>2440257</v>
      </c>
      <c r="B184" s="89">
        <v>2440257</v>
      </c>
      <c r="C184" s="22" t="s">
        <v>150</v>
      </c>
      <c r="D184" s="23">
        <v>8945</v>
      </c>
      <c r="E184" s="23">
        <v>0</v>
      </c>
      <c r="F184" s="23">
        <v>9000</v>
      </c>
      <c r="G184" s="23">
        <v>0</v>
      </c>
      <c r="H184" s="23">
        <v>0</v>
      </c>
      <c r="I184" s="23">
        <f t="shared" si="61"/>
        <v>0</v>
      </c>
      <c r="J184" s="40">
        <f t="shared" si="62"/>
        <v>0</v>
      </c>
      <c r="K184" s="23">
        <f t="shared" si="63"/>
        <v>0</v>
      </c>
      <c r="L184" s="40">
        <f t="shared" si="64"/>
        <v>0</v>
      </c>
    </row>
    <row r="185" spans="1:12" ht="50.25" customHeight="1" x14ac:dyDescent="0.2">
      <c r="A185" s="89">
        <v>2440259</v>
      </c>
      <c r="B185" s="89">
        <v>2440259</v>
      </c>
      <c r="C185" s="22" t="s">
        <v>151</v>
      </c>
      <c r="D185" s="23">
        <v>49765</v>
      </c>
      <c r="E185" s="23">
        <v>0</v>
      </c>
      <c r="F185" s="23">
        <v>49900</v>
      </c>
      <c r="G185" s="23">
        <v>0</v>
      </c>
      <c r="H185" s="23">
        <v>0</v>
      </c>
      <c r="I185" s="23">
        <f t="shared" si="61"/>
        <v>0</v>
      </c>
      <c r="J185" s="40">
        <f t="shared" si="62"/>
        <v>0</v>
      </c>
      <c r="K185" s="23">
        <f t="shared" si="63"/>
        <v>0</v>
      </c>
      <c r="L185" s="40">
        <f t="shared" si="64"/>
        <v>0</v>
      </c>
    </row>
    <row r="186" spans="1:12" ht="41.25" customHeight="1" x14ac:dyDescent="0.2">
      <c r="A186" s="89">
        <v>2440260</v>
      </c>
      <c r="B186" s="89">
        <v>2440260</v>
      </c>
      <c r="C186" s="22" t="s">
        <v>152</v>
      </c>
      <c r="D186" s="23">
        <v>8945</v>
      </c>
      <c r="E186" s="23">
        <v>0</v>
      </c>
      <c r="F186" s="23">
        <v>9000</v>
      </c>
      <c r="G186" s="23">
        <v>0</v>
      </c>
      <c r="H186" s="23">
        <v>0</v>
      </c>
      <c r="I186" s="23">
        <f t="shared" si="61"/>
        <v>0</v>
      </c>
      <c r="J186" s="40">
        <f t="shared" si="62"/>
        <v>0</v>
      </c>
      <c r="K186" s="23">
        <f t="shared" si="63"/>
        <v>0</v>
      </c>
      <c r="L186" s="40">
        <f t="shared" si="64"/>
        <v>0</v>
      </c>
    </row>
    <row r="187" spans="1:12" ht="41.25" customHeight="1" x14ac:dyDescent="0.2">
      <c r="A187" s="89">
        <v>2440261</v>
      </c>
      <c r="B187" s="89">
        <v>2440261</v>
      </c>
      <c r="C187" s="22" t="s">
        <v>153</v>
      </c>
      <c r="D187" s="23">
        <v>8945</v>
      </c>
      <c r="E187" s="23">
        <v>0</v>
      </c>
      <c r="F187" s="23">
        <v>9000</v>
      </c>
      <c r="G187" s="23">
        <v>0</v>
      </c>
      <c r="H187" s="23">
        <v>0</v>
      </c>
      <c r="I187" s="23">
        <f t="shared" si="61"/>
        <v>0</v>
      </c>
      <c r="J187" s="40">
        <f t="shared" si="62"/>
        <v>0</v>
      </c>
      <c r="K187" s="23">
        <f t="shared" si="63"/>
        <v>0</v>
      </c>
      <c r="L187" s="40">
        <f t="shared" si="64"/>
        <v>0</v>
      </c>
    </row>
    <row r="188" spans="1:12" ht="41.25" customHeight="1" x14ac:dyDescent="0.2">
      <c r="A188" s="89">
        <v>2440262</v>
      </c>
      <c r="B188" s="89">
        <v>2440262</v>
      </c>
      <c r="C188" s="22" t="s">
        <v>154</v>
      </c>
      <c r="D188" s="23">
        <v>8945</v>
      </c>
      <c r="E188" s="23">
        <v>0</v>
      </c>
      <c r="F188" s="23">
        <v>9000</v>
      </c>
      <c r="G188" s="23">
        <v>0</v>
      </c>
      <c r="H188" s="23">
        <v>0</v>
      </c>
      <c r="I188" s="23">
        <f t="shared" si="61"/>
        <v>0</v>
      </c>
      <c r="J188" s="40">
        <f t="shared" si="62"/>
        <v>0</v>
      </c>
      <c r="K188" s="23">
        <f t="shared" si="63"/>
        <v>0</v>
      </c>
      <c r="L188" s="40">
        <f t="shared" si="64"/>
        <v>0</v>
      </c>
    </row>
    <row r="189" spans="1:12" ht="41.25" customHeight="1" x14ac:dyDescent="0.2">
      <c r="A189" s="89">
        <v>2440265</v>
      </c>
      <c r="B189" s="89">
        <v>2440265</v>
      </c>
      <c r="C189" s="22" t="s">
        <v>155</v>
      </c>
      <c r="D189" s="23">
        <v>8945</v>
      </c>
      <c r="E189" s="23">
        <v>0</v>
      </c>
      <c r="F189" s="23">
        <v>9000</v>
      </c>
      <c r="G189" s="23">
        <v>0</v>
      </c>
      <c r="H189" s="23">
        <v>0</v>
      </c>
      <c r="I189" s="23">
        <f t="shared" si="61"/>
        <v>0</v>
      </c>
      <c r="J189" s="40">
        <f t="shared" si="62"/>
        <v>0</v>
      </c>
      <c r="K189" s="23">
        <f t="shared" si="63"/>
        <v>0</v>
      </c>
      <c r="L189" s="40">
        <f t="shared" si="64"/>
        <v>0</v>
      </c>
    </row>
    <row r="190" spans="1:12" ht="41.25" customHeight="1" x14ac:dyDescent="0.2">
      <c r="A190" s="89">
        <v>2440266</v>
      </c>
      <c r="B190" s="89">
        <v>2440266</v>
      </c>
      <c r="C190" s="22" t="s">
        <v>156</v>
      </c>
      <c r="D190" s="23">
        <v>8945</v>
      </c>
      <c r="E190" s="23">
        <v>0</v>
      </c>
      <c r="F190" s="23">
        <v>9000</v>
      </c>
      <c r="G190" s="23">
        <v>0</v>
      </c>
      <c r="H190" s="23">
        <v>0</v>
      </c>
      <c r="I190" s="23">
        <f t="shared" si="61"/>
        <v>0</v>
      </c>
      <c r="J190" s="40">
        <f t="shared" si="62"/>
        <v>0</v>
      </c>
      <c r="K190" s="23">
        <f t="shared" si="63"/>
        <v>0</v>
      </c>
      <c r="L190" s="40">
        <f t="shared" si="64"/>
        <v>0</v>
      </c>
    </row>
    <row r="191" spans="1:12" ht="41.25" customHeight="1" x14ac:dyDescent="0.2">
      <c r="A191" s="89">
        <v>2440272</v>
      </c>
      <c r="B191" s="89">
        <v>2440272</v>
      </c>
      <c r="C191" s="22" t="s">
        <v>157</v>
      </c>
      <c r="D191" s="23">
        <v>8945</v>
      </c>
      <c r="E191" s="23">
        <v>0</v>
      </c>
      <c r="F191" s="23">
        <v>9000</v>
      </c>
      <c r="G191" s="23">
        <v>0</v>
      </c>
      <c r="H191" s="23">
        <v>0</v>
      </c>
      <c r="I191" s="23">
        <f t="shared" si="61"/>
        <v>0</v>
      </c>
      <c r="J191" s="40">
        <f t="shared" si="62"/>
        <v>0</v>
      </c>
      <c r="K191" s="23">
        <f t="shared" si="63"/>
        <v>0</v>
      </c>
      <c r="L191" s="40">
        <f t="shared" si="64"/>
        <v>0</v>
      </c>
    </row>
    <row r="192" spans="1:12" ht="41.25" customHeight="1" x14ac:dyDescent="0.2">
      <c r="A192" s="89">
        <v>2440273</v>
      </c>
      <c r="B192" s="89">
        <v>2440273</v>
      </c>
      <c r="C192" s="22" t="s">
        <v>158</v>
      </c>
      <c r="D192" s="23">
        <v>8945</v>
      </c>
      <c r="E192" s="23">
        <v>0</v>
      </c>
      <c r="F192" s="23">
        <v>9000</v>
      </c>
      <c r="G192" s="23">
        <v>0</v>
      </c>
      <c r="H192" s="23">
        <v>0</v>
      </c>
      <c r="I192" s="23">
        <f t="shared" si="61"/>
        <v>0</v>
      </c>
      <c r="J192" s="40">
        <f t="shared" si="62"/>
        <v>0</v>
      </c>
      <c r="K192" s="23">
        <f t="shared" si="63"/>
        <v>0</v>
      </c>
      <c r="L192" s="40">
        <f t="shared" si="64"/>
        <v>0</v>
      </c>
    </row>
    <row r="193" spans="1:12" ht="41.25" customHeight="1" x14ac:dyDescent="0.2">
      <c r="A193" s="89">
        <v>2440274</v>
      </c>
      <c r="B193" s="89">
        <v>2440274</v>
      </c>
      <c r="C193" s="22" t="s">
        <v>159</v>
      </c>
      <c r="D193" s="23">
        <v>8945</v>
      </c>
      <c r="E193" s="23">
        <v>0</v>
      </c>
      <c r="F193" s="23">
        <v>9000</v>
      </c>
      <c r="G193" s="23">
        <v>0</v>
      </c>
      <c r="H193" s="23">
        <v>0</v>
      </c>
      <c r="I193" s="23">
        <f t="shared" si="61"/>
        <v>0</v>
      </c>
      <c r="J193" s="40">
        <f t="shared" si="62"/>
        <v>0</v>
      </c>
      <c r="K193" s="23">
        <f t="shared" si="63"/>
        <v>0</v>
      </c>
      <c r="L193" s="40">
        <f t="shared" si="64"/>
        <v>0</v>
      </c>
    </row>
    <row r="194" spans="1:12" ht="55.5" customHeight="1" x14ac:dyDescent="0.2">
      <c r="A194" s="89">
        <v>2440276</v>
      </c>
      <c r="B194" s="89">
        <v>2440276</v>
      </c>
      <c r="C194" s="22" t="s">
        <v>160</v>
      </c>
      <c r="D194" s="23">
        <v>8945</v>
      </c>
      <c r="E194" s="23">
        <v>0</v>
      </c>
      <c r="F194" s="23">
        <v>9000</v>
      </c>
      <c r="G194" s="23">
        <v>0</v>
      </c>
      <c r="H194" s="23">
        <v>0</v>
      </c>
      <c r="I194" s="23">
        <f t="shared" si="61"/>
        <v>0</v>
      </c>
      <c r="J194" s="40">
        <f t="shared" si="62"/>
        <v>0</v>
      </c>
      <c r="K194" s="23">
        <f t="shared" si="63"/>
        <v>0</v>
      </c>
      <c r="L194" s="40">
        <f t="shared" si="64"/>
        <v>0</v>
      </c>
    </row>
    <row r="195" spans="1:12" ht="55.5" customHeight="1" x14ac:dyDescent="0.2">
      <c r="A195" s="89">
        <v>2440277</v>
      </c>
      <c r="B195" s="89">
        <v>2440277</v>
      </c>
      <c r="C195" s="22" t="s">
        <v>161</v>
      </c>
      <c r="D195" s="23">
        <v>8945</v>
      </c>
      <c r="E195" s="23">
        <v>0</v>
      </c>
      <c r="F195" s="23">
        <v>9000</v>
      </c>
      <c r="G195" s="23">
        <v>0</v>
      </c>
      <c r="H195" s="23">
        <v>0</v>
      </c>
      <c r="I195" s="23">
        <f t="shared" si="61"/>
        <v>0</v>
      </c>
      <c r="J195" s="40">
        <f t="shared" si="62"/>
        <v>0</v>
      </c>
      <c r="K195" s="23">
        <f t="shared" si="63"/>
        <v>0</v>
      </c>
      <c r="L195" s="40">
        <f t="shared" si="64"/>
        <v>0</v>
      </c>
    </row>
    <row r="196" spans="1:12" ht="55.5" customHeight="1" x14ac:dyDescent="0.2">
      <c r="A196" s="89">
        <v>2440282</v>
      </c>
      <c r="B196" s="89">
        <v>2440282</v>
      </c>
      <c r="C196" s="22" t="s">
        <v>162</v>
      </c>
      <c r="D196" s="23">
        <v>8945</v>
      </c>
      <c r="E196" s="23">
        <v>0</v>
      </c>
      <c r="F196" s="23">
        <v>9000</v>
      </c>
      <c r="G196" s="23">
        <v>0</v>
      </c>
      <c r="H196" s="23">
        <v>0</v>
      </c>
      <c r="I196" s="23">
        <f t="shared" si="61"/>
        <v>0</v>
      </c>
      <c r="J196" s="40">
        <f t="shared" si="62"/>
        <v>0</v>
      </c>
      <c r="K196" s="23">
        <f t="shared" si="63"/>
        <v>0</v>
      </c>
      <c r="L196" s="40">
        <f t="shared" si="64"/>
        <v>0</v>
      </c>
    </row>
    <row r="197" spans="1:12" ht="55.5" customHeight="1" x14ac:dyDescent="0.2">
      <c r="A197" s="89">
        <v>2440285</v>
      </c>
      <c r="B197" s="89">
        <v>2440285</v>
      </c>
      <c r="C197" s="22" t="s">
        <v>163</v>
      </c>
      <c r="D197" s="23">
        <v>8945</v>
      </c>
      <c r="E197" s="23">
        <v>0</v>
      </c>
      <c r="F197" s="23">
        <v>9000</v>
      </c>
      <c r="G197" s="23">
        <v>0</v>
      </c>
      <c r="H197" s="23">
        <v>0</v>
      </c>
      <c r="I197" s="23">
        <f t="shared" si="61"/>
        <v>0</v>
      </c>
      <c r="J197" s="40">
        <f t="shared" si="62"/>
        <v>0</v>
      </c>
      <c r="K197" s="23">
        <f t="shared" si="63"/>
        <v>0</v>
      </c>
      <c r="L197" s="40">
        <f t="shared" si="64"/>
        <v>0</v>
      </c>
    </row>
    <row r="198" spans="1:12" ht="55.5" customHeight="1" x14ac:dyDescent="0.2">
      <c r="A198" s="89">
        <v>2440286</v>
      </c>
      <c r="B198" s="89">
        <v>2440286</v>
      </c>
      <c r="C198" s="22" t="s">
        <v>164</v>
      </c>
      <c r="D198" s="23">
        <v>8945</v>
      </c>
      <c r="E198" s="23">
        <v>0</v>
      </c>
      <c r="F198" s="23">
        <v>9000</v>
      </c>
      <c r="G198" s="23">
        <v>0</v>
      </c>
      <c r="H198" s="23">
        <v>0</v>
      </c>
      <c r="I198" s="23">
        <f t="shared" si="61"/>
        <v>0</v>
      </c>
      <c r="J198" s="40">
        <f t="shared" si="62"/>
        <v>0</v>
      </c>
      <c r="K198" s="23">
        <f t="shared" si="63"/>
        <v>0</v>
      </c>
      <c r="L198" s="40">
        <f t="shared" si="64"/>
        <v>0</v>
      </c>
    </row>
    <row r="199" spans="1:12" ht="55.5" customHeight="1" x14ac:dyDescent="0.2">
      <c r="A199" s="89">
        <v>2440288</v>
      </c>
      <c r="B199" s="89">
        <v>2440288</v>
      </c>
      <c r="C199" s="22" t="s">
        <v>165</v>
      </c>
      <c r="D199" s="23">
        <v>8945</v>
      </c>
      <c r="E199" s="23">
        <v>0</v>
      </c>
      <c r="F199" s="23">
        <v>9000</v>
      </c>
      <c r="G199" s="23">
        <v>0</v>
      </c>
      <c r="H199" s="23">
        <v>0</v>
      </c>
      <c r="I199" s="23">
        <f t="shared" si="61"/>
        <v>0</v>
      </c>
      <c r="J199" s="40">
        <f t="shared" si="62"/>
        <v>0</v>
      </c>
      <c r="K199" s="23">
        <f t="shared" si="63"/>
        <v>0</v>
      </c>
      <c r="L199" s="40">
        <f t="shared" si="64"/>
        <v>0</v>
      </c>
    </row>
    <row r="200" spans="1:12" ht="55.5" customHeight="1" x14ac:dyDescent="0.2">
      <c r="A200" s="89">
        <v>2440290</v>
      </c>
      <c r="B200" s="89">
        <v>2440290</v>
      </c>
      <c r="C200" s="22" t="s">
        <v>294</v>
      </c>
      <c r="D200" s="23">
        <v>8945</v>
      </c>
      <c r="E200" s="23">
        <v>0</v>
      </c>
      <c r="F200" s="23">
        <v>9000</v>
      </c>
      <c r="G200" s="23">
        <v>0</v>
      </c>
      <c r="H200" s="23">
        <v>0</v>
      </c>
      <c r="I200" s="23">
        <f t="shared" si="61"/>
        <v>0</v>
      </c>
      <c r="J200" s="40">
        <f t="shared" si="62"/>
        <v>0</v>
      </c>
      <c r="K200" s="23">
        <f t="shared" si="63"/>
        <v>0</v>
      </c>
      <c r="L200" s="40">
        <f t="shared" si="64"/>
        <v>0</v>
      </c>
    </row>
    <row r="201" spans="1:12" ht="55.5" customHeight="1" x14ac:dyDescent="0.2">
      <c r="A201" s="89">
        <v>2440292</v>
      </c>
      <c r="B201" s="89">
        <v>2440292</v>
      </c>
      <c r="C201" s="22" t="s">
        <v>166</v>
      </c>
      <c r="D201" s="23">
        <v>297915</v>
      </c>
      <c r="E201" s="23">
        <v>0</v>
      </c>
      <c r="F201" s="23">
        <v>299300</v>
      </c>
      <c r="G201" s="23">
        <v>0</v>
      </c>
      <c r="H201" s="23">
        <v>0</v>
      </c>
      <c r="I201" s="23">
        <f t="shared" si="61"/>
        <v>0</v>
      </c>
      <c r="J201" s="40">
        <f t="shared" si="62"/>
        <v>0</v>
      </c>
      <c r="K201" s="23">
        <f t="shared" si="63"/>
        <v>0</v>
      </c>
      <c r="L201" s="40">
        <f t="shared" si="64"/>
        <v>0</v>
      </c>
    </row>
    <row r="202" spans="1:12" ht="55.5" customHeight="1" x14ac:dyDescent="0.2">
      <c r="A202" s="89">
        <v>2440293</v>
      </c>
      <c r="B202" s="89">
        <v>2440293</v>
      </c>
      <c r="C202" s="22" t="s">
        <v>167</v>
      </c>
      <c r="D202" s="23">
        <v>40820</v>
      </c>
      <c r="E202" s="23">
        <v>0</v>
      </c>
      <c r="F202" s="23">
        <v>40900</v>
      </c>
      <c r="G202" s="23">
        <v>0</v>
      </c>
      <c r="H202" s="23">
        <v>0</v>
      </c>
      <c r="I202" s="23">
        <f t="shared" si="61"/>
        <v>0</v>
      </c>
      <c r="J202" s="40">
        <f t="shared" si="62"/>
        <v>0</v>
      </c>
      <c r="K202" s="23">
        <f t="shared" si="63"/>
        <v>0</v>
      </c>
      <c r="L202" s="40">
        <f t="shared" si="64"/>
        <v>0</v>
      </c>
    </row>
    <row r="203" spans="1:12" ht="55.5" customHeight="1" x14ac:dyDescent="0.2">
      <c r="A203" s="89">
        <v>2440299</v>
      </c>
      <c r="B203" s="89">
        <v>2440299</v>
      </c>
      <c r="C203" s="22" t="s">
        <v>168</v>
      </c>
      <c r="D203" s="23">
        <v>40820</v>
      </c>
      <c r="E203" s="23">
        <v>0</v>
      </c>
      <c r="F203" s="23">
        <v>40900</v>
      </c>
      <c r="G203" s="23">
        <v>0</v>
      </c>
      <c r="H203" s="23">
        <v>0</v>
      </c>
      <c r="I203" s="23">
        <f t="shared" si="61"/>
        <v>0</v>
      </c>
      <c r="J203" s="40">
        <f t="shared" si="62"/>
        <v>0</v>
      </c>
      <c r="K203" s="23">
        <f t="shared" si="63"/>
        <v>0</v>
      </c>
      <c r="L203" s="40">
        <f t="shared" si="64"/>
        <v>0</v>
      </c>
    </row>
    <row r="204" spans="1:12" ht="55.5" customHeight="1" x14ac:dyDescent="0.2">
      <c r="A204" s="89">
        <v>2440301</v>
      </c>
      <c r="B204" s="89">
        <v>2440301</v>
      </c>
      <c r="C204" s="22" t="s">
        <v>169</v>
      </c>
      <c r="D204" s="23">
        <v>289995</v>
      </c>
      <c r="E204" s="23">
        <v>0</v>
      </c>
      <c r="F204" s="23">
        <v>291400</v>
      </c>
      <c r="G204" s="23">
        <v>0</v>
      </c>
      <c r="H204" s="23">
        <v>0</v>
      </c>
      <c r="I204" s="23">
        <f t="shared" si="61"/>
        <v>0</v>
      </c>
      <c r="J204" s="40">
        <f t="shared" si="62"/>
        <v>0</v>
      </c>
      <c r="K204" s="23">
        <f t="shared" si="63"/>
        <v>0</v>
      </c>
      <c r="L204" s="40">
        <f t="shared" si="64"/>
        <v>0</v>
      </c>
    </row>
    <row r="205" spans="1:12" ht="55.5" customHeight="1" x14ac:dyDescent="0.2">
      <c r="A205" s="89">
        <v>2440305</v>
      </c>
      <c r="B205" s="89">
        <v>2440305</v>
      </c>
      <c r="C205" s="22" t="s">
        <v>170</v>
      </c>
      <c r="D205" s="23">
        <v>8945</v>
      </c>
      <c r="E205" s="23">
        <v>0</v>
      </c>
      <c r="F205" s="23">
        <v>9000</v>
      </c>
      <c r="G205" s="23">
        <v>0</v>
      </c>
      <c r="H205" s="23">
        <v>0</v>
      </c>
      <c r="I205" s="23">
        <f t="shared" si="61"/>
        <v>0</v>
      </c>
      <c r="J205" s="40">
        <f t="shared" si="62"/>
        <v>0</v>
      </c>
      <c r="K205" s="23">
        <f t="shared" si="63"/>
        <v>0</v>
      </c>
      <c r="L205" s="40">
        <f t="shared" si="64"/>
        <v>0</v>
      </c>
    </row>
    <row r="206" spans="1:12" ht="51" customHeight="1" x14ac:dyDescent="0.2">
      <c r="A206" s="89">
        <v>2440306</v>
      </c>
      <c r="B206" s="89">
        <v>2440306</v>
      </c>
      <c r="C206" s="22" t="s">
        <v>171</v>
      </c>
      <c r="D206" s="23">
        <v>8945</v>
      </c>
      <c r="E206" s="23">
        <v>0</v>
      </c>
      <c r="F206" s="23">
        <v>9000</v>
      </c>
      <c r="G206" s="23">
        <v>0</v>
      </c>
      <c r="H206" s="23">
        <v>0</v>
      </c>
      <c r="I206" s="23">
        <f t="shared" si="61"/>
        <v>0</v>
      </c>
      <c r="J206" s="40">
        <f t="shared" si="62"/>
        <v>0</v>
      </c>
      <c r="K206" s="23">
        <f t="shared" si="63"/>
        <v>0</v>
      </c>
      <c r="L206" s="40">
        <f t="shared" si="64"/>
        <v>0</v>
      </c>
    </row>
    <row r="207" spans="1:12" ht="51" customHeight="1" x14ac:dyDescent="0.2">
      <c r="A207" s="89">
        <v>2440310</v>
      </c>
      <c r="B207" s="89">
        <v>2440310</v>
      </c>
      <c r="C207" s="22" t="s">
        <v>172</v>
      </c>
      <c r="D207" s="23">
        <v>8945</v>
      </c>
      <c r="E207" s="23">
        <v>0</v>
      </c>
      <c r="F207" s="23">
        <v>9000</v>
      </c>
      <c r="G207" s="23">
        <v>0</v>
      </c>
      <c r="H207" s="23">
        <v>0</v>
      </c>
      <c r="I207" s="23">
        <f t="shared" si="61"/>
        <v>0</v>
      </c>
      <c r="J207" s="40">
        <f t="shared" si="62"/>
        <v>0</v>
      </c>
      <c r="K207" s="23">
        <f t="shared" si="63"/>
        <v>0</v>
      </c>
      <c r="L207" s="40">
        <f t="shared" si="64"/>
        <v>0</v>
      </c>
    </row>
    <row r="208" spans="1:12" ht="51" customHeight="1" x14ac:dyDescent="0.2">
      <c r="A208" s="89">
        <v>2440312</v>
      </c>
      <c r="B208" s="89">
        <v>2440312</v>
      </c>
      <c r="C208" s="22" t="s">
        <v>173</v>
      </c>
      <c r="D208" s="23">
        <v>8945</v>
      </c>
      <c r="E208" s="23">
        <v>0</v>
      </c>
      <c r="F208" s="23">
        <v>9000</v>
      </c>
      <c r="G208" s="23">
        <v>0</v>
      </c>
      <c r="H208" s="23">
        <v>0</v>
      </c>
      <c r="I208" s="23">
        <f t="shared" si="61"/>
        <v>0</v>
      </c>
      <c r="J208" s="40">
        <f t="shared" si="62"/>
        <v>0</v>
      </c>
      <c r="K208" s="23">
        <f t="shared" si="63"/>
        <v>0</v>
      </c>
      <c r="L208" s="40">
        <f t="shared" si="64"/>
        <v>0</v>
      </c>
    </row>
    <row r="209" spans="1:23" ht="51" customHeight="1" x14ac:dyDescent="0.2">
      <c r="A209" s="89">
        <v>2440314</v>
      </c>
      <c r="B209" s="89">
        <v>2440314</v>
      </c>
      <c r="C209" s="22" t="s">
        <v>174</v>
      </c>
      <c r="D209" s="23">
        <v>8945</v>
      </c>
      <c r="E209" s="23">
        <v>0</v>
      </c>
      <c r="F209" s="23">
        <v>9000</v>
      </c>
      <c r="G209" s="23">
        <v>0</v>
      </c>
      <c r="H209" s="23">
        <v>0</v>
      </c>
      <c r="I209" s="23">
        <f t="shared" si="61"/>
        <v>0</v>
      </c>
      <c r="J209" s="40">
        <f t="shared" si="62"/>
        <v>0</v>
      </c>
      <c r="K209" s="23">
        <f t="shared" si="63"/>
        <v>0</v>
      </c>
      <c r="L209" s="40">
        <f t="shared" si="64"/>
        <v>0</v>
      </c>
    </row>
    <row r="210" spans="1:23" ht="51" customHeight="1" x14ac:dyDescent="0.2">
      <c r="A210" s="89">
        <v>2440316</v>
      </c>
      <c r="B210" s="89">
        <v>2440316</v>
      </c>
      <c r="C210" s="22" t="s">
        <v>175</v>
      </c>
      <c r="D210" s="23">
        <v>8945</v>
      </c>
      <c r="E210" s="23">
        <v>0</v>
      </c>
      <c r="F210" s="23">
        <v>9000</v>
      </c>
      <c r="G210" s="23">
        <v>0</v>
      </c>
      <c r="H210" s="23">
        <v>0</v>
      </c>
      <c r="I210" s="23">
        <f t="shared" si="61"/>
        <v>0</v>
      </c>
      <c r="J210" s="40">
        <f t="shared" si="62"/>
        <v>0</v>
      </c>
      <c r="K210" s="23">
        <f t="shared" si="63"/>
        <v>0</v>
      </c>
      <c r="L210" s="40">
        <f t="shared" si="64"/>
        <v>0</v>
      </c>
    </row>
    <row r="211" spans="1:23" ht="51" customHeight="1" x14ac:dyDescent="0.2">
      <c r="A211" s="89">
        <v>2440317</v>
      </c>
      <c r="B211" s="89">
        <v>2440317</v>
      </c>
      <c r="C211" s="22" t="s">
        <v>176</v>
      </c>
      <c r="D211" s="23">
        <v>8945</v>
      </c>
      <c r="E211" s="23">
        <v>0</v>
      </c>
      <c r="F211" s="23">
        <v>9000</v>
      </c>
      <c r="G211" s="23">
        <v>0</v>
      </c>
      <c r="H211" s="23">
        <v>0</v>
      </c>
      <c r="I211" s="23">
        <f t="shared" si="61"/>
        <v>0</v>
      </c>
      <c r="J211" s="40">
        <f t="shared" si="62"/>
        <v>0</v>
      </c>
      <c r="K211" s="23">
        <f t="shared" si="63"/>
        <v>0</v>
      </c>
      <c r="L211" s="40">
        <f t="shared" si="64"/>
        <v>0</v>
      </c>
    </row>
    <row r="212" spans="1:23" ht="51" customHeight="1" x14ac:dyDescent="0.2">
      <c r="A212" s="89">
        <v>2440318</v>
      </c>
      <c r="B212" s="89">
        <v>2440318</v>
      </c>
      <c r="C212" s="22" t="s">
        <v>177</v>
      </c>
      <c r="D212" s="23">
        <v>8945</v>
      </c>
      <c r="E212" s="23">
        <v>0</v>
      </c>
      <c r="F212" s="23">
        <v>9000</v>
      </c>
      <c r="G212" s="23">
        <v>0</v>
      </c>
      <c r="H212" s="23">
        <v>0</v>
      </c>
      <c r="I212" s="23">
        <f t="shared" si="61"/>
        <v>0</v>
      </c>
      <c r="J212" s="40">
        <f t="shared" si="62"/>
        <v>0</v>
      </c>
      <c r="K212" s="23">
        <f t="shared" si="63"/>
        <v>0</v>
      </c>
      <c r="L212" s="40">
        <f t="shared" si="64"/>
        <v>0</v>
      </c>
    </row>
    <row r="213" spans="1:23" ht="51" customHeight="1" x14ac:dyDescent="0.2">
      <c r="A213" s="89">
        <v>2440322</v>
      </c>
      <c r="B213" s="89">
        <v>2440322</v>
      </c>
      <c r="C213" s="22" t="s">
        <v>178</v>
      </c>
      <c r="D213" s="23">
        <v>8945</v>
      </c>
      <c r="E213" s="23">
        <v>0</v>
      </c>
      <c r="F213" s="23">
        <v>9000</v>
      </c>
      <c r="G213" s="23">
        <v>0</v>
      </c>
      <c r="H213" s="23">
        <v>0</v>
      </c>
      <c r="I213" s="23">
        <f t="shared" si="61"/>
        <v>0</v>
      </c>
      <c r="J213" s="40">
        <f t="shared" si="62"/>
        <v>0</v>
      </c>
      <c r="K213" s="23">
        <f t="shared" si="63"/>
        <v>0</v>
      </c>
      <c r="L213" s="40">
        <f t="shared" si="64"/>
        <v>0</v>
      </c>
    </row>
    <row r="214" spans="1:23" ht="51" customHeight="1" x14ac:dyDescent="0.2">
      <c r="A214" s="89">
        <v>2440324</v>
      </c>
      <c r="B214" s="89">
        <v>2440324</v>
      </c>
      <c r="C214" s="22" t="s">
        <v>179</v>
      </c>
      <c r="D214" s="23">
        <v>8945</v>
      </c>
      <c r="E214" s="23">
        <v>0</v>
      </c>
      <c r="F214" s="23">
        <v>9000</v>
      </c>
      <c r="G214" s="23">
        <v>0</v>
      </c>
      <c r="H214" s="23">
        <v>0</v>
      </c>
      <c r="I214" s="23">
        <f t="shared" si="61"/>
        <v>0</v>
      </c>
      <c r="J214" s="40">
        <f t="shared" si="62"/>
        <v>0</v>
      </c>
      <c r="K214" s="23">
        <f t="shared" si="63"/>
        <v>0</v>
      </c>
      <c r="L214" s="40">
        <f t="shared" si="64"/>
        <v>0</v>
      </c>
    </row>
    <row r="215" spans="1:23" s="33" customFormat="1" ht="51" customHeight="1" x14ac:dyDescent="0.2">
      <c r="A215" s="89">
        <v>2440327</v>
      </c>
      <c r="B215" s="89">
        <v>2440327</v>
      </c>
      <c r="C215" s="22" t="s">
        <v>180</v>
      </c>
      <c r="D215" s="23">
        <v>8945</v>
      </c>
      <c r="E215" s="23">
        <v>0</v>
      </c>
      <c r="F215" s="23">
        <v>9000</v>
      </c>
      <c r="G215" s="23">
        <v>0</v>
      </c>
      <c r="H215" s="23">
        <v>0</v>
      </c>
      <c r="I215" s="23">
        <f t="shared" si="61"/>
        <v>0</v>
      </c>
      <c r="J215" s="40">
        <f t="shared" si="62"/>
        <v>0</v>
      </c>
      <c r="K215" s="23">
        <f t="shared" si="63"/>
        <v>0</v>
      </c>
      <c r="L215" s="40">
        <f t="shared" si="64"/>
        <v>0</v>
      </c>
      <c r="M215" s="15"/>
      <c r="N215" s="15"/>
      <c r="O215" s="15"/>
      <c r="P215" s="15"/>
      <c r="Q215" s="15"/>
      <c r="R215" s="15"/>
      <c r="S215" s="15"/>
      <c r="T215" s="15"/>
      <c r="U215" s="15"/>
      <c r="V215" s="15"/>
      <c r="W215" s="15"/>
    </row>
    <row r="216" spans="1:23" s="33" customFormat="1" ht="36" x14ac:dyDescent="0.2">
      <c r="A216" s="89">
        <v>2440329</v>
      </c>
      <c r="B216" s="89">
        <v>2440329</v>
      </c>
      <c r="C216" s="22" t="s">
        <v>181</v>
      </c>
      <c r="D216" s="23">
        <v>8945</v>
      </c>
      <c r="E216" s="23">
        <v>0</v>
      </c>
      <c r="F216" s="23">
        <v>9000</v>
      </c>
      <c r="G216" s="23">
        <v>0</v>
      </c>
      <c r="H216" s="23">
        <v>0</v>
      </c>
      <c r="I216" s="23">
        <f t="shared" si="61"/>
        <v>0</v>
      </c>
      <c r="J216" s="40">
        <f t="shared" si="62"/>
        <v>0</v>
      </c>
      <c r="K216" s="23">
        <f t="shared" si="63"/>
        <v>0</v>
      </c>
      <c r="L216" s="40">
        <f t="shared" si="64"/>
        <v>0</v>
      </c>
      <c r="M216" s="15"/>
      <c r="N216" s="15"/>
      <c r="O216" s="15"/>
      <c r="P216" s="15"/>
      <c r="Q216" s="15"/>
      <c r="R216" s="15"/>
      <c r="S216" s="15"/>
      <c r="T216" s="15"/>
      <c r="U216" s="15"/>
      <c r="V216" s="15"/>
      <c r="W216" s="15"/>
    </row>
    <row r="217" spans="1:23" ht="44.25" customHeight="1" x14ac:dyDescent="0.2">
      <c r="A217" s="89">
        <v>2440330</v>
      </c>
      <c r="B217" s="89">
        <v>2440330</v>
      </c>
      <c r="C217" s="22" t="s">
        <v>182</v>
      </c>
      <c r="D217" s="23">
        <v>8945</v>
      </c>
      <c r="E217" s="23">
        <v>0</v>
      </c>
      <c r="F217" s="23">
        <v>6500</v>
      </c>
      <c r="G217" s="23">
        <v>0</v>
      </c>
      <c r="H217" s="23">
        <v>0</v>
      </c>
      <c r="I217" s="23">
        <f t="shared" si="61"/>
        <v>0</v>
      </c>
      <c r="J217" s="40">
        <f t="shared" si="62"/>
        <v>0</v>
      </c>
      <c r="K217" s="23">
        <f t="shared" si="63"/>
        <v>0</v>
      </c>
      <c r="L217" s="40">
        <f t="shared" si="64"/>
        <v>0</v>
      </c>
    </row>
    <row r="218" spans="1:23" ht="52.5" customHeight="1" x14ac:dyDescent="0.2">
      <c r="A218" s="89">
        <v>2440334</v>
      </c>
      <c r="B218" s="89">
        <v>2440334</v>
      </c>
      <c r="C218" s="22" t="s">
        <v>183</v>
      </c>
      <c r="D218" s="23">
        <v>8945</v>
      </c>
      <c r="E218" s="23">
        <v>0</v>
      </c>
      <c r="F218" s="23">
        <v>9000</v>
      </c>
      <c r="G218" s="23">
        <v>0</v>
      </c>
      <c r="H218" s="23">
        <v>0</v>
      </c>
      <c r="I218" s="23">
        <f t="shared" si="61"/>
        <v>0</v>
      </c>
      <c r="J218" s="40">
        <f t="shared" si="62"/>
        <v>0</v>
      </c>
      <c r="K218" s="23">
        <f t="shared" si="63"/>
        <v>0</v>
      </c>
      <c r="L218" s="40">
        <f t="shared" si="64"/>
        <v>0</v>
      </c>
      <c r="O218" s="15">
        <v>0</v>
      </c>
    </row>
    <row r="219" spans="1:23" ht="66" customHeight="1" x14ac:dyDescent="0.2">
      <c r="A219" s="89">
        <v>2440338</v>
      </c>
      <c r="B219" s="89">
        <v>2440338</v>
      </c>
      <c r="C219" s="22" t="s">
        <v>184</v>
      </c>
      <c r="D219" s="23">
        <v>127500</v>
      </c>
      <c r="E219" s="23">
        <v>0</v>
      </c>
      <c r="F219" s="23">
        <v>127500</v>
      </c>
      <c r="G219" s="23">
        <v>0</v>
      </c>
      <c r="H219" s="23">
        <v>0</v>
      </c>
      <c r="I219" s="23">
        <f t="shared" si="61"/>
        <v>0</v>
      </c>
      <c r="J219" s="40">
        <f t="shared" si="62"/>
        <v>0</v>
      </c>
      <c r="K219" s="23">
        <f t="shared" si="63"/>
        <v>0</v>
      </c>
      <c r="L219" s="40">
        <f t="shared" si="64"/>
        <v>0</v>
      </c>
    </row>
    <row r="220" spans="1:23" ht="123" customHeight="1" x14ac:dyDescent="0.2">
      <c r="A220" s="89">
        <v>2440344</v>
      </c>
      <c r="B220" s="89">
        <v>2440344</v>
      </c>
      <c r="C220" s="22" t="s">
        <v>266</v>
      </c>
      <c r="D220" s="23">
        <v>1221860</v>
      </c>
      <c r="E220" s="23">
        <v>0</v>
      </c>
      <c r="F220" s="23">
        <v>1221860</v>
      </c>
      <c r="G220" s="23">
        <v>0</v>
      </c>
      <c r="H220" s="23">
        <v>0</v>
      </c>
      <c r="I220" s="23">
        <f t="shared" si="61"/>
        <v>0</v>
      </c>
      <c r="J220" s="40">
        <f t="shared" si="62"/>
        <v>0</v>
      </c>
      <c r="K220" s="23">
        <f t="shared" si="63"/>
        <v>0</v>
      </c>
      <c r="L220" s="40">
        <f t="shared" si="64"/>
        <v>0</v>
      </c>
    </row>
    <row r="221" spans="1:23" ht="32.25" customHeight="1" x14ac:dyDescent="0.2">
      <c r="A221" s="121" t="s">
        <v>295</v>
      </c>
      <c r="B221" s="121"/>
      <c r="C221" s="121"/>
      <c r="D221" s="55"/>
      <c r="E221" s="94"/>
      <c r="F221" s="19"/>
      <c r="G221" s="41"/>
      <c r="H221" s="41"/>
      <c r="I221" s="41"/>
      <c r="J221" s="42"/>
      <c r="K221" s="43"/>
      <c r="L221" s="42"/>
    </row>
    <row r="222" spans="1:23" ht="20.25" customHeight="1" x14ac:dyDescent="0.2">
      <c r="A222" s="122" t="s">
        <v>5</v>
      </c>
      <c r="B222" s="122"/>
      <c r="C222" s="122"/>
      <c r="D222" s="55"/>
      <c r="E222" s="94"/>
      <c r="F222" s="47"/>
      <c r="G222" s="41"/>
      <c r="H222" s="41"/>
      <c r="I222" s="41"/>
      <c r="J222" s="42"/>
      <c r="K222" s="43"/>
      <c r="L222" s="42"/>
    </row>
    <row r="223" spans="1:23" ht="20.25" customHeight="1" x14ac:dyDescent="0.2">
      <c r="A223" s="123" t="s">
        <v>224</v>
      </c>
      <c r="B223" s="123"/>
      <c r="C223" s="123"/>
      <c r="D223" s="74"/>
      <c r="E223" s="74"/>
    </row>
    <row r="224" spans="1:23" ht="69" customHeight="1" x14ac:dyDescent="0.2">
      <c r="A224" s="120" t="s">
        <v>269</v>
      </c>
      <c r="B224" s="120"/>
      <c r="C224" s="120"/>
    </row>
  </sheetData>
  <mergeCells count="14">
    <mergeCell ref="A224:C224"/>
    <mergeCell ref="A221:C221"/>
    <mergeCell ref="A222:C222"/>
    <mergeCell ref="A223:C223"/>
    <mergeCell ref="A1:L1"/>
    <mergeCell ref="A2:L2"/>
    <mergeCell ref="K4:K5"/>
    <mergeCell ref="L4:L5"/>
    <mergeCell ref="D4:D5"/>
    <mergeCell ref="E4:E5"/>
    <mergeCell ref="B4:B5"/>
    <mergeCell ref="F4:J4"/>
    <mergeCell ref="A4:A5"/>
    <mergeCell ref="C4:C5"/>
  </mergeCells>
  <phoneticPr fontId="5" type="noConversion"/>
  <hyperlinks>
    <hyperlink ref="A125" r:id="rId1" tooltip="Buscar en el Banco de Inversiones" display="http://ofi4.mef.gob.pe/bp/ConsultarPIP/frmConsultarPIP.asp?accion=consultar&amp;txtCodigo=351883"/>
    <hyperlink ref="A67" r:id="rId2" tooltip="Buscar en el Banco de Inversiones" display="http://ofi4.mef.gob.pe/bp/ConsultarPIP/frmConsultarPIP.asp?accion=consultar&amp;txtCodigo=256869"/>
    <hyperlink ref="A76" r:id="rId3" tooltip="Buscar en el Banco de Inversiones" display="http://ofi4.mef.gob.pe/bp/ConsultarPIP/frmConsultarPIP.asp?accion=consultar&amp;txtCodigo=381818"/>
    <hyperlink ref="A223" r:id="rId4"/>
  </hyperlinks>
  <pageMargins left="0.51181102362204722" right="0.15748031496062992" top="0.27559055118110237" bottom="0.15748031496062992" header="0.31496062992125984" footer="0.15748031496062992"/>
  <pageSetup paperSize="8" scale="65" fitToHeight="0" orientation="portrait" r:id="rId5"/>
  <headerFooter alignWithMargins="0">
    <oddFooter>&amp;C&amp;P de &amp;N</oddFooter>
  </headerFooter>
  <ignoredErrors>
    <ignoredError sqref="I24 I46 I52:J52 K52 I56 I1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A462"/>
  <sheetViews>
    <sheetView zoomScale="120" zoomScaleNormal="120" workbookViewId="0">
      <pane xSplit="3" ySplit="6" topLeftCell="D7" activePane="bottomRight" state="frozen"/>
      <selection pane="topRight" activeCell="C1" sqref="C1"/>
      <selection pane="bottomLeft" activeCell="A8" sqref="A8"/>
      <selection pane="bottomRight" activeCell="C6" sqref="C6"/>
    </sheetView>
  </sheetViews>
  <sheetFormatPr baseColWidth="10" defaultColWidth="11.42578125" defaultRowHeight="12" x14ac:dyDescent="0.2"/>
  <cols>
    <col min="1" max="2" width="11.7109375" style="17" customWidth="1"/>
    <col min="3" max="3" width="47" style="19" customWidth="1"/>
    <col min="4" max="4" width="12.42578125" style="19" customWidth="1"/>
    <col min="5" max="5" width="12.5703125" style="19" customWidth="1"/>
    <col min="6" max="6" width="13.140625" style="19" customWidth="1"/>
    <col min="7" max="7" width="12.85546875" style="19" customWidth="1"/>
    <col min="8" max="8" width="12.7109375" style="18" customWidth="1"/>
    <col min="9" max="9" width="12.5703125" style="18" customWidth="1"/>
    <col min="10" max="10" width="9.140625" style="29" customWidth="1"/>
    <col min="11" max="11" width="12.28515625" style="30" customWidth="1"/>
    <col min="12" max="12" width="12.28515625" style="29" customWidth="1"/>
    <col min="13" max="16" width="11.42578125" style="18" customWidth="1"/>
    <col min="17" max="16384" width="11.42578125" style="18"/>
  </cols>
  <sheetData>
    <row r="1" spans="1:20" ht="18" customHeight="1" x14ac:dyDescent="0.2">
      <c r="A1" s="141" t="s">
        <v>270</v>
      </c>
      <c r="B1" s="141"/>
      <c r="C1" s="141"/>
      <c r="D1" s="141"/>
      <c r="E1" s="141"/>
      <c r="F1" s="141"/>
      <c r="G1" s="141"/>
      <c r="H1" s="141"/>
      <c r="I1" s="141"/>
      <c r="J1" s="141"/>
      <c r="K1" s="141"/>
      <c r="L1" s="141"/>
    </row>
    <row r="2" spans="1:20" ht="18" customHeight="1" x14ac:dyDescent="0.2">
      <c r="A2" s="125" t="s">
        <v>289</v>
      </c>
      <c r="B2" s="125"/>
      <c r="C2" s="125"/>
      <c r="D2" s="125"/>
      <c r="E2" s="125"/>
      <c r="F2" s="125"/>
      <c r="G2" s="125"/>
      <c r="H2" s="125"/>
      <c r="I2" s="125"/>
      <c r="J2" s="125"/>
      <c r="K2" s="125"/>
      <c r="L2" s="125"/>
    </row>
    <row r="3" spans="1:20" ht="15" customHeight="1" x14ac:dyDescent="0.2">
      <c r="A3" s="88">
        <v>1</v>
      </c>
      <c r="B3" s="88">
        <v>2</v>
      </c>
      <c r="C3" s="88">
        <v>3</v>
      </c>
      <c r="D3" s="88">
        <v>4</v>
      </c>
      <c r="E3" s="88">
        <v>5</v>
      </c>
      <c r="F3" s="88">
        <v>6</v>
      </c>
      <c r="G3" s="88" t="s">
        <v>285</v>
      </c>
      <c r="H3" s="88" t="s">
        <v>286</v>
      </c>
      <c r="I3" s="88">
        <v>9</v>
      </c>
      <c r="J3" s="88">
        <v>10</v>
      </c>
      <c r="K3" s="88">
        <v>11</v>
      </c>
      <c r="L3" s="88">
        <v>12</v>
      </c>
    </row>
    <row r="4" spans="1:20" ht="20.25" customHeight="1" x14ac:dyDescent="0.2">
      <c r="A4" s="134" t="s">
        <v>15</v>
      </c>
      <c r="B4" s="134" t="s">
        <v>271</v>
      </c>
      <c r="C4" s="134" t="s">
        <v>4</v>
      </c>
      <c r="D4" s="130" t="s">
        <v>19</v>
      </c>
      <c r="E4" s="132" t="s">
        <v>40</v>
      </c>
      <c r="F4" s="136" t="s">
        <v>44</v>
      </c>
      <c r="G4" s="137"/>
      <c r="H4" s="137"/>
      <c r="I4" s="137"/>
      <c r="J4" s="138"/>
      <c r="K4" s="126" t="s">
        <v>272</v>
      </c>
      <c r="L4" s="128" t="s">
        <v>20</v>
      </c>
    </row>
    <row r="5" spans="1:20" s="20" customFormat="1" ht="65.25" customHeight="1" x14ac:dyDescent="0.2">
      <c r="A5" s="134"/>
      <c r="B5" s="134"/>
      <c r="C5" s="134"/>
      <c r="D5" s="143"/>
      <c r="E5" s="144"/>
      <c r="F5" s="97" t="s">
        <v>209</v>
      </c>
      <c r="G5" s="99" t="s">
        <v>284</v>
      </c>
      <c r="H5" s="100" t="s">
        <v>283</v>
      </c>
      <c r="I5" s="97" t="s">
        <v>210</v>
      </c>
      <c r="J5" s="98" t="s">
        <v>6</v>
      </c>
      <c r="K5" s="126"/>
      <c r="L5" s="142"/>
    </row>
    <row r="6" spans="1:20" ht="21.75" customHeight="1" x14ac:dyDescent="0.2">
      <c r="A6" s="101"/>
      <c r="B6" s="101"/>
      <c r="C6" s="25" t="s">
        <v>25</v>
      </c>
      <c r="D6" s="26"/>
      <c r="E6" s="27">
        <f>SUM(E7:E11)</f>
        <v>8054497.3600000003</v>
      </c>
      <c r="F6" s="27">
        <f>SUM(F7:F11)</f>
        <v>4521988</v>
      </c>
      <c r="G6" s="27">
        <f>SUM(G7:G11)</f>
        <v>1940186.6400000001</v>
      </c>
      <c r="H6" s="27">
        <f>SUM(H7:H11)</f>
        <v>498620</v>
      </c>
      <c r="I6" s="27">
        <f>SUM(I7:I11)</f>
        <v>2438806.64</v>
      </c>
      <c r="J6" s="49">
        <f>I6/F6%</f>
        <v>53.932178502021685</v>
      </c>
      <c r="K6" s="27">
        <f>E6+I6</f>
        <v>10493304</v>
      </c>
      <c r="L6" s="56"/>
      <c r="M6" s="20"/>
      <c r="N6" s="20"/>
      <c r="O6" s="20"/>
      <c r="P6" s="20"/>
      <c r="Q6" s="20"/>
      <c r="R6" s="20"/>
      <c r="S6" s="20"/>
      <c r="T6" s="20"/>
    </row>
    <row r="7" spans="1:20" ht="21.75" customHeight="1" x14ac:dyDescent="0.2">
      <c r="A7" s="24">
        <v>2001621</v>
      </c>
      <c r="B7" s="24">
        <v>2001621</v>
      </c>
      <c r="C7" s="81" t="s">
        <v>62</v>
      </c>
      <c r="D7" s="23">
        <v>0</v>
      </c>
      <c r="E7" s="23">
        <v>0</v>
      </c>
      <c r="F7" s="23">
        <v>359080</v>
      </c>
      <c r="G7" s="23">
        <v>0</v>
      </c>
      <c r="H7" s="23">
        <v>0</v>
      </c>
      <c r="I7" s="23">
        <f>SUM(G7:H7)</f>
        <v>0</v>
      </c>
      <c r="J7" s="60">
        <f>I7/F7%</f>
        <v>0</v>
      </c>
      <c r="K7" s="23">
        <f t="shared" ref="K7:K10" si="0">E7+I7</f>
        <v>0</v>
      </c>
      <c r="L7" s="40">
        <v>0</v>
      </c>
      <c r="M7" s="20"/>
      <c r="N7" s="20"/>
      <c r="O7" s="20"/>
      <c r="P7" s="20"/>
      <c r="Q7" s="20"/>
      <c r="R7" s="20"/>
      <c r="S7" s="20"/>
      <c r="T7" s="20"/>
    </row>
    <row r="8" spans="1:20" ht="30" customHeight="1" x14ac:dyDescent="0.2">
      <c r="A8" s="24">
        <v>159771</v>
      </c>
      <c r="B8" s="75" t="s">
        <v>214</v>
      </c>
      <c r="C8" s="81" t="s">
        <v>211</v>
      </c>
      <c r="D8" s="23">
        <v>275000000</v>
      </c>
      <c r="E8" s="23">
        <v>217719.09</v>
      </c>
      <c r="F8" s="23">
        <v>103162</v>
      </c>
      <c r="G8" s="23">
        <v>52100.17</v>
      </c>
      <c r="H8" s="23">
        <v>8024</v>
      </c>
      <c r="I8" s="23">
        <f>SUM(G8:H8)</f>
        <v>60124.17</v>
      </c>
      <c r="J8" s="60">
        <f t="shared" ref="J8:J10" si="1">I8/F8%</f>
        <v>58.281314825226346</v>
      </c>
      <c r="K8" s="23">
        <f t="shared" si="0"/>
        <v>277843.26</v>
      </c>
      <c r="L8" s="40">
        <f t="shared" ref="L8:L11" si="2">K8/D8%</f>
        <v>0.10103391272727273</v>
      </c>
      <c r="M8" s="20"/>
      <c r="N8" s="20"/>
      <c r="O8" s="20"/>
      <c r="P8" s="20"/>
      <c r="Q8" s="20"/>
      <c r="R8" s="20"/>
      <c r="S8" s="20"/>
      <c r="T8" s="20"/>
    </row>
    <row r="9" spans="1:20" ht="36" x14ac:dyDescent="0.2">
      <c r="A9" s="24">
        <v>238150</v>
      </c>
      <c r="B9" s="75">
        <v>2172722</v>
      </c>
      <c r="C9" s="81" t="s">
        <v>212</v>
      </c>
      <c r="D9" s="23">
        <v>8620328.3599999994</v>
      </c>
      <c r="E9" s="23">
        <v>7018309.7800000003</v>
      </c>
      <c r="F9" s="23">
        <v>681912</v>
      </c>
      <c r="G9" s="23">
        <v>302475.2</v>
      </c>
      <c r="H9" s="23">
        <v>0</v>
      </c>
      <c r="I9" s="23">
        <f t="shared" ref="I9:I11" si="3">SUM(G9:H9)</f>
        <v>302475.2</v>
      </c>
      <c r="J9" s="60">
        <f t="shared" si="1"/>
        <v>44.356925820340457</v>
      </c>
      <c r="K9" s="23">
        <f t="shared" si="0"/>
        <v>7320784.9800000004</v>
      </c>
      <c r="L9" s="40">
        <f t="shared" si="2"/>
        <v>84.924664981091283</v>
      </c>
      <c r="M9" s="20"/>
      <c r="N9" s="20"/>
      <c r="O9" s="20"/>
      <c r="P9" s="20"/>
      <c r="Q9" s="20"/>
      <c r="R9" s="20"/>
      <c r="S9" s="20"/>
      <c r="T9" s="20"/>
    </row>
    <row r="10" spans="1:20" ht="99.75" customHeight="1" x14ac:dyDescent="0.2">
      <c r="A10" s="75">
        <v>2427612</v>
      </c>
      <c r="B10" s="75">
        <v>2427612</v>
      </c>
      <c r="C10" s="81" t="s">
        <v>213</v>
      </c>
      <c r="D10" s="23">
        <v>1330841.8</v>
      </c>
      <c r="E10" s="23">
        <v>522000</v>
      </c>
      <c r="F10" s="23">
        <v>796973</v>
      </c>
      <c r="G10" s="23">
        <v>0</v>
      </c>
      <c r="H10" s="23">
        <v>40714</v>
      </c>
      <c r="I10" s="23">
        <f t="shared" si="3"/>
        <v>40714</v>
      </c>
      <c r="J10" s="60">
        <f t="shared" si="1"/>
        <v>5.1085795880161564</v>
      </c>
      <c r="K10" s="23">
        <f t="shared" si="0"/>
        <v>562714</v>
      </c>
      <c r="L10" s="40">
        <f t="shared" si="2"/>
        <v>42.282561308188548</v>
      </c>
      <c r="M10" s="20"/>
      <c r="N10" s="20"/>
      <c r="O10" s="20"/>
      <c r="P10" s="20"/>
      <c r="Q10" s="20"/>
      <c r="R10" s="20"/>
      <c r="S10" s="20"/>
      <c r="T10" s="20"/>
    </row>
    <row r="11" spans="1:20" ht="154.5" customHeight="1" x14ac:dyDescent="0.2">
      <c r="A11" s="75">
        <v>2427710</v>
      </c>
      <c r="B11" s="75">
        <v>2427710</v>
      </c>
      <c r="C11" s="81" t="s">
        <v>267</v>
      </c>
      <c r="D11" s="23">
        <v>6202228</v>
      </c>
      <c r="E11" s="23">
        <v>296468.49</v>
      </c>
      <c r="F11" s="23">
        <v>2580861</v>
      </c>
      <c r="G11" s="23">
        <v>1585611.27</v>
      </c>
      <c r="H11" s="23">
        <v>449882</v>
      </c>
      <c r="I11" s="23">
        <f t="shared" si="3"/>
        <v>2035493.27</v>
      </c>
      <c r="J11" s="60">
        <f>I11/F11%</f>
        <v>78.868767825930959</v>
      </c>
      <c r="K11" s="23">
        <f>E11+I11</f>
        <v>2331961.7599999998</v>
      </c>
      <c r="L11" s="40">
        <f t="shared" si="2"/>
        <v>37.598775149833251</v>
      </c>
      <c r="M11" s="20"/>
      <c r="N11" s="20"/>
      <c r="O11" s="20"/>
      <c r="P11" s="20"/>
      <c r="Q11" s="20"/>
      <c r="R11" s="20"/>
      <c r="S11" s="20"/>
      <c r="T11" s="20"/>
    </row>
    <row r="12" spans="1:20" ht="42" customHeight="1" x14ac:dyDescent="0.2">
      <c r="A12" s="24"/>
      <c r="B12" s="24"/>
      <c r="C12" s="25" t="s">
        <v>260</v>
      </c>
      <c r="D12" s="26"/>
      <c r="E12" s="26">
        <f>+SUM(E13:E23)</f>
        <v>167071787.15000001</v>
      </c>
      <c r="F12" s="26">
        <f>+SUM(F13:F23)</f>
        <v>125398042</v>
      </c>
      <c r="G12" s="26">
        <f>+SUM(G13:G23)</f>
        <v>22903435.149999999</v>
      </c>
      <c r="H12" s="26">
        <f>+SUM(H13:H23)</f>
        <v>10293861.939999999</v>
      </c>
      <c r="I12" s="26">
        <f>+SUM(I13:I23)</f>
        <v>33197297.089999996</v>
      </c>
      <c r="J12" s="49">
        <f>I12/F12%</f>
        <v>26.473537034972203</v>
      </c>
      <c r="K12" s="26">
        <f>+SUM(K13:K23)</f>
        <v>200269084.24000001</v>
      </c>
      <c r="L12" s="56"/>
      <c r="M12" s="20"/>
      <c r="N12" s="20"/>
      <c r="O12" s="20"/>
      <c r="P12" s="20"/>
      <c r="Q12" s="20"/>
      <c r="R12" s="20"/>
      <c r="S12" s="20"/>
      <c r="T12" s="20"/>
    </row>
    <row r="13" spans="1:20" ht="66.75" customHeight="1" x14ac:dyDescent="0.2">
      <c r="A13" s="24">
        <v>143957</v>
      </c>
      <c r="B13" s="75">
        <v>2193990</v>
      </c>
      <c r="C13" s="22" t="s">
        <v>215</v>
      </c>
      <c r="D13" s="23">
        <v>282245251.58999997</v>
      </c>
      <c r="E13" s="23">
        <v>167071787.15000001</v>
      </c>
      <c r="F13" s="23">
        <v>77505494</v>
      </c>
      <c r="G13" s="23">
        <v>22903435.149999999</v>
      </c>
      <c r="H13" s="23">
        <v>10168861.939999999</v>
      </c>
      <c r="I13" s="23">
        <f t="shared" ref="I8:I13" si="4">SUM(G13:H13)</f>
        <v>33072297.089999996</v>
      </c>
      <c r="J13" s="60">
        <f>I13/F13%</f>
        <v>42.670906774686188</v>
      </c>
      <c r="K13" s="23">
        <f>E13+I13</f>
        <v>200144084.24000001</v>
      </c>
      <c r="L13" s="40">
        <f>K13/D13%</f>
        <v>70.911408823535083</v>
      </c>
      <c r="M13" s="21"/>
      <c r="N13" s="21"/>
    </row>
    <row r="14" spans="1:20" ht="43.5" customHeight="1" x14ac:dyDescent="0.2">
      <c r="A14" s="75">
        <v>2381342</v>
      </c>
      <c r="B14" s="75">
        <v>2381342</v>
      </c>
      <c r="C14" s="22" t="s">
        <v>216</v>
      </c>
      <c r="D14" s="23">
        <v>10861642.74</v>
      </c>
      <c r="E14" s="23">
        <v>0</v>
      </c>
      <c r="F14" s="23">
        <v>10861642</v>
      </c>
      <c r="G14" s="23">
        <v>0</v>
      </c>
      <c r="H14" s="23">
        <v>0</v>
      </c>
      <c r="I14" s="23">
        <f t="shared" ref="I14:I23" si="5">SUM(G14:H14)</f>
        <v>0</v>
      </c>
      <c r="J14" s="60">
        <f t="shared" ref="J14:J23" si="6">I14/F14%</f>
        <v>0</v>
      </c>
      <c r="K14" s="23">
        <f t="shared" ref="K14:K23" si="7">E14+I14</f>
        <v>0</v>
      </c>
      <c r="L14" s="40">
        <f t="shared" ref="L14:L23" si="8">K14/D14%</f>
        <v>0</v>
      </c>
      <c r="M14" s="21"/>
      <c r="N14" s="21"/>
    </row>
    <row r="15" spans="1:20" ht="72" x14ac:dyDescent="0.2">
      <c r="A15" s="75">
        <v>2423756</v>
      </c>
      <c r="B15" s="75">
        <v>2423756</v>
      </c>
      <c r="C15" s="22" t="s">
        <v>217</v>
      </c>
      <c r="D15" s="23">
        <v>9348961.9900000002</v>
      </c>
      <c r="E15" s="23">
        <v>0</v>
      </c>
      <c r="F15" s="23">
        <v>9348962</v>
      </c>
      <c r="G15" s="23">
        <v>0</v>
      </c>
      <c r="H15" s="23">
        <v>0</v>
      </c>
      <c r="I15" s="23">
        <f t="shared" si="5"/>
        <v>0</v>
      </c>
      <c r="J15" s="60">
        <f t="shared" si="6"/>
        <v>0</v>
      </c>
      <c r="K15" s="23">
        <f t="shared" si="7"/>
        <v>0</v>
      </c>
      <c r="L15" s="40">
        <f t="shared" si="8"/>
        <v>0</v>
      </c>
      <c r="M15" s="21"/>
      <c r="N15" s="21"/>
    </row>
    <row r="16" spans="1:20" ht="60" x14ac:dyDescent="0.2">
      <c r="A16" s="75">
        <v>2425167</v>
      </c>
      <c r="B16" s="75">
        <v>2425167</v>
      </c>
      <c r="C16" s="22" t="s">
        <v>218</v>
      </c>
      <c r="D16" s="23">
        <v>6017217.29</v>
      </c>
      <c r="E16" s="23">
        <v>0</v>
      </c>
      <c r="F16" s="23">
        <v>6017217</v>
      </c>
      <c r="G16" s="23">
        <v>0</v>
      </c>
      <c r="H16" s="23">
        <v>0</v>
      </c>
      <c r="I16" s="23">
        <f t="shared" si="5"/>
        <v>0</v>
      </c>
      <c r="J16" s="60">
        <f t="shared" si="6"/>
        <v>0</v>
      </c>
      <c r="K16" s="23">
        <f t="shared" si="7"/>
        <v>0</v>
      </c>
      <c r="L16" s="40">
        <f t="shared" si="8"/>
        <v>0</v>
      </c>
      <c r="M16" s="21"/>
      <c r="N16" s="21"/>
    </row>
    <row r="17" spans="1:183" ht="60" x14ac:dyDescent="0.2">
      <c r="A17" s="75">
        <v>2425169</v>
      </c>
      <c r="B17" s="75">
        <v>2425169</v>
      </c>
      <c r="C17" s="22" t="s">
        <v>219</v>
      </c>
      <c r="D17" s="23">
        <v>4204395.2</v>
      </c>
      <c r="E17" s="23">
        <v>0</v>
      </c>
      <c r="F17" s="23">
        <v>4204395</v>
      </c>
      <c r="G17" s="23">
        <v>0</v>
      </c>
      <c r="H17" s="23">
        <v>0</v>
      </c>
      <c r="I17" s="23">
        <f t="shared" si="5"/>
        <v>0</v>
      </c>
      <c r="J17" s="60">
        <f t="shared" si="6"/>
        <v>0</v>
      </c>
      <c r="K17" s="23">
        <f t="shared" si="7"/>
        <v>0</v>
      </c>
      <c r="L17" s="40">
        <f t="shared" si="8"/>
        <v>0</v>
      </c>
      <c r="M17" s="21"/>
      <c r="N17" s="21"/>
    </row>
    <row r="18" spans="1:183" ht="72" x14ac:dyDescent="0.2">
      <c r="A18" s="75">
        <v>2426266</v>
      </c>
      <c r="B18" s="75">
        <v>2426266</v>
      </c>
      <c r="C18" s="22" t="s">
        <v>220</v>
      </c>
      <c r="D18" s="23">
        <v>3637120</v>
      </c>
      <c r="E18" s="23">
        <v>0</v>
      </c>
      <c r="F18" s="23">
        <v>3637120</v>
      </c>
      <c r="G18" s="23">
        <v>0</v>
      </c>
      <c r="H18" s="23">
        <v>0</v>
      </c>
      <c r="I18" s="23">
        <f t="shared" si="5"/>
        <v>0</v>
      </c>
      <c r="J18" s="60">
        <f t="shared" si="6"/>
        <v>0</v>
      </c>
      <c r="K18" s="23">
        <f t="shared" si="7"/>
        <v>0</v>
      </c>
      <c r="L18" s="40">
        <f t="shared" si="8"/>
        <v>0</v>
      </c>
      <c r="M18" s="21"/>
      <c r="N18" s="21"/>
    </row>
    <row r="19" spans="1:183" ht="96" customHeight="1" x14ac:dyDescent="0.2">
      <c r="A19" s="75">
        <v>2426269</v>
      </c>
      <c r="B19" s="75">
        <v>2426269</v>
      </c>
      <c r="C19" s="22" t="s">
        <v>261</v>
      </c>
      <c r="D19" s="23">
        <v>4065672</v>
      </c>
      <c r="E19" s="23">
        <v>0</v>
      </c>
      <c r="F19" s="23">
        <v>4065672</v>
      </c>
      <c r="G19" s="23">
        <v>0</v>
      </c>
      <c r="H19" s="23">
        <v>0</v>
      </c>
      <c r="I19" s="23">
        <f t="shared" si="5"/>
        <v>0</v>
      </c>
      <c r="J19" s="60">
        <f t="shared" si="6"/>
        <v>0</v>
      </c>
      <c r="K19" s="23">
        <f t="shared" si="7"/>
        <v>0</v>
      </c>
      <c r="L19" s="40">
        <f t="shared" si="8"/>
        <v>0</v>
      </c>
      <c r="M19" s="21"/>
      <c r="N19" s="21"/>
    </row>
    <row r="20" spans="1:183" ht="94.5" customHeight="1" x14ac:dyDescent="0.2">
      <c r="A20" s="75">
        <v>2426273</v>
      </c>
      <c r="B20" s="75">
        <v>2426273</v>
      </c>
      <c r="C20" s="22" t="s">
        <v>254</v>
      </c>
      <c r="D20" s="23">
        <v>7422920.4500000002</v>
      </c>
      <c r="E20" s="23">
        <v>0</v>
      </c>
      <c r="F20" s="23">
        <v>7422920</v>
      </c>
      <c r="G20" s="23">
        <v>0</v>
      </c>
      <c r="H20" s="23">
        <v>0</v>
      </c>
      <c r="I20" s="23">
        <f t="shared" si="5"/>
        <v>0</v>
      </c>
      <c r="J20" s="60">
        <f t="shared" si="6"/>
        <v>0</v>
      </c>
      <c r="K20" s="23">
        <f t="shared" si="7"/>
        <v>0</v>
      </c>
      <c r="L20" s="40">
        <f t="shared" si="8"/>
        <v>0</v>
      </c>
      <c r="M20" s="21"/>
      <c r="N20" s="21"/>
    </row>
    <row r="21" spans="1:183" ht="60" x14ac:dyDescent="0.2">
      <c r="A21" s="75">
        <v>2433516</v>
      </c>
      <c r="B21" s="75">
        <v>2433516</v>
      </c>
      <c r="C21" s="22" t="s">
        <v>221</v>
      </c>
      <c r="D21" s="23">
        <v>125000</v>
      </c>
      <c r="E21" s="23">
        <v>0</v>
      </c>
      <c r="F21" s="23">
        <v>125000</v>
      </c>
      <c r="G21" s="23">
        <v>0</v>
      </c>
      <c r="H21" s="23">
        <v>125000</v>
      </c>
      <c r="I21" s="23">
        <f t="shared" si="5"/>
        <v>125000</v>
      </c>
      <c r="J21" s="60">
        <f t="shared" si="6"/>
        <v>100</v>
      </c>
      <c r="K21" s="23">
        <f t="shared" si="7"/>
        <v>125000</v>
      </c>
      <c r="L21" s="40">
        <f t="shared" si="8"/>
        <v>100</v>
      </c>
      <c r="M21" s="21"/>
      <c r="N21" s="21"/>
    </row>
    <row r="22" spans="1:183" ht="101.25" customHeight="1" x14ac:dyDescent="0.2">
      <c r="A22" s="75">
        <v>2438739</v>
      </c>
      <c r="B22" s="75">
        <v>2438739</v>
      </c>
      <c r="C22" s="22" t="s">
        <v>222</v>
      </c>
      <c r="D22" s="23">
        <v>1428500</v>
      </c>
      <c r="E22" s="23">
        <v>0</v>
      </c>
      <c r="F22" s="23">
        <v>1428500</v>
      </c>
      <c r="G22" s="23">
        <v>0</v>
      </c>
      <c r="H22" s="23">
        <v>0</v>
      </c>
      <c r="I22" s="23">
        <f t="shared" si="5"/>
        <v>0</v>
      </c>
      <c r="J22" s="60">
        <f t="shared" si="6"/>
        <v>0</v>
      </c>
      <c r="K22" s="23">
        <f t="shared" si="7"/>
        <v>0</v>
      </c>
      <c r="L22" s="40">
        <f t="shared" si="8"/>
        <v>0</v>
      </c>
      <c r="M22" s="21"/>
      <c r="N22" s="21"/>
    </row>
    <row r="23" spans="1:183" ht="72" x14ac:dyDescent="0.2">
      <c r="A23" s="75">
        <v>2438759</v>
      </c>
      <c r="B23" s="75">
        <v>2438759</v>
      </c>
      <c r="C23" s="22" t="s">
        <v>223</v>
      </c>
      <c r="D23" s="23">
        <v>781120</v>
      </c>
      <c r="E23" s="23">
        <v>0</v>
      </c>
      <c r="F23" s="23">
        <v>781120</v>
      </c>
      <c r="G23" s="23">
        <v>0</v>
      </c>
      <c r="H23" s="23">
        <v>0</v>
      </c>
      <c r="I23" s="23">
        <f t="shared" si="5"/>
        <v>0</v>
      </c>
      <c r="J23" s="60">
        <f t="shared" si="6"/>
        <v>0</v>
      </c>
      <c r="K23" s="23">
        <f t="shared" si="7"/>
        <v>0</v>
      </c>
      <c r="L23" s="40">
        <f t="shared" si="8"/>
        <v>0</v>
      </c>
      <c r="M23" s="21"/>
      <c r="N23" s="21"/>
    </row>
    <row r="24" spans="1:183" s="29" customFormat="1" ht="28.5" customHeight="1" x14ac:dyDescent="0.2">
      <c r="A24" s="145" t="s">
        <v>295</v>
      </c>
      <c r="B24" s="145"/>
      <c r="C24" s="145"/>
      <c r="D24" s="145"/>
      <c r="E24" s="55"/>
      <c r="F24" s="19"/>
      <c r="G24" s="18"/>
      <c r="H24" s="18"/>
      <c r="I24" s="18"/>
      <c r="J24" s="18"/>
      <c r="K24" s="18"/>
      <c r="L24" s="18"/>
      <c r="M24" s="21"/>
      <c r="N24" s="21"/>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row>
    <row r="25" spans="1:183" s="29" customFormat="1" x14ac:dyDescent="0.2">
      <c r="A25" s="145" t="s">
        <v>5</v>
      </c>
      <c r="B25" s="145"/>
      <c r="C25" s="145"/>
      <c r="D25" s="145"/>
      <c r="E25" s="83"/>
      <c r="F25" s="19"/>
      <c r="G25" s="18"/>
      <c r="H25" s="18"/>
      <c r="I25" s="18"/>
      <c r="J25" s="18"/>
      <c r="K25" s="18"/>
      <c r="L25" s="18"/>
      <c r="M25" s="21"/>
      <c r="N25" s="21"/>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row>
    <row r="26" spans="1:183" s="29" customFormat="1" ht="27.75" customHeight="1" x14ac:dyDescent="0.2">
      <c r="A26" s="146" t="s">
        <v>224</v>
      </c>
      <c r="B26" s="147"/>
      <c r="C26" s="147"/>
      <c r="D26" s="147"/>
      <c r="E26" s="79"/>
      <c r="F26" s="31"/>
      <c r="G26" s="18"/>
      <c r="H26" s="18"/>
      <c r="I26" s="18"/>
      <c r="J26" s="18"/>
      <c r="K26" s="77"/>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row>
    <row r="27" spans="1:183" ht="63.75" customHeight="1" x14ac:dyDescent="0.2">
      <c r="A27" s="140" t="s">
        <v>288</v>
      </c>
      <c r="B27" s="140"/>
      <c r="C27" s="140"/>
      <c r="G27" s="18"/>
      <c r="H27" s="32"/>
    </row>
    <row r="28" spans="1:183" ht="45.75" customHeight="1" x14ac:dyDescent="0.2">
      <c r="A28" s="139"/>
      <c r="B28" s="139"/>
      <c r="C28" s="139"/>
      <c r="G28" s="18"/>
    </row>
    <row r="29" spans="1:183" x14ac:dyDescent="0.2">
      <c r="C29" s="78"/>
      <c r="D29" s="78"/>
      <c r="G29" s="18"/>
    </row>
    <row r="30" spans="1:183" x14ac:dyDescent="0.2">
      <c r="C30" s="78"/>
      <c r="D30" s="78"/>
      <c r="G30" s="18"/>
    </row>
    <row r="31" spans="1:183" x14ac:dyDescent="0.2">
      <c r="C31" s="78"/>
      <c r="D31" s="78"/>
      <c r="G31" s="18"/>
    </row>
    <row r="32" spans="1:183" x14ac:dyDescent="0.2">
      <c r="C32" s="62"/>
      <c r="D32" s="78"/>
      <c r="G32" s="18"/>
    </row>
    <row r="33" spans="3:7" x14ac:dyDescent="0.2">
      <c r="G33" s="18"/>
    </row>
    <row r="34" spans="3:7" ht="15" x14ac:dyDescent="0.25">
      <c r="C34" s="63"/>
      <c r="G34" s="18"/>
    </row>
    <row r="35" spans="3:7" ht="15" x14ac:dyDescent="0.25">
      <c r="C35" s="64"/>
      <c r="G35" s="18"/>
    </row>
    <row r="36" spans="3:7" x14ac:dyDescent="0.2">
      <c r="C36" s="66"/>
      <c r="G36" s="18"/>
    </row>
    <row r="37" spans="3:7" x14ac:dyDescent="0.2">
      <c r="G37" s="18"/>
    </row>
    <row r="38" spans="3:7" x14ac:dyDescent="0.2">
      <c r="G38" s="18"/>
    </row>
    <row r="39" spans="3:7" x14ac:dyDescent="0.2">
      <c r="G39" s="18"/>
    </row>
    <row r="40" spans="3:7" x14ac:dyDescent="0.2">
      <c r="G40" s="18"/>
    </row>
    <row r="41" spans="3:7" x14ac:dyDescent="0.2">
      <c r="G41" s="18"/>
    </row>
    <row r="42" spans="3:7" x14ac:dyDescent="0.2">
      <c r="G42" s="18"/>
    </row>
    <row r="43" spans="3:7" x14ac:dyDescent="0.2">
      <c r="G43" s="18"/>
    </row>
    <row r="44" spans="3:7" x14ac:dyDescent="0.2">
      <c r="G44" s="18"/>
    </row>
    <row r="45" spans="3:7" x14ac:dyDescent="0.2">
      <c r="G45" s="18"/>
    </row>
    <row r="46" spans="3:7" x14ac:dyDescent="0.2">
      <c r="G46" s="18"/>
    </row>
    <row r="47" spans="3:7" x14ac:dyDescent="0.2">
      <c r="G47" s="18"/>
    </row>
    <row r="48" spans="3:7" x14ac:dyDescent="0.2">
      <c r="G48" s="18"/>
    </row>
    <row r="49" spans="7:7" x14ac:dyDescent="0.2">
      <c r="G49" s="18"/>
    </row>
    <row r="50" spans="7:7" x14ac:dyDescent="0.2">
      <c r="G50" s="18"/>
    </row>
    <row r="51" spans="7:7" x14ac:dyDescent="0.2">
      <c r="G51" s="18"/>
    </row>
    <row r="52" spans="7:7" x14ac:dyDescent="0.2">
      <c r="G52" s="18"/>
    </row>
    <row r="53" spans="7:7" x14ac:dyDescent="0.2">
      <c r="G53" s="18"/>
    </row>
    <row r="54" spans="7:7" x14ac:dyDescent="0.2">
      <c r="G54" s="18"/>
    </row>
    <row r="55" spans="7:7" x14ac:dyDescent="0.2">
      <c r="G55" s="18"/>
    </row>
    <row r="56" spans="7:7" x14ac:dyDescent="0.2">
      <c r="G56" s="18"/>
    </row>
    <row r="57" spans="7:7" x14ac:dyDescent="0.2">
      <c r="G57" s="18"/>
    </row>
    <row r="58" spans="7:7" x14ac:dyDescent="0.2">
      <c r="G58" s="18"/>
    </row>
    <row r="59" spans="7:7" x14ac:dyDescent="0.2">
      <c r="G59" s="18"/>
    </row>
    <row r="60" spans="7:7" x14ac:dyDescent="0.2">
      <c r="G60" s="18"/>
    </row>
    <row r="61" spans="7:7" x14ac:dyDescent="0.2">
      <c r="G61" s="18"/>
    </row>
    <row r="62" spans="7:7" x14ac:dyDescent="0.2">
      <c r="G62" s="18"/>
    </row>
    <row r="63" spans="7:7" x14ac:dyDescent="0.2">
      <c r="G63" s="18"/>
    </row>
    <row r="64" spans="7:7" x14ac:dyDescent="0.2">
      <c r="G64" s="18"/>
    </row>
    <row r="65" spans="4:7" x14ac:dyDescent="0.2">
      <c r="G65" s="18"/>
    </row>
    <row r="66" spans="4:7" x14ac:dyDescent="0.2">
      <c r="G66" s="18"/>
    </row>
    <row r="67" spans="4:7" x14ac:dyDescent="0.2">
      <c r="G67" s="18"/>
    </row>
    <row r="68" spans="4:7" x14ac:dyDescent="0.2">
      <c r="G68" s="18"/>
    </row>
    <row r="69" spans="4:7" x14ac:dyDescent="0.2">
      <c r="G69" s="18"/>
    </row>
    <row r="70" spans="4:7" x14ac:dyDescent="0.2">
      <c r="G70" s="18"/>
    </row>
    <row r="71" spans="4:7" x14ac:dyDescent="0.2">
      <c r="G71" s="18"/>
    </row>
    <row r="72" spans="4:7" x14ac:dyDescent="0.2">
      <c r="G72" s="18"/>
    </row>
    <row r="73" spans="4:7" x14ac:dyDescent="0.2">
      <c r="G73" s="18"/>
    </row>
    <row r="74" spans="4:7" x14ac:dyDescent="0.2">
      <c r="G74" s="18"/>
    </row>
    <row r="75" spans="4:7" x14ac:dyDescent="0.2">
      <c r="G75" s="18"/>
    </row>
    <row r="76" spans="4:7" x14ac:dyDescent="0.2">
      <c r="G76" s="18"/>
    </row>
    <row r="77" spans="4:7" x14ac:dyDescent="0.2">
      <c r="G77" s="18"/>
    </row>
    <row r="78" spans="4:7" x14ac:dyDescent="0.2">
      <c r="G78" s="18"/>
    </row>
    <row r="79" spans="4:7" x14ac:dyDescent="0.2">
      <c r="D79" s="44"/>
      <c r="E79" s="44"/>
      <c r="G79" s="18"/>
    </row>
    <row r="80" spans="4:7" x14ac:dyDescent="0.2">
      <c r="G80" s="18"/>
    </row>
    <row r="81" spans="7:7" x14ac:dyDescent="0.2">
      <c r="G81" s="18"/>
    </row>
    <row r="82" spans="7:7" x14ac:dyDescent="0.2">
      <c r="G82" s="18"/>
    </row>
    <row r="83" spans="7:7" x14ac:dyDescent="0.2">
      <c r="G83" s="18"/>
    </row>
    <row r="84" spans="7:7" x14ac:dyDescent="0.2">
      <c r="G84" s="18"/>
    </row>
    <row r="85" spans="7:7" x14ac:dyDescent="0.2">
      <c r="G85" s="18"/>
    </row>
    <row r="86" spans="7:7" x14ac:dyDescent="0.2">
      <c r="G86" s="18"/>
    </row>
    <row r="87" spans="7:7" x14ac:dyDescent="0.2">
      <c r="G87" s="18"/>
    </row>
    <row r="88" spans="7:7" x14ac:dyDescent="0.2">
      <c r="G88" s="18"/>
    </row>
    <row r="89" spans="7:7" x14ac:dyDescent="0.2">
      <c r="G89" s="18"/>
    </row>
    <row r="90" spans="7:7" x14ac:dyDescent="0.2">
      <c r="G90" s="18"/>
    </row>
    <row r="91" spans="7:7" x14ac:dyDescent="0.2">
      <c r="G91" s="18"/>
    </row>
    <row r="92" spans="7:7" x14ac:dyDescent="0.2">
      <c r="G92" s="18"/>
    </row>
    <row r="93" spans="7:7" x14ac:dyDescent="0.2">
      <c r="G93" s="18"/>
    </row>
    <row r="94" spans="7:7" x14ac:dyDescent="0.2">
      <c r="G94" s="18"/>
    </row>
    <row r="95" spans="7:7" x14ac:dyDescent="0.2">
      <c r="G95" s="18"/>
    </row>
    <row r="96" spans="7:7" x14ac:dyDescent="0.2">
      <c r="G96" s="18"/>
    </row>
    <row r="97" spans="7:7" x14ac:dyDescent="0.2">
      <c r="G97" s="18"/>
    </row>
    <row r="98" spans="7:7" x14ac:dyDescent="0.2">
      <c r="G98" s="18"/>
    </row>
    <row r="99" spans="7:7" x14ac:dyDescent="0.2">
      <c r="G99" s="18"/>
    </row>
    <row r="100" spans="7:7" x14ac:dyDescent="0.2">
      <c r="G100" s="18"/>
    </row>
    <row r="101" spans="7:7" x14ac:dyDescent="0.2">
      <c r="G101" s="18"/>
    </row>
    <row r="102" spans="7:7" x14ac:dyDescent="0.2">
      <c r="G102" s="18"/>
    </row>
    <row r="103" spans="7:7" x14ac:dyDescent="0.2">
      <c r="G103" s="18"/>
    </row>
    <row r="104" spans="7:7" x14ac:dyDescent="0.2">
      <c r="G104" s="18"/>
    </row>
    <row r="105" spans="7:7" x14ac:dyDescent="0.2">
      <c r="G105" s="18"/>
    </row>
    <row r="106" spans="7:7" x14ac:dyDescent="0.2">
      <c r="G106" s="18"/>
    </row>
    <row r="107" spans="7:7" x14ac:dyDescent="0.2">
      <c r="G107" s="18"/>
    </row>
    <row r="108" spans="7:7" x14ac:dyDescent="0.2">
      <c r="G108" s="18"/>
    </row>
    <row r="109" spans="7:7" x14ac:dyDescent="0.2">
      <c r="G109" s="18"/>
    </row>
    <row r="110" spans="7:7" x14ac:dyDescent="0.2">
      <c r="G110" s="18"/>
    </row>
    <row r="111" spans="7:7" x14ac:dyDescent="0.2">
      <c r="G111" s="18"/>
    </row>
    <row r="112" spans="7:7" x14ac:dyDescent="0.2">
      <c r="G112" s="18"/>
    </row>
    <row r="113" spans="7:7" x14ac:dyDescent="0.2">
      <c r="G113" s="18"/>
    </row>
    <row r="114" spans="7:7" x14ac:dyDescent="0.2">
      <c r="G114" s="18"/>
    </row>
    <row r="115" spans="7:7" x14ac:dyDescent="0.2">
      <c r="G115" s="18"/>
    </row>
    <row r="116" spans="7:7" x14ac:dyDescent="0.2">
      <c r="G116" s="18"/>
    </row>
    <row r="117" spans="7:7" x14ac:dyDescent="0.2">
      <c r="G117" s="18"/>
    </row>
    <row r="118" spans="7:7" x14ac:dyDescent="0.2">
      <c r="G118" s="18"/>
    </row>
    <row r="119" spans="7:7" x14ac:dyDescent="0.2">
      <c r="G119" s="18"/>
    </row>
    <row r="120" spans="7:7" x14ac:dyDescent="0.2">
      <c r="G120" s="18"/>
    </row>
    <row r="121" spans="7:7" x14ac:dyDescent="0.2">
      <c r="G121" s="18"/>
    </row>
    <row r="122" spans="7:7" x14ac:dyDescent="0.2">
      <c r="G122" s="18"/>
    </row>
    <row r="123" spans="7:7" x14ac:dyDescent="0.2">
      <c r="G123" s="18"/>
    </row>
    <row r="124" spans="7:7" x14ac:dyDescent="0.2">
      <c r="G124" s="18"/>
    </row>
    <row r="125" spans="7:7" x14ac:dyDescent="0.2">
      <c r="G125" s="18"/>
    </row>
    <row r="126" spans="7:7" x14ac:dyDescent="0.2">
      <c r="G126" s="18"/>
    </row>
    <row r="127" spans="7:7" x14ac:dyDescent="0.2">
      <c r="G127" s="18"/>
    </row>
    <row r="128" spans="7:7" x14ac:dyDescent="0.2">
      <c r="G128" s="18"/>
    </row>
    <row r="129" spans="7:7" x14ac:dyDescent="0.2">
      <c r="G129" s="18"/>
    </row>
    <row r="130" spans="7:7" x14ac:dyDescent="0.2">
      <c r="G130" s="18"/>
    </row>
    <row r="131" spans="7:7" x14ac:dyDescent="0.2">
      <c r="G131" s="18"/>
    </row>
    <row r="132" spans="7:7" x14ac:dyDescent="0.2">
      <c r="G132" s="18"/>
    </row>
    <row r="133" spans="7:7" x14ac:dyDescent="0.2">
      <c r="G133" s="18"/>
    </row>
    <row r="134" spans="7:7" x14ac:dyDescent="0.2">
      <c r="G134" s="18"/>
    </row>
    <row r="135" spans="7:7" x14ac:dyDescent="0.2">
      <c r="G135" s="18"/>
    </row>
    <row r="136" spans="7:7" x14ac:dyDescent="0.2">
      <c r="G136" s="18"/>
    </row>
    <row r="137" spans="7:7" x14ac:dyDescent="0.2">
      <c r="G137" s="18"/>
    </row>
    <row r="138" spans="7:7" x14ac:dyDescent="0.2">
      <c r="G138" s="18"/>
    </row>
    <row r="139" spans="7:7" x14ac:dyDescent="0.2">
      <c r="G139" s="18"/>
    </row>
    <row r="140" spans="7:7" x14ac:dyDescent="0.2">
      <c r="G140" s="18"/>
    </row>
    <row r="141" spans="7:7" x14ac:dyDescent="0.2">
      <c r="G141" s="18"/>
    </row>
    <row r="142" spans="7:7" x14ac:dyDescent="0.2">
      <c r="G142" s="18"/>
    </row>
    <row r="143" spans="7:7" x14ac:dyDescent="0.2">
      <c r="G143" s="18"/>
    </row>
    <row r="144" spans="7:7" x14ac:dyDescent="0.2">
      <c r="G144" s="18"/>
    </row>
    <row r="145" spans="5:7" x14ac:dyDescent="0.2">
      <c r="G145" s="18"/>
    </row>
    <row r="146" spans="5:7" x14ac:dyDescent="0.2">
      <c r="G146" s="18"/>
    </row>
    <row r="147" spans="5:7" x14ac:dyDescent="0.2">
      <c r="G147" s="18"/>
    </row>
    <row r="148" spans="5:7" x14ac:dyDescent="0.2">
      <c r="G148" s="18"/>
    </row>
    <row r="149" spans="5:7" x14ac:dyDescent="0.2">
      <c r="G149" s="18"/>
    </row>
    <row r="150" spans="5:7" x14ac:dyDescent="0.2">
      <c r="G150" s="18"/>
    </row>
    <row r="151" spans="5:7" x14ac:dyDescent="0.2">
      <c r="G151" s="18"/>
    </row>
    <row r="152" spans="5:7" x14ac:dyDescent="0.2">
      <c r="G152" s="18"/>
    </row>
    <row r="153" spans="5:7" x14ac:dyDescent="0.2">
      <c r="G153" s="18"/>
    </row>
    <row r="154" spans="5:7" x14ac:dyDescent="0.2">
      <c r="E154" s="52"/>
      <c r="G154" s="18"/>
    </row>
    <row r="155" spans="5:7" x14ac:dyDescent="0.2">
      <c r="G155" s="18"/>
    </row>
    <row r="156" spans="5:7" x14ac:dyDescent="0.2">
      <c r="G156" s="18"/>
    </row>
    <row r="157" spans="5:7" x14ac:dyDescent="0.2">
      <c r="G157" s="18"/>
    </row>
    <row r="158" spans="5:7" x14ac:dyDescent="0.2">
      <c r="G158" s="18"/>
    </row>
    <row r="159" spans="5:7" x14ac:dyDescent="0.2">
      <c r="G159" s="18"/>
    </row>
    <row r="160" spans="5:7" x14ac:dyDescent="0.2">
      <c r="G160" s="18"/>
    </row>
    <row r="161" spans="7:7" x14ac:dyDescent="0.2">
      <c r="G161" s="18"/>
    </row>
    <row r="162" spans="7:7" x14ac:dyDescent="0.2">
      <c r="G162" s="18"/>
    </row>
    <row r="163" spans="7:7" x14ac:dyDescent="0.2">
      <c r="G163" s="18"/>
    </row>
    <row r="164" spans="7:7" x14ac:dyDescent="0.2">
      <c r="G164" s="18"/>
    </row>
    <row r="165" spans="7:7" x14ac:dyDescent="0.2">
      <c r="G165" s="18"/>
    </row>
    <row r="166" spans="7:7" x14ac:dyDescent="0.2">
      <c r="G166" s="18"/>
    </row>
    <row r="167" spans="7:7" x14ac:dyDescent="0.2">
      <c r="G167" s="18"/>
    </row>
    <row r="168" spans="7:7" x14ac:dyDescent="0.2">
      <c r="G168" s="18"/>
    </row>
    <row r="169" spans="7:7" x14ac:dyDescent="0.2">
      <c r="G169" s="18"/>
    </row>
    <row r="170" spans="7:7" x14ac:dyDescent="0.2">
      <c r="G170" s="18"/>
    </row>
    <row r="171" spans="7:7" x14ac:dyDescent="0.2">
      <c r="G171" s="18"/>
    </row>
    <row r="172" spans="7:7" x14ac:dyDescent="0.2">
      <c r="G172" s="18"/>
    </row>
    <row r="293" spans="5:5" x14ac:dyDescent="0.2">
      <c r="E293" s="52"/>
    </row>
    <row r="462" spans="5:5" ht="288" x14ac:dyDescent="0.2">
      <c r="E462" s="19" t="s">
        <v>8</v>
      </c>
    </row>
  </sheetData>
  <mergeCells count="15">
    <mergeCell ref="A28:C28"/>
    <mergeCell ref="A27:C27"/>
    <mergeCell ref="K4:K5"/>
    <mergeCell ref="A1:L1"/>
    <mergeCell ref="L4:L5"/>
    <mergeCell ref="A2:L2"/>
    <mergeCell ref="D4:D5"/>
    <mergeCell ref="F4:J4"/>
    <mergeCell ref="E4:E5"/>
    <mergeCell ref="A4:A5"/>
    <mergeCell ref="C4:C5"/>
    <mergeCell ref="B4:B5"/>
    <mergeCell ref="A24:D24"/>
    <mergeCell ref="A25:D25"/>
    <mergeCell ref="A26:D26"/>
  </mergeCells>
  <hyperlinks>
    <hyperlink ref="A26" r:id="rId1"/>
  </hyperlinks>
  <pageMargins left="0.51181102362204722" right="0" top="0.19685039370078741" bottom="0.19685039370078741" header="0.15748031496062992" footer="0"/>
  <pageSetup paperSize="9" scale="70" orientation="landscape" r:id="rId2"/>
  <headerFooter>
    <oddFooter>&amp;C&amp;P de &amp;N</oddFooter>
  </headerFooter>
  <ignoredErrors>
    <ignoredError sqref="I10 I13" formulaRange="1"/>
    <ignoredError sqref="J12:K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nn</dc:creator>
  <cp:lastModifiedBy>JESSICA EDITH BAZAURI LIZANA</cp:lastModifiedBy>
  <cp:lastPrinted>2019-06-03T19:24:41Z</cp:lastPrinted>
  <dcterms:created xsi:type="dcterms:W3CDTF">2009-03-02T15:11:29Z</dcterms:created>
  <dcterms:modified xsi:type="dcterms:W3CDTF">2019-06-03T19:24:41Z</dcterms:modified>
</cp:coreProperties>
</file>