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 Mary\MINSA casa x Emergencia 27.06.20\Portal\Julio 2020\"/>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MINSA'!$A$5:$L$174</definedName>
    <definedName name="_xlnm._FilterDatabase" localSheetId="2" hidden="1">'UE ADSCRITAS AL PLIEGO MINSA'!#REF!</definedName>
    <definedName name="_xlnm.Print_Area" localSheetId="0">CONSOLIDADO!$B$2:$E$31</definedName>
    <definedName name="_xlnm.Print_Area" localSheetId="1">'PLIEGO MINSA'!$A$1:$K$174</definedName>
    <definedName name="_xlnm.Print_Area" localSheetId="2">'UE ADSCRITAS AL PLIEGO MINSA'!$A$1:$K$41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6" i="9" l="1"/>
  <c r="D168" i="5"/>
  <c r="G168" i="5"/>
  <c r="F168" i="5"/>
  <c r="F166" i="5"/>
  <c r="F100" i="5"/>
  <c r="F98" i="5"/>
  <c r="F91" i="5"/>
  <c r="F88" i="5"/>
  <c r="F86" i="5"/>
  <c r="F84" i="5"/>
  <c r="F81" i="5"/>
  <c r="H36" i="9"/>
  <c r="J36" i="9" s="1"/>
  <c r="K36" i="9" s="1"/>
  <c r="H35" i="9"/>
  <c r="J35" i="9" s="1"/>
  <c r="K35" i="9" s="1"/>
  <c r="G18" i="9"/>
  <c r="F18" i="9"/>
  <c r="H18" i="9" s="1"/>
  <c r="E18" i="9"/>
  <c r="D18" i="9"/>
  <c r="H17" i="9"/>
  <c r="J17" i="9" s="1"/>
  <c r="K17" i="9" s="1"/>
  <c r="H34" i="9"/>
  <c r="H33" i="9"/>
  <c r="H32" i="9"/>
  <c r="H31" i="9"/>
  <c r="H30" i="9"/>
  <c r="H29" i="9"/>
  <c r="H28" i="9"/>
  <c r="H27" i="9"/>
  <c r="H26" i="9"/>
  <c r="H25" i="9"/>
  <c r="H24" i="9"/>
  <c r="H23" i="9"/>
  <c r="H22" i="9"/>
  <c r="H21" i="9"/>
  <c r="H20" i="9"/>
  <c r="H19" i="9"/>
  <c r="H16" i="9"/>
  <c r="H15" i="9"/>
  <c r="H14" i="9"/>
  <c r="H13" i="9"/>
  <c r="H12" i="9"/>
  <c r="H11" i="9"/>
  <c r="H10" i="9"/>
  <c r="H9" i="9"/>
  <c r="H8" i="9"/>
  <c r="G7" i="9"/>
  <c r="H7" i="9" s="1"/>
  <c r="F7" i="9"/>
  <c r="E7" i="9"/>
  <c r="D7" i="9"/>
  <c r="D15" i="11"/>
  <c r="J121" i="5"/>
  <c r="K121" i="5" s="1"/>
  <c r="I121" i="5"/>
  <c r="J95" i="5"/>
  <c r="K95" i="5" s="1"/>
  <c r="G94" i="5"/>
  <c r="D94" i="5"/>
  <c r="F94" i="5"/>
  <c r="I80" i="5"/>
  <c r="I79" i="5"/>
  <c r="G77" i="5"/>
  <c r="F77" i="5"/>
  <c r="H77" i="5" s="1"/>
  <c r="D77" i="5"/>
  <c r="J77" i="5" s="1"/>
  <c r="G74" i="5"/>
  <c r="F74" i="5"/>
  <c r="H74" i="5" s="1"/>
  <c r="J73" i="5"/>
  <c r="K73" i="5" s="1"/>
  <c r="I73" i="5"/>
  <c r="J72" i="5"/>
  <c r="K72" i="5" s="1"/>
  <c r="I72" i="5"/>
  <c r="H73" i="5"/>
  <c r="H72" i="5"/>
  <c r="G7" i="5"/>
  <c r="F7" i="5"/>
  <c r="D7" i="5"/>
  <c r="H171" i="5"/>
  <c r="H170" i="5"/>
  <c r="H169" i="5"/>
  <c r="H167" i="5"/>
  <c r="H165" i="5"/>
  <c r="H164" i="5"/>
  <c r="H163" i="5"/>
  <c r="H162" i="5"/>
  <c r="H161" i="5"/>
  <c r="H160" i="5"/>
  <c r="H159" i="5"/>
  <c r="H158" i="5"/>
  <c r="H157" i="5"/>
  <c r="H156" i="5"/>
  <c r="H155" i="5"/>
  <c r="H154" i="5"/>
  <c r="H153" i="5"/>
  <c r="H152" i="5"/>
  <c r="H151" i="5"/>
  <c r="H150" i="5"/>
  <c r="H149" i="5"/>
  <c r="I149" i="5" s="1"/>
  <c r="H148" i="5"/>
  <c r="J148" i="5" s="1"/>
  <c r="K148" i="5" s="1"/>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99" i="5"/>
  <c r="H97" i="5"/>
  <c r="H96" i="5"/>
  <c r="H95" i="5"/>
  <c r="I95" i="5" s="1"/>
  <c r="H93" i="5"/>
  <c r="H92" i="5"/>
  <c r="H90" i="5"/>
  <c r="H89" i="5"/>
  <c r="H87" i="5"/>
  <c r="H85" i="5"/>
  <c r="H83" i="5"/>
  <c r="H82" i="5"/>
  <c r="H80" i="5"/>
  <c r="J80" i="5" s="1"/>
  <c r="K80" i="5" s="1"/>
  <c r="H79" i="5"/>
  <c r="J79" i="5" s="1"/>
  <c r="K79" i="5" s="1"/>
  <c r="H78" i="5"/>
  <c r="I78" i="5" s="1"/>
  <c r="H76" i="5"/>
  <c r="H75"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F6" i="5" l="1"/>
  <c r="E15" i="11"/>
  <c r="I77" i="5"/>
  <c r="J78" i="5"/>
  <c r="K78" i="5" s="1"/>
  <c r="J149" i="5"/>
  <c r="K149" i="5" s="1"/>
  <c r="I36" i="9"/>
  <c r="I35" i="9"/>
  <c r="I17" i="9"/>
  <c r="I148" i="5"/>
  <c r="H94" i="5"/>
  <c r="H7" i="5"/>
  <c r="E94" i="5"/>
  <c r="E77" i="5"/>
  <c r="C15" i="11" s="1"/>
  <c r="E7" i="5"/>
  <c r="J171" i="5" l="1"/>
  <c r="K171" i="5" s="1"/>
  <c r="J169" i="5"/>
  <c r="K169" i="5" s="1"/>
  <c r="J99" i="5"/>
  <c r="K99" i="5" s="1"/>
  <c r="J97" i="5"/>
  <c r="K97" i="5" s="1"/>
  <c r="J96" i="5"/>
  <c r="K96" i="5" s="1"/>
  <c r="D21" i="11"/>
  <c r="G98" i="5"/>
  <c r="H98" i="5" s="1"/>
  <c r="D22" i="11" s="1"/>
  <c r="D98" i="5"/>
  <c r="J34" i="9"/>
  <c r="K34" i="9" s="1"/>
  <c r="I34" i="9"/>
  <c r="J25" i="9"/>
  <c r="K25" i="9" s="1"/>
  <c r="J23" i="9"/>
  <c r="K23" i="9" s="1"/>
  <c r="J22" i="9"/>
  <c r="K22" i="9" s="1"/>
  <c r="J21" i="9"/>
  <c r="K21" i="9" s="1"/>
  <c r="I21" i="9"/>
  <c r="E168" i="5"/>
  <c r="E98" i="5"/>
  <c r="C22" i="11" s="1"/>
  <c r="C21" i="11"/>
  <c r="I171" i="5" l="1"/>
  <c r="J98" i="5"/>
  <c r="E21" i="11"/>
  <c r="I99" i="5"/>
  <c r="J94" i="5"/>
  <c r="E22" i="11"/>
  <c r="I96" i="5"/>
  <c r="I169" i="5"/>
  <c r="I98" i="5"/>
  <c r="I94" i="5"/>
  <c r="I25" i="9"/>
  <c r="I23" i="9"/>
  <c r="I22" i="9"/>
  <c r="I97" i="5"/>
  <c r="J33" i="9" l="1"/>
  <c r="K33" i="9" s="1"/>
  <c r="J32" i="9"/>
  <c r="K32" i="9" s="1"/>
  <c r="J16" i="9"/>
  <c r="K16" i="9" s="1"/>
  <c r="I16" i="9"/>
  <c r="J128" i="5"/>
  <c r="K128" i="5" s="1"/>
  <c r="J127" i="5"/>
  <c r="K127" i="5" s="1"/>
  <c r="J116" i="5"/>
  <c r="K116" i="5" s="1"/>
  <c r="J115" i="5"/>
  <c r="K115" i="5" s="1"/>
  <c r="I32" i="9" l="1"/>
  <c r="I33" i="9"/>
  <c r="J165" i="5"/>
  <c r="K165" i="5" s="1"/>
  <c r="G100" i="5"/>
  <c r="D100" i="5"/>
  <c r="I165" i="5"/>
  <c r="J164" i="5"/>
  <c r="K164" i="5" s="1"/>
  <c r="I164" i="5"/>
  <c r="H100" i="5" l="1"/>
  <c r="E100" i="5"/>
  <c r="J15" i="9" l="1"/>
  <c r="K15" i="9" s="1"/>
  <c r="I15" i="9"/>
  <c r="J105" i="5"/>
  <c r="K105" i="5" s="1"/>
  <c r="I105" i="5"/>
  <c r="I93" i="5"/>
  <c r="G91" i="5"/>
  <c r="H91" i="5" s="1"/>
  <c r="E91" i="5"/>
  <c r="D91" i="5"/>
  <c r="J85" i="5"/>
  <c r="K85" i="5" s="1"/>
  <c r="I85" i="5"/>
  <c r="J87" i="5"/>
  <c r="K87" i="5" s="1"/>
  <c r="G86" i="5"/>
  <c r="H86" i="5" s="1"/>
  <c r="E86" i="5"/>
  <c r="C18" i="11" s="1"/>
  <c r="D86" i="5"/>
  <c r="G84" i="5"/>
  <c r="E84" i="5"/>
  <c r="C17" i="11" s="1"/>
  <c r="D84" i="5"/>
  <c r="I68" i="5"/>
  <c r="J60" i="5"/>
  <c r="K60" i="5" s="1"/>
  <c r="J56" i="5"/>
  <c r="K56" i="5" s="1"/>
  <c r="I52" i="5"/>
  <c r="I48" i="5"/>
  <c r="J44" i="5"/>
  <c r="K44" i="5" s="1"/>
  <c r="J40" i="5"/>
  <c r="K40" i="5" s="1"/>
  <c r="J36" i="5"/>
  <c r="K36" i="5" s="1"/>
  <c r="I28" i="5"/>
  <c r="I24" i="5"/>
  <c r="I20" i="5"/>
  <c r="J16" i="5"/>
  <c r="K16" i="5" s="1"/>
  <c r="J71" i="5"/>
  <c r="K71" i="5" s="1"/>
  <c r="J70" i="5"/>
  <c r="K70" i="5" s="1"/>
  <c r="J69" i="5"/>
  <c r="K69" i="5" s="1"/>
  <c r="J68" i="5"/>
  <c r="K68" i="5" s="1"/>
  <c r="I67" i="5"/>
  <c r="J66" i="5"/>
  <c r="K66" i="5" s="1"/>
  <c r="I65" i="5"/>
  <c r="J64" i="5"/>
  <c r="K64" i="5" s="1"/>
  <c r="J63" i="5"/>
  <c r="K63" i="5" s="1"/>
  <c r="J62" i="5"/>
  <c r="K62" i="5" s="1"/>
  <c r="J61" i="5"/>
  <c r="K61" i="5" s="1"/>
  <c r="I60" i="5"/>
  <c r="I59" i="5"/>
  <c r="I58" i="5"/>
  <c r="J57" i="5"/>
  <c r="K57" i="5" s="1"/>
  <c r="I56" i="5"/>
  <c r="J55" i="5"/>
  <c r="K55" i="5" s="1"/>
  <c r="J54" i="5"/>
  <c r="K54" i="5" s="1"/>
  <c r="I53" i="5"/>
  <c r="J52" i="5"/>
  <c r="K52" i="5" s="1"/>
  <c r="I51" i="5"/>
  <c r="J50" i="5"/>
  <c r="K50" i="5" s="1"/>
  <c r="I49" i="5"/>
  <c r="J48" i="5"/>
  <c r="K48" i="5" s="1"/>
  <c r="J47" i="5"/>
  <c r="K47" i="5" s="1"/>
  <c r="I46" i="5"/>
  <c r="J45" i="5"/>
  <c r="K45" i="5" s="1"/>
  <c r="I44" i="5"/>
  <c r="I43" i="5"/>
  <c r="I42" i="5"/>
  <c r="J41" i="5"/>
  <c r="K41" i="5" s="1"/>
  <c r="I40" i="5"/>
  <c r="I39" i="5"/>
  <c r="I38" i="5"/>
  <c r="J37" i="5"/>
  <c r="K37" i="5" s="1"/>
  <c r="I36" i="5"/>
  <c r="I35" i="5"/>
  <c r="I34" i="5"/>
  <c r="J33" i="5"/>
  <c r="K33" i="5" s="1"/>
  <c r="J32" i="5"/>
  <c r="K32" i="5" s="1"/>
  <c r="I31" i="5"/>
  <c r="I30" i="5"/>
  <c r="I29" i="5"/>
  <c r="J28" i="5"/>
  <c r="K28" i="5" s="1"/>
  <c r="I27" i="5"/>
  <c r="I26" i="5"/>
  <c r="I25" i="5"/>
  <c r="J24" i="5"/>
  <c r="K24" i="5" s="1"/>
  <c r="J23" i="5"/>
  <c r="K23" i="5" s="1"/>
  <c r="J22" i="5"/>
  <c r="K22" i="5" s="1"/>
  <c r="J21" i="5"/>
  <c r="K21" i="5" s="1"/>
  <c r="J20" i="5"/>
  <c r="K20" i="5" s="1"/>
  <c r="J19" i="5"/>
  <c r="K19" i="5" s="1"/>
  <c r="J18" i="5"/>
  <c r="K18" i="5" s="1"/>
  <c r="J17" i="5"/>
  <c r="K17" i="5" s="1"/>
  <c r="I16" i="5"/>
  <c r="I15" i="5"/>
  <c r="I14" i="5"/>
  <c r="H84" i="5" l="1"/>
  <c r="D17" i="11" s="1"/>
  <c r="E17" i="11" s="1"/>
  <c r="I86" i="5"/>
  <c r="J25" i="5"/>
  <c r="K25" i="5" s="1"/>
  <c r="J31" i="5"/>
  <c r="K31" i="5" s="1"/>
  <c r="J49" i="5"/>
  <c r="K49" i="5" s="1"/>
  <c r="J53" i="5"/>
  <c r="K53" i="5" s="1"/>
  <c r="J27" i="5"/>
  <c r="K27" i="5" s="1"/>
  <c r="I33" i="5"/>
  <c r="I41" i="5"/>
  <c r="J51" i="5"/>
  <c r="K51" i="5" s="1"/>
  <c r="I55" i="5"/>
  <c r="I64" i="5"/>
  <c r="I69" i="5"/>
  <c r="J86" i="5"/>
  <c r="I21" i="5"/>
  <c r="J65" i="5"/>
  <c r="K65" i="5" s="1"/>
  <c r="I17" i="5"/>
  <c r="J29" i="5"/>
  <c r="K29" i="5" s="1"/>
  <c r="I37" i="5"/>
  <c r="I57" i="5"/>
  <c r="J67" i="5"/>
  <c r="K67" i="5" s="1"/>
  <c r="I71" i="5"/>
  <c r="I18" i="5"/>
  <c r="I22" i="5"/>
  <c r="J58" i="5"/>
  <c r="K58" i="5" s="1"/>
  <c r="I62" i="5"/>
  <c r="J46" i="5"/>
  <c r="K46" i="5" s="1"/>
  <c r="I50" i="5"/>
  <c r="I66" i="5"/>
  <c r="J14" i="5"/>
  <c r="K14" i="5" s="1"/>
  <c r="I19" i="5"/>
  <c r="I23" i="5"/>
  <c r="J26" i="5"/>
  <c r="K26" i="5" s="1"/>
  <c r="J30" i="5"/>
  <c r="K30" i="5" s="1"/>
  <c r="I32" i="5"/>
  <c r="J35" i="5"/>
  <c r="K35" i="5" s="1"/>
  <c r="J39" i="5"/>
  <c r="K39" i="5" s="1"/>
  <c r="J43" i="5"/>
  <c r="K43" i="5" s="1"/>
  <c r="I45" i="5"/>
  <c r="I47" i="5"/>
  <c r="I54" i="5"/>
  <c r="J59" i="5"/>
  <c r="K59" i="5" s="1"/>
  <c r="I61" i="5"/>
  <c r="I63" i="5"/>
  <c r="I70" i="5"/>
  <c r="I87" i="5"/>
  <c r="J93" i="5"/>
  <c r="K93" i="5" s="1"/>
  <c r="J34" i="5"/>
  <c r="K34" i="5" s="1"/>
  <c r="J38" i="5"/>
  <c r="K38" i="5" s="1"/>
  <c r="J42" i="5"/>
  <c r="K42" i="5" s="1"/>
  <c r="J15" i="5"/>
  <c r="K15" i="5" s="1"/>
  <c r="J156" i="5"/>
  <c r="K156" i="5" s="1"/>
  <c r="I156" i="5"/>
  <c r="J155" i="5"/>
  <c r="K155" i="5" s="1"/>
  <c r="I155" i="5"/>
  <c r="H168" i="5"/>
  <c r="I31" i="9"/>
  <c r="I30" i="9"/>
  <c r="I27" i="9"/>
  <c r="G166" i="5"/>
  <c r="H166" i="5" s="1"/>
  <c r="E166" i="5"/>
  <c r="I150" i="5"/>
  <c r="J147" i="5"/>
  <c r="K147" i="5" s="1"/>
  <c r="I147" i="5"/>
  <c r="I146" i="5"/>
  <c r="J145" i="5"/>
  <c r="K145" i="5" s="1"/>
  <c r="I145" i="5"/>
  <c r="I144" i="5"/>
  <c r="J143" i="5"/>
  <c r="K143" i="5" s="1"/>
  <c r="I143" i="5"/>
  <c r="I142" i="5"/>
  <c r="J141" i="5"/>
  <c r="K141" i="5" s="1"/>
  <c r="I141" i="5"/>
  <c r="I140" i="5"/>
  <c r="J139" i="5"/>
  <c r="K139" i="5" s="1"/>
  <c r="I139" i="5"/>
  <c r="I138" i="5"/>
  <c r="J137" i="5"/>
  <c r="K137" i="5" s="1"/>
  <c r="I137" i="5"/>
  <c r="I136" i="5"/>
  <c r="J132" i="5"/>
  <c r="K132" i="5" s="1"/>
  <c r="J129" i="5"/>
  <c r="K129" i="5" s="1"/>
  <c r="I129" i="5"/>
  <c r="I114" i="5"/>
  <c r="J111" i="5"/>
  <c r="K111" i="5" s="1"/>
  <c r="I111" i="5"/>
  <c r="I110" i="5"/>
  <c r="J109" i="5"/>
  <c r="K109" i="5" s="1"/>
  <c r="I109" i="5"/>
  <c r="I108" i="5"/>
  <c r="I102" i="5"/>
  <c r="I90" i="5"/>
  <c r="I89" i="5"/>
  <c r="I83" i="5"/>
  <c r="I82" i="5"/>
  <c r="I76" i="5"/>
  <c r="I75" i="5"/>
  <c r="G88" i="5"/>
  <c r="H88" i="5" s="1"/>
  <c r="D88" i="5"/>
  <c r="G81" i="5"/>
  <c r="H81" i="5" s="1"/>
  <c r="D81" i="5"/>
  <c r="D74" i="5"/>
  <c r="J13" i="5"/>
  <c r="K13" i="5" s="1"/>
  <c r="J12" i="5"/>
  <c r="K12" i="5" s="1"/>
  <c r="I11" i="5"/>
  <c r="I10" i="5"/>
  <c r="J84" i="5" l="1"/>
  <c r="I84" i="5"/>
  <c r="G6" i="5"/>
  <c r="H6" i="5"/>
  <c r="D18" i="11"/>
  <c r="E18" i="11" s="1"/>
  <c r="J81" i="5"/>
  <c r="J114" i="5"/>
  <c r="K114" i="5" s="1"/>
  <c r="J88" i="5"/>
  <c r="J75" i="5"/>
  <c r="K75" i="5" s="1"/>
  <c r="J136" i="5"/>
  <c r="K136" i="5" s="1"/>
  <c r="J138" i="5"/>
  <c r="K138" i="5" s="1"/>
  <c r="J140" i="5"/>
  <c r="K140" i="5" s="1"/>
  <c r="J142" i="5"/>
  <c r="K142" i="5" s="1"/>
  <c r="J144" i="5"/>
  <c r="K144" i="5" s="1"/>
  <c r="J146" i="5"/>
  <c r="K146" i="5" s="1"/>
  <c r="J102" i="5"/>
  <c r="G6" i="9"/>
  <c r="H6" i="9" s="1"/>
  <c r="J31" i="9"/>
  <c r="K31" i="9" s="1"/>
  <c r="J27" i="9"/>
  <c r="K27" i="9" s="1"/>
  <c r="J30" i="9"/>
  <c r="K30" i="9" s="1"/>
  <c r="J150" i="5"/>
  <c r="K150" i="5" s="1"/>
  <c r="J110" i="5"/>
  <c r="K110" i="5" s="1"/>
  <c r="J108" i="5"/>
  <c r="K108" i="5" s="1"/>
  <c r="J90" i="5"/>
  <c r="K90" i="5" s="1"/>
  <c r="J89" i="5"/>
  <c r="K89" i="5" s="1"/>
  <c r="J83" i="5"/>
  <c r="K83" i="5" s="1"/>
  <c r="J82" i="5"/>
  <c r="K82" i="5" s="1"/>
  <c r="J76" i="5"/>
  <c r="K76" i="5" s="1"/>
  <c r="D14" i="11"/>
  <c r="J11" i="5"/>
  <c r="K11" i="5" s="1"/>
  <c r="J10" i="5"/>
  <c r="K10" i="5" s="1"/>
  <c r="I132" i="5"/>
  <c r="I12" i="5"/>
  <c r="I13" i="5"/>
  <c r="E88" i="5"/>
  <c r="E81" i="5"/>
  <c r="E74" i="5"/>
  <c r="E6" i="5" l="1"/>
  <c r="D16" i="11"/>
  <c r="D19" i="11"/>
  <c r="I74" i="5"/>
  <c r="C14" i="11"/>
  <c r="E14" i="11" s="1"/>
  <c r="I81" i="5"/>
  <c r="C16" i="11"/>
  <c r="I88" i="5"/>
  <c r="C19" i="11"/>
  <c r="J74" i="5"/>
  <c r="D166" i="5"/>
  <c r="D6" i="5" s="1"/>
  <c r="I20" i="9"/>
  <c r="J9" i="9"/>
  <c r="K9" i="9" s="1"/>
  <c r="I29" i="9"/>
  <c r="I28" i="9"/>
  <c r="J26" i="9"/>
  <c r="K26" i="9" s="1"/>
  <c r="J24" i="9"/>
  <c r="K24" i="9" s="1"/>
  <c r="J20" i="9"/>
  <c r="K20" i="9" s="1"/>
  <c r="J19" i="9"/>
  <c r="K19" i="9" s="1"/>
  <c r="J14" i="9"/>
  <c r="K14" i="9" s="1"/>
  <c r="J13" i="9"/>
  <c r="K13" i="9" s="1"/>
  <c r="I12" i="9"/>
  <c r="J11" i="9"/>
  <c r="K11" i="9" s="1"/>
  <c r="J10" i="9"/>
  <c r="I9" i="9"/>
  <c r="E16" i="11" l="1"/>
  <c r="E19" i="11"/>
  <c r="I26" i="9"/>
  <c r="I10" i="9"/>
  <c r="J28" i="9"/>
  <c r="K28" i="9" s="1"/>
  <c r="I11" i="9"/>
  <c r="J12" i="9"/>
  <c r="K12" i="9" s="1"/>
  <c r="I24" i="9"/>
  <c r="D6" i="9"/>
  <c r="I13" i="9"/>
  <c r="J29" i="9"/>
  <c r="K29" i="9" s="1"/>
  <c r="I14" i="9"/>
  <c r="I19" i="9"/>
  <c r="J170" i="5" l="1"/>
  <c r="J167" i="5"/>
  <c r="I163" i="5"/>
  <c r="J162" i="5"/>
  <c r="K162" i="5" s="1"/>
  <c r="J161" i="5"/>
  <c r="K161" i="5" s="1"/>
  <c r="J160" i="5"/>
  <c r="K160" i="5" s="1"/>
  <c r="I159" i="5"/>
  <c r="I158" i="5"/>
  <c r="J157" i="5"/>
  <c r="K157" i="5" s="1"/>
  <c r="I154" i="5"/>
  <c r="I153" i="5"/>
  <c r="I152" i="5"/>
  <c r="J151" i="5"/>
  <c r="K151" i="5" s="1"/>
  <c r="I135" i="5"/>
  <c r="J134" i="5"/>
  <c r="K134" i="5" s="1"/>
  <c r="I133" i="5"/>
  <c r="I131" i="5"/>
  <c r="I130" i="5"/>
  <c r="J126" i="5"/>
  <c r="K126" i="5" s="1"/>
  <c r="J125" i="5"/>
  <c r="K125" i="5" s="1"/>
  <c r="J124" i="5"/>
  <c r="K124" i="5" s="1"/>
  <c r="I123" i="5"/>
  <c r="I122" i="5"/>
  <c r="J120" i="5"/>
  <c r="K120" i="5" s="1"/>
  <c r="I119" i="5"/>
  <c r="I118" i="5"/>
  <c r="I117" i="5"/>
  <c r="J113" i="5"/>
  <c r="K113" i="5" s="1"/>
  <c r="J112" i="5"/>
  <c r="K112" i="5" s="1"/>
  <c r="J107" i="5"/>
  <c r="K107" i="5" s="1"/>
  <c r="J106" i="5"/>
  <c r="K106" i="5" s="1"/>
  <c r="I104" i="5"/>
  <c r="J103" i="5"/>
  <c r="J101" i="5"/>
  <c r="J92" i="5"/>
  <c r="K92" i="5" s="1"/>
  <c r="J9" i="5"/>
  <c r="K9" i="5" s="1"/>
  <c r="J8" i="5"/>
  <c r="J163" i="5" l="1"/>
  <c r="K163" i="5" s="1"/>
  <c r="J159" i="5"/>
  <c r="K159" i="5" s="1"/>
  <c r="J153" i="5"/>
  <c r="K153" i="5" s="1"/>
  <c r="J135" i="5"/>
  <c r="K135" i="5" s="1"/>
  <c r="J130" i="5"/>
  <c r="K130" i="5" s="1"/>
  <c r="J123" i="5"/>
  <c r="K123" i="5" s="1"/>
  <c r="I120" i="5"/>
  <c r="J158" i="5"/>
  <c r="K158" i="5" s="1"/>
  <c r="I106" i="5"/>
  <c r="I157" i="5"/>
  <c r="I134" i="5"/>
  <c r="J133" i="5"/>
  <c r="K133" i="5" s="1"/>
  <c r="I112" i="5"/>
  <c r="I124" i="5"/>
  <c r="I160" i="5"/>
  <c r="J154" i="5"/>
  <c r="K154" i="5" s="1"/>
  <c r="J131" i="5"/>
  <c r="K131" i="5" s="1"/>
  <c r="J119" i="5"/>
  <c r="K119" i="5" s="1"/>
  <c r="J104" i="5"/>
  <c r="K104" i="5" s="1"/>
  <c r="I107" i="5"/>
  <c r="J122" i="5"/>
  <c r="K122" i="5" s="1"/>
  <c r="I113" i="5"/>
  <c r="I125" i="5"/>
  <c r="I151" i="5"/>
  <c r="I161" i="5"/>
  <c r="J118" i="5"/>
  <c r="K118" i="5" s="1"/>
  <c r="I126" i="5"/>
  <c r="I162" i="5"/>
  <c r="J152" i="5"/>
  <c r="K152" i="5" s="1"/>
  <c r="J117" i="5"/>
  <c r="K117" i="5" s="1"/>
  <c r="J100" i="5" l="1"/>
  <c r="D24" i="11"/>
  <c r="J166" i="5"/>
  <c r="C24" i="11"/>
  <c r="E24" i="11" l="1"/>
  <c r="J7" i="5" l="1"/>
  <c r="J8" i="9" l="1"/>
  <c r="K8" i="9" s="1"/>
  <c r="I18" i="9" l="1"/>
  <c r="I8" i="9"/>
  <c r="J168" i="5"/>
  <c r="K170" i="5"/>
  <c r="K167" i="5"/>
  <c r="I103" i="5"/>
  <c r="K8" i="5"/>
  <c r="K103" i="5" l="1"/>
  <c r="J18" i="9"/>
  <c r="I100" i="5"/>
  <c r="I9" i="5"/>
  <c r="D25" i="11"/>
  <c r="I170" i="5"/>
  <c r="I167" i="5"/>
  <c r="I101" i="5"/>
  <c r="I8" i="5"/>
  <c r="E6" i="9" l="1"/>
  <c r="I166" i="5" l="1"/>
  <c r="I168" i="5"/>
  <c r="C25" i="11"/>
  <c r="J6" i="9" l="1"/>
  <c r="J91" i="5" l="1"/>
  <c r="J6" i="5"/>
  <c r="D20" i="11"/>
  <c r="C13" i="11" l="1"/>
  <c r="E25" i="11" l="1"/>
  <c r="C20" i="11" l="1"/>
  <c r="E20" i="11" s="1"/>
  <c r="I92" i="5"/>
  <c r="I91" i="5" l="1"/>
  <c r="C23" i="11"/>
  <c r="C12" i="11" s="1"/>
  <c r="D23" i="11" l="1"/>
  <c r="E23" i="11" l="1"/>
  <c r="C27" i="11" l="1"/>
  <c r="C26" i="11" l="1"/>
  <c r="D26" i="11" l="1"/>
  <c r="E26" i="11" s="1"/>
  <c r="J7" i="9"/>
  <c r="I7" i="9"/>
  <c r="D27" i="11" l="1"/>
  <c r="E27" i="11" l="1"/>
  <c r="I6" i="9"/>
  <c r="C11" i="11" l="1"/>
  <c r="I7" i="5" l="1"/>
  <c r="I6" i="5" l="1"/>
  <c r="D13" i="11"/>
  <c r="E13" i="11" s="1"/>
  <c r="D12" i="11" l="1"/>
  <c r="D11" i="11" l="1"/>
  <c r="E12" i="11"/>
  <c r="E11" i="11" l="1"/>
  <c r="E10" i="11"/>
</calcChain>
</file>

<file path=xl/sharedStrings.xml><?xml version="1.0" encoding="utf-8"?>
<sst xmlns="http://schemas.openxmlformats.org/spreadsheetml/2006/main" count="261" uniqueCount="247">
  <si>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</si>
  <si>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</si>
  <si>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</si>
  <si>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</si>
  <si>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</si>
  <si>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</si>
  <si>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</si>
  <si>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</si>
  <si>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</si>
  <si>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</si>
  <si>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</si>
  <si>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</si>
  <si>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</si>
  <si>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</si>
  <si>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</si>
  <si>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</si>
  <si>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</si>
  <si>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</si>
  <si>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</si>
  <si>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2386577: MEJORAMIENTO DE LOS SERVICIOS DE SALUD DEL HOSPITAL DE APOYO YUNGAY, DISTRITO Y PROVINCIA DE YUNGAY, DEPARTAMENTO ANCASH</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</si>
  <si>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</si>
  <si>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</si>
  <si>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</si>
  <si>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</si>
  <si>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</si>
  <si>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</si>
  <si>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</si>
  <si>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</si>
  <si>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</si>
  <si>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</si>
  <si>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</si>
  <si>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</si>
  <si>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2178583: MEJORAMIENTO DE LA CAPACIDAD RESOLUTIVA DEL SERVICIO DE NEUROCIRUGIA Y DE LA SALA DE OPERACIONES DEL HOSPITAL DOS DE MAYO</t>
  </si>
  <si>
    <t>2001621: ESTUDIOS DE PRE-INVERSION</t>
  </si>
  <si>
    <t>2183907: MEJORAMIENTO Y AMPLIACION DE LOS SERVICIOS DE SALUD DEL HOSPITAL QUILLABAMBA DISTRITO DE SANTA ANA, PROVINCIA DE LA CONVENCION Y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</si>
  <si>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</si>
  <si>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</si>
  <si>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</si>
  <si>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</si>
  <si>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</si>
  <si>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</si>
  <si>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</si>
  <si>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</si>
  <si>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2386533: MEJORAMIENTO Y AMPLIACION DE LOS SERVICIOS DE SALUD DEL HOSPITAL DE APOYO DE POMABAMBA ANTONIO CALDAS DOMINGUEZ, BARRIO DE HUAJTACHACRA, DISTRITO Y PROVINCIA DE POMABAMBA, DEPARTAMENTO DE ANCASH</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</si>
  <si>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</si>
  <si>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</si>
  <si>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</si>
  <si>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</si>
  <si>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2172722: MEJORAMIENTO Y AMPLIACION DEL LABORATORIO QUIMICO TOXICOLOGICO OCUPACIONAL Y AMBIENTAL DEL CENSOPAS-INS, SEDE CHORRILLOS</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</si>
  <si>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</si>
  <si>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</si>
  <si>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</si>
  <si>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</si>
  <si>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</si>
  <si>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2412981: RECUPERACION DE LOS SERVICIOS DE SALUD DEL PUESTO DE SALUD SAN PEDRO - DISTRITO DE CHULUCANAS - PROVINCIA DE MORROPON - DEPARTAMENTO DE PIURA</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</si>
  <si>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</si>
  <si>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</si>
  <si>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</si>
  <si>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</si>
  <si>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</si>
  <si>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</si>
  <si>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2426269: ADQUISICION DE MAQUINAS LAVADORAS O SECADORAS COMBINADAS TIPO LAVANDERIA Y ; REMODELACION DE PUESTOS PARA EQUIPOS DE LAVANDERIA; EN EL(LA) EESS INSTITUTO NACIONAL DE ENFERMEDADES NEOPLASICAS - SURQUILLO EN LA LOCALIDAD SURQUILLO, DISTRITO DE SURQUILL</t>
  </si>
  <si>
    <t>Ppto. 2020                    (PIM)</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</si>
  <si>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</si>
  <si>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</si>
  <si>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2194935: MEJORAMIENTO DE LOS SERVICIOS DE SALUD DEL HOSPITAL DE HUARMEY, DISTRITO DE HUARMEY, PROVINCIA DE HUARMEY-REGION ANCASH</t>
  </si>
  <si>
    <t>2327370: MEJORAMIENTO DE LA CAPACIDAD RESOLUTIVA DE LOS ESTABLECIMIENTOS DE SALUD DE LA PROVINCIA DE CHUMBIVILCAS, MEDIANTE LA INSTALACION DE SERVICIOS DE ATENCION PRE-HOSPITALARIA Y TELESALUD, EN EL MARCO DE LAS RIAPS. DEPARTAMENTO DE CUSCO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</si>
  <si>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</si>
  <si>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</si>
  <si>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</si>
  <si>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</si>
  <si>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</si>
  <si>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</si>
  <si>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</si>
  <si>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</si>
  <si>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</si>
  <si>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2466660: MEJORAMIENTO DE LA GESTION DE PRODUCTOS FARMACEUTICOS Y DISPOSITIVOS MEDICOS EN REGIONES PRIORIZADAS EN LA PROVINCIA DE TRUJILLO DEL DEPARTAMENTO DE LA LIBERTAD; LA PROVINCIA DE HUANCAVELICA DEL DEPARTAMENTO DE HUANCAVELICA Y LA PROVINCIA DE MOYOBAMB</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</si>
  <si>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</si>
  <si>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</si>
  <si>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</si>
  <si>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</si>
  <si>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2381303: REPOSICION DE LOS ASCENSORES DEL EDIFICIO CENTRAL DEL INSTITUTO NACIONAL DE ENFERMEDADES NEOPLASICAS, LIMA - PERU</t>
  </si>
  <si>
    <t>2425169: RENOVACION DE CALDERO; EN EL(LA) EESS INSTITUTO NACIONAL DE ENFERMEDADES NEOPLASICAS - SURQUILLO EN LA LOCALIDAD SURQUILLO, DISTRITO DE SURQUILLO, PROVINCIA LIMA, DEPARTAMENTO LIMA</t>
  </si>
  <si>
    <t>2432107: ADQUISICION DE CALIBRADORES, CENTRIFUGAS DE MESA REFRIGERADAS, MICROSCOPIO TRINOCULAR Y CONGELADORA; EN EL(LA) EESS INSTITUTO NACIONAL DE ENFERMEDADES NEOPLASICAS EN LA LOCALIDAD SURQUILLO, DISTRITO DE SURQUILLO, PROVINCIA LIMA, DEPARTAMENTO LIMA</t>
  </si>
  <si>
    <r>
      <t xml:space="preserve">Año de Ejecución: </t>
    </r>
    <r>
      <rPr>
        <b/>
        <sz val="10"/>
        <rFont val="Arial"/>
        <family val="2"/>
      </rPr>
      <t>2020</t>
    </r>
  </si>
  <si>
    <t>Ppto. Ejecución Acumulada al 2019</t>
  </si>
  <si>
    <t>AÑO 2020</t>
  </si>
  <si>
    <t>Ppto. Ejecución acumulada 2020</t>
  </si>
  <si>
    <t>Ppto 2020 (PIM)</t>
  </si>
  <si>
    <t>2271925: MEJORAMIENTO Y AMPLIACION DE LOS SERVICIOS DEL SISTEMA NACIONAL DE CIENCIA, TECNOLOGIA E INNOVACION TECNOLOGICA  1/</t>
  </si>
  <si>
    <t>Ejecución acumulada al 2020  (Devengado)</t>
  </si>
  <si>
    <t>2434724: ADQUISICION DE CENTROS O SERVICIOS MOVILES DE ATENCION DE SALUD; EN EL(LA) EESS HOSPITAL DE BAJA COMPLEJIDAD HUAYCAN - ATE DISTRITO DE ATE,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</si>
  <si>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</si>
  <si>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</si>
  <si>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</si>
  <si>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</si>
  <si>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</si>
  <si>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2432524: ADQUISICION DE ASCENSORES; EN EL(LA) EESS ESPECIALIZADO DE SALUD MENTAL HONORIO DELGADO-HIDEYO NOGUCHI - SAN MARTIN DE PORRES DISTRITO DE SAN MARTIN DE PORRES, PROVINCIA LIMA, DEPARTAMENTO LIMA</t>
  </si>
  <si>
    <t>Unidad Ejecutora 009-125: INSTITUTO NACIONAL DE REHABILITACION</t>
  </si>
  <si>
    <t>2438340: ADQUISICION DE SISTEMA DE DETECCION Y EXTINCION CONTRA INCENDIOS;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</si>
  <si>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</si>
  <si>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Unidad Ejecutora 027-143: HOSPITAL NACIONAL ARZOBISPO LOAYZA</t>
  </si>
  <si>
    <t>2466215: ADQUISICION DE VIDEO ARTROSCOPIO, DERMATOMO, MAQUINA DE ANESTESIA CON SISTEMA DE MONITOREO COMPLETO, MONITOR MULTI PARAMETRO, MONITOR MULTI PARAMETRO, MONITOR MULTI PARAMETRO, MONITOR MULTI PARAMETRO, INCUBADORA PARA BEBES, INCUBADORA PARA BEBES, MONITOR MULTI PARAMETRO, MONITOR MULTI PARAMETRO, LARINGOSCOPIOS O ACCESORIOS, LARINGOSCOPIOS O ACCESORIOS, LARINGOSCOPIOS O ACCESORIOS, LARINGOSCOPIOS O ACCESORIOS, LARINGOSCOPIOS O ACCESORIOS, LARINGOSCOPIOS O ACCESORIOS, LARINGOSCOPIOS O ACCESORIOS,</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</si>
  <si>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</si>
  <si>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2089754: EXPEDIENTES TECNICOS, ESTUDIOS DE PRE-INVERSION Y OTROS ESTUDIOS - PLAN INTEGRAL PARA LA RECONSTRUCCION CON CAMBIOS</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</si>
  <si>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</si>
  <si>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</si>
  <si>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2386498: MEJORAMIENTO DE LOS SERVICIOS DE SALUD DEL HOSPITAL DE APOYO RECUAY - DISTRITO RECUAY, PROVINCIA RECUAY,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</si>
  <si>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</si>
  <si>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</si>
  <si>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</si>
  <si>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</si>
  <si>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</si>
  <si>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</si>
  <si>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</si>
  <si>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</si>
  <si>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</si>
  <si>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</si>
  <si>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</si>
  <si>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</si>
  <si>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</si>
  <si>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</si>
  <si>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</si>
  <si>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</si>
  <si>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</si>
  <si>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2462000: REFORZAMIENTO ESTRUCTURAL DE BLOQUE DE INFRAESTRUCTURA; EN EL(LA) EESS INSTITUTO NACIONAL DE ENFERMEDADES NEOPLASICAS - SURQUILLO EN LA LOCALIDAD SURQUILLO, DISTRITO DE SURQUILLO, PROVINCIA LIMA, DEPARTAMENTO LIMA</t>
  </si>
  <si>
    <t>2471135: ADQUISICION DE UNIDADES DE BRAQUITERAPIA; EN EL(LA) EESS INSTITUTO NACIONAL DE ENFERMEDADES NEOPLASICAS - SURQUILLO EN LA LOCALIDAD SURQUILLO, DISTRITO DE SURQUILLO, PROVINCIA LIMA, DEPARTAMENTO LIMA</t>
  </si>
  <si>
    <t xml:space="preserve">     005-121: INSTITUTO NACIONAL DE SALUD MENTAL</t>
  </si>
  <si>
    <t xml:space="preserve">     009-125: INSTITUTO NACIONAL DE REHABILITACIÓN</t>
  </si>
  <si>
    <t xml:space="preserve">     027-143: HOSPITAL NACIONAL ARZOBISPO LOAYZA</t>
  </si>
  <si>
    <t>1/     Proyecto   Multisectorial,   monto de   inversión   por 
S/ 330,000,000 que tiene como Unidad Formuladora a la
PCM - CONCYTEC, corresponde a Salud en el año 2020
un PIM de S/ 1,286,828.00</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</si>
  <si>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</si>
  <si>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</si>
  <si>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</si>
  <si>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</si>
  <si>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</si>
  <si>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2484816: ADQUISICION DE ASPIRADORA DE SECRECIONES, MONITOR DE FUNCIONES VITALES, VENTILADOR MECANICO Y VENTILADOR DE TRANSPORTE; ADEMAS DE OTROS ACTIVOS EN EL(LA) EESS HOSPITAL DE EMERGENCIAS JOSE CASIMIRO ULLOA - MIRAFLORES EN LA LOCALIDAD MIRAFLORES, DISTRITO DE MIRAFLORES, PROVINCIA LIMA, DEPARTAMENTO LIMA</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</si>
  <si>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</si>
  <si>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</si>
  <si>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</si>
  <si>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2484821: ADQUISICION DE VENTILADOR MECANICO, VENTILADOR DE TRANSPORTE, DESFIBRILADOR Y NEBULIZADOR; ADEMAS DE OTROS ACTIVOS EN EL(LA) EESS HOSPITAL EMERGENCIAS PEDIATRICAS - LA VICTORIA EN LA LOCALIDAD LA VICTORIA, DISTRITO DE LA VICTORIA, PROVINCIA LIMA, DEPARTAMENTO LIMA</t>
  </si>
  <si>
    <t>2484822: ADQUISICION DE MONITOR DE FUNCIONES VITALES, VENTILADOR MECANICO, VENTILADOR DE TRANSPORTE Y DESFIBRILADOR; ADEMAS DE OTROS ACTIVOS EN EL(LA) EESS CARLOS MONJE MEDRANO - JULIACA DISTRITO DE JULIACA, PROVINCIA SAN ROMAN, DEPARTAMENTO PUNO</t>
  </si>
  <si>
    <t>2484823: ADQUISICION DE MONITOR DE FUNCIONES VITALES, VENTILADOR MECANICO, VENTILADOR DE TRANSPORTE Y DESFIBRILADOR; ADEMAS DE OTROS ACTIVOS EN EL(LA) EESS HOSPITAL DE MEDIANA COMPLEJIDAD JOSE AGURTO TELLO - LURIGANCHO DISTRITO DE LURIGANCHO, PROVINCIA LIMA, DEPARTAMENTO LIMA</t>
  </si>
  <si>
    <t>2484825: ADQUISICION DE MONITOR DE FUNCIONES VITALES, VENTILADOR MECANICO, VENTILADOR DE TRANSPORTE Y DESFIBRILADOR; ADEMAS DE OTROS ACTIVOS EN EL(LA) EESS NACIONAL CAYETANO HEREDIA - SAN MARTIN DE PORRES DISTRITO DE SAN MARTIN DE PORRES, PROVINCIA LIMA, DEPARTAMENTO LIMA</t>
  </si>
  <si>
    <t>2484827: ADQUISICION DE MONITOR DE FUNCIONES VITALES, MONITOR DE FUNCIONES VITALES, VENTILADOR MECANICO Y VENTILADOR DE TRANSPORTE; ADEMAS DE OTROS ACTIVOS EN EL(LA) EESS HOSPITAL DE APOYO II-SULLANA - SULLANA DISTRITO DE SULLANA, PROVINCIA SULLANA, DEPARTAMENTO PIURA</t>
  </si>
  <si>
    <t>2484831: ADQUISICION DE MONITOR DE FUNCIONES VITALES, VENTILADOR MECANICO, VENTILADOR DE TRANSPORTE Y DESFIBRILADOR; ADEMAS DE OTROS ACTIVOS EN EL(LA) EESS HOSPITAL DE EMERGENCIAS VILLA EL SALVADOR - VILLA SALVADOR EN LA LOCALIDAD VILLA EL SALVADOR, DISTRITO DE VILLA EL SALVADOR, PROVINCIA LIMA, DEPARTAMENTO LIMA</t>
  </si>
  <si>
    <t>2484832: ADQUISICION DE MONITOR DE FUNCIONES VITALES, VENTILADOR MECANICO, VENTILADOR DE TRANSPORTE Y DESFIBRILADOR; ADEMAS DE OTROS ACTIVOS EN EL(LA) EESS HOSPITAL NACIONAL DOCENTE MADRE NIÑO SAN BARTOLOME - LIMA EN LA LOCALIDAD LIMA, DISTRITO DE LIMA, PROVINCIA LIMA, DEPARTAMENTO LIMA</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</si>
  <si>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</si>
  <si>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</si>
  <si>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2484836: ADQUISICION DE MONITOR DE FUNCIONES VITALES, VENTILADOR MECANICO, VENTILADOR DE TRANSPORTE Y DESFIBRILADOR; ADEMAS DE OTROS ACTIVOS EN EL(LA) EESS HOSPITAL SAN JUAN DE LURIGANCHO - SAN JUAN DE LURIGANCHO EN LA LOCALIDAD SAN JUAN DE LURIGANCHO, DISTRITO DE SAN JUAN DE LURIGANCHO, PROVINCIA LIMA, DEPARTAMENTO LIMA</t>
  </si>
  <si>
    <t>2484837: ADQUISICION DE MONITOR DE FUNCIONES VITALES, MONITOR DE FUNCIONES VITALES, MONITOR DE FUNCIONES VITALES Y VENTILADOR MECANICO; ADEMAS DE OTROS ACTIVOS EN EL(LA) EESS INSTITUTO NACIONAL DE SALUD DEL NIÑO - BREÑA EN LA LOCALIDAD BREÆA, DISTRITO DE BREÑA, PROVINCIA LIMA, DEPARTAMENTO LIMA</t>
  </si>
  <si>
    <t>2484838: ADQUISICION DE MONITOR DE FUNCIONES VITALES, MONITOR DE FUNCIONES VITALES, MONITOR DE FUNCIONES VITALES Y VENTILADOR MECANICO; ADEMAS DE OTROS ACTIVOS EN EL(LA) EESS INSTITUTO NACIONAL DE SALUD DEL NIÑO-SAN BORJA - SAN BORJA DISTRITO DE SAN BORJA, PROVINCIA LIMA, DEPARTAMENTO LIMA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</si>
  <si>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</si>
  <si>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2484840: ADQUISICION DE MONITOR DE FUNCIONES VITALES, VENTILADOR MECANICO, VENTILADOR MECANICO Y VENTILADOR DE TRANSPORTE; ADEMAS DE OTROS ACTIVOS EN EL(LA) EESS HOSPITAL DE APOYO DEPARTAMENTAL CUSCO - CUSCO DISTRITO DE CUSCO, PROVINCIA CUSCO, DEPARTAMENTO CUSCO</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</si>
  <si>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</si>
  <si>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</si>
  <si>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</si>
  <si>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</si>
  <si>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2484845: ADQUISICION DE MONITOR DE FUNCIONES VITALES, VENTILADOR MECANICO, VENTILADOR MECANICO Y VENTILADOR DE TRANSPORTE; ADEMAS DE OTROS ACTIVOS EN EL(LA) EESS REGIONAL DOCENTE MATERNO INFANTIL EL CARMEN - HUANCAYO DISTRITO DE HUANCAYO, PROVINCIA HUANCAYO, DEPARTAMENTO JUNIN</t>
  </si>
  <si>
    <t>2484846: ADQUISICION DE MONITOR DE FUNCIONES VITALES, VENTILADOR MECANICO, VENTILADOR MECANICO Y VENTILADOR DE TRANSPORTE; ADEMAS DE OTROS ACTIVOS EN EL(LA) EESS HOSPITAL NACIONAL ARZOBISPO LOAYZA - LIMA EN LA LOCALIDAD LIMA, DISTRITO DE LIMA, PROVINCIA LIMA, DEPARTAMENTO LIMA</t>
  </si>
  <si>
    <t>2484847: ADQUISICION DE MONITOR DE FUNCIONES VITALES, MONITOR DE FUNCIONES VITALES, VENTILADOR MECANICO Y VENTILADOR DE TRANSPORTE; ADEMAS DE OTROS ACTIVOS EN EL(LA) EESS HOSPITAL MARIA AUXILIADORA - SAN JUAN DE MIRAFLORES EN LA LOCALIDAD CIUDAD DE DIOS, DISTRITO DE SAN JUAN DE MIRAFLORES, PROVINCIA LIMA, DEPARTAMENTO LIMA</t>
  </si>
  <si>
    <t>2484848: ADQUISICION DE MONITOR DE FUNCIONES VITALES, VENTILADOR MECANICO, VENTILADOR DE TRANSPORTE Y DESFIBRILADOR; ADEMAS DE OTROS ACTIVOS EN EL(LA) EESS HOSPITAL NACIONAL SERGIO E. BERNALES - COMAS DISTRITO DE COMAS, PROVINCIA LIMA, DEPARTAMENTO LIMA</t>
  </si>
  <si>
    <t>2484849: ADQUISICION DE MONITOR DE FUNCIONES VITALES, VENTILADOR MECANICO, VENTILADOR DE TRANSPORTE Y DESFIBRILADOR; ADEMAS DE OTROS ACTIVOS EN EL(LA) EESS HOSPITAL BELEN DE TRUJILLO - TRUJILLO DISTRITO DE TRUJILLO, PROVINCIA TRUJILLO, DEPARTAMENTO LA LIBERTAD</t>
  </si>
  <si>
    <t>2484850: ADQUISICION DE MONITOR DE FUNCIONES VITALES, VENTILADOR MECANICO, VENTILADOR DE TRANSPORTE Y DESFIBRILADOR; ADEMAS DE OTROS ACTIVOS EN EL(LA) EESS HOSPITAL REGIONAL DE AYACUCHO MIGUEL ANGEL MARISCAL LLERENA - AYACUCHO DISTRITO DE AYACUCHO, PROVINCIA HUAMANGA, DEPARTAMENTO AYACUCHO</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</si>
  <si>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</si>
  <si>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2484852: ADQUISICION DE MONITOR DE FUNCIONES VITALES, VENTILADOR MECANICO, VENTILADOR DE TRANSPORTE Y DESFIBRILADOR; ADEMAS DE OTROS ACTIVOS EN EL(LA) EESS HOSPITAL REGIONAL GUILLERMO DIAZ DE LA VEGA - ABANCAY DISTRITO DE ABANCAY, PROVINCIA ABANCAY, DEPARTAMENTO APURIMAC</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</si>
  <si>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</si>
  <si>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</si>
  <si>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</si>
  <si>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</si>
  <si>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</si>
  <si>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</si>
  <si>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</si>
  <si>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2484862: ADQUISICION DE MONITOR DE FUNCIONES VITALES, VENTILADOR MECANICO, VENTILADOR DE TRANSPORTE Y DESFIBRILADOR; ADEMAS DE OTROS ACTIVOS EN EL(LA) EESS HOSPITAL REGIONAL ZACARIAS CORREA VALDIVIA - HUANCAVELICA DISTRITO DE HUANCAVELICA, PROVINCIA HUANCAVELICA, DEPARTAMENTO HUANCAVELICA</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</si>
  <si>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</si>
  <si>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</si>
  <si>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</si>
  <si>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</si>
  <si>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2484869: ADQUISICION DE MONITOR DE FUNCIONES VITALES, VENTILADOR MECANICO, VENTILADOR DE TRANSPORTE Y DESFIBRILADOR; ADEMAS DE OTROS ACTIVOS EN EL(LA) EESS MANUEL NUÑEZ BUTRON - PUNO DISTRITO DE PUNO, PROVINCIA PUNO, DEPARTAMENTO PUNO</t>
  </si>
  <si>
    <t>2484870: ADQUISICION DE MONITOR DE FUNCIONES VITALES, VENTILADOR MECANICO, VENTILADOR DE TRANSPORTE Y DESFIBRILADOR; ADEMAS DE OTROS ACTIVOS EN EL(LA) EESS HOSPITAL DE BARRANCA - BARRANCA DISTRITO DE BARRANCA, PROVINCIA BARRANCA, DEPARTAMENTO LIMA</t>
  </si>
  <si>
    <t>2484872: ADQUISICION DE MONITOR DE FUNCIONES VITALES, VENTILADOR MECANICO, VENTILADOR DE TRANSPORTE Y DESFIBRILADOR; ADEMAS DE OTROS ACTIVOS EN EL(LA) EESS HOSPITAL CHANCAY Y SERVICIOS BASICOS DE SALUD - CHANCAY DISTRITO DE CHANCAY, PROVINCIA HUARAL, DEPARTAMENTO LIMA</t>
  </si>
  <si>
    <t>2484873: ADQUISICION DE MONITOR DE FUNCIONES VITALES, VENTILADOR MECANICO, VENTILADOR MECANICO Y VENTILADOR DE TRANSPORTE; ADEMAS DE OTROS ACTIVOS EN EL(LA) EESS NAC. DANIEL A. CARRION - BELLAVISTA EN LA LOCALIDAD BELLAVISTA, DISTRITO DE BELLAVISTA, PROVINCIA PROVINCIA CONSTITUCIONAL DEL CALLAO, DEPARTAMENTO CALLAO</t>
  </si>
  <si>
    <t>2484874: ADQUISICION DE MONITOR DE FUNCIONES VITALES, VENTILADOR MECANICO, VENTILADOR DE TRANSPORTE Y DESFIBRILADOR; ADEMAS DE OTROS ACTIVOS EN EL(LA) EESS REGIONAL CAJAMARCA - CAJAMARCA DISTRITO DE CAJAMARCA, PROVINCIA CAJAMARCA, DEPARTAMENTO CAJAMARCA</t>
  </si>
  <si>
    <t>2484875: ADQUISICION DE MONITOR DE FUNCIONES VITALES, VENTILADOR MECANICO, VENTILADOR DE TRANSPORTE Y DESFIBRILADOR; ADEMAS DE OTROS ACTIVOS EN EL(LA) EESS HOSPITAL GENERAL DE HUACHO - HUACHO DISTRITO DE HUACHO, PROVINCIA HUAURA, DEPARTAMENTO LIMA</t>
  </si>
  <si>
    <t>2484876: ADQUISICION DE MONITOR DE FUNCIONES VITALES, VENTILADOR MECANICO, VENTILADOR DE TRANSPORTE Y DESFIBRILADOR; ADEMAS DE OTROS ACTIVOS EN EL(LA) EESS VICTOR RAMOS GUARDIA - HUARAZ - HUARAZ DISTRITO DE HUARAZ, PROVINCIA HUARAZ, DEPARTAMENTO ANCASH</t>
  </si>
  <si>
    <t>2484877: ADQUISICION DE MONITOR DE FUNCIONES VITALES, VENTILADOR MECANICO, VENTILADOR DE TRANSPORTE Y DESFIBRILADOR; ADEMAS DE OTROS ACTIVOS EN EL(LA) EESS HOSPITAL REZOLA - SAN VICENTE DE CAÑETE DISTRITO DE SAN VICENTE DE CAÑETE, PROVINCIA CAÑETE, DEPARTAMENTO LIMA</t>
  </si>
  <si>
    <t>2484878: ADQUISICION DE MONITOR DE FUNCIONES VITALES, VENTILADOR MECANICO, VENTILADOR DE TRANSPORTE Y DESFIBRILADOR; ADEMAS DE OTROS ACTIVOS EN EL(LA) EESS HOSPITAL SAN JUAN BAUTISTA HUARAL - HUARAL DISTRITO DE HUARAL, PROVINCIA HUARAL, DEPARTAMENTO LIMA</t>
  </si>
  <si>
    <t>2484879: ADQUISICION DE MONITOR DE FUNCIONES VITALES, VENTILADOR MECANICO, VENTILADOR DE TRANSPORTE Y DESFIBRILADOR; ADEMAS DE OTROS ACTIVOS EN EL(LA) EESS HOSPITAL DE APOYO SANTA ROSA - PUEBLO LIBRE EN LA LOCALIDAD PUEBLO LIBRE, DISTRITO DE PUEBLO LIBRE, PROVINCIA LIMA, DEPARTAMENTO LIMA</t>
  </si>
  <si>
    <t>2485076: ADQUISICION DE MONITOR DE FUNCIONES VITALES, VENTILADOR MECANICO, CAMA CAMILLA MULTIPROPOSITO Y ASPIRADOR DE SECRECIONES; EN EL(LA) EESS OFERTA MOVIL TIPO EMT 3 NUMERO 01 - JESUS MARIA DISTRITO DE JESUS MARIA,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</si>
  <si>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</si>
  <si>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</si>
  <si>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Unidad Ejecutora 016-132: HOSPITAL NACIONAL HIPOLITO UNANUE</t>
  </si>
  <si>
    <t>2477661: CONSTRUCCION DE ALMACEN; EN EL(LA) EESS HOSPITAL NACIONAL HIPOLITO UNANUE - EL AGUSTINO EN LA LOCALIDAD EL AGUSTINO, DISTRITO DE EL AGUSTINO, PROVINCIA LIMA, DEPARTAMENTO LIMA</t>
  </si>
  <si>
    <t>2459101: REMODELACION DE BLOQUE DE INFRAESTRUCTURA; ADQUISICION DE ASPIRADOR DE SECRECIONES, DESFIBRILADOR CARDIOVERTIDOR IMPLANTABLE ICD O DESFIBRILADOR PARA TERAPIA DE RE SINCRONIZACION CARDIACA CRT-D, MONITOR MULTI PARAMETRO, MONITOR MULTI PARAMETRO, MONITOR MULTI PARAMETRO, OXIMETRO DE PULSO, REFRIGERADORA CONSERVADORA DE MEDICAMENTOS Y VENTILADOR VOLUMETRICO DE TRANSPORTE; EN EL(LA) EESS HOSPITAL NACIONAL DOS DE MAYO - LIMA EN LA LOCALIDAD LIMA, DISTRITO DE LIMA, PROVINCIA LIMA, DEPARTAMENTO LIMA</t>
  </si>
  <si>
    <t>2250037: MEJORAMIENTO DE LA CAPACIDAD RESOLUTIVA DEL ESTABLECIMIENTO DE SALUD ESTRATEGICO DE PUTINA, PROVINCIA SAN ANTONIO DE PUTINA - REGION PUNO</t>
  </si>
  <si>
    <t>2484472: ADQUISICION DE TERMOCICLADOR, EXTRACTOR AUTOMATIZADO DE ACIDOS NUCLEICOS, CONGELADORA Y MICROCENTRIFUGA; ADEMAS DE OTROS ACTIVOS EN EL(LA) LABORATORIO DE VIRUS RESPIRATORIO DEL CENTRO NACIONAL DE SALUD PUBLICA - CNSP DEL INSTITUTO NACIONAL DE SALUD EN LA LOCALIDAD CHORRILLOS, DISTRITO DE CHORRILLOS, PROVINCIA LIMA, DEPARTAMENTO LIMA</t>
  </si>
  <si>
    <t xml:space="preserve">     010-126: INSTITUTO NACIONAL DE SALUD DEL NIÑO</t>
  </si>
  <si>
    <t xml:space="preserve">     016-132: HOSPITAL NACIONAL HIPOLITO UNANUE</t>
  </si>
  <si>
    <t xml:space="preserve">     125-1655: PROGRAMA NACIONAL DE INVERSIONES EN SALUD</t>
  </si>
  <si>
    <t xml:space="preserve">     028-144: HOSPITAL NACIONAL DOS DE MAYO</t>
  </si>
  <si>
    <t xml:space="preserve">      144-1684: DIRECCIÓN DE REDES INTEGRADAS DE SALUD LIMA  NORTE          </t>
  </si>
  <si>
    <t xml:space="preserve">      145-1685: DIRECCIÓN DE REDES INTEGRADAS DE SALUD LIMA SUR</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</si>
  <si>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</si>
  <si>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</si>
  <si>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2335905: MEJORAMIENTO Y AMPLIACION DE LOS SERVICIOS DE SALUD DEL HOSPITAL DE APOYO LEONCIO PRADO DISTRITO DE HUAMACHUCO, PROVINCIA SANCHEZ CARRION - LA LIBERTAD</t>
  </si>
  <si>
    <t>2343118: MEJORAMIENTO Y AMPLIACION DE LOS SERVICIOS DE SALUD DEL CENTRO DE SALUD DESAGUADERO, DISTRITO DE DESAGUADERO - CHUCUITO - PUNO</t>
  </si>
  <si>
    <t>2380648: MEJORAMIENTO DE LOS SERVICIOS DE SALUD DEL CENTRO DE SALUD DE QUIÑOTA, DISTRITO DE QUIÑOTA, PROVINCIA DE CHUMBIVILCAS, CUSCO</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</si>
  <si>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</si>
  <si>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</si>
  <si>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2487531: ADQUISICION DE PROBADOR DE EFICIENCIA DE FILTRACION DE PARTICULAS Y PROBADOR DE RESISTENCIA RESPIRATORIA; EN EL(LA) CENTRO NACIONAL DE CONTROL DE CALIDAD DEL INSTITUTO NACIONAL DE SALUD EN LA LOCALIDAD CHORRILLOS, DISTRITO DE CHORRILLOS, PROVINCIA LIMA, DEPARTAMENTO LIMA</t>
  </si>
  <si>
    <t>2487148: ADQUISICION DE EQUIPO DE RAYOS X DIGITAL Y EQUIPO DE RAYOS X DIGITAL; EN EL(LA) EESS INSTITUTO NACIONAL DE ENFERMEDADES NEOPLASICAS - SURQUILLO EN LA LOCALIDAD SURQUILLO, DISTRITO DE SURQUILLO, PROVINCIA LIMA, DEPARTAMENTO LIMA</t>
  </si>
  <si>
    <t>2488025: ADQUISICION DE PULSIOXIMETRO; EN EL(LA) EESS INSTITUTO NACIONAL DE ENFERMEDADES NEOPLASICAS - SURQUILLO EN LA LOCALIDAD SURQUILLO, DISTRITO DE SURQUILLO, PROVINCIA LIMA, DEPARTAMENTO LIMA</t>
  </si>
  <si>
    <t>Unidad Ejecutora 029-145: HOSPITAL DE APOYO SANTA ROSA</t>
  </si>
  <si>
    <t>2487094: ADQUISICION DE LAMPARA QUIRURGICA DE TECHO; EN EL(LA) EESS HOSPITAL DE APOYO SANTA ROSA - PUEBLO LIBRE EN LA LOCALIDAD PUEBLO LIBRE, DISTRITO DE PUEBLO LIBRE, PROVINCIA LIMA, DEPARTAMENTO LIMA</t>
  </si>
  <si>
    <t>2487882: ADQUISICION DE EQUIPO DE RAYOS X DIGITAL; EN EL(LA) EESS HOSPITAL DE APOYO SANTA ROSA - PUEBLO LIBRE EN LA LOCALIDAD PUEBLO LIBRE, DISTRITO DE PUEBLO LIBRE, PROVINCIA LIMA, DEPARTAMENTO LIMA</t>
  </si>
  <si>
    <t>Unidad Ejecutora 033-149: HOSPITAL NACIONAL DOCENTE MADRE NIÑO - SAN BARTOLOME</t>
  </si>
  <si>
    <t>2432480: ADQUISICION DE OFTALMOSCOPIOS U OTOSCOPIOS O SETS DE ESCOPIOS, MONITOR FETAL, UNIDAD ODONTOLOGICA, POTENCIOMETROS Y MONITOR FETAL; EN EL(LA) EESS HOSPITAL NACIONAL DOCENTE MADRE NIÑO SAN BARTOLOME - LIMA EN LA LOCALIDAD LIMA, DISTRITO DE LIMA, PROVINCIA LIMA, DEPARTAMENTO LIMA</t>
  </si>
  <si>
    <t>2057397: MEJORAMIENTO DE LA CAPACIDAD RESOLUTIVA DEL CENTRO DE SALUD SAN GENARO DE VILLA - MICRORED SAN GENARO DE VILLA - RED BARRANCO CHORRILLOS SURCO - DISA II LIMA SUR</t>
  </si>
  <si>
    <t>2131911: MEJORAMIENTO DE LA PRESTACION DE LOS SERVICIOS DE SALUD DEL CENTRO DE SALUD VILLA SAN LUIS DE LA MICRORED LEONOR SAAVEDRA - VILLA SAN LUIS, DE LA RED SAN JUAN DE MIRAFLORES - VILLA MARIA DEL TRIUNFO - DISA II LIMA SUR</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</si>
  <si>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</si>
  <si>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</si>
  <si>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</si>
  <si>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</si>
  <si>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2489510: ADQUISICION DE CABINA DE SEGURIDAD BIOLOGICA - CAMARA DE BIOSEGURIDAD; EN EL(LA) EESS INSTITUTO NACIONAL DE ENFERMEDADES NEOPLASICAS - SURQUILLO EN LA LOCALIDAD SURQUILLO, DISTRITO DE SURQUILLO, PROVINCIA LIMA, DEPARTAMENTO LIMA</t>
  </si>
  <si>
    <t xml:space="preserve">     029-145: HOSPITAL DE APOYO SANTA ROSA</t>
  </si>
  <si>
    <t>AL MES DE JULIO 2020</t>
  </si>
  <si>
    <t>FUENTE DE INFORMACION: Transparencia Económica - Ministerio de Economía y Finanzas de fecha 02.08.2020</t>
  </si>
  <si>
    <t>DEL MINISTERIO DE SALUD AL MES DE JULIO 2020</t>
  </si>
  <si>
    <t>AL PLIEGO DEL MINISTERIO DE SALUD AL MES DE JULIO 2020</t>
  </si>
  <si>
    <t>2491047: ADQUISICION DE VENTILADOR MECANICO, MONITOR DE FUNCIONES VITALES, CAMA CAMILLA MULTIPROPOSITO TIPO UCI Y ASPIRADORA DE SECRECIONES; EN DIECIOCHO ESTABLECIMIENTOS DE SALUD II.1, ESTABLECIMIENTOS DE SALUD II.2 A NIVEL NACIONAL</t>
  </si>
  <si>
    <t>2491056: ADQUISICION DE VENTILADOR MECANICO, MONITOR DE FUNCIONES VITALES, CAMA CAMILLA MULTIPROPOSITO TIPO UCI Y ASPIRADOR DE SECRECIONES; EN NUEVE ESTABLECIMIENTOS DE SALUD III.E , ESTABLECIMIENTOS DE SALUD III.1 A NIVEL NACIONAL</t>
  </si>
  <si>
    <t>Unidad Ejecutora 007-123: INSTITUTO NACIONAL DE CIENCIAS NEUROLOGICAS</t>
  </si>
  <si>
    <t>2108103: MEJORAMIENTO DE LA CAPACIDAD RESOLUTIVA DE LA UNIDAD DE CUIDADOS INTENSIVOS DEL INSTITUTO NACIONAL DE CIENCIAS NEUROLOGICAS</t>
  </si>
  <si>
    <t>2437706: ADQUISICION DE SISTEMAS ININTERRUMPIDOS DE ENERGIA (UPS); REMODELACION DE ESTACIONES GENERADORES DE ENERGIA; EN EL(LA) EESS INSTITUTO NACIONAL DE CIENCIAS NEUROLOGICAS - LIMA EN LA LOCALIDAD LIMA, DISTRITO DE LIMA, PROVINCIA LIMA, DEPARTAMENTO LIMA</t>
  </si>
  <si>
    <t>2440145: ADQUISICION DE VENTILADOR VOLUMETRICO DE TRANSPORTE, VENTILADOR VOLUMETRICO DE TRANSPORTE, VENTILADOR VOLUMETRICO DE TRANSPORTE, VENTILADOR VOLUMETRICO DE TRANSPORTE, VENTILADOR VOLUMETRICO DE TRANSPORTE, VENTILADOR VOLUMETRICO DE TRANSPORTE, VENTILADOR VOLUMETRICO DE TRANSPORTE, MONITOR MULTI PARAMETRO, MONITOR MULTI PARAMETRO, MONITOR MULTI PARAMETRO, MONITOR MULTI PARAMETRO, MONITOR MULTI PARAMETRO, MONITOR MULTI PARAMETRO, MONITOR MULTI PARAMETRO, LARINGOSCOPIOS O ACCESORIOS, ECOGRAFO DOPPLE</t>
  </si>
  <si>
    <t>2486764: ADQUISICION DE COCHE PARA INTUBACION DIFICIL; EN EL(LA) EESS HOSPITAL DE APOYO SANTA ROSA - PUEBLO LIBRE EN LA LOCALIDAD PUEBLO LIBRE, DISTRITO DE PUEBLO LIBRE, PROVINCIA LIMA, DEPARTAMENTO LIMA</t>
  </si>
  <si>
    <t>2346338: MEJORAMIENTO Y AMPLIACION DE LOS SERVICIOS DE SALUD DEL CENTRO DE SALUD POMACOCHAS, CENTRO POBLADO DE FLORIDA (POMACOCHAS) - DISTRITO DE FLORIDA - PROVINCIA DE BONGARA - REGION AMAZONAS</t>
  </si>
  <si>
    <t>2427376: MEJORAMIENTO Y AMPLIACION DE LOS SERVICIOS DE SALUD DEL HOSPITAL DE APOYO TOMAS LAFORA, GUADALUPE DEL DISTRITO DE GUADALUPE - PROVINCIA DE PACASMAYO - DEPARTAMENTO DE LA LIBERTAD</t>
  </si>
  <si>
    <t>Ejecución acumulada al mes de Junio (Devengado)</t>
  </si>
  <si>
    <t>Nivel de Ejecución     Mes Julio (Devengado)</t>
  </si>
  <si>
    <t>2492458: ADQUISICION DE LLENADORA DE VIALES CON BOMBA PERISTALTICA, CONGELADORA VERTICAL, CABINA DE FLUJO LAMINAR HORIZONTAL Y POTENCIOMETRO; EN EL(LA) CENTRO NACIONAL DE PRODUCTOS BIOLOGICOS DEL INSTITUTO NACIONAL DE SALUD EN LA LOCALIDAD CHORRILLOS, DISTRITO DE CHORRILLOS, PROVINCIA LIMA, DEPARTAMENTO LIMA</t>
  </si>
  <si>
    <t>2491126: ADQUISICION DE ESTERILIZADOR CON GENERADOR ELECTRICO DE VAPOR, CONSERVADORA VERTICAL Y EQUIPO DE CLIMATIZACION; EN EL(LA) EESS INSTITUTO NACIONAL DE ENFERMEDADES NEOPLASICAS - SURQUILLO EN LA LOCALIDAD SURQUILLO, DISTRITO DE SURQUILLO, PROVINCIA LIMA, DEPARTAMENTO LIMA</t>
  </si>
  <si>
    <t>2491258: ADQUISICION DE MICROSCOPIO BINOCULAR; EN EL(LA) EESS INSTITUTO NACIONAL DE ENFERMEDADES NEOPLASICAS - SURQUILLO EN LA LOCALIDAD SURQUILLO, DISTRITO DE SURQUILLO, PROVINCIA LIMA, DEPARTAMENTO LIMA</t>
  </si>
  <si>
    <t>Ejecución acumulada al mes de Junio  (Devengado)</t>
  </si>
  <si>
    <t>Nivel de Ejecución  mes de
Julio (Devengado)</t>
  </si>
  <si>
    <t xml:space="preserve">     007-123: INSTITUTO NACIONAL DE CIENCIAS NEUROLOGICAS</t>
  </si>
  <si>
    <t xml:space="preserve">     033-149: HOSPITAL NACIONAL DOCENTE MADRE NIÑO - SAN 
                  BARTOLOME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</si>
</sst>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18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168" fontId="14" fillId="5" borderId="6" xfId="9" applyNumberFormat="1" applyFont="1" applyFill="1" applyBorder="1" applyAlignment="1">
      <alignment horizontal="right"/>
    </xf>
    <xf numFmtId="164" fontId="9" fillId="2" borderId="0" xfId="1" applyFont="1" applyFill="1"/>
    <xf numFmtId="164"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1" fillId="3" borderId="18"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6"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8" fontId="24" fillId="0" borderId="0" xfId="0" applyNumberFormat="1" applyFont="1"/>
    <xf numFmtId="4" fontId="24" fillId="0" borderId="0" xfId="0" applyNumberFormat="1" applyFont="1"/>
    <xf numFmtId="0" fontId="22" fillId="0" borderId="0" xfId="0" applyFont="1" applyAlignment="1">
      <alignment horizontal="center" vertical="center" wrapText="1"/>
    </xf>
    <xf numFmtId="0" fontId="14" fillId="2" borderId="0" xfId="10"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8" fontId="14" fillId="0" borderId="0" xfId="10" applyNumberFormat="1" applyFont="1"/>
    <xf numFmtId="168" fontId="14" fillId="0" borderId="0" xfId="10" applyNumberFormat="1" applyFont="1" applyAlignment="1">
      <alignment vertical="center"/>
    </xf>
    <xf numFmtId="0" fontId="25" fillId="0" borderId="0" xfId="0" applyFont="1" applyAlignment="1">
      <alignment horizontal="center" vertical="center" wrapText="1"/>
    </xf>
    <xf numFmtId="168" fontId="26" fillId="0" borderId="0" xfId="10" applyNumberFormat="1" applyFont="1" applyFill="1" applyBorder="1" applyAlignment="1">
      <alignment vertical="center"/>
    </xf>
    <xf numFmtId="168" fontId="14" fillId="2"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8" fontId="26" fillId="0" borderId="0" xfId="0" applyNumberFormat="1" applyFont="1" applyAlignment="1">
      <alignment horizontal="center" vertical="center" wrapText="1"/>
    </xf>
    <xf numFmtId="0" fontId="14"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166"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8"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7"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8"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0" xfId="0" applyFont="1" applyFill="1" applyBorder="1" applyAlignment="1">
      <alignment horizontal="left" vertical="center"/>
    </xf>
    <xf numFmtId="0" fontId="18" fillId="4" borderId="14" xfId="0" applyFont="1" applyFill="1" applyBorder="1" applyAlignment="1">
      <alignment horizontal="center" vertical="center" wrapText="1"/>
    </xf>
    <xf numFmtId="3" fontId="18" fillId="4" borderId="11" xfId="0" applyNumberFormat="1" applyFont="1" applyFill="1" applyBorder="1" applyAlignment="1">
      <alignment horizontal="right" vertical="center"/>
    </xf>
    <xf numFmtId="0" fontId="27" fillId="0" borderId="0" xfId="0" applyFont="1" applyBorder="1" applyAlignment="1">
      <alignment vertical="center"/>
    </xf>
    <xf numFmtId="0" fontId="24" fillId="0" borderId="10" xfId="0" applyFont="1" applyBorder="1" applyAlignment="1"/>
    <xf numFmtId="3" fontId="18"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8" fillId="6" borderId="2" xfId="2" applyNumberFormat="1" applyFont="1" applyFill="1" applyBorder="1" applyAlignment="1">
      <alignment horizontal="right" vertical="center" wrapText="1"/>
    </xf>
    <xf numFmtId="0" fontId="10" fillId="5" borderId="32" xfId="9" applyFont="1" applyFill="1" applyBorder="1" applyAlignment="1">
      <alignment horizontal="left" wrapText="1"/>
    </xf>
    <xf numFmtId="3" fontId="18" fillId="5" borderId="3" xfId="9" applyNumberFormat="1" applyFont="1" applyFill="1" applyBorder="1" applyAlignment="1">
      <alignment horizontal="right"/>
    </xf>
    <xf numFmtId="168" fontId="18" fillId="5" borderId="12" xfId="9" applyNumberFormat="1" applyFont="1" applyFill="1" applyBorder="1" applyAlignment="1">
      <alignment horizontal="right"/>
    </xf>
    <xf numFmtId="167"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7" fontId="18" fillId="6" borderId="10" xfId="2" applyNumberFormat="1" applyFont="1" applyFill="1" applyBorder="1" applyAlignment="1">
      <alignment horizontal="right" vertical="center" wrapText="1"/>
    </xf>
    <xf numFmtId="164" fontId="30" fillId="0" borderId="0" xfId="1" applyFont="1" applyAlignment="1">
      <alignment vertical="center" wrapText="1"/>
    </xf>
    <xf numFmtId="164" fontId="20" fillId="0" borderId="0" xfId="0" applyNumberFormat="1" applyFont="1" applyAlignment="1">
      <alignment vertical="center" wrapText="1"/>
    </xf>
    <xf numFmtId="4" fontId="0" fillId="0" borderId="0" xfId="0" applyNumberFormat="1"/>
    <xf numFmtId="0" fontId="10" fillId="2" borderId="34" xfId="9" applyFont="1" applyFill="1" applyBorder="1" applyAlignment="1">
      <alignment horizontal="left" wrapText="1"/>
    </xf>
    <xf numFmtId="168" fontId="18" fillId="5" borderId="35" xfId="9" applyNumberFormat="1" applyFont="1" applyFill="1" applyBorder="1" applyAlignment="1">
      <alignment horizontal="right"/>
    </xf>
    <xf numFmtId="167" fontId="20" fillId="0" borderId="0" xfId="0" applyNumberFormat="1" applyFont="1" applyAlignment="1">
      <alignment vertical="center" wrapText="1"/>
    </xf>
    <xf numFmtId="164" fontId="31" fillId="0" borderId="0" xfId="1" applyFont="1"/>
    <xf numFmtId="164" fontId="24" fillId="0" borderId="0" xfId="1" applyFont="1"/>
    <xf numFmtId="3" fontId="18" fillId="4" borderId="13" xfId="0" applyNumberFormat="1" applyFont="1" applyFill="1" applyBorder="1" applyAlignment="1">
      <alignment horizontal="right" vertical="center"/>
    </xf>
    <xf numFmtId="167" fontId="18" fillId="4" borderId="13" xfId="0" applyNumberFormat="1" applyFont="1" applyFill="1" applyBorder="1" applyAlignment="1">
      <alignment horizontal="right" vertical="center"/>
    </xf>
    <xf numFmtId="0" fontId="32" fillId="0" borderId="0" xfId="0" applyFont="1" applyAlignment="1">
      <alignment vertical="center" wrapText="1"/>
    </xf>
    <xf numFmtId="0" fontId="7" fillId="5" borderId="36" xfId="9" applyFont="1" applyFill="1" applyBorder="1" applyAlignment="1">
      <alignment horizontal="left" wrapText="1"/>
    </xf>
    <xf numFmtId="3" fontId="7" fillId="5" borderId="4" xfId="9" applyNumberFormat="1" applyFont="1" applyFill="1" applyBorder="1" applyAlignment="1">
      <alignment horizontal="right"/>
    </xf>
    <xf numFmtId="164" fontId="14" fillId="0" borderId="0" xfId="1" applyFont="1"/>
    <xf numFmtId="3" fontId="18" fillId="6" borderId="10" xfId="2" applyNumberFormat="1" applyFont="1" applyFill="1" applyBorder="1" applyAlignment="1">
      <alignment horizontal="left" vertical="center" wrapText="1"/>
    </xf>
    <xf numFmtId="166" fontId="18" fillId="6" borderId="2" xfId="2" applyNumberFormat="1" applyFont="1" applyFill="1" applyBorder="1" applyAlignment="1">
      <alignment horizontal="left" vertical="center" wrapText="1"/>
    </xf>
    <xf numFmtId="0" fontId="19" fillId="5" borderId="10" xfId="10" applyFont="1" applyFill="1" applyBorder="1" applyAlignment="1">
      <alignment horizontal="right" vertical="center" wrapText="1"/>
    </xf>
    <xf numFmtId="3" fontId="21" fillId="0" borderId="2" xfId="0" applyNumberFormat="1" applyFont="1" applyBorder="1" applyAlignment="1">
      <alignment vertical="center" wrapText="1"/>
    </xf>
    <xf numFmtId="167" fontId="21" fillId="0" borderId="2" xfId="0" applyNumberFormat="1" applyFont="1" applyBorder="1" applyAlignment="1">
      <alignment vertical="center" wrapText="1"/>
    </xf>
    <xf numFmtId="0" fontId="19" fillId="0" borderId="10" xfId="0" applyFont="1" applyFill="1" applyBorder="1" applyAlignment="1">
      <alignment horizontal="center" vertical="center" wrapText="1"/>
    </xf>
    <xf numFmtId="168" fontId="20" fillId="0" borderId="0" xfId="0" applyNumberFormat="1" applyFont="1" applyAlignment="1">
      <alignment horizontal="center" vertical="center" wrapText="1"/>
    </xf>
    <xf numFmtId="168" fontId="18" fillId="4" borderId="33" xfId="0" applyNumberFormat="1" applyFont="1" applyFill="1" applyBorder="1" applyAlignment="1">
      <alignment vertical="center" wrapText="1"/>
    </xf>
    <xf numFmtId="168" fontId="21" fillId="0" borderId="2" xfId="0" applyNumberFormat="1" applyFont="1" applyBorder="1" applyAlignment="1">
      <alignment vertical="center" wrapText="1"/>
    </xf>
    <xf numFmtId="3" fontId="33" fillId="6" borderId="10" xfId="2" applyNumberFormat="1" applyFont="1" applyFill="1" applyBorder="1" applyAlignment="1">
      <alignment horizontal="right" vertical="center" wrapText="1"/>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3" fontId="18" fillId="6" borderId="4" xfId="2" applyNumberFormat="1" applyFont="1" applyFill="1" applyBorder="1" applyAlignment="1">
      <alignment horizontal="right" vertical="center" wrapText="1"/>
    </xf>
    <xf numFmtId="3" fontId="21" fillId="0" borderId="37" xfId="0" applyNumberFormat="1" applyFont="1" applyBorder="1" applyAlignment="1">
      <alignment horizontal="right" vertical="center" wrapText="1"/>
    </xf>
    <xf numFmtId="3" fontId="21" fillId="0" borderId="10" xfId="0" applyNumberFormat="1" applyFont="1" applyBorder="1" applyAlignment="1">
      <alignment horizontal="right" vertical="center" wrapText="1"/>
    </xf>
    <xf numFmtId="164" fontId="34" fillId="2" borderId="0" xfId="1" applyFont="1" applyFill="1"/>
    <xf numFmtId="3" fontId="21" fillId="0" borderId="0" xfId="0" applyNumberFormat="1" applyFont="1" applyBorder="1" applyAlignment="1">
      <alignment horizontal="right" vertical="center" wrapText="1"/>
    </xf>
    <xf numFmtId="0" fontId="34" fillId="2" borderId="0" xfId="9" applyFont="1" applyFill="1"/>
    <xf numFmtId="3" fontId="34" fillId="2" borderId="0" xfId="9" applyNumberFormat="1" applyFont="1" applyFill="1"/>
    <xf numFmtId="0" fontId="11" fillId="3" borderId="18" xfId="10" applyFont="1" applyFill="1" applyBorder="1" applyAlignment="1">
      <alignment horizontal="center" vertical="center" wrapText="1"/>
    </xf>
    <xf numFmtId="3" fontId="26" fillId="0" borderId="0" xfId="10" applyNumberFormat="1" applyFont="1" applyFill="1" applyBorder="1"/>
    <xf numFmtId="3" fontId="14" fillId="0" borderId="0" xfId="10" applyNumberFormat="1" applyFont="1" applyFill="1" applyAlignment="1">
      <alignment horizontal="right"/>
    </xf>
    <xf numFmtId="3" fontId="14" fillId="0" borderId="0" xfId="10" applyNumberFormat="1" applyFont="1" applyFill="1"/>
    <xf numFmtId="0" fontId="21" fillId="0" borderId="10" xfId="0" applyFont="1" applyBorder="1" applyAlignment="1">
      <alignment horizontal="justify" vertical="center" wrapText="1"/>
    </xf>
    <xf numFmtId="3" fontId="21" fillId="0" borderId="10" xfId="0" applyNumberFormat="1" applyFont="1" applyBorder="1" applyAlignment="1">
      <alignment vertical="center" wrapText="1"/>
    </xf>
    <xf numFmtId="167" fontId="21" fillId="0" borderId="10" xfId="0" applyNumberFormat="1" applyFont="1" applyBorder="1" applyAlignment="1">
      <alignment vertical="center" wrapText="1"/>
    </xf>
    <xf numFmtId="168" fontId="21" fillId="0" borderId="10" xfId="0" applyNumberFormat="1" applyFont="1" applyBorder="1" applyAlignment="1">
      <alignment vertical="center" wrapText="1"/>
    </xf>
    <xf numFmtId="164" fontId="7" fillId="2" borderId="0" xfId="1" applyFont="1" applyFill="1"/>
    <xf numFmtId="3" fontId="18" fillId="6" borderId="38" xfId="2" applyNumberFormat="1" applyFont="1" applyFill="1" applyBorder="1" applyAlignment="1">
      <alignment horizontal="right" vertical="center" wrapText="1"/>
    </xf>
    <xf numFmtId="3" fontId="21" fillId="0" borderId="38" xfId="0" applyNumberFormat="1" applyFont="1" applyBorder="1" applyAlignment="1">
      <alignment horizontal="right" vertical="center" wrapText="1"/>
    </xf>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1" fillId="0" borderId="37" xfId="0" applyFont="1" applyBorder="1" applyAlignment="1">
      <alignment horizontal="justify" vertical="center" wrapText="1"/>
    </xf>
    <xf numFmtId="3" fontId="21" fillId="0" borderId="4" xfId="0" applyNumberFormat="1" applyFont="1" applyBorder="1" applyAlignment="1">
      <alignment horizontal="right" vertical="center" wrapText="1"/>
    </xf>
    <xf numFmtId="3" fontId="21" fillId="0" borderId="2" xfId="0" applyNumberFormat="1" applyFont="1" applyBorder="1" applyAlignment="1">
      <alignment horizontal="left" vertical="center" wrapText="1"/>
    </xf>
    <xf numFmtId="3" fontId="21" fillId="5" borderId="2" xfId="0" applyNumberFormat="1" applyFont="1" applyFill="1" applyBorder="1" applyAlignment="1">
      <alignment horizontal="right" vertical="center" wrapText="1"/>
    </xf>
    <xf numFmtId="43" fontId="14" fillId="0" borderId="0" xfId="10" applyNumberFormat="1" applyFont="1" applyAlignment="1">
      <alignment horizontal="right"/>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8" fillId="0" borderId="0" xfId="11" applyNumberForma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8" xfId="10" applyFont="1" applyFill="1" applyBorder="1" applyAlignment="1">
      <alignment horizontal="center" vertical="center" wrapText="1"/>
    </xf>
    <xf numFmtId="0" fontId="15" fillId="3" borderId="19" xfId="10" applyFont="1" applyFill="1" applyBorder="1" applyAlignment="1">
      <alignment horizontal="center" vertical="center" wrapText="1"/>
    </xf>
    <xf numFmtId="0" fontId="15" fillId="3" borderId="31"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6"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6"/>
  <sheetViews>
    <sheetView tabSelected="1" workbookViewId="0">
      <selection activeCell="B31" sqref="B31:D31"/>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85546875" style="126" customWidth="1"/>
    <col min="8" max="8" width="17.7109375" style="1" bestFit="1" customWidth="1"/>
    <col min="9" max="9" width="18.42578125" style="1" bestFit="1" customWidth="1"/>
    <col min="10" max="16384" width="11.42578125" style="1"/>
  </cols>
  <sheetData>
    <row r="1" spans="2:9" ht="6.75" customHeight="1" x14ac:dyDescent="0.2">
      <c r="B1" s="148"/>
      <c r="C1" s="148"/>
      <c r="D1" s="148"/>
    </row>
    <row r="2" spans="2:9" ht="15.75" customHeight="1" x14ac:dyDescent="0.2">
      <c r="B2" s="149" t="s">
        <v>20</v>
      </c>
      <c r="C2" s="149"/>
      <c r="D2" s="149"/>
      <c r="E2" s="149"/>
      <c r="F2" s="4"/>
    </row>
    <row r="3" spans="2:9" ht="15" customHeight="1" x14ac:dyDescent="0.2">
      <c r="B3" s="149" t="s">
        <v>225</v>
      </c>
      <c r="C3" s="149"/>
      <c r="D3" s="149"/>
      <c r="E3" s="149"/>
    </row>
    <row r="4" spans="2:9" x14ac:dyDescent="0.2">
      <c r="B4" s="150"/>
      <c r="C4" s="150"/>
      <c r="D4" s="150"/>
    </row>
    <row r="5" spans="2:9" ht="12.75" customHeight="1" x14ac:dyDescent="0.2">
      <c r="B5" s="147" t="s">
        <v>84</v>
      </c>
      <c r="C5" s="147"/>
      <c r="D5" s="147"/>
      <c r="F5" s="16"/>
    </row>
    <row r="6" spans="2:9" ht="12.75" customHeight="1" x14ac:dyDescent="0.2">
      <c r="B6" s="147" t="s">
        <v>4</v>
      </c>
      <c r="C6" s="147"/>
      <c r="D6" s="147"/>
      <c r="F6" s="16"/>
    </row>
    <row r="7" spans="2:9" ht="12.75" customHeight="1" thickBot="1" x14ac:dyDescent="0.25">
      <c r="B7" s="2"/>
      <c r="C7" s="2"/>
      <c r="D7" s="2"/>
      <c r="F7" s="16"/>
    </row>
    <row r="8" spans="2:9" ht="13.5" customHeight="1" thickBot="1" x14ac:dyDescent="0.25">
      <c r="B8" s="153" t="s">
        <v>1</v>
      </c>
      <c r="C8" s="154" t="s">
        <v>2</v>
      </c>
      <c r="D8" s="155" t="s">
        <v>90</v>
      </c>
      <c r="E8" s="153" t="s">
        <v>7</v>
      </c>
    </row>
    <row r="9" spans="2:9" ht="39" customHeight="1" thickBot="1" x14ac:dyDescent="0.25">
      <c r="B9" s="153"/>
      <c r="C9" s="154"/>
      <c r="D9" s="156"/>
      <c r="E9" s="153"/>
    </row>
    <row r="10" spans="2:9" s="9" customFormat="1" ht="27" customHeight="1" thickBot="1" x14ac:dyDescent="0.25">
      <c r="B10" s="5" t="s">
        <v>0</v>
      </c>
      <c r="C10" s="8">
        <v>759513225</v>
      </c>
      <c r="D10" s="8">
        <v>111696025</v>
      </c>
      <c r="E10" s="53">
        <f t="shared" ref="E10:E27" si="0">D10/C10%</f>
        <v>14.706264660500151</v>
      </c>
      <c r="F10" s="15"/>
      <c r="G10" s="127"/>
    </row>
    <row r="11" spans="2:9" s="9" customFormat="1" ht="24.75" customHeight="1" thickBot="1" x14ac:dyDescent="0.25">
      <c r="B11" s="90" t="s">
        <v>18</v>
      </c>
      <c r="C11" s="8">
        <f>C12+C26+C27</f>
        <v>746485348</v>
      </c>
      <c r="D11" s="8">
        <f>D12+D26+D27</f>
        <v>101029395.39999999</v>
      </c>
      <c r="E11" s="53">
        <f>D11/C11%</f>
        <v>13.534009163164443</v>
      </c>
      <c r="F11" s="15"/>
      <c r="G11" s="127"/>
    </row>
    <row r="12" spans="2:9" ht="18" customHeight="1" x14ac:dyDescent="0.2">
      <c r="B12" s="10" t="s">
        <v>3</v>
      </c>
      <c r="C12" s="11">
        <f>SUM(C13:C25)</f>
        <v>711888255</v>
      </c>
      <c r="D12" s="11">
        <f>SUM(D13:D25)</f>
        <v>93553995.209999993</v>
      </c>
      <c r="E12" s="91">
        <f t="shared" si="0"/>
        <v>13.141668590950415</v>
      </c>
      <c r="F12" s="14"/>
      <c r="G12" s="136"/>
    </row>
    <row r="13" spans="2:9" ht="20.100000000000001" customHeight="1" x14ac:dyDescent="0.2">
      <c r="B13" s="98" t="s">
        <v>22</v>
      </c>
      <c r="C13" s="99">
        <f>'PLIEGO MINSA'!E7</f>
        <v>158400711</v>
      </c>
      <c r="D13" s="99">
        <f>'PLIEGO MINSA'!H7</f>
        <v>28926208.889999997</v>
      </c>
      <c r="E13" s="13">
        <f t="shared" si="0"/>
        <v>18.261413542518756</v>
      </c>
      <c r="F13" s="14"/>
      <c r="G13" s="136"/>
      <c r="I13" s="124"/>
    </row>
    <row r="14" spans="2:9" ht="20.100000000000001" customHeight="1" x14ac:dyDescent="0.2">
      <c r="B14" s="98" t="s">
        <v>127</v>
      </c>
      <c r="C14" s="99">
        <f>'PLIEGO MINSA'!E74</f>
        <v>4092984</v>
      </c>
      <c r="D14" s="99">
        <f>'PLIEGO MINSA'!H74</f>
        <v>1713089.63</v>
      </c>
      <c r="E14" s="13">
        <f t="shared" si="0"/>
        <v>41.854295790064171</v>
      </c>
      <c r="F14" s="14"/>
      <c r="G14" s="136"/>
      <c r="I14" s="124"/>
    </row>
    <row r="15" spans="2:9" ht="20.100000000000001" customHeight="1" x14ac:dyDescent="0.2">
      <c r="B15" s="98" t="s">
        <v>245</v>
      </c>
      <c r="C15" s="99">
        <f>'PLIEGO MINSA'!E77</f>
        <v>667080</v>
      </c>
      <c r="D15" s="99">
        <f>'PLIEGO MINSA'!H77</f>
        <v>0</v>
      </c>
      <c r="E15" s="13">
        <f t="shared" si="0"/>
        <v>0</v>
      </c>
      <c r="F15" s="14"/>
      <c r="G15" s="136"/>
      <c r="I15" s="124"/>
    </row>
    <row r="16" spans="2:9" ht="20.100000000000001" customHeight="1" x14ac:dyDescent="0.2">
      <c r="B16" s="98" t="s">
        <v>128</v>
      </c>
      <c r="C16" s="99">
        <f>'PLIEGO MINSA'!E81</f>
        <v>585635</v>
      </c>
      <c r="D16" s="99">
        <f>'PLIEGO MINSA'!H81</f>
        <v>585635</v>
      </c>
      <c r="E16" s="13">
        <f t="shared" si="0"/>
        <v>100</v>
      </c>
      <c r="F16" s="14"/>
      <c r="G16" s="136"/>
      <c r="I16" s="124"/>
    </row>
    <row r="17" spans="2:9" ht="20.100000000000001" customHeight="1" x14ac:dyDescent="0.2">
      <c r="B17" s="98" t="s">
        <v>196</v>
      </c>
      <c r="C17" s="99">
        <f>'PLIEGO MINSA'!E84</f>
        <v>36000</v>
      </c>
      <c r="D17" s="99">
        <f>'PLIEGO MINSA'!H84</f>
        <v>36000</v>
      </c>
      <c r="E17" s="13">
        <f t="shared" si="0"/>
        <v>100</v>
      </c>
      <c r="F17" s="14"/>
      <c r="G17" s="124"/>
      <c r="I17" s="124"/>
    </row>
    <row r="18" spans="2:9" ht="20.100000000000001" customHeight="1" x14ac:dyDescent="0.2">
      <c r="B18" s="98" t="s">
        <v>197</v>
      </c>
      <c r="C18" s="99">
        <f>'PLIEGO MINSA'!E86</f>
        <v>416563</v>
      </c>
      <c r="D18" s="99">
        <f>'PLIEGO MINSA'!H86</f>
        <v>0</v>
      </c>
      <c r="E18" s="13">
        <f t="shared" si="0"/>
        <v>0</v>
      </c>
      <c r="F18" s="14"/>
      <c r="G18" s="124"/>
      <c r="I18" s="124"/>
    </row>
    <row r="19" spans="2:9" ht="20.100000000000001" customHeight="1" x14ac:dyDescent="0.2">
      <c r="B19" s="98" t="s">
        <v>129</v>
      </c>
      <c r="C19" s="99">
        <f>'PLIEGO MINSA'!E88</f>
        <v>587000</v>
      </c>
      <c r="D19" s="99">
        <f>'PLIEGO MINSA'!H88</f>
        <v>397000</v>
      </c>
      <c r="E19" s="13">
        <f t="shared" si="0"/>
        <v>67.63202725724021</v>
      </c>
      <c r="F19" s="14"/>
      <c r="G19" s="124"/>
      <c r="I19" s="124"/>
    </row>
    <row r="20" spans="2:9" ht="20.100000000000001" customHeight="1" x14ac:dyDescent="0.2">
      <c r="B20" s="139" t="s">
        <v>199</v>
      </c>
      <c r="C20" s="140">
        <f>'PLIEGO MINSA'!E91</f>
        <v>12716854</v>
      </c>
      <c r="D20" s="140">
        <f>'PLIEGO MINSA'!H91</f>
        <v>0</v>
      </c>
      <c r="E20" s="13">
        <f t="shared" si="0"/>
        <v>0</v>
      </c>
      <c r="F20" s="14"/>
      <c r="H20" s="136"/>
      <c r="I20" s="136"/>
    </row>
    <row r="21" spans="2:9" ht="20.100000000000001" customHeight="1" x14ac:dyDescent="0.2">
      <c r="B21" s="139" t="s">
        <v>224</v>
      </c>
      <c r="C21" s="140">
        <f>'PLIEGO MINSA'!E94</f>
        <v>229000</v>
      </c>
      <c r="D21" s="140">
        <f>'PLIEGO MINSA'!H94</f>
        <v>0</v>
      </c>
      <c r="E21" s="13">
        <f t="shared" si="0"/>
        <v>0</v>
      </c>
      <c r="F21" s="14"/>
      <c r="H21" s="136"/>
      <c r="I21" s="136"/>
    </row>
    <row r="22" spans="2:9" ht="30" customHeight="1" x14ac:dyDescent="0.2">
      <c r="B22" s="139" t="s">
        <v>246</v>
      </c>
      <c r="C22" s="140">
        <f>'PLIEGO MINSA'!E98</f>
        <v>105000</v>
      </c>
      <c r="D22" s="140">
        <f>'PLIEGO MINSA'!H98</f>
        <v>0</v>
      </c>
      <c r="E22" s="13">
        <f t="shared" si="0"/>
        <v>0</v>
      </c>
      <c r="F22" s="14"/>
      <c r="H22" s="136"/>
      <c r="I22" s="136"/>
    </row>
    <row r="23" spans="2:9" ht="20.100000000000001" customHeight="1" x14ac:dyDescent="0.2">
      <c r="B23" s="139" t="s">
        <v>198</v>
      </c>
      <c r="C23" s="140">
        <f>'PLIEGO MINSA'!E100</f>
        <v>523706366</v>
      </c>
      <c r="D23" s="140">
        <f>'PLIEGO MINSA'!H100</f>
        <v>61882704.689999998</v>
      </c>
      <c r="E23" s="141">
        <f t="shared" si="0"/>
        <v>11.816297969156249</v>
      </c>
      <c r="F23" s="14"/>
      <c r="H23" s="136"/>
      <c r="I23" s="136"/>
    </row>
    <row r="24" spans="2:9" ht="20.100000000000001" customHeight="1" x14ac:dyDescent="0.2">
      <c r="B24" s="12" t="s">
        <v>200</v>
      </c>
      <c r="C24" s="140">
        <f>'PLIEGO MINSA'!E166</f>
        <v>3035799</v>
      </c>
      <c r="D24" s="140">
        <f>'PLIEGO MINSA'!H166</f>
        <v>0</v>
      </c>
      <c r="E24" s="141">
        <f t="shared" si="0"/>
        <v>0</v>
      </c>
      <c r="F24" s="14"/>
      <c r="H24" s="136"/>
      <c r="I24" s="136"/>
    </row>
    <row r="25" spans="2:9" ht="20.100000000000001" customHeight="1" thickBot="1" x14ac:dyDescent="0.25">
      <c r="B25" s="12" t="s">
        <v>201</v>
      </c>
      <c r="C25" s="140">
        <f>'PLIEGO MINSA'!E168</f>
        <v>7309263</v>
      </c>
      <c r="D25" s="140">
        <f>'PLIEGO MINSA'!H168</f>
        <v>13357</v>
      </c>
      <c r="E25" s="141">
        <f t="shared" si="0"/>
        <v>0.18274072228622776</v>
      </c>
      <c r="F25" s="14"/>
      <c r="H25" s="136"/>
      <c r="I25" s="136"/>
    </row>
    <row r="26" spans="2:9" ht="17.25" customHeight="1" thickBot="1" x14ac:dyDescent="0.25">
      <c r="B26" s="81" t="s">
        <v>12</v>
      </c>
      <c r="C26" s="82">
        <f>'UE ADSCRITAS AL PLIEGO MINSA'!E7</f>
        <v>7281250</v>
      </c>
      <c r="D26" s="82">
        <f>'UE ADSCRITAS AL PLIEGO MINSA'!H7</f>
        <v>594000</v>
      </c>
      <c r="E26" s="83">
        <f t="shared" si="0"/>
        <v>8.1579399141630908</v>
      </c>
      <c r="F26" s="14"/>
    </row>
    <row r="27" spans="2:9" ht="19.5" customHeight="1" thickBot="1" x14ac:dyDescent="0.25">
      <c r="B27" s="81" t="s">
        <v>21</v>
      </c>
      <c r="C27" s="82">
        <f>'UE ADSCRITAS AL PLIEGO MINSA'!E18</f>
        <v>27315843</v>
      </c>
      <c r="D27" s="82">
        <f>'UE ADSCRITAS AL PLIEGO MINSA'!H18</f>
        <v>6881400.1900000004</v>
      </c>
      <c r="E27" s="83">
        <f t="shared" si="0"/>
        <v>25.191974452335227</v>
      </c>
      <c r="F27" s="14"/>
    </row>
    <row r="28" spans="2:9" x14ac:dyDescent="0.2">
      <c r="C28" s="6"/>
      <c r="D28" s="54"/>
    </row>
    <row r="29" spans="2:9" x14ac:dyDescent="0.2">
      <c r="B29" s="74" t="s">
        <v>226</v>
      </c>
      <c r="C29" s="76"/>
      <c r="D29" s="76"/>
    </row>
    <row r="30" spans="2:9" ht="12.75" customHeight="1" x14ac:dyDescent="0.2">
      <c r="B30" s="77" t="s">
        <v>6</v>
      </c>
      <c r="C30" s="76"/>
      <c r="D30" s="76"/>
      <c r="E30" s="6"/>
    </row>
    <row r="31" spans="2:9" ht="15.75" customHeight="1" x14ac:dyDescent="0.2">
      <c r="B31" s="151" t="s">
        <v>29</v>
      </c>
      <c r="C31" s="152"/>
      <c r="D31" s="152"/>
      <c r="E31" s="7"/>
    </row>
    <row r="32" spans="2:9" x14ac:dyDescent="0.2">
      <c r="D32" s="6"/>
    </row>
    <row r="34" spans="4:5" x14ac:dyDescent="0.2">
      <c r="D34" s="6"/>
      <c r="E34" s="7"/>
    </row>
    <row r="35" spans="4:5" x14ac:dyDescent="0.2">
      <c r="D35" s="6"/>
    </row>
    <row r="36" spans="4:5" x14ac:dyDescent="0.2">
      <c r="E36" s="7"/>
    </row>
  </sheetData>
  <mergeCells count="11">
    <mergeCell ref="B31:D31"/>
    <mergeCell ref="B8:B9"/>
    <mergeCell ref="C8:C9"/>
    <mergeCell ref="D8:D9"/>
    <mergeCell ref="E8:E9"/>
    <mergeCell ref="B6:D6"/>
    <mergeCell ref="B1:D1"/>
    <mergeCell ref="B2:E2"/>
    <mergeCell ref="B3:E3"/>
    <mergeCell ref="B4:D4"/>
    <mergeCell ref="B5:D5"/>
  </mergeCells>
  <hyperlinks>
    <hyperlink ref="B31"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1092"/>
  <sheetViews>
    <sheetView zoomScale="89" zoomScaleNormal="89" workbookViewId="0">
      <pane xSplit="2" ySplit="6" topLeftCell="C7" activePane="bottomRight" state="frozen"/>
      <selection pane="topRight" activeCell="C1" sqref="C1"/>
      <selection pane="bottomLeft" activeCell="A8" sqref="A8"/>
      <selection pane="bottomRight" activeCell="C7" sqref="C7"/>
    </sheetView>
  </sheetViews>
  <sheetFormatPr baseColWidth="10" defaultColWidth="11.42578125" defaultRowHeight="5.65" customHeight="1" x14ac:dyDescent="0.2"/>
  <cols>
    <col min="1" max="1" width="8.5703125" style="41" customWidth="1"/>
    <col min="2" max="2" width="41.42578125" style="52" customWidth="1"/>
    <col min="3" max="3" width="11.85546875" style="42" customWidth="1" collapsed="1"/>
    <col min="4" max="4" width="12.28515625" style="42" customWidth="1"/>
    <col min="5" max="5" width="13" style="43" customWidth="1"/>
    <col min="6" max="7" width="11.7109375" style="43" customWidth="1"/>
    <col min="8" max="8" width="11.28515625" style="24" customWidth="1"/>
    <col min="9" max="9" width="8.7109375" style="44" customWidth="1"/>
    <col min="10" max="10" width="12.28515625" style="131" customWidth="1"/>
    <col min="11" max="11" width="10.5703125" style="45" customWidth="1"/>
    <col min="12" max="12" width="15.5703125" style="24" customWidth="1"/>
    <col min="13" max="13" width="11.42578125" style="24"/>
    <col min="14" max="14" width="13.140625" style="24" bestFit="1" customWidth="1"/>
    <col min="15" max="16384" width="11.42578125" style="24"/>
  </cols>
  <sheetData>
    <row r="1" spans="1:12" s="22" customFormat="1" ht="18.75" customHeight="1" x14ac:dyDescent="0.2">
      <c r="A1" s="162" t="s">
        <v>23</v>
      </c>
      <c r="B1" s="162"/>
      <c r="C1" s="162"/>
      <c r="D1" s="162"/>
      <c r="E1" s="162"/>
      <c r="F1" s="162"/>
      <c r="G1" s="162"/>
      <c r="H1" s="162"/>
      <c r="I1" s="162"/>
      <c r="J1" s="162"/>
      <c r="K1" s="162"/>
    </row>
    <row r="2" spans="1:12" s="22" customFormat="1" ht="18.75" customHeight="1" x14ac:dyDescent="0.2">
      <c r="A2" s="163" t="s">
        <v>227</v>
      </c>
      <c r="B2" s="163"/>
      <c r="C2" s="163"/>
      <c r="D2" s="163"/>
      <c r="E2" s="163"/>
      <c r="F2" s="163"/>
      <c r="G2" s="163"/>
      <c r="H2" s="163"/>
      <c r="I2" s="163"/>
      <c r="J2" s="163"/>
      <c r="K2" s="163"/>
    </row>
    <row r="3" spans="1:12" s="22" customFormat="1" ht="18.75" customHeight="1" x14ac:dyDescent="0.2">
      <c r="A3" s="46"/>
      <c r="B3" s="56"/>
      <c r="C3" s="46"/>
      <c r="D3" s="46"/>
      <c r="E3" s="85"/>
      <c r="F3" s="46"/>
      <c r="G3" s="46"/>
      <c r="H3" s="59"/>
      <c r="I3" s="59"/>
      <c r="J3" s="129"/>
      <c r="K3" s="47"/>
    </row>
    <row r="4" spans="1:12" s="22" customFormat="1" ht="13.5" customHeight="1" x14ac:dyDescent="0.2">
      <c r="A4" s="160" t="s">
        <v>59</v>
      </c>
      <c r="B4" s="160" t="s">
        <v>5</v>
      </c>
      <c r="C4" s="168" t="s">
        <v>24</v>
      </c>
      <c r="D4" s="168" t="s">
        <v>85</v>
      </c>
      <c r="E4" s="159" t="s">
        <v>86</v>
      </c>
      <c r="F4" s="159"/>
      <c r="G4" s="159"/>
      <c r="H4" s="159"/>
      <c r="I4" s="159"/>
      <c r="J4" s="164" t="s">
        <v>8</v>
      </c>
      <c r="K4" s="166" t="s">
        <v>25</v>
      </c>
    </row>
    <row r="5" spans="1:12" s="23" customFormat="1" ht="75.75" customHeight="1" thickBot="1" x14ac:dyDescent="0.3">
      <c r="A5" s="161"/>
      <c r="B5" s="160"/>
      <c r="C5" s="169"/>
      <c r="D5" s="169"/>
      <c r="E5" s="57" t="s">
        <v>62</v>
      </c>
      <c r="F5" s="19" t="s">
        <v>238</v>
      </c>
      <c r="G5" s="128" t="s">
        <v>239</v>
      </c>
      <c r="H5" s="25" t="s">
        <v>87</v>
      </c>
      <c r="I5" s="21" t="s">
        <v>7</v>
      </c>
      <c r="J5" s="165"/>
      <c r="K5" s="167"/>
    </row>
    <row r="6" spans="1:12" s="67" customFormat="1" ht="21.75" customHeight="1" x14ac:dyDescent="0.2">
      <c r="A6" s="65"/>
      <c r="B6" s="66" t="s">
        <v>9</v>
      </c>
      <c r="C6" s="66"/>
      <c r="D6" s="63">
        <f>D7+D74+D77+D81+D84+D86+D88+D91+D94+D98+D100+D166+D168</f>
        <v>848668281.51999998</v>
      </c>
      <c r="E6" s="63">
        <f>E7+E74+E77+E81+E84+E86+E88+E91+E94+E98+E100+E166+E168</f>
        <v>711888255</v>
      </c>
      <c r="F6" s="63">
        <f t="shared" ref="F6:G6" si="0">F7+F74+F77+F81+F84+F86+F88+F91+F94+F98+F100+F166+F168</f>
        <v>75624632.209999993</v>
      </c>
      <c r="G6" s="63">
        <f t="shared" si="0"/>
        <v>17929363</v>
      </c>
      <c r="H6" s="63">
        <f>SUM(F6:G6)</f>
        <v>93553995.209999993</v>
      </c>
      <c r="I6" s="64">
        <f t="shared" ref="I6:I9" si="1">H6/E6%</f>
        <v>13.141668590950415</v>
      </c>
      <c r="J6" s="63">
        <f t="shared" ref="J6:J9" si="2">D6+H6</f>
        <v>942222276.73000002</v>
      </c>
      <c r="K6" s="66"/>
      <c r="L6" s="146"/>
    </row>
    <row r="7" spans="1:12" s="67" customFormat="1" ht="33.75" customHeight="1" x14ac:dyDescent="0.2">
      <c r="A7" s="103"/>
      <c r="B7" s="101" t="s">
        <v>51</v>
      </c>
      <c r="C7" s="110"/>
      <c r="D7" s="73">
        <f>SUM(D8:D73)</f>
        <v>477605468.97000003</v>
      </c>
      <c r="E7" s="73">
        <f>SUM(E8:E73)</f>
        <v>158400711</v>
      </c>
      <c r="F7" s="73">
        <f>SUM(F8:F73)</f>
        <v>28926208.889999997</v>
      </c>
      <c r="G7" s="73">
        <f>SUM(G8:G73)</f>
        <v>0</v>
      </c>
      <c r="H7" s="73">
        <f t="shared" ref="H7:H70" si="3">SUM(F7:G7)</f>
        <v>28926208.889999997</v>
      </c>
      <c r="I7" s="86">
        <f t="shared" si="1"/>
        <v>18.261413542518756</v>
      </c>
      <c r="J7" s="73">
        <f t="shared" si="2"/>
        <v>506531677.86000001</v>
      </c>
      <c r="K7" s="101"/>
    </row>
    <row r="8" spans="1:12" ht="60.75" customHeight="1" x14ac:dyDescent="0.2">
      <c r="A8" s="33">
        <v>2088779</v>
      </c>
      <c r="B8" s="31" t="s">
        <v>30</v>
      </c>
      <c r="C8" s="32">
        <v>255270770.75</v>
      </c>
      <c r="D8" s="32">
        <v>242323809.58000001</v>
      </c>
      <c r="E8" s="32">
        <v>12936823</v>
      </c>
      <c r="F8" s="32">
        <v>0</v>
      </c>
      <c r="G8" s="32"/>
      <c r="H8" s="32">
        <f t="shared" si="3"/>
        <v>0</v>
      </c>
      <c r="I8" s="84">
        <f t="shared" si="1"/>
        <v>0</v>
      </c>
      <c r="J8" s="32">
        <f t="shared" si="2"/>
        <v>242323809.58000001</v>
      </c>
      <c r="K8" s="84">
        <f>J8/C8%</f>
        <v>94.928145853925585</v>
      </c>
    </row>
    <row r="9" spans="1:12" ht="54" customHeight="1" x14ac:dyDescent="0.2">
      <c r="A9" s="33">
        <v>2088781</v>
      </c>
      <c r="B9" s="31" t="s">
        <v>31</v>
      </c>
      <c r="C9" s="32">
        <v>307374423.68000001</v>
      </c>
      <c r="D9" s="32">
        <v>230798254.53</v>
      </c>
      <c r="E9" s="32">
        <v>11965128</v>
      </c>
      <c r="F9" s="32">
        <v>526453.21</v>
      </c>
      <c r="G9" s="32"/>
      <c r="H9" s="32">
        <f t="shared" si="3"/>
        <v>526453.21</v>
      </c>
      <c r="I9" s="84">
        <f t="shared" si="1"/>
        <v>4.3998961816371711</v>
      </c>
      <c r="J9" s="32">
        <f t="shared" si="2"/>
        <v>231324707.74000001</v>
      </c>
      <c r="K9" s="84">
        <f>J9/C9%</f>
        <v>75.258281079634173</v>
      </c>
    </row>
    <row r="10" spans="1:12" ht="66.75" customHeight="1" x14ac:dyDescent="0.2">
      <c r="A10" s="33">
        <v>2434724</v>
      </c>
      <c r="B10" s="31" t="s">
        <v>91</v>
      </c>
      <c r="C10" s="32">
        <v>6380000</v>
      </c>
      <c r="D10" s="32">
        <v>0</v>
      </c>
      <c r="E10" s="32">
        <v>5666072</v>
      </c>
      <c r="F10" s="32">
        <v>5666071.3499999996</v>
      </c>
      <c r="G10" s="32"/>
      <c r="H10" s="32">
        <f t="shared" si="3"/>
        <v>5666071.3499999996</v>
      </c>
      <c r="I10" s="84">
        <f t="shared" ref="I10:I74" si="4">H10/E10%</f>
        <v>99.999988528207894</v>
      </c>
      <c r="J10" s="32">
        <f t="shared" ref="J10:J74" si="5">D10+H10</f>
        <v>5666071.3499999996</v>
      </c>
      <c r="K10" s="84">
        <f t="shared" ref="K10:K13" si="6">J10/C10%</f>
        <v>88.809895768025072</v>
      </c>
    </row>
    <row r="11" spans="1:12" ht="84" x14ac:dyDescent="0.2">
      <c r="A11" s="33">
        <v>2434744</v>
      </c>
      <c r="B11" s="31" t="s">
        <v>92</v>
      </c>
      <c r="C11" s="32">
        <v>6380000</v>
      </c>
      <c r="D11" s="32">
        <v>0</v>
      </c>
      <c r="E11" s="32">
        <v>5666072</v>
      </c>
      <c r="F11" s="32">
        <v>5666071.3499999996</v>
      </c>
      <c r="G11" s="32"/>
      <c r="H11" s="32">
        <f t="shared" si="3"/>
        <v>5666071.3499999996</v>
      </c>
      <c r="I11" s="84">
        <f t="shared" si="4"/>
        <v>99.999988528207894</v>
      </c>
      <c r="J11" s="32">
        <f t="shared" si="5"/>
        <v>5666071.3499999996</v>
      </c>
      <c r="K11" s="84">
        <f t="shared" si="6"/>
        <v>88.809895768025072</v>
      </c>
    </row>
    <row r="12" spans="1:12" ht="77.25" customHeight="1" x14ac:dyDescent="0.2">
      <c r="A12" s="33">
        <v>2434748</v>
      </c>
      <c r="B12" s="31" t="s">
        <v>93</v>
      </c>
      <c r="C12" s="32">
        <v>6380000</v>
      </c>
      <c r="D12" s="32">
        <v>0</v>
      </c>
      <c r="E12" s="32">
        <v>5666072</v>
      </c>
      <c r="F12" s="32">
        <v>5666071.3499999996</v>
      </c>
      <c r="G12" s="32"/>
      <c r="H12" s="32">
        <f t="shared" si="3"/>
        <v>5666071.3499999996</v>
      </c>
      <c r="I12" s="84">
        <f t="shared" si="4"/>
        <v>99.999988528207894</v>
      </c>
      <c r="J12" s="32">
        <f t="shared" si="5"/>
        <v>5666071.3499999996</v>
      </c>
      <c r="K12" s="84">
        <f t="shared" si="6"/>
        <v>88.809895768025072</v>
      </c>
    </row>
    <row r="13" spans="1:12" ht="80.25" customHeight="1" x14ac:dyDescent="0.2">
      <c r="A13" s="33">
        <v>2434750</v>
      </c>
      <c r="B13" s="31" t="s">
        <v>94</v>
      </c>
      <c r="C13" s="32">
        <v>6380000</v>
      </c>
      <c r="D13" s="32">
        <v>0</v>
      </c>
      <c r="E13" s="32">
        <v>5666072</v>
      </c>
      <c r="F13" s="32">
        <v>5666071.3499999996</v>
      </c>
      <c r="G13" s="32"/>
      <c r="H13" s="32">
        <f t="shared" si="3"/>
        <v>5666071.3499999996</v>
      </c>
      <c r="I13" s="84">
        <f t="shared" si="4"/>
        <v>99.999988528207894</v>
      </c>
      <c r="J13" s="32">
        <f t="shared" si="5"/>
        <v>5666071.3499999996</v>
      </c>
      <c r="K13" s="84">
        <f t="shared" si="6"/>
        <v>88.809895768025072</v>
      </c>
    </row>
    <row r="14" spans="1:12" ht="91.5" customHeight="1" x14ac:dyDescent="0.2">
      <c r="A14" s="33">
        <v>2455905</v>
      </c>
      <c r="B14" s="31" t="s">
        <v>131</v>
      </c>
      <c r="C14" s="123">
        <v>6524190</v>
      </c>
      <c r="D14" s="123">
        <v>4483404.8600000003</v>
      </c>
      <c r="E14" s="32">
        <v>1327374</v>
      </c>
      <c r="F14" s="32">
        <v>1327373.8799999999</v>
      </c>
      <c r="G14" s="32"/>
      <c r="H14" s="32">
        <f t="shared" si="3"/>
        <v>1327373.8799999999</v>
      </c>
      <c r="I14" s="84">
        <f t="shared" ref="I14:I71" si="7">H14/E14%</f>
        <v>99.999990959593902</v>
      </c>
      <c r="J14" s="32">
        <f t="shared" ref="J14:J71" si="8">D14+H14</f>
        <v>5810778.7400000002</v>
      </c>
      <c r="K14" s="84">
        <f t="shared" ref="K14:K71" si="9">J14/C14%</f>
        <v>89.065136668306721</v>
      </c>
    </row>
    <row r="15" spans="1:12" ht="88.5" customHeight="1" x14ac:dyDescent="0.2">
      <c r="A15" s="33">
        <v>2455911</v>
      </c>
      <c r="B15" s="31" t="s">
        <v>132</v>
      </c>
      <c r="C15" s="123">
        <v>2174730</v>
      </c>
      <c r="D15" s="123">
        <v>0</v>
      </c>
      <c r="E15" s="32">
        <v>1896249</v>
      </c>
      <c r="F15" s="32">
        <v>1896248.4</v>
      </c>
      <c r="G15" s="32"/>
      <c r="H15" s="32">
        <f t="shared" si="3"/>
        <v>1896248.4</v>
      </c>
      <c r="I15" s="84">
        <f t="shared" si="7"/>
        <v>99.999968358585804</v>
      </c>
      <c r="J15" s="32">
        <f t="shared" si="8"/>
        <v>1896248.4</v>
      </c>
      <c r="K15" s="84">
        <f t="shared" si="9"/>
        <v>87.194658647280349</v>
      </c>
    </row>
    <row r="16" spans="1:12" ht="89.25" customHeight="1" x14ac:dyDescent="0.2">
      <c r="A16" s="33">
        <v>2455913</v>
      </c>
      <c r="B16" s="31" t="s">
        <v>133</v>
      </c>
      <c r="C16" s="123">
        <v>2174730</v>
      </c>
      <c r="D16" s="123">
        <v>0</v>
      </c>
      <c r="E16" s="32">
        <v>1896249</v>
      </c>
      <c r="F16" s="32">
        <v>1896248</v>
      </c>
      <c r="G16" s="32"/>
      <c r="H16" s="32">
        <f t="shared" si="3"/>
        <v>1896248</v>
      </c>
      <c r="I16" s="84">
        <f t="shared" si="7"/>
        <v>99.999947264309682</v>
      </c>
      <c r="J16" s="32">
        <f t="shared" si="8"/>
        <v>1896248</v>
      </c>
      <c r="K16" s="84">
        <f t="shared" si="9"/>
        <v>87.194640254192478</v>
      </c>
    </row>
    <row r="17" spans="1:11" ht="106.5" customHeight="1" x14ac:dyDescent="0.2">
      <c r="A17" s="33">
        <v>2484812</v>
      </c>
      <c r="B17" s="31" t="s">
        <v>134</v>
      </c>
      <c r="C17" s="123">
        <v>515900</v>
      </c>
      <c r="D17" s="123">
        <v>0</v>
      </c>
      <c r="E17" s="32">
        <v>515900</v>
      </c>
      <c r="F17" s="123">
        <v>0</v>
      </c>
      <c r="G17" s="123"/>
      <c r="H17" s="123">
        <f t="shared" si="3"/>
        <v>0</v>
      </c>
      <c r="I17" s="84">
        <f t="shared" si="7"/>
        <v>0</v>
      </c>
      <c r="J17" s="32">
        <f t="shared" si="8"/>
        <v>0</v>
      </c>
      <c r="K17" s="84">
        <f t="shared" si="9"/>
        <v>0</v>
      </c>
    </row>
    <row r="18" spans="1:11" ht="106.5" customHeight="1" x14ac:dyDescent="0.2">
      <c r="A18" s="33">
        <v>2484814</v>
      </c>
      <c r="B18" s="31" t="s">
        <v>135</v>
      </c>
      <c r="C18" s="123">
        <v>515900</v>
      </c>
      <c r="D18" s="123">
        <v>0</v>
      </c>
      <c r="E18" s="32">
        <v>515900</v>
      </c>
      <c r="F18" s="123">
        <v>0</v>
      </c>
      <c r="G18" s="123"/>
      <c r="H18" s="123">
        <f t="shared" si="3"/>
        <v>0</v>
      </c>
      <c r="I18" s="84">
        <f t="shared" si="7"/>
        <v>0</v>
      </c>
      <c r="J18" s="32">
        <f t="shared" si="8"/>
        <v>0</v>
      </c>
      <c r="K18" s="84">
        <f t="shared" si="9"/>
        <v>0</v>
      </c>
    </row>
    <row r="19" spans="1:11" ht="117" customHeight="1" x14ac:dyDescent="0.2">
      <c r="A19" s="33">
        <v>2484816</v>
      </c>
      <c r="B19" s="31" t="s">
        <v>136</v>
      </c>
      <c r="C19" s="123">
        <v>515900</v>
      </c>
      <c r="D19" s="123">
        <v>0</v>
      </c>
      <c r="E19" s="32">
        <v>515900</v>
      </c>
      <c r="F19" s="123">
        <v>0</v>
      </c>
      <c r="G19" s="123"/>
      <c r="H19" s="123">
        <f t="shared" si="3"/>
        <v>0</v>
      </c>
      <c r="I19" s="84">
        <f t="shared" si="7"/>
        <v>0</v>
      </c>
      <c r="J19" s="32">
        <f t="shared" si="8"/>
        <v>0</v>
      </c>
      <c r="K19" s="84">
        <f t="shared" si="9"/>
        <v>0</v>
      </c>
    </row>
    <row r="20" spans="1:11" ht="98.25" customHeight="1" x14ac:dyDescent="0.2">
      <c r="A20" s="33">
        <v>2484818</v>
      </c>
      <c r="B20" s="31" t="s">
        <v>137</v>
      </c>
      <c r="C20" s="123">
        <v>515900</v>
      </c>
      <c r="D20" s="123">
        <v>0</v>
      </c>
      <c r="E20" s="32">
        <v>515900</v>
      </c>
      <c r="F20" s="123">
        <v>0</v>
      </c>
      <c r="G20" s="123"/>
      <c r="H20" s="123">
        <f t="shared" si="3"/>
        <v>0</v>
      </c>
      <c r="I20" s="84">
        <f t="shared" si="7"/>
        <v>0</v>
      </c>
      <c r="J20" s="32">
        <f t="shared" si="8"/>
        <v>0</v>
      </c>
      <c r="K20" s="84">
        <f t="shared" si="9"/>
        <v>0</v>
      </c>
    </row>
    <row r="21" spans="1:11" ht="106.5" customHeight="1" x14ac:dyDescent="0.2">
      <c r="A21" s="33">
        <v>2484819</v>
      </c>
      <c r="B21" s="31" t="s">
        <v>138</v>
      </c>
      <c r="C21" s="123">
        <v>515900</v>
      </c>
      <c r="D21" s="123">
        <v>0</v>
      </c>
      <c r="E21" s="32">
        <v>515900</v>
      </c>
      <c r="F21" s="123">
        <v>0</v>
      </c>
      <c r="G21" s="123"/>
      <c r="H21" s="123">
        <f t="shared" si="3"/>
        <v>0</v>
      </c>
      <c r="I21" s="84">
        <f t="shared" si="7"/>
        <v>0</v>
      </c>
      <c r="J21" s="32">
        <f t="shared" si="8"/>
        <v>0</v>
      </c>
      <c r="K21" s="84">
        <f t="shared" si="9"/>
        <v>0</v>
      </c>
    </row>
    <row r="22" spans="1:11" ht="90" customHeight="1" x14ac:dyDescent="0.2">
      <c r="A22" s="33">
        <v>2484820</v>
      </c>
      <c r="B22" s="31" t="s">
        <v>139</v>
      </c>
      <c r="C22" s="123">
        <v>653400</v>
      </c>
      <c r="D22" s="123">
        <v>0</v>
      </c>
      <c r="E22" s="32">
        <v>653400</v>
      </c>
      <c r="F22" s="123">
        <v>0</v>
      </c>
      <c r="G22" s="123"/>
      <c r="H22" s="123">
        <f t="shared" si="3"/>
        <v>0</v>
      </c>
      <c r="I22" s="84">
        <f t="shared" si="7"/>
        <v>0</v>
      </c>
      <c r="J22" s="32">
        <f t="shared" si="8"/>
        <v>0</v>
      </c>
      <c r="K22" s="84">
        <f t="shared" si="9"/>
        <v>0</v>
      </c>
    </row>
    <row r="23" spans="1:11" ht="106.5" customHeight="1" x14ac:dyDescent="0.2">
      <c r="A23" s="33">
        <v>2484821</v>
      </c>
      <c r="B23" s="31" t="s">
        <v>140</v>
      </c>
      <c r="C23" s="123">
        <v>515900</v>
      </c>
      <c r="D23" s="123">
        <v>0</v>
      </c>
      <c r="E23" s="32">
        <v>515900</v>
      </c>
      <c r="F23" s="123">
        <v>0</v>
      </c>
      <c r="G23" s="123"/>
      <c r="H23" s="123">
        <f t="shared" si="3"/>
        <v>0</v>
      </c>
      <c r="I23" s="84">
        <f t="shared" si="7"/>
        <v>0</v>
      </c>
      <c r="J23" s="32">
        <f t="shared" si="8"/>
        <v>0</v>
      </c>
      <c r="K23" s="84">
        <f t="shared" si="9"/>
        <v>0</v>
      </c>
    </row>
    <row r="24" spans="1:11" ht="97.5" customHeight="1" x14ac:dyDescent="0.2">
      <c r="A24" s="33">
        <v>2484822</v>
      </c>
      <c r="B24" s="31" t="s">
        <v>141</v>
      </c>
      <c r="C24" s="123">
        <v>515900</v>
      </c>
      <c r="D24" s="123">
        <v>0</v>
      </c>
      <c r="E24" s="32">
        <v>515900</v>
      </c>
      <c r="F24" s="123">
        <v>0</v>
      </c>
      <c r="G24" s="123"/>
      <c r="H24" s="123">
        <f t="shared" si="3"/>
        <v>0</v>
      </c>
      <c r="I24" s="84">
        <f t="shared" si="7"/>
        <v>0</v>
      </c>
      <c r="J24" s="32">
        <f t="shared" si="8"/>
        <v>0</v>
      </c>
      <c r="K24" s="84">
        <f t="shared" si="9"/>
        <v>0</v>
      </c>
    </row>
    <row r="25" spans="1:11" ht="106.5" customHeight="1" x14ac:dyDescent="0.2">
      <c r="A25" s="33">
        <v>2484823</v>
      </c>
      <c r="B25" s="31" t="s">
        <v>142</v>
      </c>
      <c r="C25" s="123">
        <v>515900</v>
      </c>
      <c r="D25" s="123">
        <v>0</v>
      </c>
      <c r="E25" s="32">
        <v>515900</v>
      </c>
      <c r="F25" s="123">
        <v>0</v>
      </c>
      <c r="G25" s="123"/>
      <c r="H25" s="123">
        <f t="shared" si="3"/>
        <v>0</v>
      </c>
      <c r="I25" s="84">
        <f t="shared" si="7"/>
        <v>0</v>
      </c>
      <c r="J25" s="32">
        <f t="shared" si="8"/>
        <v>0</v>
      </c>
      <c r="K25" s="84">
        <f t="shared" si="9"/>
        <v>0</v>
      </c>
    </row>
    <row r="26" spans="1:11" ht="106.5" customHeight="1" x14ac:dyDescent="0.2">
      <c r="A26" s="33">
        <v>2484825</v>
      </c>
      <c r="B26" s="31" t="s">
        <v>143</v>
      </c>
      <c r="C26" s="123">
        <v>653400</v>
      </c>
      <c r="D26" s="123">
        <v>0</v>
      </c>
      <c r="E26" s="32">
        <v>653400</v>
      </c>
      <c r="F26" s="123">
        <v>0</v>
      </c>
      <c r="G26" s="123"/>
      <c r="H26" s="123">
        <f t="shared" si="3"/>
        <v>0</v>
      </c>
      <c r="I26" s="84">
        <f t="shared" si="7"/>
        <v>0</v>
      </c>
      <c r="J26" s="32">
        <f t="shared" si="8"/>
        <v>0</v>
      </c>
      <c r="K26" s="84">
        <f t="shared" si="9"/>
        <v>0</v>
      </c>
    </row>
    <row r="27" spans="1:11" ht="106.5" customHeight="1" x14ac:dyDescent="0.2">
      <c r="A27" s="33">
        <v>2484827</v>
      </c>
      <c r="B27" s="31" t="s">
        <v>144</v>
      </c>
      <c r="C27" s="123">
        <v>653400</v>
      </c>
      <c r="D27" s="123">
        <v>0</v>
      </c>
      <c r="E27" s="32">
        <v>653400</v>
      </c>
      <c r="F27" s="123">
        <v>0</v>
      </c>
      <c r="G27" s="123"/>
      <c r="H27" s="123">
        <f t="shared" si="3"/>
        <v>0</v>
      </c>
      <c r="I27" s="84">
        <f t="shared" si="7"/>
        <v>0</v>
      </c>
      <c r="J27" s="32">
        <f t="shared" si="8"/>
        <v>0</v>
      </c>
      <c r="K27" s="84">
        <f t="shared" si="9"/>
        <v>0</v>
      </c>
    </row>
    <row r="28" spans="1:11" ht="129.75" customHeight="1" x14ac:dyDescent="0.2">
      <c r="A28" s="33">
        <v>2484831</v>
      </c>
      <c r="B28" s="31" t="s">
        <v>145</v>
      </c>
      <c r="C28" s="123">
        <v>515900</v>
      </c>
      <c r="D28" s="123">
        <v>0</v>
      </c>
      <c r="E28" s="32">
        <v>515900</v>
      </c>
      <c r="F28" s="123">
        <v>0</v>
      </c>
      <c r="G28" s="123"/>
      <c r="H28" s="123">
        <f t="shared" si="3"/>
        <v>0</v>
      </c>
      <c r="I28" s="84">
        <f t="shared" si="7"/>
        <v>0</v>
      </c>
      <c r="J28" s="32">
        <f t="shared" si="8"/>
        <v>0</v>
      </c>
      <c r="K28" s="84">
        <f t="shared" si="9"/>
        <v>0</v>
      </c>
    </row>
    <row r="29" spans="1:11" ht="110.25" customHeight="1" x14ac:dyDescent="0.2">
      <c r="A29" s="33">
        <v>2484832</v>
      </c>
      <c r="B29" s="31" t="s">
        <v>146</v>
      </c>
      <c r="C29" s="123">
        <v>515900</v>
      </c>
      <c r="D29" s="123">
        <v>0</v>
      </c>
      <c r="E29" s="32">
        <v>515900</v>
      </c>
      <c r="F29" s="123">
        <v>0</v>
      </c>
      <c r="G29" s="123"/>
      <c r="H29" s="123">
        <f t="shared" si="3"/>
        <v>0</v>
      </c>
      <c r="I29" s="84">
        <f t="shared" si="7"/>
        <v>0</v>
      </c>
      <c r="J29" s="32">
        <f t="shared" si="8"/>
        <v>0</v>
      </c>
      <c r="K29" s="84">
        <f t="shared" si="9"/>
        <v>0</v>
      </c>
    </row>
    <row r="30" spans="1:11" ht="106.5" customHeight="1" x14ac:dyDescent="0.2">
      <c r="A30" s="33">
        <v>2484833</v>
      </c>
      <c r="B30" s="31" t="s">
        <v>147</v>
      </c>
      <c r="C30" s="123">
        <v>653400</v>
      </c>
      <c r="D30" s="123">
        <v>0</v>
      </c>
      <c r="E30" s="32">
        <v>653400</v>
      </c>
      <c r="F30" s="123">
        <v>0</v>
      </c>
      <c r="G30" s="123"/>
      <c r="H30" s="123">
        <f t="shared" si="3"/>
        <v>0</v>
      </c>
      <c r="I30" s="84">
        <f t="shared" si="7"/>
        <v>0</v>
      </c>
      <c r="J30" s="32">
        <f t="shared" si="8"/>
        <v>0</v>
      </c>
      <c r="K30" s="84">
        <f t="shared" si="9"/>
        <v>0</v>
      </c>
    </row>
    <row r="31" spans="1:11" ht="122.25" customHeight="1" x14ac:dyDescent="0.2">
      <c r="A31" s="33">
        <v>2484834</v>
      </c>
      <c r="B31" s="31" t="s">
        <v>148</v>
      </c>
      <c r="C31" s="123">
        <v>790900</v>
      </c>
      <c r="D31" s="123">
        <v>0</v>
      </c>
      <c r="E31" s="32">
        <v>790900</v>
      </c>
      <c r="F31" s="123">
        <v>0</v>
      </c>
      <c r="G31" s="123"/>
      <c r="H31" s="123">
        <f t="shared" si="3"/>
        <v>0</v>
      </c>
      <c r="I31" s="84">
        <f t="shared" si="7"/>
        <v>0</v>
      </c>
      <c r="J31" s="32">
        <f t="shared" si="8"/>
        <v>0</v>
      </c>
      <c r="K31" s="84">
        <f t="shared" si="9"/>
        <v>0</v>
      </c>
    </row>
    <row r="32" spans="1:11" ht="123.75" customHeight="1" x14ac:dyDescent="0.2">
      <c r="A32" s="33">
        <v>2484836</v>
      </c>
      <c r="B32" s="31" t="s">
        <v>149</v>
      </c>
      <c r="C32" s="123">
        <v>515900</v>
      </c>
      <c r="D32" s="123">
        <v>0</v>
      </c>
      <c r="E32" s="32">
        <v>515900</v>
      </c>
      <c r="F32" s="123">
        <v>0</v>
      </c>
      <c r="G32" s="123"/>
      <c r="H32" s="123">
        <f t="shared" si="3"/>
        <v>0</v>
      </c>
      <c r="I32" s="84">
        <f t="shared" si="7"/>
        <v>0</v>
      </c>
      <c r="J32" s="32">
        <f t="shared" si="8"/>
        <v>0</v>
      </c>
      <c r="K32" s="84">
        <f t="shared" si="9"/>
        <v>0</v>
      </c>
    </row>
    <row r="33" spans="1:11" ht="113.25" customHeight="1" x14ac:dyDescent="0.2">
      <c r="A33" s="33">
        <v>2484837</v>
      </c>
      <c r="B33" s="31" t="s">
        <v>150</v>
      </c>
      <c r="C33" s="123">
        <v>988900</v>
      </c>
      <c r="D33" s="123">
        <v>0</v>
      </c>
      <c r="E33" s="32">
        <v>988900</v>
      </c>
      <c r="F33" s="123">
        <v>0</v>
      </c>
      <c r="G33" s="123"/>
      <c r="H33" s="123">
        <f t="shared" si="3"/>
        <v>0</v>
      </c>
      <c r="I33" s="84">
        <f t="shared" si="7"/>
        <v>0</v>
      </c>
      <c r="J33" s="32">
        <f t="shared" si="8"/>
        <v>0</v>
      </c>
      <c r="K33" s="84">
        <f t="shared" si="9"/>
        <v>0</v>
      </c>
    </row>
    <row r="34" spans="1:11" ht="106.5" customHeight="1" x14ac:dyDescent="0.2">
      <c r="A34" s="33">
        <v>2484838</v>
      </c>
      <c r="B34" s="31" t="s">
        <v>151</v>
      </c>
      <c r="C34" s="123">
        <v>988900</v>
      </c>
      <c r="D34" s="123">
        <v>0</v>
      </c>
      <c r="E34" s="32">
        <v>988900</v>
      </c>
      <c r="F34" s="123">
        <v>0</v>
      </c>
      <c r="G34" s="123"/>
      <c r="H34" s="123">
        <f t="shared" si="3"/>
        <v>0</v>
      </c>
      <c r="I34" s="84">
        <f t="shared" si="7"/>
        <v>0</v>
      </c>
      <c r="J34" s="32">
        <f t="shared" si="8"/>
        <v>0</v>
      </c>
      <c r="K34" s="84">
        <f t="shared" si="9"/>
        <v>0</v>
      </c>
    </row>
    <row r="35" spans="1:11" ht="123" customHeight="1" x14ac:dyDescent="0.2">
      <c r="A35" s="33">
        <v>2484839</v>
      </c>
      <c r="B35" s="31" t="s">
        <v>152</v>
      </c>
      <c r="C35" s="123">
        <v>653400</v>
      </c>
      <c r="D35" s="123">
        <v>0</v>
      </c>
      <c r="E35" s="32">
        <v>653400</v>
      </c>
      <c r="F35" s="123">
        <v>0</v>
      </c>
      <c r="G35" s="123"/>
      <c r="H35" s="123">
        <f t="shared" si="3"/>
        <v>0</v>
      </c>
      <c r="I35" s="84">
        <f t="shared" si="7"/>
        <v>0</v>
      </c>
      <c r="J35" s="32">
        <f t="shared" si="8"/>
        <v>0</v>
      </c>
      <c r="K35" s="84">
        <f t="shared" si="9"/>
        <v>0</v>
      </c>
    </row>
    <row r="36" spans="1:11" ht="106.5" customHeight="1" x14ac:dyDescent="0.2">
      <c r="A36" s="33">
        <v>2484840</v>
      </c>
      <c r="B36" s="31" t="s">
        <v>153</v>
      </c>
      <c r="C36" s="123">
        <v>988900</v>
      </c>
      <c r="D36" s="123">
        <v>0</v>
      </c>
      <c r="E36" s="32">
        <v>988900</v>
      </c>
      <c r="F36" s="123">
        <v>0</v>
      </c>
      <c r="G36" s="123"/>
      <c r="H36" s="123">
        <f t="shared" si="3"/>
        <v>0</v>
      </c>
      <c r="I36" s="84">
        <f t="shared" si="7"/>
        <v>0</v>
      </c>
      <c r="J36" s="32">
        <f t="shared" si="8"/>
        <v>0</v>
      </c>
      <c r="K36" s="84">
        <f t="shared" si="9"/>
        <v>0</v>
      </c>
    </row>
    <row r="37" spans="1:11" ht="106.5" customHeight="1" x14ac:dyDescent="0.2">
      <c r="A37" s="33">
        <v>2484841</v>
      </c>
      <c r="B37" s="31" t="s">
        <v>154</v>
      </c>
      <c r="C37" s="123">
        <v>515900</v>
      </c>
      <c r="D37" s="123">
        <v>0</v>
      </c>
      <c r="E37" s="32">
        <v>515900</v>
      </c>
      <c r="F37" s="123">
        <v>0</v>
      </c>
      <c r="G37" s="123"/>
      <c r="H37" s="123">
        <f t="shared" si="3"/>
        <v>0</v>
      </c>
      <c r="I37" s="84">
        <f t="shared" si="7"/>
        <v>0</v>
      </c>
      <c r="J37" s="32">
        <f t="shared" si="8"/>
        <v>0</v>
      </c>
      <c r="K37" s="84">
        <f t="shared" si="9"/>
        <v>0</v>
      </c>
    </row>
    <row r="38" spans="1:11" ht="106.5" customHeight="1" x14ac:dyDescent="0.2">
      <c r="A38" s="33">
        <v>2484842</v>
      </c>
      <c r="B38" s="31" t="s">
        <v>155</v>
      </c>
      <c r="C38" s="123">
        <v>988900</v>
      </c>
      <c r="D38" s="123">
        <v>0</v>
      </c>
      <c r="E38" s="32">
        <v>988900</v>
      </c>
      <c r="F38" s="123">
        <v>0</v>
      </c>
      <c r="G38" s="123"/>
      <c r="H38" s="123">
        <f t="shared" si="3"/>
        <v>0</v>
      </c>
      <c r="I38" s="84">
        <f t="shared" si="7"/>
        <v>0</v>
      </c>
      <c r="J38" s="32">
        <f t="shared" si="8"/>
        <v>0</v>
      </c>
      <c r="K38" s="84">
        <f t="shared" si="9"/>
        <v>0</v>
      </c>
    </row>
    <row r="39" spans="1:11" ht="112.5" customHeight="1" x14ac:dyDescent="0.2">
      <c r="A39" s="33">
        <v>2484843</v>
      </c>
      <c r="B39" s="31" t="s">
        <v>156</v>
      </c>
      <c r="C39" s="123">
        <v>713900</v>
      </c>
      <c r="D39" s="123">
        <v>0</v>
      </c>
      <c r="E39" s="32">
        <v>713900</v>
      </c>
      <c r="F39" s="123">
        <v>0</v>
      </c>
      <c r="G39" s="123"/>
      <c r="H39" s="123">
        <f t="shared" si="3"/>
        <v>0</v>
      </c>
      <c r="I39" s="84">
        <f t="shared" si="7"/>
        <v>0</v>
      </c>
      <c r="J39" s="32">
        <f t="shared" si="8"/>
        <v>0</v>
      </c>
      <c r="K39" s="84">
        <f t="shared" si="9"/>
        <v>0</v>
      </c>
    </row>
    <row r="40" spans="1:11" ht="106.5" customHeight="1" x14ac:dyDescent="0.2">
      <c r="A40" s="33">
        <v>2484844</v>
      </c>
      <c r="B40" s="31" t="s">
        <v>157</v>
      </c>
      <c r="C40" s="123">
        <v>988900</v>
      </c>
      <c r="D40" s="123">
        <v>0</v>
      </c>
      <c r="E40" s="32">
        <v>988900</v>
      </c>
      <c r="F40" s="123">
        <v>0</v>
      </c>
      <c r="G40" s="123"/>
      <c r="H40" s="123">
        <f t="shared" si="3"/>
        <v>0</v>
      </c>
      <c r="I40" s="84">
        <f t="shared" si="7"/>
        <v>0</v>
      </c>
      <c r="J40" s="32">
        <f t="shared" si="8"/>
        <v>0</v>
      </c>
      <c r="K40" s="84">
        <f t="shared" si="9"/>
        <v>0</v>
      </c>
    </row>
    <row r="41" spans="1:11" ht="106.5" customHeight="1" x14ac:dyDescent="0.2">
      <c r="A41" s="33">
        <v>2484845</v>
      </c>
      <c r="B41" s="31" t="s">
        <v>158</v>
      </c>
      <c r="C41" s="123">
        <v>851400</v>
      </c>
      <c r="D41" s="123">
        <v>0</v>
      </c>
      <c r="E41" s="32">
        <v>851400</v>
      </c>
      <c r="F41" s="123">
        <v>0</v>
      </c>
      <c r="G41" s="123"/>
      <c r="H41" s="123">
        <f t="shared" si="3"/>
        <v>0</v>
      </c>
      <c r="I41" s="84">
        <f t="shared" si="7"/>
        <v>0</v>
      </c>
      <c r="J41" s="32">
        <f t="shared" si="8"/>
        <v>0</v>
      </c>
      <c r="K41" s="84">
        <f t="shared" si="9"/>
        <v>0</v>
      </c>
    </row>
    <row r="42" spans="1:11" ht="106.5" customHeight="1" x14ac:dyDescent="0.2">
      <c r="A42" s="33">
        <v>2484846</v>
      </c>
      <c r="B42" s="31" t="s">
        <v>159</v>
      </c>
      <c r="C42" s="123">
        <v>988900</v>
      </c>
      <c r="D42" s="123">
        <v>0</v>
      </c>
      <c r="E42" s="32">
        <v>988900</v>
      </c>
      <c r="F42" s="123">
        <v>0</v>
      </c>
      <c r="G42" s="123"/>
      <c r="H42" s="123">
        <f t="shared" si="3"/>
        <v>0</v>
      </c>
      <c r="I42" s="84">
        <f t="shared" si="7"/>
        <v>0</v>
      </c>
      <c r="J42" s="32">
        <f t="shared" si="8"/>
        <v>0</v>
      </c>
      <c r="K42" s="84">
        <f t="shared" si="9"/>
        <v>0</v>
      </c>
    </row>
    <row r="43" spans="1:11" ht="117.75" customHeight="1" x14ac:dyDescent="0.2">
      <c r="A43" s="33">
        <v>2484847</v>
      </c>
      <c r="B43" s="31" t="s">
        <v>160</v>
      </c>
      <c r="C43" s="123">
        <v>653400</v>
      </c>
      <c r="D43" s="123">
        <v>0</v>
      </c>
      <c r="E43" s="32">
        <v>653400</v>
      </c>
      <c r="F43" s="123">
        <v>0</v>
      </c>
      <c r="G43" s="123"/>
      <c r="H43" s="123">
        <f t="shared" si="3"/>
        <v>0</v>
      </c>
      <c r="I43" s="84">
        <f t="shared" si="7"/>
        <v>0</v>
      </c>
      <c r="J43" s="32">
        <f t="shared" si="8"/>
        <v>0</v>
      </c>
      <c r="K43" s="84">
        <f t="shared" si="9"/>
        <v>0</v>
      </c>
    </row>
    <row r="44" spans="1:11" ht="98.25" customHeight="1" x14ac:dyDescent="0.2">
      <c r="A44" s="33">
        <v>2484848</v>
      </c>
      <c r="B44" s="31" t="s">
        <v>161</v>
      </c>
      <c r="C44" s="123">
        <v>515900</v>
      </c>
      <c r="D44" s="123">
        <v>0</v>
      </c>
      <c r="E44" s="32">
        <v>515900</v>
      </c>
      <c r="F44" s="123">
        <v>0</v>
      </c>
      <c r="G44" s="123"/>
      <c r="H44" s="123">
        <f t="shared" si="3"/>
        <v>0</v>
      </c>
      <c r="I44" s="84">
        <f t="shared" si="7"/>
        <v>0</v>
      </c>
      <c r="J44" s="32">
        <f t="shared" si="8"/>
        <v>0</v>
      </c>
      <c r="K44" s="84">
        <f t="shared" si="9"/>
        <v>0</v>
      </c>
    </row>
    <row r="45" spans="1:11" ht="106.5" customHeight="1" x14ac:dyDescent="0.2">
      <c r="A45" s="33">
        <v>2484849</v>
      </c>
      <c r="B45" s="31" t="s">
        <v>162</v>
      </c>
      <c r="C45" s="123">
        <v>653400</v>
      </c>
      <c r="D45" s="123">
        <v>0</v>
      </c>
      <c r="E45" s="32">
        <v>653400</v>
      </c>
      <c r="F45" s="123">
        <v>0</v>
      </c>
      <c r="G45" s="123"/>
      <c r="H45" s="123">
        <f t="shared" si="3"/>
        <v>0</v>
      </c>
      <c r="I45" s="84">
        <f t="shared" si="7"/>
        <v>0</v>
      </c>
      <c r="J45" s="32">
        <f t="shared" si="8"/>
        <v>0</v>
      </c>
      <c r="K45" s="84">
        <f t="shared" si="9"/>
        <v>0</v>
      </c>
    </row>
    <row r="46" spans="1:11" ht="111" customHeight="1" x14ac:dyDescent="0.2">
      <c r="A46" s="33">
        <v>2484850</v>
      </c>
      <c r="B46" s="31" t="s">
        <v>163</v>
      </c>
      <c r="C46" s="123">
        <v>515900</v>
      </c>
      <c r="D46" s="123">
        <v>0</v>
      </c>
      <c r="E46" s="32">
        <v>515900</v>
      </c>
      <c r="F46" s="123">
        <v>0</v>
      </c>
      <c r="G46" s="123"/>
      <c r="H46" s="123">
        <f t="shared" si="3"/>
        <v>0</v>
      </c>
      <c r="I46" s="84">
        <f t="shared" si="7"/>
        <v>0</v>
      </c>
      <c r="J46" s="32">
        <f t="shared" si="8"/>
        <v>0</v>
      </c>
      <c r="K46" s="84">
        <f t="shared" si="9"/>
        <v>0</v>
      </c>
    </row>
    <row r="47" spans="1:11" ht="125.25" customHeight="1" x14ac:dyDescent="0.2">
      <c r="A47" s="33">
        <v>2484851</v>
      </c>
      <c r="B47" s="31" t="s">
        <v>164</v>
      </c>
      <c r="C47" s="123">
        <v>790900</v>
      </c>
      <c r="D47" s="123">
        <v>0</v>
      </c>
      <c r="E47" s="32">
        <v>790900</v>
      </c>
      <c r="F47" s="123">
        <v>0</v>
      </c>
      <c r="G47" s="123"/>
      <c r="H47" s="123">
        <f t="shared" si="3"/>
        <v>0</v>
      </c>
      <c r="I47" s="84">
        <f t="shared" si="7"/>
        <v>0</v>
      </c>
      <c r="J47" s="32">
        <f t="shared" si="8"/>
        <v>0</v>
      </c>
      <c r="K47" s="84">
        <f t="shared" si="9"/>
        <v>0</v>
      </c>
    </row>
    <row r="48" spans="1:11" ht="106.5" customHeight="1" x14ac:dyDescent="0.2">
      <c r="A48" s="33">
        <v>2484852</v>
      </c>
      <c r="B48" s="31" t="s">
        <v>165</v>
      </c>
      <c r="C48" s="123">
        <v>515900</v>
      </c>
      <c r="D48" s="123">
        <v>0</v>
      </c>
      <c r="E48" s="32">
        <v>515900</v>
      </c>
      <c r="F48" s="123">
        <v>0</v>
      </c>
      <c r="G48" s="123"/>
      <c r="H48" s="123">
        <f t="shared" si="3"/>
        <v>0</v>
      </c>
      <c r="I48" s="84">
        <f t="shared" si="7"/>
        <v>0</v>
      </c>
      <c r="J48" s="32">
        <f t="shared" si="8"/>
        <v>0</v>
      </c>
      <c r="K48" s="84">
        <f t="shared" si="9"/>
        <v>0</v>
      </c>
    </row>
    <row r="49" spans="1:11" ht="99" customHeight="1" x14ac:dyDescent="0.2">
      <c r="A49" s="33">
        <v>2484853</v>
      </c>
      <c r="B49" s="31" t="s">
        <v>166</v>
      </c>
      <c r="C49" s="123">
        <v>515900</v>
      </c>
      <c r="D49" s="123">
        <v>0</v>
      </c>
      <c r="E49" s="32">
        <v>515900</v>
      </c>
      <c r="F49" s="123">
        <v>0</v>
      </c>
      <c r="G49" s="123"/>
      <c r="H49" s="123">
        <f t="shared" si="3"/>
        <v>0</v>
      </c>
      <c r="I49" s="84">
        <f t="shared" si="7"/>
        <v>0</v>
      </c>
      <c r="J49" s="32">
        <f t="shared" si="8"/>
        <v>0</v>
      </c>
      <c r="K49" s="84">
        <f t="shared" si="9"/>
        <v>0</v>
      </c>
    </row>
    <row r="50" spans="1:11" ht="123" customHeight="1" x14ac:dyDescent="0.2">
      <c r="A50" s="33">
        <v>2484854</v>
      </c>
      <c r="B50" s="31" t="s">
        <v>167</v>
      </c>
      <c r="C50" s="123">
        <v>1522400</v>
      </c>
      <c r="D50" s="123">
        <v>0</v>
      </c>
      <c r="E50" s="32">
        <v>1522400</v>
      </c>
      <c r="F50" s="123">
        <v>0</v>
      </c>
      <c r="G50" s="123"/>
      <c r="H50" s="123">
        <f t="shared" si="3"/>
        <v>0</v>
      </c>
      <c r="I50" s="84">
        <f t="shared" si="7"/>
        <v>0</v>
      </c>
      <c r="J50" s="32">
        <f t="shared" si="8"/>
        <v>0</v>
      </c>
      <c r="K50" s="84">
        <f t="shared" si="9"/>
        <v>0</v>
      </c>
    </row>
    <row r="51" spans="1:11" ht="106.5" customHeight="1" x14ac:dyDescent="0.2">
      <c r="A51" s="33">
        <v>2484855</v>
      </c>
      <c r="B51" s="31" t="s">
        <v>168</v>
      </c>
      <c r="C51" s="123">
        <v>515900</v>
      </c>
      <c r="D51" s="123">
        <v>0</v>
      </c>
      <c r="E51" s="32">
        <v>515900</v>
      </c>
      <c r="F51" s="123">
        <v>0</v>
      </c>
      <c r="G51" s="123"/>
      <c r="H51" s="123">
        <f t="shared" si="3"/>
        <v>0</v>
      </c>
      <c r="I51" s="84">
        <f t="shared" si="7"/>
        <v>0</v>
      </c>
      <c r="J51" s="32">
        <f t="shared" si="8"/>
        <v>0</v>
      </c>
      <c r="K51" s="84">
        <f t="shared" si="9"/>
        <v>0</v>
      </c>
    </row>
    <row r="52" spans="1:11" ht="106.5" customHeight="1" x14ac:dyDescent="0.2">
      <c r="A52" s="33">
        <v>2484856</v>
      </c>
      <c r="B52" s="31" t="s">
        <v>169</v>
      </c>
      <c r="C52" s="123">
        <v>988900</v>
      </c>
      <c r="D52" s="123">
        <v>0</v>
      </c>
      <c r="E52" s="32">
        <v>988900</v>
      </c>
      <c r="F52" s="123">
        <v>0</v>
      </c>
      <c r="G52" s="123"/>
      <c r="H52" s="123">
        <f t="shared" si="3"/>
        <v>0</v>
      </c>
      <c r="I52" s="84">
        <f t="shared" si="7"/>
        <v>0</v>
      </c>
      <c r="J52" s="32">
        <f t="shared" si="8"/>
        <v>0</v>
      </c>
      <c r="K52" s="84">
        <f t="shared" si="9"/>
        <v>0</v>
      </c>
    </row>
    <row r="53" spans="1:11" ht="106.5" customHeight="1" x14ac:dyDescent="0.2">
      <c r="A53" s="33">
        <v>2484857</v>
      </c>
      <c r="B53" s="31" t="s">
        <v>170</v>
      </c>
      <c r="C53" s="123">
        <v>515900</v>
      </c>
      <c r="D53" s="123">
        <v>0</v>
      </c>
      <c r="E53" s="32">
        <v>515900</v>
      </c>
      <c r="F53" s="123">
        <v>0</v>
      </c>
      <c r="G53" s="123"/>
      <c r="H53" s="123">
        <f t="shared" si="3"/>
        <v>0</v>
      </c>
      <c r="I53" s="84">
        <f t="shared" si="7"/>
        <v>0</v>
      </c>
      <c r="J53" s="32">
        <f t="shared" si="8"/>
        <v>0</v>
      </c>
      <c r="K53" s="84">
        <f t="shared" si="9"/>
        <v>0</v>
      </c>
    </row>
    <row r="54" spans="1:11" ht="106.5" customHeight="1" x14ac:dyDescent="0.2">
      <c r="A54" s="33">
        <v>2484858</v>
      </c>
      <c r="B54" s="31" t="s">
        <v>171</v>
      </c>
      <c r="C54" s="123">
        <v>515900</v>
      </c>
      <c r="D54" s="123">
        <v>0</v>
      </c>
      <c r="E54" s="32">
        <v>515900</v>
      </c>
      <c r="F54" s="123">
        <v>0</v>
      </c>
      <c r="G54" s="123"/>
      <c r="H54" s="123">
        <f t="shared" si="3"/>
        <v>0</v>
      </c>
      <c r="I54" s="84">
        <f t="shared" si="7"/>
        <v>0</v>
      </c>
      <c r="J54" s="32">
        <f t="shared" si="8"/>
        <v>0</v>
      </c>
      <c r="K54" s="84">
        <f t="shared" si="9"/>
        <v>0</v>
      </c>
    </row>
    <row r="55" spans="1:11" ht="106.5" customHeight="1" x14ac:dyDescent="0.2">
      <c r="A55" s="33">
        <v>2484860</v>
      </c>
      <c r="B55" s="31" t="s">
        <v>172</v>
      </c>
      <c r="C55" s="123">
        <v>515900</v>
      </c>
      <c r="D55" s="123">
        <v>0</v>
      </c>
      <c r="E55" s="32">
        <v>515900</v>
      </c>
      <c r="F55" s="123">
        <v>0</v>
      </c>
      <c r="G55" s="123"/>
      <c r="H55" s="123">
        <f t="shared" si="3"/>
        <v>0</v>
      </c>
      <c r="I55" s="84">
        <f t="shared" si="7"/>
        <v>0</v>
      </c>
      <c r="J55" s="32">
        <f t="shared" si="8"/>
        <v>0</v>
      </c>
      <c r="K55" s="84">
        <f t="shared" si="9"/>
        <v>0</v>
      </c>
    </row>
    <row r="56" spans="1:11" ht="111" customHeight="1" x14ac:dyDescent="0.2">
      <c r="A56" s="33">
        <v>2484862</v>
      </c>
      <c r="B56" s="31" t="s">
        <v>173</v>
      </c>
      <c r="C56" s="123">
        <v>515900</v>
      </c>
      <c r="D56" s="123">
        <v>0</v>
      </c>
      <c r="E56" s="32">
        <v>515900</v>
      </c>
      <c r="F56" s="123">
        <v>0</v>
      </c>
      <c r="G56" s="123"/>
      <c r="H56" s="123">
        <f t="shared" si="3"/>
        <v>0</v>
      </c>
      <c r="I56" s="84">
        <f t="shared" si="7"/>
        <v>0</v>
      </c>
      <c r="J56" s="32">
        <f t="shared" si="8"/>
        <v>0</v>
      </c>
      <c r="K56" s="84">
        <f t="shared" si="9"/>
        <v>0</v>
      </c>
    </row>
    <row r="57" spans="1:11" ht="113.25" customHeight="1" x14ac:dyDescent="0.2">
      <c r="A57" s="33">
        <v>2484863</v>
      </c>
      <c r="B57" s="31" t="s">
        <v>174</v>
      </c>
      <c r="C57" s="123">
        <v>653400</v>
      </c>
      <c r="D57" s="123">
        <v>0</v>
      </c>
      <c r="E57" s="32">
        <v>653400</v>
      </c>
      <c r="F57" s="123">
        <v>0</v>
      </c>
      <c r="G57" s="123"/>
      <c r="H57" s="123">
        <f t="shared" si="3"/>
        <v>0</v>
      </c>
      <c r="I57" s="84">
        <f t="shared" si="7"/>
        <v>0</v>
      </c>
      <c r="J57" s="32">
        <f t="shared" si="8"/>
        <v>0</v>
      </c>
      <c r="K57" s="84">
        <f t="shared" si="9"/>
        <v>0</v>
      </c>
    </row>
    <row r="58" spans="1:11" ht="135.75" customHeight="1" x14ac:dyDescent="0.2">
      <c r="A58" s="33">
        <v>2484864</v>
      </c>
      <c r="B58" s="31" t="s">
        <v>175</v>
      </c>
      <c r="C58" s="123">
        <v>515900</v>
      </c>
      <c r="D58" s="123">
        <v>0</v>
      </c>
      <c r="E58" s="32">
        <v>515900</v>
      </c>
      <c r="F58" s="123">
        <v>0</v>
      </c>
      <c r="G58" s="123"/>
      <c r="H58" s="123">
        <f t="shared" si="3"/>
        <v>0</v>
      </c>
      <c r="I58" s="84">
        <f t="shared" si="7"/>
        <v>0</v>
      </c>
      <c r="J58" s="32">
        <f t="shared" si="8"/>
        <v>0</v>
      </c>
      <c r="K58" s="84">
        <f t="shared" si="9"/>
        <v>0</v>
      </c>
    </row>
    <row r="59" spans="1:11" ht="106.5" customHeight="1" x14ac:dyDescent="0.2">
      <c r="A59" s="33">
        <v>2484866</v>
      </c>
      <c r="B59" s="31" t="s">
        <v>176</v>
      </c>
      <c r="C59" s="123">
        <v>988900</v>
      </c>
      <c r="D59" s="123">
        <v>0</v>
      </c>
      <c r="E59" s="32">
        <v>988900</v>
      </c>
      <c r="F59" s="123">
        <v>0</v>
      </c>
      <c r="G59" s="123"/>
      <c r="H59" s="123">
        <f t="shared" si="3"/>
        <v>0</v>
      </c>
      <c r="I59" s="84">
        <f t="shared" si="7"/>
        <v>0</v>
      </c>
      <c r="J59" s="32">
        <f t="shared" si="8"/>
        <v>0</v>
      </c>
      <c r="K59" s="84">
        <f t="shared" si="9"/>
        <v>0</v>
      </c>
    </row>
    <row r="60" spans="1:11" ht="106.5" customHeight="1" x14ac:dyDescent="0.2">
      <c r="A60" s="33">
        <v>2484868</v>
      </c>
      <c r="B60" s="31" t="s">
        <v>177</v>
      </c>
      <c r="C60" s="123">
        <v>515900</v>
      </c>
      <c r="D60" s="123">
        <v>0</v>
      </c>
      <c r="E60" s="32">
        <v>515900</v>
      </c>
      <c r="F60" s="123">
        <v>0</v>
      </c>
      <c r="G60" s="123"/>
      <c r="H60" s="123">
        <f t="shared" si="3"/>
        <v>0</v>
      </c>
      <c r="I60" s="84">
        <f t="shared" si="7"/>
        <v>0</v>
      </c>
      <c r="J60" s="32">
        <f t="shared" si="8"/>
        <v>0</v>
      </c>
      <c r="K60" s="84">
        <f t="shared" si="9"/>
        <v>0</v>
      </c>
    </row>
    <row r="61" spans="1:11" ht="91.5" customHeight="1" x14ac:dyDescent="0.2">
      <c r="A61" s="33">
        <v>2484869</v>
      </c>
      <c r="B61" s="31" t="s">
        <v>178</v>
      </c>
      <c r="C61" s="123">
        <v>515900</v>
      </c>
      <c r="D61" s="123">
        <v>0</v>
      </c>
      <c r="E61" s="32">
        <v>515900</v>
      </c>
      <c r="F61" s="123">
        <v>0</v>
      </c>
      <c r="G61" s="123"/>
      <c r="H61" s="123">
        <f t="shared" si="3"/>
        <v>0</v>
      </c>
      <c r="I61" s="84">
        <f t="shared" si="7"/>
        <v>0</v>
      </c>
      <c r="J61" s="32">
        <f t="shared" si="8"/>
        <v>0</v>
      </c>
      <c r="K61" s="84">
        <f t="shared" si="9"/>
        <v>0</v>
      </c>
    </row>
    <row r="62" spans="1:11" ht="95.25" customHeight="1" x14ac:dyDescent="0.2">
      <c r="A62" s="33">
        <v>2484870</v>
      </c>
      <c r="B62" s="31" t="s">
        <v>179</v>
      </c>
      <c r="C62" s="123">
        <v>515900</v>
      </c>
      <c r="D62" s="123">
        <v>0</v>
      </c>
      <c r="E62" s="32">
        <v>515900</v>
      </c>
      <c r="F62" s="123">
        <v>0</v>
      </c>
      <c r="G62" s="123"/>
      <c r="H62" s="123">
        <f t="shared" si="3"/>
        <v>0</v>
      </c>
      <c r="I62" s="84">
        <f t="shared" si="7"/>
        <v>0</v>
      </c>
      <c r="J62" s="32">
        <f t="shared" si="8"/>
        <v>0</v>
      </c>
      <c r="K62" s="84">
        <f t="shared" si="9"/>
        <v>0</v>
      </c>
    </row>
    <row r="63" spans="1:11" ht="96" customHeight="1" x14ac:dyDescent="0.2">
      <c r="A63" s="33">
        <v>2484872</v>
      </c>
      <c r="B63" s="31" t="s">
        <v>180</v>
      </c>
      <c r="C63" s="123">
        <v>515900</v>
      </c>
      <c r="D63" s="123">
        <v>0</v>
      </c>
      <c r="E63" s="32">
        <v>515900</v>
      </c>
      <c r="F63" s="123">
        <v>0</v>
      </c>
      <c r="G63" s="123"/>
      <c r="H63" s="123">
        <f t="shared" si="3"/>
        <v>0</v>
      </c>
      <c r="I63" s="84">
        <f t="shared" si="7"/>
        <v>0</v>
      </c>
      <c r="J63" s="32">
        <f t="shared" si="8"/>
        <v>0</v>
      </c>
      <c r="K63" s="84">
        <f t="shared" si="9"/>
        <v>0</v>
      </c>
    </row>
    <row r="64" spans="1:11" ht="121.5" customHeight="1" x14ac:dyDescent="0.2">
      <c r="A64" s="33">
        <v>2484873</v>
      </c>
      <c r="B64" s="31" t="s">
        <v>181</v>
      </c>
      <c r="C64" s="123">
        <v>851400</v>
      </c>
      <c r="D64" s="123">
        <v>0</v>
      </c>
      <c r="E64" s="32">
        <v>851400</v>
      </c>
      <c r="F64" s="123">
        <v>0</v>
      </c>
      <c r="G64" s="123"/>
      <c r="H64" s="123">
        <f t="shared" si="3"/>
        <v>0</v>
      </c>
      <c r="I64" s="84">
        <f t="shared" si="7"/>
        <v>0</v>
      </c>
      <c r="J64" s="32">
        <f t="shared" si="8"/>
        <v>0</v>
      </c>
      <c r="K64" s="84">
        <f t="shared" si="9"/>
        <v>0</v>
      </c>
    </row>
    <row r="65" spans="1:11" ht="106.5" customHeight="1" x14ac:dyDescent="0.2">
      <c r="A65" s="33">
        <v>2484874</v>
      </c>
      <c r="B65" s="31" t="s">
        <v>182</v>
      </c>
      <c r="C65" s="123">
        <v>653400</v>
      </c>
      <c r="D65" s="123">
        <v>0</v>
      </c>
      <c r="E65" s="32">
        <v>653400</v>
      </c>
      <c r="F65" s="123">
        <v>0</v>
      </c>
      <c r="G65" s="123"/>
      <c r="H65" s="123">
        <f t="shared" si="3"/>
        <v>0</v>
      </c>
      <c r="I65" s="84">
        <f t="shared" si="7"/>
        <v>0</v>
      </c>
      <c r="J65" s="32">
        <f t="shared" si="8"/>
        <v>0</v>
      </c>
      <c r="K65" s="84">
        <f t="shared" si="9"/>
        <v>0</v>
      </c>
    </row>
    <row r="66" spans="1:11" ht="95.25" customHeight="1" x14ac:dyDescent="0.2">
      <c r="A66" s="33">
        <v>2484875</v>
      </c>
      <c r="B66" s="31" t="s">
        <v>183</v>
      </c>
      <c r="C66" s="123">
        <v>515900</v>
      </c>
      <c r="D66" s="123">
        <v>0</v>
      </c>
      <c r="E66" s="32">
        <v>515900</v>
      </c>
      <c r="F66" s="123">
        <v>0</v>
      </c>
      <c r="G66" s="123"/>
      <c r="H66" s="123">
        <f t="shared" si="3"/>
        <v>0</v>
      </c>
      <c r="I66" s="84">
        <f t="shared" si="7"/>
        <v>0</v>
      </c>
      <c r="J66" s="32">
        <f t="shared" si="8"/>
        <v>0</v>
      </c>
      <c r="K66" s="84">
        <f t="shared" si="9"/>
        <v>0</v>
      </c>
    </row>
    <row r="67" spans="1:11" ht="99" customHeight="1" x14ac:dyDescent="0.2">
      <c r="A67" s="33">
        <v>2484876</v>
      </c>
      <c r="B67" s="31" t="s">
        <v>184</v>
      </c>
      <c r="C67" s="123">
        <v>515900</v>
      </c>
      <c r="D67" s="123">
        <v>0</v>
      </c>
      <c r="E67" s="32">
        <v>515900</v>
      </c>
      <c r="F67" s="123">
        <v>0</v>
      </c>
      <c r="G67" s="123"/>
      <c r="H67" s="123">
        <f t="shared" si="3"/>
        <v>0</v>
      </c>
      <c r="I67" s="84">
        <f t="shared" si="7"/>
        <v>0</v>
      </c>
      <c r="J67" s="32">
        <f t="shared" si="8"/>
        <v>0</v>
      </c>
      <c r="K67" s="84">
        <f t="shared" si="9"/>
        <v>0</v>
      </c>
    </row>
    <row r="68" spans="1:11" ht="96" customHeight="1" x14ac:dyDescent="0.2">
      <c r="A68" s="33">
        <v>2484877</v>
      </c>
      <c r="B68" s="31" t="s">
        <v>185</v>
      </c>
      <c r="C68" s="123">
        <v>515900</v>
      </c>
      <c r="D68" s="123">
        <v>0</v>
      </c>
      <c r="E68" s="32">
        <v>515900</v>
      </c>
      <c r="F68" s="123">
        <v>0</v>
      </c>
      <c r="G68" s="123"/>
      <c r="H68" s="123">
        <f t="shared" si="3"/>
        <v>0</v>
      </c>
      <c r="I68" s="84">
        <f t="shared" si="7"/>
        <v>0</v>
      </c>
      <c r="J68" s="32">
        <f t="shared" si="8"/>
        <v>0</v>
      </c>
      <c r="K68" s="84">
        <f t="shared" si="9"/>
        <v>0</v>
      </c>
    </row>
    <row r="69" spans="1:11" ht="94.5" customHeight="1" x14ac:dyDescent="0.2">
      <c r="A69" s="33">
        <v>2484878</v>
      </c>
      <c r="B69" s="31" t="s">
        <v>186</v>
      </c>
      <c r="C69" s="123">
        <v>515900</v>
      </c>
      <c r="D69" s="123">
        <v>0</v>
      </c>
      <c r="E69" s="32">
        <v>515900</v>
      </c>
      <c r="F69" s="123">
        <v>0</v>
      </c>
      <c r="G69" s="123"/>
      <c r="H69" s="123">
        <f t="shared" si="3"/>
        <v>0</v>
      </c>
      <c r="I69" s="84">
        <f t="shared" si="7"/>
        <v>0</v>
      </c>
      <c r="J69" s="32">
        <f t="shared" si="8"/>
        <v>0</v>
      </c>
      <c r="K69" s="84">
        <f t="shared" si="9"/>
        <v>0</v>
      </c>
    </row>
    <row r="70" spans="1:11" ht="106.5" customHeight="1" x14ac:dyDescent="0.2">
      <c r="A70" s="33">
        <v>2484879</v>
      </c>
      <c r="B70" s="31" t="s">
        <v>187</v>
      </c>
      <c r="C70" s="123">
        <v>515900</v>
      </c>
      <c r="D70" s="123">
        <v>0</v>
      </c>
      <c r="E70" s="32">
        <v>515900</v>
      </c>
      <c r="F70" s="123">
        <v>0</v>
      </c>
      <c r="G70" s="123"/>
      <c r="H70" s="123">
        <f t="shared" si="3"/>
        <v>0</v>
      </c>
      <c r="I70" s="84">
        <f t="shared" si="7"/>
        <v>0</v>
      </c>
      <c r="J70" s="32">
        <f t="shared" si="8"/>
        <v>0</v>
      </c>
      <c r="K70" s="84">
        <f t="shared" si="9"/>
        <v>0</v>
      </c>
    </row>
    <row r="71" spans="1:11" ht="99.75" customHeight="1" x14ac:dyDescent="0.2">
      <c r="A71" s="33">
        <v>2485076</v>
      </c>
      <c r="B71" s="31" t="s">
        <v>188</v>
      </c>
      <c r="C71" s="123">
        <v>14634000</v>
      </c>
      <c r="D71" s="123">
        <v>0</v>
      </c>
      <c r="E71" s="32">
        <v>14634000</v>
      </c>
      <c r="F71" s="123">
        <v>615600</v>
      </c>
      <c r="G71" s="123"/>
      <c r="H71" s="123">
        <f t="shared" ref="H71:H134" si="10">SUM(F71:G71)</f>
        <v>615600</v>
      </c>
      <c r="I71" s="84">
        <f t="shared" si="7"/>
        <v>4.2066420664206641</v>
      </c>
      <c r="J71" s="32">
        <f t="shared" si="8"/>
        <v>615600</v>
      </c>
      <c r="K71" s="84">
        <f t="shared" si="9"/>
        <v>4.2066420664206641</v>
      </c>
    </row>
    <row r="72" spans="1:11" ht="99.75" customHeight="1" x14ac:dyDescent="0.2">
      <c r="A72" s="33">
        <v>2491047</v>
      </c>
      <c r="B72" s="31" t="s">
        <v>229</v>
      </c>
      <c r="C72" s="32">
        <v>25540000</v>
      </c>
      <c r="D72" s="32">
        <v>0</v>
      </c>
      <c r="E72" s="32">
        <v>25540000</v>
      </c>
      <c r="F72" s="32"/>
      <c r="G72" s="32"/>
      <c r="H72" s="123">
        <f t="shared" ref="H72:H73" si="11">SUM(F72:G72)</f>
        <v>0</v>
      </c>
      <c r="I72" s="84">
        <f t="shared" ref="I72:I73" si="12">H72/E72%</f>
        <v>0</v>
      </c>
      <c r="J72" s="32">
        <f t="shared" ref="J72:J73" si="13">D72+H72</f>
        <v>0</v>
      </c>
      <c r="K72" s="84">
        <f t="shared" ref="K72:K73" si="14">J72/C72%</f>
        <v>0</v>
      </c>
    </row>
    <row r="73" spans="1:11" ht="99.75" customHeight="1" x14ac:dyDescent="0.2">
      <c r="A73" s="33">
        <v>2491056</v>
      </c>
      <c r="B73" s="31" t="s">
        <v>230</v>
      </c>
      <c r="C73" s="32">
        <v>30235000</v>
      </c>
      <c r="D73" s="32">
        <v>0</v>
      </c>
      <c r="E73" s="32">
        <v>30235000</v>
      </c>
      <c r="F73" s="32"/>
      <c r="G73" s="32"/>
      <c r="H73" s="123">
        <f t="shared" si="11"/>
        <v>0</v>
      </c>
      <c r="I73" s="84">
        <f t="shared" si="12"/>
        <v>0</v>
      </c>
      <c r="J73" s="32">
        <f t="shared" si="13"/>
        <v>0</v>
      </c>
      <c r="K73" s="84">
        <f t="shared" si="14"/>
        <v>0</v>
      </c>
    </row>
    <row r="74" spans="1:11" ht="24" x14ac:dyDescent="0.2">
      <c r="A74" s="33"/>
      <c r="B74" s="101" t="s">
        <v>95</v>
      </c>
      <c r="C74" s="101"/>
      <c r="D74" s="73">
        <f>SUM(D75:D76)</f>
        <v>1768130</v>
      </c>
      <c r="E74" s="73">
        <f>SUM(E75:E76)</f>
        <v>4092984</v>
      </c>
      <c r="F74" s="73">
        <f>SUM(F75:F76)</f>
        <v>1164426.6299999999</v>
      </c>
      <c r="G74" s="73">
        <f>SUM(G75:G76)</f>
        <v>548663</v>
      </c>
      <c r="H74" s="73">
        <f t="shared" si="10"/>
        <v>1713089.63</v>
      </c>
      <c r="I74" s="86">
        <f t="shared" si="4"/>
        <v>41.854295790064171</v>
      </c>
      <c r="J74" s="73">
        <f t="shared" si="5"/>
        <v>3481219.63</v>
      </c>
      <c r="K74" s="101"/>
    </row>
    <row r="75" spans="1:11" ht="111.75" customHeight="1" x14ac:dyDescent="0.2">
      <c r="A75" s="33">
        <v>2345252</v>
      </c>
      <c r="B75" s="31" t="s">
        <v>96</v>
      </c>
      <c r="C75" s="32">
        <v>5233673.4400000004</v>
      </c>
      <c r="D75" s="32">
        <v>1456160</v>
      </c>
      <c r="E75" s="32">
        <v>3667962</v>
      </c>
      <c r="F75" s="32">
        <v>917505.63</v>
      </c>
      <c r="G75" s="32">
        <v>483267</v>
      </c>
      <c r="H75" s="32">
        <f t="shared" si="10"/>
        <v>1400772.63</v>
      </c>
      <c r="I75" s="84">
        <f t="shared" ref="I75:I80" si="15">H75/E75%</f>
        <v>38.189398636081826</v>
      </c>
      <c r="J75" s="32">
        <f t="shared" ref="J75:J80" si="16">D75+H75</f>
        <v>2856932.63</v>
      </c>
      <c r="K75" s="84">
        <f t="shared" ref="K75:K80" si="17">J75/C75%</f>
        <v>54.587521799984522</v>
      </c>
    </row>
    <row r="76" spans="1:11" ht="83.25" customHeight="1" x14ac:dyDescent="0.2">
      <c r="A76" s="33">
        <v>2432524</v>
      </c>
      <c r="B76" s="31" t="s">
        <v>97</v>
      </c>
      <c r="C76" s="32">
        <v>809754.12</v>
      </c>
      <c r="D76" s="32">
        <v>311970</v>
      </c>
      <c r="E76" s="32">
        <v>425022</v>
      </c>
      <c r="F76" s="32">
        <v>246921</v>
      </c>
      <c r="G76" s="32">
        <v>65396</v>
      </c>
      <c r="H76" s="32">
        <f t="shared" si="10"/>
        <v>312317</v>
      </c>
      <c r="I76" s="84">
        <f t="shared" si="15"/>
        <v>73.48254913863282</v>
      </c>
      <c r="J76" s="32">
        <f t="shared" si="16"/>
        <v>624287</v>
      </c>
      <c r="K76" s="84">
        <f t="shared" si="17"/>
        <v>77.095872016063353</v>
      </c>
    </row>
    <row r="77" spans="1:11" ht="29.25" customHeight="1" x14ac:dyDescent="0.2">
      <c r="A77" s="33"/>
      <c r="B77" s="61" t="s">
        <v>231</v>
      </c>
      <c r="C77" s="61"/>
      <c r="D77" s="35">
        <f>SUM(D78:D80)</f>
        <v>3165929.0700000003</v>
      </c>
      <c r="E77" s="35">
        <f>SUM(E78:E80)</f>
        <v>667080</v>
      </c>
      <c r="F77" s="35">
        <f>SUM(F78:F80)</f>
        <v>0</v>
      </c>
      <c r="G77" s="35">
        <f>SUM(G78:G80)</f>
        <v>0</v>
      </c>
      <c r="H77" s="35">
        <f t="shared" si="10"/>
        <v>0</v>
      </c>
      <c r="I77" s="86">
        <f t="shared" si="15"/>
        <v>0</v>
      </c>
      <c r="J77" s="73">
        <f t="shared" si="16"/>
        <v>3165929.0700000003</v>
      </c>
      <c r="K77" s="61"/>
    </row>
    <row r="78" spans="1:11" ht="83.25" customHeight="1" x14ac:dyDescent="0.2">
      <c r="A78" s="33">
        <v>2108103</v>
      </c>
      <c r="B78" s="31" t="s">
        <v>232</v>
      </c>
      <c r="C78" s="32">
        <v>2308127.64</v>
      </c>
      <c r="D78" s="32">
        <v>1869579.07</v>
      </c>
      <c r="E78" s="32">
        <v>137500</v>
      </c>
      <c r="F78" s="32"/>
      <c r="G78" s="32"/>
      <c r="H78" s="32">
        <f t="shared" si="10"/>
        <v>0</v>
      </c>
      <c r="I78" s="84">
        <f t="shared" si="15"/>
        <v>0</v>
      </c>
      <c r="J78" s="32">
        <f t="shared" si="16"/>
        <v>1869579.07</v>
      </c>
      <c r="K78" s="84">
        <f t="shared" si="17"/>
        <v>80.999812904627746</v>
      </c>
    </row>
    <row r="79" spans="1:11" ht="83.25" customHeight="1" x14ac:dyDescent="0.2">
      <c r="A79" s="33">
        <v>2437706</v>
      </c>
      <c r="B79" s="31" t="s">
        <v>233</v>
      </c>
      <c r="C79" s="32">
        <v>1500000</v>
      </c>
      <c r="D79" s="32">
        <v>0</v>
      </c>
      <c r="E79" s="32">
        <v>29580</v>
      </c>
      <c r="F79" s="32"/>
      <c r="G79" s="32"/>
      <c r="H79" s="32">
        <f t="shared" si="10"/>
        <v>0</v>
      </c>
      <c r="I79" s="84">
        <f t="shared" si="15"/>
        <v>0</v>
      </c>
      <c r="J79" s="32">
        <f t="shared" si="16"/>
        <v>0</v>
      </c>
      <c r="K79" s="84">
        <f t="shared" si="17"/>
        <v>0</v>
      </c>
    </row>
    <row r="80" spans="1:11" ht="186.75" customHeight="1" x14ac:dyDescent="0.2">
      <c r="A80" s="33">
        <v>2440145</v>
      </c>
      <c r="B80" s="31" t="s">
        <v>234</v>
      </c>
      <c r="C80" s="32">
        <v>1974500</v>
      </c>
      <c r="D80" s="32">
        <v>1296350</v>
      </c>
      <c r="E80" s="32">
        <v>500000</v>
      </c>
      <c r="F80" s="32"/>
      <c r="G80" s="32"/>
      <c r="H80" s="32">
        <f t="shared" si="10"/>
        <v>0</v>
      </c>
      <c r="I80" s="84">
        <f t="shared" si="15"/>
        <v>0</v>
      </c>
      <c r="J80" s="32">
        <f t="shared" si="16"/>
        <v>1296350</v>
      </c>
      <c r="K80" s="84">
        <f t="shared" si="17"/>
        <v>65.654596100278553</v>
      </c>
    </row>
    <row r="81" spans="1:14" ht="24" x14ac:dyDescent="0.2">
      <c r="A81" s="33"/>
      <c r="B81" s="61" t="s">
        <v>98</v>
      </c>
      <c r="C81" s="61"/>
      <c r="D81" s="35">
        <f>SUM(D82:D83)</f>
        <v>25160</v>
      </c>
      <c r="E81" s="35">
        <f>SUM(E82:E83)</f>
        <v>585635</v>
      </c>
      <c r="F81" s="35">
        <f>SUM(F82:F83)</f>
        <v>585635</v>
      </c>
      <c r="G81" s="35">
        <f t="shared" ref="G81" si="18">SUM(G82:G83)</f>
        <v>0</v>
      </c>
      <c r="H81" s="35">
        <f t="shared" si="10"/>
        <v>585635</v>
      </c>
      <c r="I81" s="62">
        <f t="shared" ref="I81:I83" si="19">H81/E81%</f>
        <v>100</v>
      </c>
      <c r="J81" s="35">
        <f t="shared" ref="J81:J83" si="20">D81+H81</f>
        <v>610795</v>
      </c>
      <c r="K81" s="61"/>
    </row>
    <row r="82" spans="1:14" ht="103.5" customHeight="1" x14ac:dyDescent="0.2">
      <c r="A82" s="33">
        <v>2438340</v>
      </c>
      <c r="B82" s="31" t="s">
        <v>99</v>
      </c>
      <c r="C82" s="32">
        <v>417225.7</v>
      </c>
      <c r="D82" s="32">
        <v>14160</v>
      </c>
      <c r="E82" s="32">
        <v>403066</v>
      </c>
      <c r="F82" s="32">
        <v>403066</v>
      </c>
      <c r="G82" s="32"/>
      <c r="H82" s="32">
        <f t="shared" si="10"/>
        <v>403066</v>
      </c>
      <c r="I82" s="84">
        <f t="shared" si="19"/>
        <v>100</v>
      </c>
      <c r="J82" s="32">
        <f t="shared" si="20"/>
        <v>417226</v>
      </c>
      <c r="K82" s="84">
        <f t="shared" ref="K82:K83" si="21">J82/C82%</f>
        <v>100.00007190352846</v>
      </c>
    </row>
    <row r="83" spans="1:14" ht="92.25" customHeight="1" x14ac:dyDescent="0.2">
      <c r="A83" s="33">
        <v>2439135</v>
      </c>
      <c r="B83" s="31" t="s">
        <v>100</v>
      </c>
      <c r="C83" s="32">
        <v>193568.84</v>
      </c>
      <c r="D83" s="122">
        <v>11000</v>
      </c>
      <c r="E83" s="32">
        <v>182569</v>
      </c>
      <c r="F83" s="32">
        <v>182569</v>
      </c>
      <c r="G83" s="32"/>
      <c r="H83" s="32">
        <f t="shared" si="10"/>
        <v>182569</v>
      </c>
      <c r="I83" s="84">
        <f t="shared" si="19"/>
        <v>100</v>
      </c>
      <c r="J83" s="32">
        <f t="shared" si="20"/>
        <v>193569</v>
      </c>
      <c r="K83" s="84">
        <f t="shared" si="21"/>
        <v>100.00008265793193</v>
      </c>
    </row>
    <row r="84" spans="1:14" ht="39.75" customHeight="1" x14ac:dyDescent="0.2">
      <c r="A84" s="33"/>
      <c r="B84" s="101" t="s">
        <v>189</v>
      </c>
      <c r="C84" s="101"/>
      <c r="D84" s="137">
        <f>D85</f>
        <v>607308</v>
      </c>
      <c r="E84" s="35">
        <f t="shared" ref="E84:G84" si="22">E85</f>
        <v>36000</v>
      </c>
      <c r="F84" s="35">
        <f t="shared" si="22"/>
        <v>0</v>
      </c>
      <c r="G84" s="73">
        <f t="shared" si="22"/>
        <v>36000</v>
      </c>
      <c r="H84" s="73">
        <f t="shared" si="10"/>
        <v>36000</v>
      </c>
      <c r="I84" s="86">
        <f t="shared" ref="I84:I85" si="23">H84/E84%</f>
        <v>100</v>
      </c>
      <c r="J84" s="73">
        <f t="shared" ref="J84:J85" si="24">D84+H84</f>
        <v>643308</v>
      </c>
      <c r="K84" s="101"/>
    </row>
    <row r="85" spans="1:14" ht="92.25" customHeight="1" x14ac:dyDescent="0.2">
      <c r="A85" s="33">
        <v>2414546</v>
      </c>
      <c r="B85" s="31" t="s">
        <v>190</v>
      </c>
      <c r="C85" s="123">
        <v>1605053.67</v>
      </c>
      <c r="D85" s="138">
        <v>607308</v>
      </c>
      <c r="E85" s="32">
        <v>36000</v>
      </c>
      <c r="F85" s="123">
        <v>0</v>
      </c>
      <c r="G85" s="123">
        <v>36000</v>
      </c>
      <c r="H85" s="123">
        <f t="shared" si="10"/>
        <v>36000</v>
      </c>
      <c r="I85" s="84">
        <f t="shared" si="23"/>
        <v>100</v>
      </c>
      <c r="J85" s="32">
        <f t="shared" si="24"/>
        <v>643308</v>
      </c>
      <c r="K85" s="84">
        <f t="shared" ref="K85" si="25">J85/C85%</f>
        <v>40.080155076683511</v>
      </c>
    </row>
    <row r="86" spans="1:14" ht="34.5" customHeight="1" x14ac:dyDescent="0.2">
      <c r="A86" s="33"/>
      <c r="B86" s="101" t="s">
        <v>191</v>
      </c>
      <c r="C86" s="101"/>
      <c r="D86" s="137">
        <f>D87</f>
        <v>0</v>
      </c>
      <c r="E86" s="137">
        <f t="shared" ref="E86:G86" si="26">E87</f>
        <v>416563</v>
      </c>
      <c r="F86" s="137">
        <f t="shared" si="26"/>
        <v>0</v>
      </c>
      <c r="G86" s="137">
        <f t="shared" si="26"/>
        <v>0</v>
      </c>
      <c r="H86" s="137">
        <f t="shared" si="10"/>
        <v>0</v>
      </c>
      <c r="I86" s="86">
        <f t="shared" ref="I86:I87" si="27">H86/E86%</f>
        <v>0</v>
      </c>
      <c r="J86" s="73">
        <f t="shared" ref="J86:J87" si="28">D86+H86</f>
        <v>0</v>
      </c>
      <c r="K86" s="101"/>
    </row>
    <row r="87" spans="1:14" ht="80.25" customHeight="1" x14ac:dyDescent="0.2">
      <c r="A87" s="33">
        <v>2477661</v>
      </c>
      <c r="B87" s="31" t="s">
        <v>192</v>
      </c>
      <c r="C87" s="123">
        <v>416562.12</v>
      </c>
      <c r="D87" s="138">
        <v>0</v>
      </c>
      <c r="E87" s="32">
        <v>416563</v>
      </c>
      <c r="F87" s="123">
        <v>0</v>
      </c>
      <c r="G87" s="123"/>
      <c r="H87" s="123">
        <f t="shared" si="10"/>
        <v>0</v>
      </c>
      <c r="I87" s="84">
        <f t="shared" si="27"/>
        <v>0</v>
      </c>
      <c r="J87" s="32">
        <f t="shared" si="28"/>
        <v>0</v>
      </c>
      <c r="K87" s="84">
        <f t="shared" ref="K87" si="29">J87/C87%</f>
        <v>0</v>
      </c>
    </row>
    <row r="88" spans="1:14" ht="24" x14ac:dyDescent="0.2">
      <c r="A88" s="33"/>
      <c r="B88" s="101" t="s">
        <v>101</v>
      </c>
      <c r="C88" s="101"/>
      <c r="D88" s="137">
        <f>SUM(D89:D90)</f>
        <v>1980695.94</v>
      </c>
      <c r="E88" s="35">
        <f>SUM(E89:E90)</f>
        <v>587000</v>
      </c>
      <c r="F88" s="35">
        <f>SUM(F89:F90)</f>
        <v>397000</v>
      </c>
      <c r="G88" s="73">
        <f t="shared" ref="G88" si="30">SUM(G89:G90)</f>
        <v>0</v>
      </c>
      <c r="H88" s="73">
        <f t="shared" si="10"/>
        <v>397000</v>
      </c>
      <c r="I88" s="86">
        <f t="shared" ref="I88:I90" si="31">H88/E88%</f>
        <v>67.63202725724021</v>
      </c>
      <c r="J88" s="73">
        <f t="shared" ref="J88:J90" si="32">D88+H88</f>
        <v>2377695.94</v>
      </c>
      <c r="K88" s="101"/>
    </row>
    <row r="89" spans="1:14" ht="196.5" customHeight="1" x14ac:dyDescent="0.2">
      <c r="A89" s="33">
        <v>2466215</v>
      </c>
      <c r="B89" s="31" t="s">
        <v>102</v>
      </c>
      <c r="C89" s="32">
        <v>1480000</v>
      </c>
      <c r="D89" s="122">
        <v>1197388.5</v>
      </c>
      <c r="E89" s="32">
        <v>250000</v>
      </c>
      <c r="F89" s="32">
        <v>60000</v>
      </c>
      <c r="G89" s="32"/>
      <c r="H89" s="32">
        <f t="shared" si="10"/>
        <v>60000</v>
      </c>
      <c r="I89" s="84">
        <f t="shared" si="31"/>
        <v>24</v>
      </c>
      <c r="J89" s="32">
        <f t="shared" si="32"/>
        <v>1257388.5</v>
      </c>
      <c r="K89" s="84">
        <f t="shared" ref="K89:K90" si="33">J89/C89%</f>
        <v>84.958682432432425</v>
      </c>
      <c r="N89" s="100"/>
    </row>
    <row r="90" spans="1:14" ht="135" customHeight="1" x14ac:dyDescent="0.2">
      <c r="A90" s="33">
        <v>2467162</v>
      </c>
      <c r="B90" s="31" t="s">
        <v>103</v>
      </c>
      <c r="C90" s="32">
        <v>1792500</v>
      </c>
      <c r="D90" s="32">
        <v>783307.44</v>
      </c>
      <c r="E90" s="32">
        <v>337000</v>
      </c>
      <c r="F90" s="32">
        <v>337000</v>
      </c>
      <c r="G90" s="32"/>
      <c r="H90" s="32">
        <f t="shared" si="10"/>
        <v>337000</v>
      </c>
      <c r="I90" s="84">
        <f t="shared" si="31"/>
        <v>100</v>
      </c>
      <c r="J90" s="32">
        <f t="shared" si="32"/>
        <v>1120307.44</v>
      </c>
      <c r="K90" s="84">
        <f t="shared" si="33"/>
        <v>62.499717712691769</v>
      </c>
      <c r="N90" s="100"/>
    </row>
    <row r="91" spans="1:14" ht="26.25" customHeight="1" x14ac:dyDescent="0.2">
      <c r="A91" s="31"/>
      <c r="B91" s="61" t="s">
        <v>52</v>
      </c>
      <c r="C91" s="35"/>
      <c r="D91" s="35">
        <f>SUM(D92:D93)</f>
        <v>8175183.9500000002</v>
      </c>
      <c r="E91" s="35">
        <f t="shared" ref="E91:G91" si="34">SUM(E92:E93)</f>
        <v>12716854</v>
      </c>
      <c r="F91" s="35">
        <f t="shared" si="34"/>
        <v>0</v>
      </c>
      <c r="G91" s="35">
        <f t="shared" si="34"/>
        <v>0</v>
      </c>
      <c r="H91" s="35">
        <f t="shared" si="10"/>
        <v>0</v>
      </c>
      <c r="I91" s="62">
        <f t="shared" ref="I91:I107" si="35">H91/E91%</f>
        <v>0</v>
      </c>
      <c r="J91" s="35">
        <f t="shared" ref="J91:J107" si="36">D91+H91</f>
        <v>8175183.9500000002</v>
      </c>
      <c r="K91" s="35"/>
      <c r="N91" s="100"/>
    </row>
    <row r="92" spans="1:14" ht="54" customHeight="1" x14ac:dyDescent="0.2">
      <c r="A92" s="33">
        <v>2178583</v>
      </c>
      <c r="B92" s="31" t="s">
        <v>32</v>
      </c>
      <c r="C92" s="32">
        <v>19578672.120000001</v>
      </c>
      <c r="D92" s="32">
        <v>8175183.9500000002</v>
      </c>
      <c r="E92" s="32">
        <v>10496282</v>
      </c>
      <c r="F92" s="32">
        <v>0</v>
      </c>
      <c r="G92" s="32"/>
      <c r="H92" s="32">
        <f t="shared" si="10"/>
        <v>0</v>
      </c>
      <c r="I92" s="84">
        <f t="shared" si="35"/>
        <v>0</v>
      </c>
      <c r="J92" s="32">
        <f t="shared" si="36"/>
        <v>8175183.9500000002</v>
      </c>
      <c r="K92" s="84">
        <f>J92/C92%</f>
        <v>41.755558803443513</v>
      </c>
    </row>
    <row r="93" spans="1:14" ht="176.25" customHeight="1" x14ac:dyDescent="0.2">
      <c r="A93" s="33">
        <v>2459101</v>
      </c>
      <c r="B93" s="31" t="s">
        <v>193</v>
      </c>
      <c r="C93" s="32">
        <v>2220572.0299999998</v>
      </c>
      <c r="D93" s="32">
        <v>0</v>
      </c>
      <c r="E93" s="32">
        <v>2220572</v>
      </c>
      <c r="F93" s="32">
        <v>0</v>
      </c>
      <c r="G93" s="32"/>
      <c r="H93" s="32">
        <f t="shared" si="10"/>
        <v>0</v>
      </c>
      <c r="I93" s="84">
        <f t="shared" ref="I93:I94" si="37">H93/E93%</f>
        <v>0</v>
      </c>
      <c r="J93" s="32">
        <f t="shared" ref="J93:J94" si="38">D93+H93</f>
        <v>0</v>
      </c>
      <c r="K93" s="84">
        <f>J93/C93%</f>
        <v>0</v>
      </c>
    </row>
    <row r="94" spans="1:14" ht="24" x14ac:dyDescent="0.2">
      <c r="A94" s="31"/>
      <c r="B94" s="61" t="s">
        <v>212</v>
      </c>
      <c r="C94" s="35"/>
      <c r="D94" s="35">
        <f>SUM(D95:D97)</f>
        <v>0</v>
      </c>
      <c r="E94" s="35">
        <f>SUM(E95:E97)</f>
        <v>229000</v>
      </c>
      <c r="F94" s="35">
        <f>SUM(F95:F97)</f>
        <v>0</v>
      </c>
      <c r="G94" s="35">
        <f>SUM(G95:G97)</f>
        <v>0</v>
      </c>
      <c r="H94" s="35">
        <f t="shared" si="10"/>
        <v>0</v>
      </c>
      <c r="I94" s="62">
        <f t="shared" si="37"/>
        <v>0</v>
      </c>
      <c r="J94" s="35">
        <f t="shared" si="38"/>
        <v>0</v>
      </c>
      <c r="K94" s="35"/>
    </row>
    <row r="95" spans="1:14" ht="176.25" customHeight="1" x14ac:dyDescent="0.2">
      <c r="A95" s="33">
        <v>2486764</v>
      </c>
      <c r="B95" s="31" t="s">
        <v>235</v>
      </c>
      <c r="C95" s="32">
        <v>30000</v>
      </c>
      <c r="D95" s="32">
        <v>0</v>
      </c>
      <c r="E95" s="32">
        <v>30000</v>
      </c>
      <c r="F95" s="32"/>
      <c r="G95" s="32"/>
      <c r="H95" s="32">
        <f t="shared" si="10"/>
        <v>0</v>
      </c>
      <c r="I95" s="84">
        <f t="shared" ref="I95" si="39">H95/E95%</f>
        <v>0</v>
      </c>
      <c r="J95" s="32">
        <f t="shared" ref="J95" si="40">D95+H95</f>
        <v>0</v>
      </c>
      <c r="K95" s="84">
        <f>J95/C95%</f>
        <v>0</v>
      </c>
    </row>
    <row r="96" spans="1:14" ht="85.5" customHeight="1" x14ac:dyDescent="0.2">
      <c r="A96" s="33">
        <v>2487094</v>
      </c>
      <c r="B96" s="31" t="s">
        <v>213</v>
      </c>
      <c r="C96" s="32">
        <v>32500</v>
      </c>
      <c r="D96" s="32">
        <v>0</v>
      </c>
      <c r="E96" s="32">
        <v>32500</v>
      </c>
      <c r="F96" s="32">
        <v>0</v>
      </c>
      <c r="G96" s="32"/>
      <c r="H96" s="32">
        <f t="shared" si="10"/>
        <v>0</v>
      </c>
      <c r="I96" s="84">
        <f t="shared" ref="I96:I98" si="41">H96/E96%</f>
        <v>0</v>
      </c>
      <c r="J96" s="32">
        <f t="shared" ref="J96:J98" si="42">D96+H96</f>
        <v>0</v>
      </c>
      <c r="K96" s="84">
        <f t="shared" ref="K96:K97" si="43">J96/C96%</f>
        <v>0</v>
      </c>
    </row>
    <row r="97" spans="1:11" ht="81.75" customHeight="1" x14ac:dyDescent="0.2">
      <c r="A97" s="33">
        <v>2487882</v>
      </c>
      <c r="B97" s="31" t="s">
        <v>214</v>
      </c>
      <c r="C97" s="32">
        <v>166500</v>
      </c>
      <c r="D97" s="32">
        <v>0</v>
      </c>
      <c r="E97" s="32">
        <v>166500</v>
      </c>
      <c r="F97" s="32">
        <v>0</v>
      </c>
      <c r="G97" s="32"/>
      <c r="H97" s="32">
        <f t="shared" si="10"/>
        <v>0</v>
      </c>
      <c r="I97" s="84">
        <f t="shared" si="41"/>
        <v>0</v>
      </c>
      <c r="J97" s="32">
        <f t="shared" si="42"/>
        <v>0</v>
      </c>
      <c r="K97" s="84">
        <f t="shared" si="43"/>
        <v>0</v>
      </c>
    </row>
    <row r="98" spans="1:11" ht="24" x14ac:dyDescent="0.2">
      <c r="A98" s="31"/>
      <c r="B98" s="61" t="s">
        <v>215</v>
      </c>
      <c r="C98" s="35"/>
      <c r="D98" s="35">
        <f>D99</f>
        <v>201899</v>
      </c>
      <c r="E98" s="35">
        <f>E99</f>
        <v>105000</v>
      </c>
      <c r="F98" s="35">
        <f>F99</f>
        <v>0</v>
      </c>
      <c r="G98" s="35">
        <f t="shared" ref="G98" si="44">G99</f>
        <v>0</v>
      </c>
      <c r="H98" s="35">
        <f t="shared" si="10"/>
        <v>0</v>
      </c>
      <c r="I98" s="62">
        <f t="shared" si="41"/>
        <v>0</v>
      </c>
      <c r="J98" s="35">
        <f t="shared" si="42"/>
        <v>201899</v>
      </c>
      <c r="K98" s="35"/>
    </row>
    <row r="99" spans="1:11" ht="111.75" customHeight="1" x14ac:dyDescent="0.2">
      <c r="A99" s="33">
        <v>2432480</v>
      </c>
      <c r="B99" s="31" t="s">
        <v>216</v>
      </c>
      <c r="C99" s="32">
        <v>306899</v>
      </c>
      <c r="D99" s="32">
        <v>201899</v>
      </c>
      <c r="E99" s="32">
        <v>105000</v>
      </c>
      <c r="F99" s="32">
        <v>0</v>
      </c>
      <c r="G99" s="32"/>
      <c r="H99" s="32">
        <f t="shared" si="10"/>
        <v>0</v>
      </c>
      <c r="I99" s="84">
        <f t="shared" ref="I99" si="45">H99/E99%</f>
        <v>0</v>
      </c>
      <c r="J99" s="32">
        <f t="shared" ref="J99" si="46">D99+H99</f>
        <v>201899</v>
      </c>
      <c r="K99" s="84">
        <f t="shared" ref="K99" si="47">J99/C99%</f>
        <v>65.786789790778073</v>
      </c>
    </row>
    <row r="100" spans="1:11" ht="29.25" customHeight="1" x14ac:dyDescent="0.2">
      <c r="A100" s="36"/>
      <c r="B100" s="102" t="s">
        <v>53</v>
      </c>
      <c r="C100" s="34"/>
      <c r="D100" s="35">
        <f>SUM(D101:D165)</f>
        <v>320630715.07000005</v>
      </c>
      <c r="E100" s="35">
        <f>SUM(E101:E165)</f>
        <v>523706366</v>
      </c>
      <c r="F100" s="35">
        <f>SUM(F101:F165)</f>
        <v>44538004.689999998</v>
      </c>
      <c r="G100" s="35">
        <f>SUM(G101:G165)</f>
        <v>17344700</v>
      </c>
      <c r="H100" s="35">
        <f t="shared" si="10"/>
        <v>61882704.689999998</v>
      </c>
      <c r="I100" s="62">
        <f t="shared" si="35"/>
        <v>11.816297969156249</v>
      </c>
      <c r="J100" s="35">
        <f t="shared" si="36"/>
        <v>382513419.76000005</v>
      </c>
      <c r="K100" s="80"/>
    </row>
    <row r="101" spans="1:11" ht="29.25" customHeight="1" x14ac:dyDescent="0.2">
      <c r="A101" s="33"/>
      <c r="B101" s="31" t="s">
        <v>33</v>
      </c>
      <c r="C101" s="32"/>
      <c r="D101" s="32">
        <v>3457012</v>
      </c>
      <c r="E101" s="32">
        <v>2859369</v>
      </c>
      <c r="F101" s="32">
        <v>1766404.01</v>
      </c>
      <c r="G101" s="32">
        <v>293655</v>
      </c>
      <c r="H101" s="32">
        <f t="shared" si="10"/>
        <v>2060059.01</v>
      </c>
      <c r="I101" s="84">
        <f t="shared" si="35"/>
        <v>72.045930763045973</v>
      </c>
      <c r="J101" s="32">
        <f t="shared" si="36"/>
        <v>5517071.0099999998</v>
      </c>
      <c r="K101" s="84"/>
    </row>
    <row r="102" spans="1:11" ht="69" customHeight="1" x14ac:dyDescent="0.2">
      <c r="A102" s="33">
        <v>2089754</v>
      </c>
      <c r="B102" s="31" t="s">
        <v>104</v>
      </c>
      <c r="C102" s="122"/>
      <c r="D102" s="32">
        <v>4388749</v>
      </c>
      <c r="E102" s="32">
        <v>27742477</v>
      </c>
      <c r="F102" s="32">
        <v>498792.41000000003</v>
      </c>
      <c r="G102" s="32">
        <v>301499</v>
      </c>
      <c r="H102" s="32">
        <f t="shared" si="10"/>
        <v>800291.41</v>
      </c>
      <c r="I102" s="84">
        <f t="shared" si="35"/>
        <v>2.8847150526609431</v>
      </c>
      <c r="J102" s="32">
        <f t="shared" si="36"/>
        <v>5189040.41</v>
      </c>
      <c r="K102" s="84"/>
    </row>
    <row r="103" spans="1:11" ht="69" customHeight="1" x14ac:dyDescent="0.2">
      <c r="A103" s="33">
        <v>2183907</v>
      </c>
      <c r="B103" s="31" t="s">
        <v>34</v>
      </c>
      <c r="C103" s="122">
        <v>147383183.22999999</v>
      </c>
      <c r="D103" s="32">
        <v>63590852.289999999</v>
      </c>
      <c r="E103" s="32">
        <v>14888996</v>
      </c>
      <c r="F103" s="32">
        <v>1143664.52</v>
      </c>
      <c r="G103" s="32">
        <v>69380</v>
      </c>
      <c r="H103" s="32">
        <f t="shared" si="10"/>
        <v>1213044.52</v>
      </c>
      <c r="I103" s="84">
        <f t="shared" si="35"/>
        <v>8.1472553287004725</v>
      </c>
      <c r="J103" s="32">
        <f t="shared" si="36"/>
        <v>64803896.810000002</v>
      </c>
      <c r="K103" s="84">
        <f>J103/C103%</f>
        <v>43.969668309355058</v>
      </c>
    </row>
    <row r="104" spans="1:11" ht="69" customHeight="1" x14ac:dyDescent="0.2">
      <c r="A104" s="33">
        <v>2194935</v>
      </c>
      <c r="B104" s="142" t="s">
        <v>65</v>
      </c>
      <c r="C104" s="32">
        <v>94313602</v>
      </c>
      <c r="D104" s="32">
        <v>0</v>
      </c>
      <c r="E104" s="32">
        <v>18629211</v>
      </c>
      <c r="F104" s="32">
        <v>0</v>
      </c>
      <c r="G104" s="32"/>
      <c r="H104" s="32">
        <f t="shared" si="10"/>
        <v>0</v>
      </c>
      <c r="I104" s="84">
        <f t="shared" si="35"/>
        <v>0</v>
      </c>
      <c r="J104" s="32">
        <f t="shared" si="36"/>
        <v>0</v>
      </c>
      <c r="K104" s="84">
        <f>J104/C104%</f>
        <v>0</v>
      </c>
    </row>
    <row r="105" spans="1:11" ht="69" customHeight="1" x14ac:dyDescent="0.2">
      <c r="A105" s="33">
        <v>2250037</v>
      </c>
      <c r="B105" s="142" t="s">
        <v>194</v>
      </c>
      <c r="C105" s="32">
        <v>40368052.479999997</v>
      </c>
      <c r="D105" s="32">
        <v>31993607.969999999</v>
      </c>
      <c r="E105" s="32">
        <v>3517677</v>
      </c>
      <c r="F105" s="32">
        <v>495000</v>
      </c>
      <c r="G105" s="32"/>
      <c r="H105" s="32">
        <f t="shared" si="10"/>
        <v>495000</v>
      </c>
      <c r="I105" s="84">
        <f t="shared" ref="I105" si="48">H105/E105%</f>
        <v>14.071786579609215</v>
      </c>
      <c r="J105" s="32">
        <f t="shared" ref="J105" si="49">D105+H105</f>
        <v>32488607.969999999</v>
      </c>
      <c r="K105" s="84">
        <f>J105/C105%</f>
        <v>80.480989232998539</v>
      </c>
    </row>
    <row r="106" spans="1:11" ht="53.25" customHeight="1" x14ac:dyDescent="0.2">
      <c r="A106" s="33">
        <v>2284722</v>
      </c>
      <c r="B106" s="142" t="s">
        <v>14</v>
      </c>
      <c r="C106" s="32">
        <v>71708118.260000005</v>
      </c>
      <c r="D106" s="32">
        <v>56172171.090000004</v>
      </c>
      <c r="E106" s="32">
        <v>16089397</v>
      </c>
      <c r="F106" s="32">
        <v>4938379.17</v>
      </c>
      <c r="G106" s="32"/>
      <c r="H106" s="32">
        <f t="shared" si="10"/>
        <v>4938379.17</v>
      </c>
      <c r="I106" s="84">
        <f t="shared" si="35"/>
        <v>30.693376327279388</v>
      </c>
      <c r="J106" s="32">
        <f t="shared" si="36"/>
        <v>61110550.260000005</v>
      </c>
      <c r="K106" s="84">
        <f>J106/C106%</f>
        <v>85.221243762700297</v>
      </c>
    </row>
    <row r="107" spans="1:11" ht="63" customHeight="1" x14ac:dyDescent="0.2">
      <c r="A107" s="33">
        <v>2285573</v>
      </c>
      <c r="B107" s="31" t="s">
        <v>13</v>
      </c>
      <c r="C107" s="122">
        <v>44719310.039999999</v>
      </c>
      <c r="D107" s="32">
        <v>5577760.0600000005</v>
      </c>
      <c r="E107" s="32">
        <v>7138338</v>
      </c>
      <c r="F107" s="145">
        <v>796413.3</v>
      </c>
      <c r="G107" s="145">
        <v>10000</v>
      </c>
      <c r="H107" s="145">
        <f t="shared" si="10"/>
        <v>806413.3</v>
      </c>
      <c r="I107" s="84">
        <f t="shared" si="35"/>
        <v>11.296933543914564</v>
      </c>
      <c r="J107" s="32">
        <f t="shared" si="36"/>
        <v>6384173.3600000003</v>
      </c>
      <c r="K107" s="84">
        <f>J107/C107%</f>
        <v>14.276099864442363</v>
      </c>
    </row>
    <row r="108" spans="1:11" ht="68.25" customHeight="1" x14ac:dyDescent="0.2">
      <c r="A108" s="33">
        <v>2285839</v>
      </c>
      <c r="B108" s="31" t="s">
        <v>63</v>
      </c>
      <c r="C108" s="122">
        <v>138389767.78</v>
      </c>
      <c r="D108" s="32">
        <v>0</v>
      </c>
      <c r="E108" s="32">
        <v>8909700</v>
      </c>
      <c r="F108" s="32">
        <v>5317423.17</v>
      </c>
      <c r="G108" s="32"/>
      <c r="H108" s="32">
        <f t="shared" si="10"/>
        <v>5317423.17</v>
      </c>
      <c r="I108" s="84">
        <f t="shared" ref="I108:I111" si="50">H108/E108%</f>
        <v>59.681281861342129</v>
      </c>
      <c r="J108" s="32">
        <f t="shared" ref="J108:J111" si="51">D108+H108</f>
        <v>5317423.17</v>
      </c>
      <c r="K108" s="84">
        <f t="shared" ref="K108:K111" si="52">J108/C108%</f>
        <v>3.8423528381470922</v>
      </c>
    </row>
    <row r="109" spans="1:11" ht="48" x14ac:dyDescent="0.2">
      <c r="A109" s="33">
        <v>2286124</v>
      </c>
      <c r="B109" s="31" t="s">
        <v>64</v>
      </c>
      <c r="C109" s="122">
        <v>71944623</v>
      </c>
      <c r="D109" s="32">
        <v>0</v>
      </c>
      <c r="E109" s="32">
        <v>14465601</v>
      </c>
      <c r="F109" s="32">
        <v>0</v>
      </c>
      <c r="G109" s="32"/>
      <c r="H109" s="32">
        <f t="shared" si="10"/>
        <v>0</v>
      </c>
      <c r="I109" s="84">
        <f t="shared" si="50"/>
        <v>0</v>
      </c>
      <c r="J109" s="32">
        <f t="shared" si="51"/>
        <v>0</v>
      </c>
      <c r="K109" s="84">
        <f t="shared" si="52"/>
        <v>0</v>
      </c>
    </row>
    <row r="110" spans="1:11" ht="65.25" customHeight="1" x14ac:dyDescent="0.2">
      <c r="A110" s="33">
        <v>2303995</v>
      </c>
      <c r="B110" s="31" t="s">
        <v>17</v>
      </c>
      <c r="C110" s="122">
        <v>299767271</v>
      </c>
      <c r="D110" s="32">
        <v>1244301.42</v>
      </c>
      <c r="E110" s="32">
        <v>1901109</v>
      </c>
      <c r="F110" s="32">
        <v>180109</v>
      </c>
      <c r="G110" s="32"/>
      <c r="H110" s="32">
        <f t="shared" si="10"/>
        <v>180109</v>
      </c>
      <c r="I110" s="84">
        <f t="shared" si="50"/>
        <v>9.4738912918722704</v>
      </c>
      <c r="J110" s="32">
        <f t="shared" si="51"/>
        <v>1424410.42</v>
      </c>
      <c r="K110" s="84">
        <f t="shared" si="52"/>
        <v>0.4751720944212085</v>
      </c>
    </row>
    <row r="111" spans="1:11" ht="66.75" customHeight="1" x14ac:dyDescent="0.2">
      <c r="A111" s="33">
        <v>2321591</v>
      </c>
      <c r="B111" s="31" t="s">
        <v>105</v>
      </c>
      <c r="C111" s="122">
        <v>103449297.95</v>
      </c>
      <c r="D111" s="32">
        <v>1161854.46</v>
      </c>
      <c r="E111" s="32">
        <v>1383539</v>
      </c>
      <c r="F111" s="32">
        <v>0</v>
      </c>
      <c r="G111" s="32"/>
      <c r="H111" s="32">
        <f t="shared" si="10"/>
        <v>0</v>
      </c>
      <c r="I111" s="84">
        <f t="shared" si="50"/>
        <v>0</v>
      </c>
      <c r="J111" s="32">
        <f t="shared" si="51"/>
        <v>1161854.46</v>
      </c>
      <c r="K111" s="84">
        <f t="shared" si="52"/>
        <v>1.1231148814190672</v>
      </c>
    </row>
    <row r="112" spans="1:11" ht="90" customHeight="1" x14ac:dyDescent="0.2">
      <c r="A112" s="33">
        <v>2327370</v>
      </c>
      <c r="B112" s="31" t="s">
        <v>66</v>
      </c>
      <c r="C112" s="122">
        <v>3763095</v>
      </c>
      <c r="D112" s="32">
        <v>0</v>
      </c>
      <c r="E112" s="32">
        <v>3019250</v>
      </c>
      <c r="F112" s="32">
        <v>0</v>
      </c>
      <c r="G112" s="32"/>
      <c r="H112" s="32">
        <f t="shared" si="10"/>
        <v>0</v>
      </c>
      <c r="I112" s="84">
        <f>H112/E112%</f>
        <v>0</v>
      </c>
      <c r="J112" s="32">
        <f>D112+H112</f>
        <v>0</v>
      </c>
      <c r="K112" s="84">
        <f>J112/C112%</f>
        <v>0</v>
      </c>
    </row>
    <row r="113" spans="1:11" ht="54.75" customHeight="1" x14ac:dyDescent="0.2">
      <c r="A113" s="33">
        <v>2335179</v>
      </c>
      <c r="B113" s="31" t="s">
        <v>15</v>
      </c>
      <c r="C113" s="122">
        <v>130711204.76000001</v>
      </c>
      <c r="D113" s="32">
        <v>2307541.17</v>
      </c>
      <c r="E113" s="32">
        <v>41825187</v>
      </c>
      <c r="F113" s="32">
        <v>0</v>
      </c>
      <c r="G113" s="32"/>
      <c r="H113" s="32">
        <f t="shared" si="10"/>
        <v>0</v>
      </c>
      <c r="I113" s="84">
        <f>H113/E113%</f>
        <v>0</v>
      </c>
      <c r="J113" s="32">
        <f>D113+H113</f>
        <v>2307541.17</v>
      </c>
      <c r="K113" s="84">
        <f>J113/C113%</f>
        <v>1.7653736527307635</v>
      </c>
    </row>
    <row r="114" spans="1:11" ht="60.75" customHeight="1" x14ac:dyDescent="0.2">
      <c r="A114" s="33">
        <v>2335476</v>
      </c>
      <c r="B114" s="31" t="s">
        <v>106</v>
      </c>
      <c r="C114" s="122">
        <v>31572595.120000001</v>
      </c>
      <c r="D114" s="32">
        <v>1112936.1599999999</v>
      </c>
      <c r="E114" s="123">
        <v>134580</v>
      </c>
      <c r="F114" s="123">
        <v>0</v>
      </c>
      <c r="G114" s="123"/>
      <c r="H114" s="123">
        <f t="shared" si="10"/>
        <v>0</v>
      </c>
      <c r="I114" s="84">
        <f>H114/E114%</f>
        <v>0</v>
      </c>
      <c r="J114" s="32">
        <f>D114+H114</f>
        <v>1112936.1599999999</v>
      </c>
      <c r="K114" s="84">
        <f>J114/C114%</f>
        <v>3.5250069111202027</v>
      </c>
    </row>
    <row r="115" spans="1:11" ht="68.25" customHeight="1" x14ac:dyDescent="0.2">
      <c r="A115" s="33">
        <v>2335905</v>
      </c>
      <c r="B115" s="144" t="s">
        <v>204</v>
      </c>
      <c r="C115" s="122">
        <v>155727326.97</v>
      </c>
      <c r="D115" s="32">
        <v>1647373.64</v>
      </c>
      <c r="E115" s="32">
        <v>637155</v>
      </c>
      <c r="F115" s="32">
        <v>0</v>
      </c>
      <c r="G115" s="32"/>
      <c r="H115" s="32">
        <f t="shared" si="10"/>
        <v>0</v>
      </c>
      <c r="I115" s="84"/>
      <c r="J115" s="32">
        <f>D115+H115</f>
        <v>1647373.64</v>
      </c>
      <c r="K115" s="84">
        <f>J115/C115%</f>
        <v>1.0578577774711031</v>
      </c>
    </row>
    <row r="116" spans="1:11" ht="54.75" customHeight="1" x14ac:dyDescent="0.2">
      <c r="A116" s="33">
        <v>2343118</v>
      </c>
      <c r="B116" s="144" t="s">
        <v>205</v>
      </c>
      <c r="C116" s="122">
        <v>18989050</v>
      </c>
      <c r="D116" s="32">
        <v>1101765.8</v>
      </c>
      <c r="E116" s="32">
        <v>86915</v>
      </c>
      <c r="F116" s="32">
        <v>0</v>
      </c>
      <c r="G116" s="32"/>
      <c r="H116" s="32">
        <f t="shared" si="10"/>
        <v>0</v>
      </c>
      <c r="I116" s="84"/>
      <c r="J116" s="32">
        <f>D116+H116</f>
        <v>1101765.8</v>
      </c>
      <c r="K116" s="84">
        <f>J116/C116%</f>
        <v>5.8021112167275355</v>
      </c>
    </row>
    <row r="117" spans="1:11" ht="59.25" customHeight="1" x14ac:dyDescent="0.2">
      <c r="A117" s="33">
        <v>2343128</v>
      </c>
      <c r="B117" s="31" t="s">
        <v>16</v>
      </c>
      <c r="C117" s="122">
        <v>29469013.25</v>
      </c>
      <c r="D117" s="32">
        <v>2341285.02</v>
      </c>
      <c r="E117" s="32">
        <v>11557496</v>
      </c>
      <c r="F117" s="32">
        <v>885375.38</v>
      </c>
      <c r="G117" s="32"/>
      <c r="H117" s="143">
        <f t="shared" si="10"/>
        <v>885375.38</v>
      </c>
      <c r="I117" s="84">
        <f t="shared" ref="I117:I126" si="53">H117/E117%</f>
        <v>7.6606159327245278</v>
      </c>
      <c r="J117" s="32">
        <f t="shared" ref="J117:J128" si="54">D117+H117</f>
        <v>3226660.4</v>
      </c>
      <c r="K117" s="84">
        <f t="shared" ref="K117:K128" si="55">J117/C117%</f>
        <v>10.949333025258319</v>
      </c>
    </row>
    <row r="118" spans="1:11" ht="81.75" customHeight="1" x14ac:dyDescent="0.2">
      <c r="A118" s="33">
        <v>2343407</v>
      </c>
      <c r="B118" s="31" t="s">
        <v>35</v>
      </c>
      <c r="C118" s="122">
        <v>78786088.370000005</v>
      </c>
      <c r="D118" s="32">
        <v>40572522.020000003</v>
      </c>
      <c r="E118" s="32">
        <v>19144504</v>
      </c>
      <c r="F118" s="32">
        <v>3405894.58</v>
      </c>
      <c r="G118" s="32">
        <v>2866859</v>
      </c>
      <c r="H118" s="32">
        <f t="shared" si="10"/>
        <v>6272753.5800000001</v>
      </c>
      <c r="I118" s="84">
        <f t="shared" si="53"/>
        <v>32.765296922813981</v>
      </c>
      <c r="J118" s="32">
        <f t="shared" si="54"/>
        <v>46845275.600000001</v>
      </c>
      <c r="K118" s="84">
        <f t="shared" si="55"/>
        <v>59.458816358545917</v>
      </c>
    </row>
    <row r="119" spans="1:11" ht="54.75" customHeight="1" x14ac:dyDescent="0.2">
      <c r="A119" s="33">
        <v>2344420</v>
      </c>
      <c r="B119" s="31" t="s">
        <v>36</v>
      </c>
      <c r="C119" s="122">
        <v>41378154.68</v>
      </c>
      <c r="D119" s="32">
        <v>7359812.6299999999</v>
      </c>
      <c r="E119" s="32">
        <v>12805950</v>
      </c>
      <c r="F119" s="32">
        <v>6068806.2399999993</v>
      </c>
      <c r="G119" s="32"/>
      <c r="H119" s="32">
        <f t="shared" si="10"/>
        <v>6068806.2399999993</v>
      </c>
      <c r="I119" s="84">
        <f t="shared" si="53"/>
        <v>47.3905195631718</v>
      </c>
      <c r="J119" s="32">
        <f t="shared" si="54"/>
        <v>13428618.869999999</v>
      </c>
      <c r="K119" s="84">
        <f t="shared" si="55"/>
        <v>32.45340197950074</v>
      </c>
    </row>
    <row r="120" spans="1:11" ht="53.25" customHeight="1" x14ac:dyDescent="0.2">
      <c r="A120" s="33">
        <v>2344621</v>
      </c>
      <c r="B120" s="31" t="s">
        <v>37</v>
      </c>
      <c r="C120" s="122">
        <v>102849342.17</v>
      </c>
      <c r="D120" s="32">
        <v>1850729.86</v>
      </c>
      <c r="E120" s="32">
        <v>2252424</v>
      </c>
      <c r="F120" s="32">
        <v>0</v>
      </c>
      <c r="G120" s="32"/>
      <c r="H120" s="32">
        <f t="shared" si="10"/>
        <v>0</v>
      </c>
      <c r="I120" s="84">
        <f t="shared" si="53"/>
        <v>0</v>
      </c>
      <c r="J120" s="32">
        <f t="shared" si="54"/>
        <v>1850729.86</v>
      </c>
      <c r="K120" s="84">
        <f t="shared" si="55"/>
        <v>1.7994571680788418</v>
      </c>
    </row>
    <row r="121" spans="1:11" ht="87.75" customHeight="1" x14ac:dyDescent="0.2">
      <c r="A121" s="33">
        <v>2346338</v>
      </c>
      <c r="B121" s="31" t="s">
        <v>236</v>
      </c>
      <c r="C121" s="122">
        <v>29466137.600000001</v>
      </c>
      <c r="D121" s="32">
        <v>0</v>
      </c>
      <c r="E121" s="32">
        <v>829429</v>
      </c>
      <c r="F121" s="32"/>
      <c r="G121" s="32"/>
      <c r="H121" s="32">
        <f t="shared" si="10"/>
        <v>0</v>
      </c>
      <c r="I121" s="84">
        <f t="shared" ref="I121" si="56">H121/E121%</f>
        <v>0</v>
      </c>
      <c r="J121" s="32">
        <f t="shared" ref="J121" si="57">D121+H121</f>
        <v>0</v>
      </c>
      <c r="K121" s="84">
        <f t="shared" ref="K121" si="58">J121/C121%</f>
        <v>0</v>
      </c>
    </row>
    <row r="122" spans="1:11" ht="70.5" customHeight="1" x14ac:dyDescent="0.2">
      <c r="A122" s="33">
        <v>2346750</v>
      </c>
      <c r="B122" s="31" t="s">
        <v>38</v>
      </c>
      <c r="C122" s="122">
        <v>113121299.98</v>
      </c>
      <c r="D122" s="32">
        <v>893677.04</v>
      </c>
      <c r="E122" s="32">
        <v>1147497</v>
      </c>
      <c r="F122" s="32">
        <v>151000</v>
      </c>
      <c r="G122" s="32">
        <v>23000</v>
      </c>
      <c r="H122" s="32">
        <f t="shared" si="10"/>
        <v>174000</v>
      </c>
      <c r="I122" s="84">
        <f t="shared" si="53"/>
        <v>15.1634383357865</v>
      </c>
      <c r="J122" s="32">
        <f t="shared" si="54"/>
        <v>1067677.04</v>
      </c>
      <c r="K122" s="84">
        <f t="shared" si="55"/>
        <v>0.94383377859763518</v>
      </c>
    </row>
    <row r="123" spans="1:11" ht="89.25" customHeight="1" x14ac:dyDescent="0.2">
      <c r="A123" s="33">
        <v>2347056</v>
      </c>
      <c r="B123" s="31" t="s">
        <v>39</v>
      </c>
      <c r="C123" s="122">
        <v>37113116.539999999</v>
      </c>
      <c r="D123" s="32">
        <v>3841429.87</v>
      </c>
      <c r="E123" s="32">
        <v>12749309</v>
      </c>
      <c r="F123" s="32">
        <v>95440.24</v>
      </c>
      <c r="G123" s="32"/>
      <c r="H123" s="32">
        <f t="shared" si="10"/>
        <v>95440.24</v>
      </c>
      <c r="I123" s="84">
        <f t="shared" si="53"/>
        <v>0.74859147268295101</v>
      </c>
      <c r="J123" s="32">
        <f t="shared" si="54"/>
        <v>3936870.1100000003</v>
      </c>
      <c r="K123" s="84">
        <f t="shared" si="55"/>
        <v>10.607759404298198</v>
      </c>
    </row>
    <row r="124" spans="1:11" ht="69" customHeight="1" x14ac:dyDescent="0.2">
      <c r="A124" s="33">
        <v>2354781</v>
      </c>
      <c r="B124" s="31" t="s">
        <v>40</v>
      </c>
      <c r="C124" s="122">
        <v>341158613.24000001</v>
      </c>
      <c r="D124" s="32">
        <v>66116725.260000005</v>
      </c>
      <c r="E124" s="32">
        <v>44116698</v>
      </c>
      <c r="F124" s="32">
        <v>11834137.689999999</v>
      </c>
      <c r="G124" s="32">
        <v>12777689</v>
      </c>
      <c r="H124" s="32">
        <f t="shared" si="10"/>
        <v>24611826.689999998</v>
      </c>
      <c r="I124" s="84">
        <f t="shared" si="53"/>
        <v>55.788007275612507</v>
      </c>
      <c r="J124" s="32">
        <f t="shared" si="54"/>
        <v>90728551.950000003</v>
      </c>
      <c r="K124" s="84">
        <f t="shared" si="55"/>
        <v>26.594243389708534</v>
      </c>
    </row>
    <row r="125" spans="1:11" ht="79.5" customHeight="1" x14ac:dyDescent="0.2">
      <c r="A125" s="33">
        <v>2362485</v>
      </c>
      <c r="B125" s="31" t="s">
        <v>41</v>
      </c>
      <c r="C125" s="122">
        <v>142786859.22999999</v>
      </c>
      <c r="D125" s="32">
        <v>656172.78</v>
      </c>
      <c r="E125" s="32">
        <v>48747997</v>
      </c>
      <c r="F125" s="32">
        <v>0</v>
      </c>
      <c r="G125" s="32"/>
      <c r="H125" s="32">
        <f t="shared" si="10"/>
        <v>0</v>
      </c>
      <c r="I125" s="84">
        <f t="shared" si="53"/>
        <v>0</v>
      </c>
      <c r="J125" s="32">
        <f t="shared" si="54"/>
        <v>656172.78</v>
      </c>
      <c r="K125" s="84">
        <f t="shared" si="55"/>
        <v>0.45954703642794037</v>
      </c>
    </row>
    <row r="126" spans="1:11" ht="57.75" customHeight="1" x14ac:dyDescent="0.2">
      <c r="A126" s="33">
        <v>2372478</v>
      </c>
      <c r="B126" s="31" t="s">
        <v>42</v>
      </c>
      <c r="C126" s="122">
        <v>39138430.5</v>
      </c>
      <c r="D126" s="32">
        <v>15386292.68</v>
      </c>
      <c r="E126" s="123">
        <v>16252578</v>
      </c>
      <c r="F126" s="123">
        <v>3164139</v>
      </c>
      <c r="G126" s="123"/>
      <c r="H126" s="123">
        <f t="shared" si="10"/>
        <v>3164139</v>
      </c>
      <c r="I126" s="84">
        <f t="shared" si="53"/>
        <v>19.468536007026085</v>
      </c>
      <c r="J126" s="32">
        <f t="shared" si="54"/>
        <v>18550431.68</v>
      </c>
      <c r="K126" s="84">
        <f t="shared" si="55"/>
        <v>47.396973877120594</v>
      </c>
    </row>
    <row r="127" spans="1:11" ht="48" x14ac:dyDescent="0.2">
      <c r="A127" s="33">
        <v>2380648</v>
      </c>
      <c r="B127" s="31" t="s">
        <v>206</v>
      </c>
      <c r="C127" s="122">
        <v>11076344.310000001</v>
      </c>
      <c r="D127" s="32">
        <v>4919.04</v>
      </c>
      <c r="E127" s="32">
        <v>465081</v>
      </c>
      <c r="F127" s="32">
        <v>22000</v>
      </c>
      <c r="G127" s="32">
        <v>50500</v>
      </c>
      <c r="H127" s="32">
        <f t="shared" si="10"/>
        <v>72500</v>
      </c>
      <c r="I127" s="84"/>
      <c r="J127" s="32">
        <f t="shared" si="54"/>
        <v>77419.039999999994</v>
      </c>
      <c r="K127" s="84">
        <f t="shared" si="55"/>
        <v>0.6989584093201594</v>
      </c>
    </row>
    <row r="128" spans="1:11" ht="60" x14ac:dyDescent="0.2">
      <c r="A128" s="33">
        <v>2381374</v>
      </c>
      <c r="B128" s="31" t="s">
        <v>207</v>
      </c>
      <c r="C128" s="122">
        <v>104721901.97</v>
      </c>
      <c r="D128" s="32">
        <v>1212617.1100000001</v>
      </c>
      <c r="E128" s="32">
        <v>289772</v>
      </c>
      <c r="F128" s="32">
        <v>0</v>
      </c>
      <c r="G128" s="32"/>
      <c r="H128" s="32">
        <f t="shared" si="10"/>
        <v>0</v>
      </c>
      <c r="I128" s="84"/>
      <c r="J128" s="32">
        <f t="shared" si="54"/>
        <v>1212617.1100000001</v>
      </c>
      <c r="K128" s="84">
        <f t="shared" si="55"/>
        <v>1.1579403039751726</v>
      </c>
    </row>
    <row r="129" spans="1:11" ht="57.75" customHeight="1" x14ac:dyDescent="0.2">
      <c r="A129" s="33">
        <v>2386498</v>
      </c>
      <c r="B129" s="31" t="s">
        <v>107</v>
      </c>
      <c r="C129" s="122">
        <v>97397247.409999996</v>
      </c>
      <c r="D129" s="32">
        <v>1117532.98</v>
      </c>
      <c r="E129" s="32">
        <v>919062</v>
      </c>
      <c r="F129" s="32">
        <v>0</v>
      </c>
      <c r="G129" s="32"/>
      <c r="H129" s="32">
        <f t="shared" si="10"/>
        <v>0</v>
      </c>
      <c r="I129" s="84">
        <f t="shared" ref="I129" si="59">H129/E129%</f>
        <v>0</v>
      </c>
      <c r="J129" s="32">
        <f t="shared" ref="J129" si="60">D129+H129</f>
        <v>1117532.98</v>
      </c>
      <c r="K129" s="84">
        <f t="shared" ref="K129" si="61">J129/C129%</f>
        <v>1.14739688206554</v>
      </c>
    </row>
    <row r="130" spans="1:11" ht="75" customHeight="1" x14ac:dyDescent="0.2">
      <c r="A130" s="33">
        <v>2386533</v>
      </c>
      <c r="B130" s="31" t="s">
        <v>43</v>
      </c>
      <c r="C130" s="122">
        <v>122556061.31999999</v>
      </c>
      <c r="D130" s="32">
        <v>1103795.43</v>
      </c>
      <c r="E130" s="32">
        <v>37345220</v>
      </c>
      <c r="F130" s="32">
        <v>686696</v>
      </c>
      <c r="G130" s="32">
        <v>5500</v>
      </c>
      <c r="H130" s="32">
        <f t="shared" si="10"/>
        <v>692196</v>
      </c>
      <c r="I130" s="84">
        <f t="shared" ref="I130:I135" si="62">H130/E130%</f>
        <v>1.8535062854094848</v>
      </c>
      <c r="J130" s="32">
        <f t="shared" ref="J130:J135" si="63">D130+H130</f>
        <v>1795991.43</v>
      </c>
      <c r="K130" s="84">
        <f t="shared" ref="K130:K135" si="64">J130/C130%</f>
        <v>1.4654448018777109</v>
      </c>
    </row>
    <row r="131" spans="1:11" ht="53.25" customHeight="1" x14ac:dyDescent="0.2">
      <c r="A131" s="33">
        <v>2386577</v>
      </c>
      <c r="B131" s="31" t="s">
        <v>19</v>
      </c>
      <c r="C131" s="122">
        <v>88231060.459999993</v>
      </c>
      <c r="D131" s="32">
        <v>1386171.01</v>
      </c>
      <c r="E131" s="32">
        <v>34238720</v>
      </c>
      <c r="F131" s="32">
        <v>218500</v>
      </c>
      <c r="G131" s="32">
        <v>472275</v>
      </c>
      <c r="H131" s="32">
        <f t="shared" si="10"/>
        <v>690775</v>
      </c>
      <c r="I131" s="84">
        <f t="shared" si="62"/>
        <v>2.0175257719914761</v>
      </c>
      <c r="J131" s="32">
        <f t="shared" si="63"/>
        <v>2076946.01</v>
      </c>
      <c r="K131" s="84">
        <f t="shared" si="64"/>
        <v>2.3539850922925201</v>
      </c>
    </row>
    <row r="132" spans="1:11" ht="53.25" customHeight="1" x14ac:dyDescent="0.2">
      <c r="A132" s="33">
        <v>2409087</v>
      </c>
      <c r="B132" s="31" t="s">
        <v>108</v>
      </c>
      <c r="C132" s="122">
        <v>6026581.2699999996</v>
      </c>
      <c r="D132" s="32">
        <v>324156.15999999997</v>
      </c>
      <c r="E132" s="32">
        <v>5399650</v>
      </c>
      <c r="F132" s="32">
        <v>0</v>
      </c>
      <c r="G132" s="32"/>
      <c r="H132" s="32">
        <f t="shared" si="10"/>
        <v>0</v>
      </c>
      <c r="I132" s="84">
        <f t="shared" si="62"/>
        <v>0</v>
      </c>
      <c r="J132" s="32">
        <f t="shared" si="63"/>
        <v>324156.15999999997</v>
      </c>
      <c r="K132" s="84">
        <f t="shared" si="64"/>
        <v>5.3787735612831122</v>
      </c>
    </row>
    <row r="133" spans="1:11" ht="54.75" customHeight="1" x14ac:dyDescent="0.2">
      <c r="A133" s="33">
        <v>2412981</v>
      </c>
      <c r="B133" s="31" t="s">
        <v>54</v>
      </c>
      <c r="C133" s="122">
        <v>6929065.5800000001</v>
      </c>
      <c r="D133" s="32">
        <v>0</v>
      </c>
      <c r="E133" s="32">
        <v>6507323</v>
      </c>
      <c r="F133" s="32">
        <v>0</v>
      </c>
      <c r="G133" s="32"/>
      <c r="H133" s="32">
        <f t="shared" si="10"/>
        <v>0</v>
      </c>
      <c r="I133" s="84">
        <f t="shared" si="62"/>
        <v>0</v>
      </c>
      <c r="J133" s="32">
        <f t="shared" si="63"/>
        <v>0</v>
      </c>
      <c r="K133" s="84">
        <f t="shared" si="64"/>
        <v>0</v>
      </c>
    </row>
    <row r="134" spans="1:11" ht="79.5" customHeight="1" x14ac:dyDescent="0.2">
      <c r="A134" s="33">
        <v>2414624</v>
      </c>
      <c r="B134" s="31" t="s">
        <v>67</v>
      </c>
      <c r="C134" s="122">
        <v>701204473.24000001</v>
      </c>
      <c r="D134" s="32">
        <v>0</v>
      </c>
      <c r="E134" s="32">
        <v>6469311</v>
      </c>
      <c r="F134" s="32">
        <v>0</v>
      </c>
      <c r="G134" s="32"/>
      <c r="H134" s="32">
        <f t="shared" si="10"/>
        <v>0</v>
      </c>
      <c r="I134" s="84">
        <f t="shared" si="62"/>
        <v>0</v>
      </c>
      <c r="J134" s="32">
        <f t="shared" si="63"/>
        <v>0</v>
      </c>
      <c r="K134" s="84">
        <f t="shared" si="64"/>
        <v>0</v>
      </c>
    </row>
    <row r="135" spans="1:11" ht="30" customHeight="1" x14ac:dyDescent="0.2">
      <c r="A135" s="33">
        <v>2416127</v>
      </c>
      <c r="B135" s="31" t="s">
        <v>55</v>
      </c>
      <c r="C135" s="122">
        <v>69177499</v>
      </c>
      <c r="D135" s="32">
        <v>1882123.03</v>
      </c>
      <c r="E135" s="32">
        <v>10259175</v>
      </c>
      <c r="F135" s="32">
        <v>1664759.74</v>
      </c>
      <c r="G135" s="32">
        <v>297934</v>
      </c>
      <c r="H135" s="32">
        <f t="shared" ref="H135:H171" si="65">SUM(F135:G135)</f>
        <v>1962693.74</v>
      </c>
      <c r="I135" s="84">
        <f t="shared" si="62"/>
        <v>19.131106935986569</v>
      </c>
      <c r="J135" s="32">
        <f t="shared" si="63"/>
        <v>3844816.77</v>
      </c>
      <c r="K135" s="84">
        <f t="shared" si="64"/>
        <v>5.5579007995070766</v>
      </c>
    </row>
    <row r="136" spans="1:11" ht="68.25" customHeight="1" x14ac:dyDescent="0.2">
      <c r="A136" s="33">
        <v>2426613</v>
      </c>
      <c r="B136" s="31" t="s">
        <v>109</v>
      </c>
      <c r="C136" s="122">
        <v>704573.7</v>
      </c>
      <c r="D136" s="32">
        <v>0</v>
      </c>
      <c r="E136" s="32">
        <v>704574</v>
      </c>
      <c r="F136" s="32">
        <v>4000</v>
      </c>
      <c r="G136" s="32">
        <v>1428</v>
      </c>
      <c r="H136" s="32">
        <f t="shared" si="65"/>
        <v>5428</v>
      </c>
      <c r="I136" s="84">
        <f t="shared" ref="I136:I150" si="66">H136/E136%</f>
        <v>0.77039459304487534</v>
      </c>
      <c r="J136" s="32">
        <f t="shared" ref="J136:J150" si="67">D136+H136</f>
        <v>5428</v>
      </c>
      <c r="K136" s="84">
        <f t="shared" ref="K136:K150" si="68">J136/C136%</f>
        <v>0.77039492107071272</v>
      </c>
    </row>
    <row r="137" spans="1:11" ht="60" x14ac:dyDescent="0.2">
      <c r="A137" s="33">
        <v>2426624</v>
      </c>
      <c r="B137" s="31" t="s">
        <v>110</v>
      </c>
      <c r="C137" s="122">
        <v>1203397.99</v>
      </c>
      <c r="D137" s="32">
        <v>0</v>
      </c>
      <c r="E137" s="32">
        <v>1203398</v>
      </c>
      <c r="F137" s="32">
        <v>4000</v>
      </c>
      <c r="G137" s="32">
        <v>1429</v>
      </c>
      <c r="H137" s="32">
        <f t="shared" si="65"/>
        <v>5429</v>
      </c>
      <c r="I137" s="84">
        <f t="shared" si="66"/>
        <v>0.45113919085788745</v>
      </c>
      <c r="J137" s="32">
        <f t="shared" si="67"/>
        <v>5429</v>
      </c>
      <c r="K137" s="84">
        <f t="shared" si="68"/>
        <v>0.4511391946067651</v>
      </c>
    </row>
    <row r="138" spans="1:11" ht="52.5" customHeight="1" x14ac:dyDescent="0.2">
      <c r="A138" s="33">
        <v>2426626</v>
      </c>
      <c r="B138" s="31" t="s">
        <v>111</v>
      </c>
      <c r="C138" s="122">
        <v>1115946.9099999999</v>
      </c>
      <c r="D138" s="32">
        <v>0</v>
      </c>
      <c r="E138" s="32">
        <v>1115947</v>
      </c>
      <c r="F138" s="32">
        <v>0</v>
      </c>
      <c r="G138" s="32"/>
      <c r="H138" s="32">
        <f t="shared" si="65"/>
        <v>0</v>
      </c>
      <c r="I138" s="84">
        <f t="shared" si="66"/>
        <v>0</v>
      </c>
      <c r="J138" s="32">
        <f t="shared" si="67"/>
        <v>0</v>
      </c>
      <c r="K138" s="84">
        <f t="shared" si="68"/>
        <v>0</v>
      </c>
    </row>
    <row r="139" spans="1:11" ht="52.5" customHeight="1" x14ac:dyDescent="0.2">
      <c r="A139" s="33">
        <v>2426641</v>
      </c>
      <c r="B139" s="31" t="s">
        <v>112</v>
      </c>
      <c r="C139" s="122">
        <v>680011.7</v>
      </c>
      <c r="D139" s="32">
        <v>30722.6</v>
      </c>
      <c r="E139" s="32">
        <v>649289</v>
      </c>
      <c r="F139" s="32">
        <v>0</v>
      </c>
      <c r="G139" s="32"/>
      <c r="H139" s="32">
        <f t="shared" si="65"/>
        <v>0</v>
      </c>
      <c r="I139" s="84">
        <f t="shared" si="66"/>
        <v>0</v>
      </c>
      <c r="J139" s="32">
        <f t="shared" si="67"/>
        <v>30722.6</v>
      </c>
      <c r="K139" s="84">
        <f t="shared" si="68"/>
        <v>4.5179516764196856</v>
      </c>
    </row>
    <row r="140" spans="1:11" ht="52.5" customHeight="1" x14ac:dyDescent="0.2">
      <c r="A140" s="33">
        <v>2426642</v>
      </c>
      <c r="B140" s="31" t="s">
        <v>113</v>
      </c>
      <c r="C140" s="122">
        <v>2311285.27</v>
      </c>
      <c r="D140" s="32">
        <v>2032.77</v>
      </c>
      <c r="E140" s="32">
        <v>2309252</v>
      </c>
      <c r="F140" s="32">
        <v>4000</v>
      </c>
      <c r="G140" s="32">
        <v>1428</v>
      </c>
      <c r="H140" s="32">
        <f t="shared" si="65"/>
        <v>5428</v>
      </c>
      <c r="I140" s="84">
        <f t="shared" si="66"/>
        <v>0.23505446785365997</v>
      </c>
      <c r="J140" s="32">
        <f t="shared" si="67"/>
        <v>7460.77</v>
      </c>
      <c r="K140" s="84">
        <f t="shared" si="68"/>
        <v>0.32279745373014906</v>
      </c>
    </row>
    <row r="141" spans="1:11" ht="66" customHeight="1" x14ac:dyDescent="0.2">
      <c r="A141" s="33">
        <v>2426646</v>
      </c>
      <c r="B141" s="31" t="s">
        <v>114</v>
      </c>
      <c r="C141" s="122">
        <v>2204980.04</v>
      </c>
      <c r="D141" s="32">
        <v>0</v>
      </c>
      <c r="E141" s="32">
        <v>2204980</v>
      </c>
      <c r="F141" s="32">
        <v>4000</v>
      </c>
      <c r="G141" s="32">
        <v>1428</v>
      </c>
      <c r="H141" s="32">
        <f t="shared" si="65"/>
        <v>5428</v>
      </c>
      <c r="I141" s="84">
        <f t="shared" si="66"/>
        <v>0.2461700332882838</v>
      </c>
      <c r="J141" s="32">
        <f t="shared" si="67"/>
        <v>5428</v>
      </c>
      <c r="K141" s="84">
        <f t="shared" si="68"/>
        <v>0.24617002882257383</v>
      </c>
    </row>
    <row r="142" spans="1:11" ht="48" x14ac:dyDescent="0.2">
      <c r="A142" s="33">
        <v>2426659</v>
      </c>
      <c r="B142" s="31" t="s">
        <v>115</v>
      </c>
      <c r="C142" s="122">
        <v>1447445.35</v>
      </c>
      <c r="D142" s="32">
        <v>0</v>
      </c>
      <c r="E142" s="32">
        <v>1447445</v>
      </c>
      <c r="F142" s="32">
        <v>0</v>
      </c>
      <c r="G142" s="32"/>
      <c r="H142" s="32">
        <f t="shared" si="65"/>
        <v>0</v>
      </c>
      <c r="I142" s="84">
        <f t="shared" si="66"/>
        <v>0</v>
      </c>
      <c r="J142" s="32">
        <f t="shared" si="67"/>
        <v>0</v>
      </c>
      <c r="K142" s="84">
        <f t="shared" si="68"/>
        <v>0</v>
      </c>
    </row>
    <row r="143" spans="1:11" ht="72" x14ac:dyDescent="0.2">
      <c r="A143" s="33">
        <v>2426758</v>
      </c>
      <c r="B143" s="31" t="s">
        <v>116</v>
      </c>
      <c r="C143" s="122">
        <v>2031451</v>
      </c>
      <c r="D143" s="32">
        <v>37018.5</v>
      </c>
      <c r="E143" s="32">
        <v>1988009</v>
      </c>
      <c r="F143" s="32">
        <v>0</v>
      </c>
      <c r="G143" s="32"/>
      <c r="H143" s="32">
        <f t="shared" si="65"/>
        <v>0</v>
      </c>
      <c r="I143" s="84">
        <f t="shared" si="66"/>
        <v>0</v>
      </c>
      <c r="J143" s="32">
        <f t="shared" si="67"/>
        <v>37018.5</v>
      </c>
      <c r="K143" s="84">
        <f t="shared" si="68"/>
        <v>1.822268910251835</v>
      </c>
    </row>
    <row r="144" spans="1:11" ht="55.5" customHeight="1" x14ac:dyDescent="0.2">
      <c r="A144" s="33">
        <v>2426771</v>
      </c>
      <c r="B144" s="31" t="s">
        <v>117</v>
      </c>
      <c r="C144" s="122">
        <v>2737986</v>
      </c>
      <c r="D144" s="32">
        <v>50000</v>
      </c>
      <c r="E144" s="32">
        <v>2687986</v>
      </c>
      <c r="F144" s="32">
        <v>0</v>
      </c>
      <c r="G144" s="32"/>
      <c r="H144" s="32">
        <f t="shared" si="65"/>
        <v>0</v>
      </c>
      <c r="I144" s="84">
        <f t="shared" si="66"/>
        <v>0</v>
      </c>
      <c r="J144" s="32">
        <f t="shared" si="67"/>
        <v>50000</v>
      </c>
      <c r="K144" s="84">
        <f t="shared" si="68"/>
        <v>1.8261598123584268</v>
      </c>
    </row>
    <row r="145" spans="1:11" ht="48" x14ac:dyDescent="0.2">
      <c r="A145" s="33">
        <v>2426772</v>
      </c>
      <c r="B145" s="31" t="s">
        <v>118</v>
      </c>
      <c r="C145" s="122">
        <v>828524</v>
      </c>
      <c r="D145" s="32">
        <v>0</v>
      </c>
      <c r="E145" s="32">
        <v>828524</v>
      </c>
      <c r="F145" s="32">
        <v>0</v>
      </c>
      <c r="G145" s="32"/>
      <c r="H145" s="32">
        <f t="shared" si="65"/>
        <v>0</v>
      </c>
      <c r="I145" s="84">
        <f t="shared" si="66"/>
        <v>0</v>
      </c>
      <c r="J145" s="32">
        <f t="shared" si="67"/>
        <v>0</v>
      </c>
      <c r="K145" s="84">
        <f t="shared" si="68"/>
        <v>0</v>
      </c>
    </row>
    <row r="146" spans="1:11" ht="51" customHeight="1" x14ac:dyDescent="0.2">
      <c r="A146" s="33">
        <v>2426774</v>
      </c>
      <c r="B146" s="31" t="s">
        <v>119</v>
      </c>
      <c r="C146" s="122">
        <v>3388944</v>
      </c>
      <c r="D146" s="32">
        <v>50000</v>
      </c>
      <c r="E146" s="32">
        <v>3338944</v>
      </c>
      <c r="F146" s="32">
        <v>0</v>
      </c>
      <c r="G146" s="32"/>
      <c r="H146" s="32">
        <f t="shared" si="65"/>
        <v>0</v>
      </c>
      <c r="I146" s="84">
        <f t="shared" si="66"/>
        <v>0</v>
      </c>
      <c r="J146" s="32">
        <f t="shared" si="67"/>
        <v>50000</v>
      </c>
      <c r="K146" s="84">
        <f t="shared" si="68"/>
        <v>1.4753858429056366</v>
      </c>
    </row>
    <row r="147" spans="1:11" ht="62.25" customHeight="1" x14ac:dyDescent="0.2">
      <c r="A147" s="33">
        <v>2426775</v>
      </c>
      <c r="B147" s="31" t="s">
        <v>120</v>
      </c>
      <c r="C147" s="32">
        <v>1206437</v>
      </c>
      <c r="D147" s="32">
        <v>0</v>
      </c>
      <c r="E147" s="123">
        <v>1206437</v>
      </c>
      <c r="F147" s="123">
        <v>0</v>
      </c>
      <c r="G147" s="123"/>
      <c r="H147" s="123">
        <f t="shared" si="65"/>
        <v>0</v>
      </c>
      <c r="I147" s="84">
        <f t="shared" si="66"/>
        <v>0</v>
      </c>
      <c r="J147" s="32">
        <f t="shared" si="67"/>
        <v>0</v>
      </c>
      <c r="K147" s="84">
        <f t="shared" si="68"/>
        <v>0</v>
      </c>
    </row>
    <row r="148" spans="1:11" ht="55.5" customHeight="1" x14ac:dyDescent="0.2">
      <c r="A148" s="33">
        <v>2427358</v>
      </c>
      <c r="B148" s="31" t="s">
        <v>208</v>
      </c>
      <c r="C148" s="32">
        <v>126479675.81999999</v>
      </c>
      <c r="D148" s="32">
        <v>655054.22</v>
      </c>
      <c r="E148" s="32">
        <v>1284546</v>
      </c>
      <c r="F148" s="32">
        <v>25500</v>
      </c>
      <c r="G148" s="32">
        <v>164250</v>
      </c>
      <c r="H148" s="32">
        <f t="shared" si="65"/>
        <v>189750</v>
      </c>
      <c r="I148" s="84">
        <f t="shared" ref="I148" si="69">H148/E148%</f>
        <v>14.771755935560114</v>
      </c>
      <c r="J148" s="32">
        <f t="shared" ref="J148" si="70">D148+H148</f>
        <v>844804.22</v>
      </c>
      <c r="K148" s="84">
        <f t="shared" ref="K148" si="71">J148/C148%</f>
        <v>0.6679367372844045</v>
      </c>
    </row>
    <row r="149" spans="1:11" ht="83.25" customHeight="1" x14ac:dyDescent="0.2">
      <c r="A149" s="33">
        <v>2427376</v>
      </c>
      <c r="B149" s="31" t="s">
        <v>237</v>
      </c>
      <c r="C149" s="32">
        <v>163197445.93000001</v>
      </c>
      <c r="D149" s="32">
        <v>0</v>
      </c>
      <c r="E149" s="32">
        <v>3093004</v>
      </c>
      <c r="F149" s="32"/>
      <c r="G149" s="32"/>
      <c r="H149" s="32">
        <f t="shared" si="65"/>
        <v>0</v>
      </c>
      <c r="I149" s="84">
        <f t="shared" ref="I149" si="72">H149/E149%</f>
        <v>0</v>
      </c>
      <c r="J149" s="32">
        <f t="shared" ref="J149" si="73">D149+H149</f>
        <v>0</v>
      </c>
      <c r="K149" s="84">
        <f t="shared" ref="K149" si="74">J149/C149%</f>
        <v>0</v>
      </c>
    </row>
    <row r="150" spans="1:11" ht="63.75" customHeight="1" x14ac:dyDescent="0.2">
      <c r="A150" s="33">
        <v>2428425</v>
      </c>
      <c r="B150" s="31" t="s">
        <v>121</v>
      </c>
      <c r="C150" s="123">
        <v>1410518.55</v>
      </c>
      <c r="D150" s="32">
        <v>0</v>
      </c>
      <c r="E150" s="32">
        <v>1410519</v>
      </c>
      <c r="F150" s="32">
        <v>493646.95</v>
      </c>
      <c r="G150" s="32">
        <v>6446</v>
      </c>
      <c r="H150" s="32">
        <f t="shared" si="65"/>
        <v>500092.95</v>
      </c>
      <c r="I150" s="84">
        <f t="shared" si="66"/>
        <v>35.454534820161939</v>
      </c>
      <c r="J150" s="32">
        <f t="shared" si="67"/>
        <v>500092.95</v>
      </c>
      <c r="K150" s="84">
        <f t="shared" si="68"/>
        <v>35.454546131279166</v>
      </c>
    </row>
    <row r="151" spans="1:11" ht="94.5" customHeight="1" x14ac:dyDescent="0.2">
      <c r="A151" s="33">
        <v>2430241</v>
      </c>
      <c r="B151" s="31" t="s">
        <v>68</v>
      </c>
      <c r="C151" s="123">
        <v>49093494</v>
      </c>
      <c r="D151" s="32">
        <v>0</v>
      </c>
      <c r="E151" s="32">
        <v>1668079</v>
      </c>
      <c r="F151" s="32">
        <v>0</v>
      </c>
      <c r="G151" s="32"/>
      <c r="H151" s="32">
        <f t="shared" si="65"/>
        <v>0</v>
      </c>
      <c r="I151" s="84">
        <f t="shared" ref="I151:I156" si="75">H151/E151%</f>
        <v>0</v>
      </c>
      <c r="J151" s="32">
        <f t="shared" ref="J151:J156" si="76">D151+H151</f>
        <v>0</v>
      </c>
      <c r="K151" s="84">
        <f t="shared" ref="K151:K156" si="77">J151/C151%</f>
        <v>0</v>
      </c>
    </row>
    <row r="152" spans="1:11" ht="39" customHeight="1" x14ac:dyDescent="0.2">
      <c r="A152" s="33">
        <v>2430242</v>
      </c>
      <c r="B152" s="31" t="s">
        <v>69</v>
      </c>
      <c r="C152" s="123">
        <v>240075530.68000001</v>
      </c>
      <c r="D152" s="32">
        <v>0</v>
      </c>
      <c r="E152" s="32">
        <v>6346951</v>
      </c>
      <c r="F152" s="32">
        <v>0</v>
      </c>
      <c r="G152" s="32"/>
      <c r="H152" s="32">
        <f t="shared" si="65"/>
        <v>0</v>
      </c>
      <c r="I152" s="84">
        <f t="shared" si="75"/>
        <v>0</v>
      </c>
      <c r="J152" s="32">
        <f t="shared" si="76"/>
        <v>0</v>
      </c>
      <c r="K152" s="84">
        <f t="shared" si="77"/>
        <v>0</v>
      </c>
    </row>
    <row r="153" spans="1:11" ht="55.5" customHeight="1" x14ac:dyDescent="0.2">
      <c r="A153" s="33">
        <v>2430246</v>
      </c>
      <c r="B153" s="31" t="s">
        <v>70</v>
      </c>
      <c r="C153" s="32">
        <v>231306957.00999999</v>
      </c>
      <c r="D153" s="32">
        <v>0</v>
      </c>
      <c r="E153" s="32">
        <v>19845656</v>
      </c>
      <c r="F153" s="32">
        <v>0</v>
      </c>
      <c r="G153" s="32"/>
      <c r="H153" s="32">
        <f t="shared" si="65"/>
        <v>0</v>
      </c>
      <c r="I153" s="84">
        <f t="shared" si="75"/>
        <v>0</v>
      </c>
      <c r="J153" s="32">
        <f t="shared" si="76"/>
        <v>0</v>
      </c>
      <c r="K153" s="84">
        <f t="shared" si="77"/>
        <v>0</v>
      </c>
    </row>
    <row r="154" spans="1:11" ht="63.75" customHeight="1" x14ac:dyDescent="0.2">
      <c r="A154" s="33">
        <v>2430247</v>
      </c>
      <c r="B154" s="31" t="s">
        <v>71</v>
      </c>
      <c r="C154" s="32">
        <v>70717951</v>
      </c>
      <c r="D154" s="32">
        <v>0</v>
      </c>
      <c r="E154" s="32">
        <v>6823114</v>
      </c>
      <c r="F154" s="32">
        <v>0</v>
      </c>
      <c r="G154" s="32"/>
      <c r="H154" s="32">
        <f t="shared" si="65"/>
        <v>0</v>
      </c>
      <c r="I154" s="84">
        <f t="shared" si="75"/>
        <v>0</v>
      </c>
      <c r="J154" s="32">
        <f t="shared" si="76"/>
        <v>0</v>
      </c>
      <c r="K154" s="84">
        <f t="shared" si="77"/>
        <v>0</v>
      </c>
    </row>
    <row r="155" spans="1:11" ht="55.5" customHeight="1" x14ac:dyDescent="0.2">
      <c r="A155" s="33">
        <v>2447725</v>
      </c>
      <c r="B155" s="31" t="s">
        <v>122</v>
      </c>
      <c r="C155" s="32">
        <v>1988032.9</v>
      </c>
      <c r="D155" s="32">
        <v>0</v>
      </c>
      <c r="E155" s="32">
        <v>1988033</v>
      </c>
      <c r="F155" s="32">
        <v>669923.29</v>
      </c>
      <c r="G155" s="32"/>
      <c r="H155" s="32">
        <f t="shared" si="65"/>
        <v>669923.29</v>
      </c>
      <c r="I155" s="84">
        <f t="shared" si="75"/>
        <v>33.697795257925797</v>
      </c>
      <c r="J155" s="32">
        <f t="shared" si="76"/>
        <v>669923.29</v>
      </c>
      <c r="K155" s="84">
        <f t="shared" si="77"/>
        <v>33.69779695295788</v>
      </c>
    </row>
    <row r="156" spans="1:11" ht="51.75" customHeight="1" x14ac:dyDescent="0.2">
      <c r="A156" s="33">
        <v>2451748</v>
      </c>
      <c r="B156" s="31" t="s">
        <v>123</v>
      </c>
      <c r="C156" s="32">
        <v>6252287</v>
      </c>
      <c r="D156" s="32">
        <v>0</v>
      </c>
      <c r="E156" s="32">
        <v>5747947</v>
      </c>
      <c r="F156" s="32">
        <v>0</v>
      </c>
      <c r="G156" s="32"/>
      <c r="H156" s="32">
        <f t="shared" si="65"/>
        <v>0</v>
      </c>
      <c r="I156" s="84">
        <f t="shared" si="75"/>
        <v>0</v>
      </c>
      <c r="J156" s="32">
        <f t="shared" si="76"/>
        <v>0</v>
      </c>
      <c r="K156" s="84">
        <f t="shared" si="77"/>
        <v>0</v>
      </c>
    </row>
    <row r="157" spans="1:11" ht="60.75" customHeight="1" x14ac:dyDescent="0.2">
      <c r="A157" s="33">
        <v>2466074</v>
      </c>
      <c r="B157" s="31" t="s">
        <v>72</v>
      </c>
      <c r="C157" s="32">
        <v>52138285.030000001</v>
      </c>
      <c r="D157" s="32">
        <v>0</v>
      </c>
      <c r="E157" s="32">
        <v>308094</v>
      </c>
      <c r="F157" s="32">
        <v>0</v>
      </c>
      <c r="G157" s="32"/>
      <c r="H157" s="32">
        <f t="shared" si="65"/>
        <v>0</v>
      </c>
      <c r="I157" s="84">
        <f t="shared" ref="I157:I171" si="78">H157/E157%</f>
        <v>0</v>
      </c>
      <c r="J157" s="32">
        <f t="shared" ref="J157:J171" si="79">D157+H157</f>
        <v>0</v>
      </c>
      <c r="K157" s="84">
        <f t="shared" ref="K157:K163" si="80">J157/C157%</f>
        <v>0</v>
      </c>
    </row>
    <row r="158" spans="1:11" ht="62.25" customHeight="1" x14ac:dyDescent="0.2">
      <c r="A158" s="33">
        <v>2466086</v>
      </c>
      <c r="B158" s="31" t="s">
        <v>73</v>
      </c>
      <c r="C158" s="32">
        <v>83764850.739999995</v>
      </c>
      <c r="D158" s="32">
        <v>0</v>
      </c>
      <c r="E158" s="32">
        <v>308094</v>
      </c>
      <c r="F158" s="32">
        <v>0</v>
      </c>
      <c r="G158" s="32"/>
      <c r="H158" s="32">
        <f t="shared" si="65"/>
        <v>0</v>
      </c>
      <c r="I158" s="84">
        <f t="shared" si="78"/>
        <v>0</v>
      </c>
      <c r="J158" s="32">
        <f t="shared" si="79"/>
        <v>0</v>
      </c>
      <c r="K158" s="84">
        <f t="shared" si="80"/>
        <v>0</v>
      </c>
    </row>
    <row r="159" spans="1:11" ht="77.25" customHeight="1" x14ac:dyDescent="0.2">
      <c r="A159" s="33">
        <v>2466354</v>
      </c>
      <c r="B159" s="31" t="s">
        <v>74</v>
      </c>
      <c r="C159" s="32">
        <v>60902639.640000001</v>
      </c>
      <c r="D159" s="32">
        <v>0</v>
      </c>
      <c r="E159" s="32">
        <v>822785</v>
      </c>
      <c r="F159" s="32">
        <v>0</v>
      </c>
      <c r="G159" s="32"/>
      <c r="H159" s="32">
        <f t="shared" si="65"/>
        <v>0</v>
      </c>
      <c r="I159" s="84">
        <f t="shared" si="78"/>
        <v>0</v>
      </c>
      <c r="J159" s="32">
        <f t="shared" si="79"/>
        <v>0</v>
      </c>
      <c r="K159" s="84">
        <f t="shared" si="80"/>
        <v>0</v>
      </c>
    </row>
    <row r="160" spans="1:11" ht="79.5" customHeight="1" x14ac:dyDescent="0.2">
      <c r="A160" s="33">
        <v>2466581</v>
      </c>
      <c r="B160" s="31" t="s">
        <v>75</v>
      </c>
      <c r="C160" s="32">
        <v>65337262</v>
      </c>
      <c r="D160" s="32">
        <v>0</v>
      </c>
      <c r="E160" s="32">
        <v>308094</v>
      </c>
      <c r="F160" s="32">
        <v>0</v>
      </c>
      <c r="G160" s="32"/>
      <c r="H160" s="32">
        <f t="shared" si="65"/>
        <v>0</v>
      </c>
      <c r="I160" s="84">
        <f t="shared" si="78"/>
        <v>0</v>
      </c>
      <c r="J160" s="32">
        <f t="shared" si="79"/>
        <v>0</v>
      </c>
      <c r="K160" s="84">
        <f t="shared" si="80"/>
        <v>0</v>
      </c>
    </row>
    <row r="161" spans="1:11" ht="98.25" customHeight="1" x14ac:dyDescent="0.2">
      <c r="A161" s="33">
        <v>2466660</v>
      </c>
      <c r="B161" s="31" t="s">
        <v>76</v>
      </c>
      <c r="C161" s="32">
        <v>55965310</v>
      </c>
      <c r="D161" s="32">
        <v>0</v>
      </c>
      <c r="E161" s="32">
        <v>1</v>
      </c>
      <c r="F161" s="32">
        <v>0</v>
      </c>
      <c r="G161" s="32"/>
      <c r="H161" s="32">
        <f t="shared" si="65"/>
        <v>0</v>
      </c>
      <c r="I161" s="84">
        <f t="shared" si="78"/>
        <v>0</v>
      </c>
      <c r="J161" s="32">
        <f t="shared" si="79"/>
        <v>0</v>
      </c>
      <c r="K161" s="84">
        <f t="shared" si="80"/>
        <v>0</v>
      </c>
    </row>
    <row r="162" spans="1:11" ht="76.5" customHeight="1" x14ac:dyDescent="0.2">
      <c r="A162" s="33">
        <v>2466669</v>
      </c>
      <c r="B162" s="31" t="s">
        <v>77</v>
      </c>
      <c r="C162" s="32">
        <v>53476383.159999996</v>
      </c>
      <c r="D162" s="32">
        <v>0</v>
      </c>
      <c r="E162" s="32">
        <v>947312</v>
      </c>
      <c r="F162" s="32">
        <v>0</v>
      </c>
      <c r="G162" s="32"/>
      <c r="H162" s="32">
        <f t="shared" si="65"/>
        <v>0</v>
      </c>
      <c r="I162" s="84">
        <f t="shared" si="78"/>
        <v>0</v>
      </c>
      <c r="J162" s="32">
        <f t="shared" si="79"/>
        <v>0</v>
      </c>
      <c r="K162" s="84">
        <f t="shared" si="80"/>
        <v>0</v>
      </c>
    </row>
    <row r="163" spans="1:11" ht="69.75" customHeight="1" x14ac:dyDescent="0.2">
      <c r="A163" s="33">
        <v>2466824</v>
      </c>
      <c r="B163" s="31" t="s">
        <v>78</v>
      </c>
      <c r="C163" s="32">
        <v>49315526.469999999</v>
      </c>
      <c r="D163" s="32">
        <v>0</v>
      </c>
      <c r="E163" s="32">
        <v>308094</v>
      </c>
      <c r="F163" s="32">
        <v>0</v>
      </c>
      <c r="G163" s="32"/>
      <c r="H163" s="32">
        <f t="shared" si="65"/>
        <v>0</v>
      </c>
      <c r="I163" s="84">
        <f t="shared" si="78"/>
        <v>0</v>
      </c>
      <c r="J163" s="32">
        <f t="shared" si="79"/>
        <v>0</v>
      </c>
      <c r="K163" s="84">
        <f t="shared" si="80"/>
        <v>0</v>
      </c>
    </row>
    <row r="164" spans="1:11" ht="69.75" customHeight="1" x14ac:dyDescent="0.2">
      <c r="A164" s="33">
        <v>2468105</v>
      </c>
      <c r="B164" s="31" t="s">
        <v>202</v>
      </c>
      <c r="C164" s="32">
        <v>3540000.52</v>
      </c>
      <c r="D164" s="143">
        <v>0</v>
      </c>
      <c r="E164" s="143">
        <v>3217407</v>
      </c>
      <c r="F164" s="143">
        <v>0</v>
      </c>
      <c r="G164" s="143"/>
      <c r="H164" s="143">
        <f t="shared" si="65"/>
        <v>0</v>
      </c>
      <c r="I164" s="84">
        <f t="shared" ref="I164" si="81">H164/E164%</f>
        <v>0</v>
      </c>
      <c r="J164" s="32">
        <f t="shared" ref="J164" si="82">D164+H164</f>
        <v>0</v>
      </c>
      <c r="K164" s="84">
        <f t="shared" ref="K164" si="83">J164/C164%</f>
        <v>0</v>
      </c>
    </row>
    <row r="165" spans="1:11" ht="69.75" customHeight="1" x14ac:dyDescent="0.2">
      <c r="A165" s="33">
        <v>2469055</v>
      </c>
      <c r="B165" s="31" t="s">
        <v>203</v>
      </c>
      <c r="C165" s="32">
        <v>15967651.539999999</v>
      </c>
      <c r="D165" s="143">
        <v>0</v>
      </c>
      <c r="E165" s="143">
        <v>14868154</v>
      </c>
      <c r="F165" s="143">
        <v>0</v>
      </c>
      <c r="G165" s="143"/>
      <c r="H165" s="143">
        <f t="shared" si="65"/>
        <v>0</v>
      </c>
      <c r="I165" s="84">
        <f t="shared" ref="I165" si="84">H165/E165%</f>
        <v>0</v>
      </c>
      <c r="J165" s="32">
        <f t="shared" ref="J165" si="85">D165+H165</f>
        <v>0</v>
      </c>
      <c r="K165" s="84">
        <f t="shared" ref="K165" si="86">J165/C165%</f>
        <v>0</v>
      </c>
    </row>
    <row r="166" spans="1:11" ht="30.75" customHeight="1" x14ac:dyDescent="0.2">
      <c r="A166" s="33"/>
      <c r="B166" s="61" t="s">
        <v>44</v>
      </c>
      <c r="C166" s="35"/>
      <c r="D166" s="121">
        <f>D167</f>
        <v>980943.65</v>
      </c>
      <c r="E166" s="121">
        <f>E167</f>
        <v>3035799</v>
      </c>
      <c r="F166" s="121">
        <f>F167</f>
        <v>0</v>
      </c>
      <c r="G166" s="121">
        <f t="shared" ref="G166" si="87">G167</f>
        <v>0</v>
      </c>
      <c r="H166" s="121">
        <f t="shared" si="65"/>
        <v>0</v>
      </c>
      <c r="I166" s="80">
        <f t="shared" si="78"/>
        <v>0</v>
      </c>
      <c r="J166" s="121">
        <f t="shared" si="79"/>
        <v>980943.65</v>
      </c>
      <c r="K166" s="35"/>
    </row>
    <row r="167" spans="1:11" ht="53.25" customHeight="1" x14ac:dyDescent="0.2">
      <c r="A167" s="33">
        <v>2251577</v>
      </c>
      <c r="B167" s="31" t="s">
        <v>45</v>
      </c>
      <c r="C167" s="32">
        <v>7215712.7999999998</v>
      </c>
      <c r="D167" s="32">
        <v>980943.65</v>
      </c>
      <c r="E167" s="32">
        <v>3035799</v>
      </c>
      <c r="F167" s="32">
        <v>0</v>
      </c>
      <c r="G167" s="32"/>
      <c r="H167" s="32">
        <f t="shared" si="65"/>
        <v>0</v>
      </c>
      <c r="I167" s="84">
        <f t="shared" si="78"/>
        <v>0</v>
      </c>
      <c r="J167" s="32">
        <f t="shared" si="79"/>
        <v>980943.65</v>
      </c>
      <c r="K167" s="84">
        <f>J167/C167%</f>
        <v>13.594549522536431</v>
      </c>
    </row>
    <row r="168" spans="1:11" ht="24" x14ac:dyDescent="0.2">
      <c r="A168" s="33"/>
      <c r="B168" s="61" t="s">
        <v>46</v>
      </c>
      <c r="C168" s="35"/>
      <c r="D168" s="35">
        <f>SUM(D169:D171)</f>
        <v>33526847.869999997</v>
      </c>
      <c r="E168" s="35">
        <f>SUM(E169:E171)</f>
        <v>7309263</v>
      </c>
      <c r="F168" s="35">
        <f>SUM(F169:F171)</f>
        <v>13357</v>
      </c>
      <c r="G168" s="35">
        <f>SUM(G169:G171)</f>
        <v>0</v>
      </c>
      <c r="H168" s="35">
        <f t="shared" si="65"/>
        <v>13357</v>
      </c>
      <c r="I168" s="80">
        <f t="shared" si="78"/>
        <v>0.18274072228622776</v>
      </c>
      <c r="J168" s="35">
        <f t="shared" si="79"/>
        <v>33540204.869999997</v>
      </c>
      <c r="K168" s="35"/>
    </row>
    <row r="169" spans="1:11" ht="66" customHeight="1" x14ac:dyDescent="0.2">
      <c r="A169" s="33">
        <v>2057397</v>
      </c>
      <c r="B169" s="31" t="s">
        <v>217</v>
      </c>
      <c r="C169" s="32">
        <v>15078978.33</v>
      </c>
      <c r="D169" s="32">
        <v>13269647.49</v>
      </c>
      <c r="E169" s="32">
        <v>1397666</v>
      </c>
      <c r="F169" s="32">
        <v>0</v>
      </c>
      <c r="G169" s="32"/>
      <c r="H169" s="32">
        <f t="shared" si="65"/>
        <v>0</v>
      </c>
      <c r="I169" s="84">
        <f t="shared" ref="I169" si="88">H169/E169%</f>
        <v>0</v>
      </c>
      <c r="J169" s="32">
        <f t="shared" ref="J169" si="89">D169+H169</f>
        <v>13269647.49</v>
      </c>
      <c r="K169" s="84">
        <f>J169/C169%</f>
        <v>88.000971946485976</v>
      </c>
    </row>
    <row r="170" spans="1:11" ht="51.75" customHeight="1" x14ac:dyDescent="0.2">
      <c r="A170" s="33">
        <v>2112841</v>
      </c>
      <c r="B170" s="31" t="s">
        <v>47</v>
      </c>
      <c r="C170" s="32">
        <v>21413189.73</v>
      </c>
      <c r="D170" s="32">
        <v>9306096.5299999993</v>
      </c>
      <c r="E170" s="32">
        <v>5483956</v>
      </c>
      <c r="F170" s="32">
        <v>13357</v>
      </c>
      <c r="G170" s="32"/>
      <c r="H170" s="32">
        <f t="shared" si="65"/>
        <v>13357</v>
      </c>
      <c r="I170" s="84">
        <f t="shared" si="78"/>
        <v>0.24356504683845021</v>
      </c>
      <c r="J170" s="32">
        <f t="shared" si="79"/>
        <v>9319453.5299999993</v>
      </c>
      <c r="K170" s="84">
        <f>J170/C170%</f>
        <v>43.52202379705902</v>
      </c>
    </row>
    <row r="171" spans="1:11" ht="81.75" customHeight="1" x14ac:dyDescent="0.2">
      <c r="A171" s="33">
        <v>2131911</v>
      </c>
      <c r="B171" s="31" t="s">
        <v>218</v>
      </c>
      <c r="C171" s="32">
        <v>13168445</v>
      </c>
      <c r="D171" s="32">
        <v>10951103.85</v>
      </c>
      <c r="E171" s="32">
        <v>427641</v>
      </c>
      <c r="F171" s="32">
        <v>0</v>
      </c>
      <c r="G171" s="32"/>
      <c r="H171" s="32">
        <f t="shared" si="65"/>
        <v>0</v>
      </c>
      <c r="I171" s="84">
        <f t="shared" si="78"/>
        <v>0</v>
      </c>
      <c r="J171" s="32">
        <f t="shared" si="79"/>
        <v>10951103.85</v>
      </c>
      <c r="K171" s="84">
        <f>J171/C171%</f>
        <v>83.161708538859358</v>
      </c>
    </row>
    <row r="172" spans="1:11" s="40" customFormat="1" ht="12" x14ac:dyDescent="0.2">
      <c r="A172" s="112" t="s">
        <v>226</v>
      </c>
      <c r="B172" s="113"/>
      <c r="C172" s="114"/>
      <c r="D172" s="114"/>
      <c r="E172" s="28"/>
      <c r="F172" s="49"/>
      <c r="G172" s="49"/>
      <c r="H172" s="125"/>
      <c r="I172" s="48"/>
      <c r="J172" s="130"/>
      <c r="K172" s="48"/>
    </row>
    <row r="173" spans="1:11" s="40" customFormat="1" ht="12" x14ac:dyDescent="0.2">
      <c r="A173" s="115" t="s">
        <v>6</v>
      </c>
      <c r="B173" s="116"/>
      <c r="C173" s="114"/>
      <c r="D173" s="114"/>
      <c r="E173" s="60"/>
      <c r="F173" s="49"/>
      <c r="G173" s="49"/>
      <c r="H173" s="125"/>
      <c r="I173" s="48"/>
      <c r="J173" s="130"/>
      <c r="K173" s="48"/>
    </row>
    <row r="174" spans="1:11" ht="20.25" customHeight="1" x14ac:dyDescent="0.2">
      <c r="A174" s="117"/>
      <c r="B174" s="157" t="s">
        <v>11</v>
      </c>
      <c r="C174" s="158"/>
      <c r="D174" s="158"/>
      <c r="H174" s="125"/>
    </row>
    <row r="175" spans="1:11" ht="20.25" customHeight="1" x14ac:dyDescent="0.2">
      <c r="H175" s="125"/>
    </row>
    <row r="176" spans="1:11"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sheetData>
  <mergeCells count="10">
    <mergeCell ref="B174:D174"/>
    <mergeCell ref="E4:I4"/>
    <mergeCell ref="A4:A5"/>
    <mergeCell ref="B4:B5"/>
    <mergeCell ref="A1:K1"/>
    <mergeCell ref="A2:K2"/>
    <mergeCell ref="J4:J5"/>
    <mergeCell ref="K4:K5"/>
    <mergeCell ref="C4:C5"/>
    <mergeCell ref="D4:D5"/>
  </mergeCells>
  <phoneticPr fontId="6" type="noConversion"/>
  <hyperlinks>
    <hyperlink ref="B174"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FY185"/>
  <sheetViews>
    <sheetView zoomScaleNormal="10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26" customWidth="1"/>
    <col min="2" max="2" width="41.42578125" style="28" customWidth="1"/>
    <col min="3" max="3" width="10.5703125" style="28" customWidth="1"/>
    <col min="4" max="4" width="11.42578125" style="27" customWidth="1"/>
    <col min="5" max="5" width="11.140625" style="28" customWidth="1"/>
    <col min="6" max="7" width="11.7109375" style="28" customWidth="1"/>
    <col min="8" max="8" width="10.7109375" style="27" customWidth="1"/>
    <col min="9" max="9" width="8.7109375" style="37" customWidth="1"/>
    <col min="10" max="10" width="12.28515625" style="38" customWidth="1"/>
    <col min="11" max="11" width="9.85546875" style="37" customWidth="1"/>
    <col min="12" max="12" width="13.85546875" style="27" customWidth="1"/>
    <col min="13" max="14" width="11.42578125" style="27" customWidth="1"/>
    <col min="15" max="16384" width="11.42578125" style="27"/>
  </cols>
  <sheetData>
    <row r="1" spans="1:11" ht="18" customHeight="1" x14ac:dyDescent="0.2">
      <c r="A1" s="172" t="s">
        <v>26</v>
      </c>
      <c r="B1" s="172"/>
      <c r="C1" s="172"/>
      <c r="D1" s="172"/>
      <c r="E1" s="172"/>
      <c r="F1" s="172"/>
      <c r="G1" s="172"/>
      <c r="H1" s="172"/>
      <c r="I1" s="172"/>
      <c r="J1" s="172"/>
      <c r="K1" s="172"/>
    </row>
    <row r="2" spans="1:11" ht="18" customHeight="1" x14ac:dyDescent="0.2">
      <c r="A2" s="163" t="s">
        <v>228</v>
      </c>
      <c r="B2" s="163"/>
      <c r="C2" s="163"/>
      <c r="D2" s="163"/>
      <c r="E2" s="163"/>
      <c r="F2" s="163"/>
      <c r="G2" s="163"/>
      <c r="H2" s="163"/>
      <c r="I2" s="163"/>
      <c r="J2" s="163"/>
      <c r="K2" s="163"/>
    </row>
    <row r="3" spans="1:11" ht="25.5" customHeight="1" x14ac:dyDescent="0.2">
      <c r="B3" s="26"/>
      <c r="C3" s="26"/>
      <c r="E3" s="39"/>
      <c r="F3" s="26"/>
      <c r="G3" s="26"/>
      <c r="H3" s="55"/>
      <c r="I3" s="51"/>
      <c r="J3" s="58"/>
      <c r="K3" s="107"/>
    </row>
    <row r="4" spans="1:11" ht="20.25" customHeight="1" x14ac:dyDescent="0.2">
      <c r="A4" s="180" t="s">
        <v>60</v>
      </c>
      <c r="B4" s="175" t="s">
        <v>5</v>
      </c>
      <c r="C4" s="175" t="s">
        <v>24</v>
      </c>
      <c r="D4" s="168" t="s">
        <v>85</v>
      </c>
      <c r="E4" s="177" t="s">
        <v>86</v>
      </c>
      <c r="F4" s="178"/>
      <c r="G4" s="178"/>
      <c r="H4" s="178"/>
      <c r="I4" s="179"/>
      <c r="J4" s="170" t="s">
        <v>8</v>
      </c>
      <c r="K4" s="173" t="s">
        <v>25</v>
      </c>
    </row>
    <row r="5" spans="1:11" s="29" customFormat="1" ht="65.25" customHeight="1" thickBot="1" x14ac:dyDescent="0.25">
      <c r="A5" s="181"/>
      <c r="B5" s="176"/>
      <c r="C5" s="176"/>
      <c r="D5" s="169"/>
      <c r="E5" s="17" t="s">
        <v>88</v>
      </c>
      <c r="F5" s="19" t="s">
        <v>243</v>
      </c>
      <c r="G5" s="19" t="s">
        <v>244</v>
      </c>
      <c r="H5" s="18" t="s">
        <v>87</v>
      </c>
      <c r="I5" s="20" t="s">
        <v>7</v>
      </c>
      <c r="J5" s="171"/>
      <c r="K5" s="174"/>
    </row>
    <row r="6" spans="1:11" s="71" customFormat="1" ht="18.75" customHeight="1" x14ac:dyDescent="0.25">
      <c r="A6" s="69"/>
      <c r="B6" s="68" t="s">
        <v>10</v>
      </c>
      <c r="C6" s="70"/>
      <c r="D6" s="70">
        <f>D7+D18</f>
        <v>308630350.25999993</v>
      </c>
      <c r="E6" s="95">
        <f>E7+E18</f>
        <v>34597093</v>
      </c>
      <c r="F6" s="95">
        <f>F7+F18</f>
        <v>7182862.1900000004</v>
      </c>
      <c r="G6" s="95">
        <f>G7+G18</f>
        <v>292538</v>
      </c>
      <c r="H6" s="95">
        <f>SUM(F6:G6)</f>
        <v>7475400.1900000004</v>
      </c>
      <c r="I6" s="96">
        <f>H6/E6%</f>
        <v>21.607018225490798</v>
      </c>
      <c r="J6" s="95">
        <f>D6+H6</f>
        <v>316105750.44999993</v>
      </c>
      <c r="K6" s="108"/>
    </row>
    <row r="7" spans="1:11" ht="21.75" customHeight="1" x14ac:dyDescent="0.2">
      <c r="A7" s="72"/>
      <c r="B7" s="61" t="s">
        <v>27</v>
      </c>
      <c r="C7" s="35"/>
      <c r="D7" s="35">
        <f>SUM(D8:D17)</f>
        <v>19190988.489999998</v>
      </c>
      <c r="E7" s="35">
        <f t="shared" ref="E7:G7" si="0">SUM(E8:E17)</f>
        <v>7281250</v>
      </c>
      <c r="F7" s="35">
        <f t="shared" si="0"/>
        <v>594000</v>
      </c>
      <c r="G7" s="35">
        <f t="shared" si="0"/>
        <v>0</v>
      </c>
      <c r="H7" s="35">
        <f t="shared" ref="H7:H34" si="1">SUM(F7:G7)</f>
        <v>594000</v>
      </c>
      <c r="I7" s="62">
        <f>H7/E7%</f>
        <v>8.1579399141630908</v>
      </c>
      <c r="J7" s="35">
        <f>D7+H7</f>
        <v>19784988.489999998</v>
      </c>
      <c r="K7" s="80"/>
    </row>
    <row r="8" spans="1:11" ht="52.5" customHeight="1" x14ac:dyDescent="0.2">
      <c r="A8" s="33">
        <v>2172722</v>
      </c>
      <c r="B8" s="31" t="s">
        <v>48</v>
      </c>
      <c r="C8" s="104">
        <v>8620328.3599999994</v>
      </c>
      <c r="D8" s="104">
        <v>7579001.8899999997</v>
      </c>
      <c r="E8" s="104">
        <v>32214</v>
      </c>
      <c r="F8" s="104">
        <v>0</v>
      </c>
      <c r="G8" s="104"/>
      <c r="H8" s="104">
        <f t="shared" si="1"/>
        <v>0</v>
      </c>
      <c r="I8" s="105">
        <f>H8/E8%</f>
        <v>0</v>
      </c>
      <c r="J8" s="104">
        <f>D8+H8</f>
        <v>7579001.8899999997</v>
      </c>
      <c r="K8" s="109">
        <f>J8/C8%</f>
        <v>87.920106676771653</v>
      </c>
    </row>
    <row r="9" spans="1:11" ht="66" customHeight="1" x14ac:dyDescent="0.2">
      <c r="A9" s="33">
        <v>2178584</v>
      </c>
      <c r="B9" s="31" t="s">
        <v>79</v>
      </c>
      <c r="C9" s="104">
        <v>13590587</v>
      </c>
      <c r="D9" s="104">
        <v>8013406.3799999999</v>
      </c>
      <c r="E9" s="104">
        <v>415909</v>
      </c>
      <c r="F9" s="104">
        <v>0</v>
      </c>
      <c r="G9" s="104"/>
      <c r="H9" s="104">
        <f t="shared" si="1"/>
        <v>0</v>
      </c>
      <c r="I9" s="105">
        <f t="shared" ref="I9:I14" si="2">H9/E9%</f>
        <v>0</v>
      </c>
      <c r="J9" s="104">
        <f t="shared" ref="J9:J14" si="3">D9+H9</f>
        <v>8013406.3799999999</v>
      </c>
      <c r="K9" s="109">
        <f t="shared" ref="K9:K14" si="4">J9/C9%</f>
        <v>58.962915876996334</v>
      </c>
    </row>
    <row r="10" spans="1:11" ht="45" customHeight="1" x14ac:dyDescent="0.2">
      <c r="A10" s="33">
        <v>2271925</v>
      </c>
      <c r="B10" s="31" t="s">
        <v>89</v>
      </c>
      <c r="C10" s="104"/>
      <c r="D10" s="104">
        <v>211047.7</v>
      </c>
      <c r="E10" s="104">
        <v>1286828</v>
      </c>
      <c r="F10" s="104">
        <v>0</v>
      </c>
      <c r="G10" s="104"/>
      <c r="H10" s="104">
        <f t="shared" si="1"/>
        <v>0</v>
      </c>
      <c r="I10" s="105">
        <f t="shared" si="2"/>
        <v>0</v>
      </c>
      <c r="J10" s="104">
        <f t="shared" si="3"/>
        <v>211047.7</v>
      </c>
      <c r="K10" s="109"/>
    </row>
    <row r="11" spans="1:11" ht="96" x14ac:dyDescent="0.2">
      <c r="A11" s="33">
        <v>2427710</v>
      </c>
      <c r="B11" s="31" t="s">
        <v>57</v>
      </c>
      <c r="C11" s="104">
        <v>6202228</v>
      </c>
      <c r="D11" s="104">
        <v>2620361.77</v>
      </c>
      <c r="E11" s="104">
        <v>252140</v>
      </c>
      <c r="F11" s="104">
        <v>0</v>
      </c>
      <c r="G11" s="104"/>
      <c r="H11" s="104">
        <f t="shared" si="1"/>
        <v>0</v>
      </c>
      <c r="I11" s="105">
        <f t="shared" si="2"/>
        <v>0</v>
      </c>
      <c r="J11" s="104">
        <f t="shared" si="3"/>
        <v>2620361.77</v>
      </c>
      <c r="K11" s="109">
        <f t="shared" si="4"/>
        <v>42.248717235161301</v>
      </c>
    </row>
    <row r="12" spans="1:11" ht="67.5" customHeight="1" x14ac:dyDescent="0.2">
      <c r="A12" s="33">
        <v>2432185</v>
      </c>
      <c r="B12" s="31" t="s">
        <v>49</v>
      </c>
      <c r="C12" s="104">
        <v>320000</v>
      </c>
      <c r="D12" s="104">
        <v>93000.3</v>
      </c>
      <c r="E12" s="104">
        <v>217000</v>
      </c>
      <c r="F12" s="104">
        <v>124000</v>
      </c>
      <c r="G12" s="104"/>
      <c r="H12" s="104">
        <f t="shared" si="1"/>
        <v>124000</v>
      </c>
      <c r="I12" s="105">
        <f t="shared" si="2"/>
        <v>57.142857142857146</v>
      </c>
      <c r="J12" s="104">
        <f t="shared" si="3"/>
        <v>217000.3</v>
      </c>
      <c r="K12" s="109">
        <f t="shared" si="4"/>
        <v>67.812593749999991</v>
      </c>
    </row>
    <row r="13" spans="1:11" ht="88.5" customHeight="1" x14ac:dyDescent="0.2">
      <c r="A13" s="33">
        <v>2443550</v>
      </c>
      <c r="B13" s="31" t="s">
        <v>56</v>
      </c>
      <c r="C13" s="104">
        <v>13511427.77</v>
      </c>
      <c r="D13" s="104">
        <v>674170.45</v>
      </c>
      <c r="E13" s="104">
        <v>2631325</v>
      </c>
      <c r="F13" s="104">
        <v>0</v>
      </c>
      <c r="G13" s="104"/>
      <c r="H13" s="104">
        <f t="shared" si="1"/>
        <v>0</v>
      </c>
      <c r="I13" s="105">
        <f t="shared" si="2"/>
        <v>0</v>
      </c>
      <c r="J13" s="104">
        <f t="shared" si="3"/>
        <v>674170.45</v>
      </c>
      <c r="K13" s="109">
        <f t="shared" si="4"/>
        <v>4.9896314547666778</v>
      </c>
    </row>
    <row r="14" spans="1:11" ht="68.25" customHeight="1" x14ac:dyDescent="0.2">
      <c r="A14" s="33">
        <v>2461958</v>
      </c>
      <c r="B14" s="31" t="s">
        <v>80</v>
      </c>
      <c r="C14" s="104">
        <v>8960547.6300000008</v>
      </c>
      <c r="D14" s="104">
        <v>0</v>
      </c>
      <c r="E14" s="104">
        <v>261712</v>
      </c>
      <c r="F14" s="104">
        <v>0</v>
      </c>
      <c r="G14" s="104"/>
      <c r="H14" s="104">
        <f t="shared" si="1"/>
        <v>0</v>
      </c>
      <c r="I14" s="105">
        <f t="shared" si="2"/>
        <v>0</v>
      </c>
      <c r="J14" s="104">
        <f t="shared" si="3"/>
        <v>0</v>
      </c>
      <c r="K14" s="109">
        <f t="shared" si="4"/>
        <v>0</v>
      </c>
    </row>
    <row r="15" spans="1:11" ht="122.25" customHeight="1" x14ac:dyDescent="0.2">
      <c r="A15" s="33">
        <v>2484472</v>
      </c>
      <c r="B15" s="31" t="s">
        <v>195</v>
      </c>
      <c r="C15" s="104">
        <v>1492700</v>
      </c>
      <c r="D15" s="104">
        <v>0</v>
      </c>
      <c r="E15" s="104">
        <v>1459516</v>
      </c>
      <c r="F15" s="104">
        <v>470000</v>
      </c>
      <c r="G15" s="104"/>
      <c r="H15" s="104">
        <f t="shared" si="1"/>
        <v>470000</v>
      </c>
      <c r="I15" s="105">
        <f t="shared" ref="I15" si="5">H15/E15%</f>
        <v>32.202456156698524</v>
      </c>
      <c r="J15" s="104">
        <f t="shared" ref="J15" si="6">D15+H15</f>
        <v>470000</v>
      </c>
      <c r="K15" s="109">
        <f t="shared" ref="K15" si="7">J15/C15%</f>
        <v>31.486567964091915</v>
      </c>
    </row>
    <row r="16" spans="1:11" ht="111" customHeight="1" x14ac:dyDescent="0.2">
      <c r="A16" s="33">
        <v>2487531</v>
      </c>
      <c r="B16" s="31" t="s">
        <v>209</v>
      </c>
      <c r="C16" s="104">
        <v>428371</v>
      </c>
      <c r="D16" s="104">
        <v>0</v>
      </c>
      <c r="E16" s="104">
        <v>428371</v>
      </c>
      <c r="F16" s="104">
        <v>0</v>
      </c>
      <c r="G16" s="104"/>
      <c r="H16" s="104">
        <f t="shared" si="1"/>
        <v>0</v>
      </c>
      <c r="I16" s="105">
        <f t="shared" ref="I16" si="8">H16/E16%</f>
        <v>0</v>
      </c>
      <c r="J16" s="104">
        <f t="shared" ref="J16" si="9">D16+H16</f>
        <v>0</v>
      </c>
      <c r="K16" s="109">
        <f t="shared" ref="K16:K17" si="10">J16/C16%</f>
        <v>0</v>
      </c>
    </row>
    <row r="17" spans="1:11" ht="111" customHeight="1" x14ac:dyDescent="0.2">
      <c r="A17" s="33">
        <v>2492458</v>
      </c>
      <c r="B17" s="31" t="s">
        <v>240</v>
      </c>
      <c r="C17" s="104">
        <v>296234.64</v>
      </c>
      <c r="D17" s="104">
        <v>0</v>
      </c>
      <c r="E17" s="104">
        <v>296235</v>
      </c>
      <c r="F17" s="104"/>
      <c r="G17" s="104"/>
      <c r="H17" s="104">
        <f t="shared" ref="H17" si="11">SUM(F17:G17)</f>
        <v>0</v>
      </c>
      <c r="I17" s="105">
        <f t="shared" ref="I17" si="12">H17/E17%</f>
        <v>0</v>
      </c>
      <c r="J17" s="104">
        <f t="shared" ref="J17" si="13">D17+H17</f>
        <v>0</v>
      </c>
      <c r="K17" s="109">
        <f t="shared" si="10"/>
        <v>0</v>
      </c>
    </row>
    <row r="18" spans="1:11" ht="28.5" customHeight="1" x14ac:dyDescent="0.2">
      <c r="A18" s="33"/>
      <c r="B18" s="61" t="s">
        <v>28</v>
      </c>
      <c r="C18" s="35"/>
      <c r="D18" s="35">
        <f>SUM(D19:D36)</f>
        <v>289439361.76999992</v>
      </c>
      <c r="E18" s="35">
        <f t="shared" ref="E18:G18" si="14">SUM(E19:E36)</f>
        <v>27315843</v>
      </c>
      <c r="F18" s="35">
        <f t="shared" si="14"/>
        <v>6588862.1900000004</v>
      </c>
      <c r="G18" s="35">
        <f t="shared" si="14"/>
        <v>292538</v>
      </c>
      <c r="H18" s="35">
        <f t="shared" si="1"/>
        <v>6881400.1900000004</v>
      </c>
      <c r="I18" s="62">
        <f>H18/E18%</f>
        <v>25.191974452335227</v>
      </c>
      <c r="J18" s="35">
        <f>D18+H18</f>
        <v>296320761.95999992</v>
      </c>
      <c r="K18" s="80"/>
    </row>
    <row r="19" spans="1:11" ht="51.75" customHeight="1" x14ac:dyDescent="0.2">
      <c r="A19" s="33">
        <v>2193990</v>
      </c>
      <c r="B19" s="31" t="s">
        <v>50</v>
      </c>
      <c r="C19" s="104">
        <v>319765088.17000002</v>
      </c>
      <c r="D19" s="104">
        <v>286960976.85000002</v>
      </c>
      <c r="E19" s="104">
        <v>10020159</v>
      </c>
      <c r="F19" s="104">
        <v>5417832.1900000004</v>
      </c>
      <c r="G19" s="104">
        <v>163550</v>
      </c>
      <c r="H19" s="104">
        <f t="shared" si="1"/>
        <v>5581382.1900000004</v>
      </c>
      <c r="I19" s="105">
        <f t="shared" ref="I19:I29" si="15">H19/E19%</f>
        <v>55.701533179263926</v>
      </c>
      <c r="J19" s="104">
        <f t="shared" ref="J19:J28" si="16">D19+H19</f>
        <v>292542359.04000002</v>
      </c>
      <c r="K19" s="109">
        <f t="shared" ref="K19:K29" si="17">J19/C19%</f>
        <v>91.486647499326978</v>
      </c>
    </row>
    <row r="20" spans="1:11" ht="42.75" customHeight="1" x14ac:dyDescent="0.2">
      <c r="A20" s="33">
        <v>2381303</v>
      </c>
      <c r="B20" s="31" t="s">
        <v>81</v>
      </c>
      <c r="C20" s="104">
        <v>4900000</v>
      </c>
      <c r="D20" s="104">
        <v>0</v>
      </c>
      <c r="E20" s="104">
        <v>4900000</v>
      </c>
      <c r="F20" s="104">
        <v>0</v>
      </c>
      <c r="G20" s="104"/>
      <c r="H20" s="104">
        <f t="shared" si="1"/>
        <v>0</v>
      </c>
      <c r="I20" s="105">
        <f t="shared" si="15"/>
        <v>0</v>
      </c>
      <c r="J20" s="104">
        <f t="shared" si="16"/>
        <v>0</v>
      </c>
      <c r="K20" s="109">
        <f t="shared" si="17"/>
        <v>0</v>
      </c>
    </row>
    <row r="21" spans="1:11" ht="54" customHeight="1" x14ac:dyDescent="0.2">
      <c r="A21" s="33">
        <v>2381342</v>
      </c>
      <c r="B21" s="31" t="s">
        <v>219</v>
      </c>
      <c r="C21" s="104">
        <v>10861642.74</v>
      </c>
      <c r="D21" s="104">
        <v>96530.4</v>
      </c>
      <c r="E21" s="104">
        <v>144796</v>
      </c>
      <c r="F21" s="104">
        <v>0</v>
      </c>
      <c r="G21" s="104"/>
      <c r="H21" s="104">
        <f t="shared" si="1"/>
        <v>0</v>
      </c>
      <c r="I21" s="105">
        <f t="shared" ref="I21:I23" si="18">H21/E21%</f>
        <v>0</v>
      </c>
      <c r="J21" s="104">
        <f t="shared" ref="J21:J23" si="19">D21+H21</f>
        <v>96530.4</v>
      </c>
      <c r="K21" s="109">
        <f t="shared" ref="K21:K23" si="20">J21/C21%</f>
        <v>0.88872744492422873</v>
      </c>
    </row>
    <row r="22" spans="1:11" ht="96" customHeight="1" x14ac:dyDescent="0.2">
      <c r="A22" s="33">
        <v>2423756</v>
      </c>
      <c r="B22" s="31" t="s">
        <v>220</v>
      </c>
      <c r="C22" s="104">
        <v>9348961.9900000002</v>
      </c>
      <c r="D22" s="104">
        <v>78623.13</v>
      </c>
      <c r="E22" s="104">
        <v>235870</v>
      </c>
      <c r="F22" s="104">
        <v>0</v>
      </c>
      <c r="G22" s="104"/>
      <c r="H22" s="104">
        <f t="shared" si="1"/>
        <v>0</v>
      </c>
      <c r="I22" s="105">
        <f t="shared" si="18"/>
        <v>0</v>
      </c>
      <c r="J22" s="104">
        <f t="shared" si="19"/>
        <v>78623.13</v>
      </c>
      <c r="K22" s="109">
        <f t="shared" si="20"/>
        <v>0.84098245435266761</v>
      </c>
    </row>
    <row r="23" spans="1:11" ht="76.5" customHeight="1" x14ac:dyDescent="0.2">
      <c r="A23" s="33">
        <v>2425167</v>
      </c>
      <c r="B23" s="31" t="s">
        <v>221</v>
      </c>
      <c r="C23" s="104">
        <v>6017217.29</v>
      </c>
      <c r="D23" s="104">
        <v>20422.57</v>
      </c>
      <c r="E23" s="104">
        <v>115728</v>
      </c>
      <c r="F23" s="104">
        <v>0</v>
      </c>
      <c r="G23" s="104"/>
      <c r="H23" s="104">
        <f t="shared" si="1"/>
        <v>0</v>
      </c>
      <c r="I23" s="105">
        <f t="shared" si="18"/>
        <v>0</v>
      </c>
      <c r="J23" s="104">
        <f t="shared" si="19"/>
        <v>20422.57</v>
      </c>
      <c r="K23" s="109">
        <f t="shared" si="20"/>
        <v>0.33940223554732224</v>
      </c>
    </row>
    <row r="24" spans="1:11" ht="60" x14ac:dyDescent="0.2">
      <c r="A24" s="33">
        <v>2425169</v>
      </c>
      <c r="B24" s="31" t="s">
        <v>82</v>
      </c>
      <c r="C24" s="104">
        <v>4204395.2</v>
      </c>
      <c r="D24" s="104">
        <v>0</v>
      </c>
      <c r="E24" s="104">
        <v>202193</v>
      </c>
      <c r="F24" s="104">
        <v>0</v>
      </c>
      <c r="G24" s="104"/>
      <c r="H24" s="104">
        <f t="shared" si="1"/>
        <v>0</v>
      </c>
      <c r="I24" s="105">
        <f t="shared" si="15"/>
        <v>0</v>
      </c>
      <c r="J24" s="104">
        <f t="shared" si="16"/>
        <v>0</v>
      </c>
      <c r="K24" s="109">
        <f t="shared" si="17"/>
        <v>0</v>
      </c>
    </row>
    <row r="25" spans="1:11" ht="84" x14ac:dyDescent="0.2">
      <c r="A25" s="33">
        <v>2426266</v>
      </c>
      <c r="B25" s="31" t="s">
        <v>222</v>
      </c>
      <c r="C25" s="104">
        <v>3637120</v>
      </c>
      <c r="D25" s="104">
        <v>56033.279999999999</v>
      </c>
      <c r="E25" s="104">
        <v>84050</v>
      </c>
      <c r="F25" s="104">
        <v>0</v>
      </c>
      <c r="G25" s="104"/>
      <c r="H25" s="104">
        <f t="shared" si="1"/>
        <v>0</v>
      </c>
      <c r="I25" s="105">
        <f t="shared" ref="I25" si="21">H25/E25%</f>
        <v>0</v>
      </c>
      <c r="J25" s="104">
        <f t="shared" ref="J25" si="22">D25+H25</f>
        <v>56033.279999999999</v>
      </c>
      <c r="K25" s="109">
        <f t="shared" ref="K25" si="23">J25/C25%</f>
        <v>1.5405947562906916</v>
      </c>
    </row>
    <row r="26" spans="1:11" ht="87" customHeight="1" x14ac:dyDescent="0.2">
      <c r="A26" s="33">
        <v>2426269</v>
      </c>
      <c r="B26" s="31" t="s">
        <v>61</v>
      </c>
      <c r="C26" s="104">
        <v>4065672</v>
      </c>
      <c r="D26" s="104">
        <v>0</v>
      </c>
      <c r="E26" s="104">
        <v>157058</v>
      </c>
      <c r="F26" s="104">
        <v>0</v>
      </c>
      <c r="G26" s="104"/>
      <c r="H26" s="104">
        <f t="shared" si="1"/>
        <v>0</v>
      </c>
      <c r="I26" s="105">
        <f t="shared" si="15"/>
        <v>0</v>
      </c>
      <c r="J26" s="104">
        <f t="shared" si="16"/>
        <v>0</v>
      </c>
      <c r="K26" s="109">
        <f t="shared" si="17"/>
        <v>0</v>
      </c>
    </row>
    <row r="27" spans="1:11" ht="96" x14ac:dyDescent="0.2">
      <c r="A27" s="33">
        <v>2426273</v>
      </c>
      <c r="B27" s="31" t="s">
        <v>124</v>
      </c>
      <c r="C27" s="104">
        <v>10185331.34</v>
      </c>
      <c r="D27" s="104">
        <v>343834.2</v>
      </c>
      <c r="E27" s="104">
        <v>9574085</v>
      </c>
      <c r="F27" s="104">
        <v>0</v>
      </c>
      <c r="G27" s="104"/>
      <c r="H27" s="104">
        <f t="shared" si="1"/>
        <v>0</v>
      </c>
      <c r="I27" s="105">
        <f t="shared" ref="I27" si="24">H27/E27%</f>
        <v>0</v>
      </c>
      <c r="J27" s="104">
        <f t="shared" ref="J27" si="25">D27+H27</f>
        <v>343834.2</v>
      </c>
      <c r="K27" s="109">
        <f t="shared" ref="K27" si="26">J27/C27%</f>
        <v>3.375778249350502</v>
      </c>
    </row>
    <row r="28" spans="1:11" ht="96" x14ac:dyDescent="0.2">
      <c r="A28" s="33">
        <v>2432107</v>
      </c>
      <c r="B28" s="31" t="s">
        <v>83</v>
      </c>
      <c r="C28" s="104">
        <v>269000</v>
      </c>
      <c r="D28" s="104">
        <v>0</v>
      </c>
      <c r="E28" s="104">
        <v>205608</v>
      </c>
      <c r="F28" s="104">
        <v>0</v>
      </c>
      <c r="G28" s="104"/>
      <c r="H28" s="104">
        <f t="shared" si="1"/>
        <v>0</v>
      </c>
      <c r="I28" s="105">
        <f t="shared" si="15"/>
        <v>0</v>
      </c>
      <c r="J28" s="104">
        <f t="shared" si="16"/>
        <v>0</v>
      </c>
      <c r="K28" s="109">
        <f t="shared" si="17"/>
        <v>0</v>
      </c>
    </row>
    <row r="29" spans="1:11" ht="100.5" customHeight="1" x14ac:dyDescent="0.2">
      <c r="A29" s="106">
        <v>2438764</v>
      </c>
      <c r="B29" s="132" t="s">
        <v>58</v>
      </c>
      <c r="C29" s="133">
        <v>263700</v>
      </c>
      <c r="D29" s="133">
        <v>0</v>
      </c>
      <c r="E29" s="133">
        <v>103000</v>
      </c>
      <c r="F29" s="133">
        <v>0</v>
      </c>
      <c r="G29" s="133"/>
      <c r="H29" s="133">
        <f t="shared" si="1"/>
        <v>0</v>
      </c>
      <c r="I29" s="134">
        <f t="shared" si="15"/>
        <v>0</v>
      </c>
      <c r="J29" s="133">
        <f>D29+H29</f>
        <v>0</v>
      </c>
      <c r="K29" s="135">
        <f t="shared" si="17"/>
        <v>0</v>
      </c>
    </row>
    <row r="30" spans="1:11" ht="100.5" customHeight="1" x14ac:dyDescent="0.2">
      <c r="A30" s="33">
        <v>2462000</v>
      </c>
      <c r="B30" s="31" t="s">
        <v>125</v>
      </c>
      <c r="C30" s="104">
        <v>1704742.55</v>
      </c>
      <c r="D30" s="104">
        <v>0</v>
      </c>
      <c r="E30" s="104">
        <v>184269</v>
      </c>
      <c r="F30" s="104">
        <v>55280</v>
      </c>
      <c r="G30" s="104">
        <v>128988</v>
      </c>
      <c r="H30" s="104">
        <f t="shared" si="1"/>
        <v>184268</v>
      </c>
      <c r="I30" s="134">
        <f t="shared" ref="I30:I31" si="27">H30/E30%</f>
        <v>99.999457315120821</v>
      </c>
      <c r="J30" s="133">
        <f t="shared" ref="J30:J31" si="28">D30+H30</f>
        <v>184268</v>
      </c>
      <c r="K30" s="135">
        <f t="shared" ref="K30:K31" si="29">J30/C30%</f>
        <v>10.809139479741383</v>
      </c>
    </row>
    <row r="31" spans="1:11" ht="100.5" customHeight="1" x14ac:dyDescent="0.2">
      <c r="A31" s="33">
        <v>2471135</v>
      </c>
      <c r="B31" s="31" t="s">
        <v>126</v>
      </c>
      <c r="C31" s="104">
        <v>2024353.4</v>
      </c>
      <c r="D31" s="104">
        <v>1882941.34</v>
      </c>
      <c r="E31" s="104">
        <v>141412</v>
      </c>
      <c r="F31" s="104">
        <v>0</v>
      </c>
      <c r="G31" s="104"/>
      <c r="H31" s="104">
        <f t="shared" si="1"/>
        <v>0</v>
      </c>
      <c r="I31" s="105">
        <f t="shared" si="27"/>
        <v>0</v>
      </c>
      <c r="J31" s="104">
        <f t="shared" si="28"/>
        <v>1882941.34</v>
      </c>
      <c r="K31" s="109">
        <f t="shared" si="29"/>
        <v>93.0144578510847</v>
      </c>
    </row>
    <row r="32" spans="1:11" ht="84" x14ac:dyDescent="0.2">
      <c r="A32" s="33">
        <v>2487148</v>
      </c>
      <c r="B32" s="31" t="s">
        <v>210</v>
      </c>
      <c r="C32" s="104">
        <v>1082500</v>
      </c>
      <c r="D32" s="104">
        <v>0</v>
      </c>
      <c r="E32" s="104">
        <v>1082500</v>
      </c>
      <c r="F32" s="104">
        <v>1082500</v>
      </c>
      <c r="G32" s="104"/>
      <c r="H32" s="104">
        <f t="shared" si="1"/>
        <v>1082500</v>
      </c>
      <c r="I32" s="105">
        <f t="shared" ref="I32:I33" si="30">H32/E32%</f>
        <v>100</v>
      </c>
      <c r="J32" s="104">
        <f t="shared" ref="J32:J33" si="31">D32+H32</f>
        <v>1082500</v>
      </c>
      <c r="K32" s="109">
        <f t="shared" ref="K32:K33" si="32">J32/C32%</f>
        <v>100</v>
      </c>
    </row>
    <row r="33" spans="1:181" ht="100.5" customHeight="1" x14ac:dyDescent="0.2">
      <c r="A33" s="33">
        <v>2488025</v>
      </c>
      <c r="B33" s="31" t="s">
        <v>211</v>
      </c>
      <c r="C33" s="104">
        <v>33250</v>
      </c>
      <c r="D33" s="104">
        <v>0</v>
      </c>
      <c r="E33" s="104">
        <v>33250</v>
      </c>
      <c r="F33" s="104">
        <v>33250</v>
      </c>
      <c r="G33" s="104"/>
      <c r="H33" s="104">
        <f t="shared" si="1"/>
        <v>33250</v>
      </c>
      <c r="I33" s="105">
        <f t="shared" si="30"/>
        <v>100</v>
      </c>
      <c r="J33" s="104">
        <f t="shared" si="31"/>
        <v>33250</v>
      </c>
      <c r="K33" s="109">
        <f t="shared" si="32"/>
        <v>100</v>
      </c>
    </row>
    <row r="34" spans="1:181" ht="99" customHeight="1" x14ac:dyDescent="0.2">
      <c r="A34" s="33">
        <v>2489510</v>
      </c>
      <c r="B34" s="31" t="s">
        <v>223</v>
      </c>
      <c r="C34" s="104">
        <v>53142.48</v>
      </c>
      <c r="D34" s="104">
        <v>0</v>
      </c>
      <c r="E34" s="104">
        <v>53143</v>
      </c>
      <c r="F34" s="104">
        <v>0</v>
      </c>
      <c r="G34" s="104"/>
      <c r="H34" s="104">
        <f t="shared" si="1"/>
        <v>0</v>
      </c>
      <c r="I34" s="105">
        <f t="shared" ref="I34" si="33">H34/E34%</f>
        <v>0</v>
      </c>
      <c r="J34" s="104">
        <f t="shared" ref="J34" si="34">D34+H34</f>
        <v>0</v>
      </c>
      <c r="K34" s="109">
        <f t="shared" ref="K34" si="35">J34/C34%</f>
        <v>0</v>
      </c>
    </row>
    <row r="35" spans="1:181" ht="99" customHeight="1" x14ac:dyDescent="0.2">
      <c r="A35" s="33">
        <v>2491126</v>
      </c>
      <c r="B35" s="31" t="s">
        <v>241</v>
      </c>
      <c r="C35" s="104">
        <v>145148</v>
      </c>
      <c r="D35" s="104">
        <v>0</v>
      </c>
      <c r="E35" s="104">
        <v>45800</v>
      </c>
      <c r="F35" s="104"/>
      <c r="G35" s="104"/>
      <c r="H35" s="104">
        <f t="shared" ref="H35:H36" si="36">SUM(F35:G35)</f>
        <v>0</v>
      </c>
      <c r="I35" s="105">
        <f t="shared" ref="I35:I36" si="37">H35/E35%</f>
        <v>0</v>
      </c>
      <c r="J35" s="104">
        <f t="shared" ref="J35:J36" si="38">D35+H35</f>
        <v>0</v>
      </c>
      <c r="K35" s="109">
        <f t="shared" ref="K35:K36" si="39">J35/C35%</f>
        <v>0</v>
      </c>
    </row>
    <row r="36" spans="1:181" ht="99" customHeight="1" x14ac:dyDescent="0.2">
      <c r="A36" s="33">
        <v>2491258</v>
      </c>
      <c r="B36" s="31" t="s">
        <v>242</v>
      </c>
      <c r="C36" s="104">
        <v>32922</v>
      </c>
      <c r="D36" s="104">
        <v>0</v>
      </c>
      <c r="E36" s="104">
        <v>32922</v>
      </c>
      <c r="F36" s="104"/>
      <c r="G36" s="104"/>
      <c r="H36" s="104">
        <f t="shared" si="36"/>
        <v>0</v>
      </c>
      <c r="I36" s="105">
        <f t="shared" si="37"/>
        <v>0</v>
      </c>
      <c r="J36" s="104">
        <f t="shared" si="38"/>
        <v>0</v>
      </c>
      <c r="K36" s="109">
        <f t="shared" si="39"/>
        <v>0</v>
      </c>
    </row>
    <row r="38" spans="1:181" s="37" customFormat="1" ht="9.75" customHeight="1" x14ac:dyDescent="0.2">
      <c r="A38" s="74" t="s">
        <v>226</v>
      </c>
      <c r="B38" s="75"/>
      <c r="C38" s="76"/>
      <c r="D38" s="30"/>
      <c r="E38" s="97"/>
      <c r="F38" s="118"/>
      <c r="G38" s="118"/>
      <c r="H38" s="27"/>
      <c r="I38" s="27"/>
      <c r="J38" s="27"/>
      <c r="L38" s="30"/>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row>
    <row r="39" spans="1:181" s="37" customFormat="1" x14ac:dyDescent="0.2">
      <c r="A39" s="77" t="s">
        <v>6</v>
      </c>
      <c r="B39" s="78"/>
      <c r="C39" s="76"/>
      <c r="D39" s="30"/>
      <c r="E39" s="97"/>
      <c r="F39" s="118"/>
      <c r="G39" s="118"/>
      <c r="H39" s="27"/>
      <c r="I39" s="27"/>
      <c r="J39" s="27"/>
      <c r="L39" s="30"/>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row>
    <row r="40" spans="1:181" s="37" customFormat="1" x14ac:dyDescent="0.2">
      <c r="A40" s="79"/>
      <c r="B40" s="157" t="s">
        <v>11</v>
      </c>
      <c r="C40" s="152"/>
      <c r="D40" s="152"/>
      <c r="E40" s="119"/>
      <c r="F40" s="118"/>
      <c r="G40" s="118"/>
      <c r="H40" s="27"/>
      <c r="I40" s="27"/>
      <c r="J40" s="93"/>
      <c r="L40" s="94"/>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row>
    <row r="41" spans="1:181" ht="45" x14ac:dyDescent="0.2">
      <c r="A41" s="120"/>
      <c r="B41" s="97" t="s">
        <v>130</v>
      </c>
      <c r="C41" s="97"/>
      <c r="E41" s="97"/>
      <c r="F41" s="118"/>
      <c r="G41" s="118"/>
      <c r="L41" s="94"/>
    </row>
    <row r="42" spans="1:181" x14ac:dyDescent="0.2">
      <c r="B42" s="87"/>
      <c r="C42" s="87"/>
      <c r="F42" s="27"/>
      <c r="G42" s="27"/>
      <c r="L42" s="94"/>
    </row>
    <row r="43" spans="1:181" x14ac:dyDescent="0.2">
      <c r="B43" s="87"/>
      <c r="C43" s="87"/>
      <c r="F43" s="27"/>
      <c r="G43" s="27"/>
      <c r="L43" s="94"/>
    </row>
    <row r="44" spans="1:181" x14ac:dyDescent="0.2">
      <c r="B44" s="87"/>
      <c r="C44" s="87"/>
      <c r="F44" s="27"/>
      <c r="G44" s="27"/>
      <c r="L44" s="94"/>
    </row>
    <row r="45" spans="1:181" x14ac:dyDescent="0.2">
      <c r="B45" s="88"/>
      <c r="C45" s="87"/>
      <c r="F45" s="27"/>
      <c r="G45" s="27"/>
    </row>
    <row r="46" spans="1:181" x14ac:dyDescent="0.2">
      <c r="F46" s="27"/>
      <c r="G46" s="27"/>
    </row>
    <row r="47" spans="1:181" ht="15" x14ac:dyDescent="0.25">
      <c r="B47" s="89"/>
      <c r="F47" s="27"/>
      <c r="G47" s="27"/>
    </row>
    <row r="48" spans="1:181" ht="15" x14ac:dyDescent="0.25">
      <c r="B48" s="111"/>
      <c r="F48" s="27"/>
      <c r="G48" s="27"/>
    </row>
    <row r="49" spans="2:7" x14ac:dyDescent="0.2">
      <c r="B49" s="92"/>
      <c r="F49" s="27"/>
      <c r="G49" s="27"/>
    </row>
    <row r="50" spans="2:7" x14ac:dyDescent="0.2">
      <c r="F50" s="27"/>
      <c r="G50" s="27"/>
    </row>
    <row r="51" spans="2:7" x14ac:dyDescent="0.2">
      <c r="F51" s="27"/>
      <c r="G51" s="27"/>
    </row>
    <row r="52" spans="2:7" x14ac:dyDescent="0.2">
      <c r="F52" s="27"/>
      <c r="G52" s="27"/>
    </row>
    <row r="53" spans="2:7" x14ac:dyDescent="0.2">
      <c r="F53" s="27"/>
      <c r="G53" s="27"/>
    </row>
    <row r="54" spans="2:7" x14ac:dyDescent="0.2">
      <c r="F54" s="27"/>
      <c r="G54" s="27"/>
    </row>
    <row r="55" spans="2:7" x14ac:dyDescent="0.2">
      <c r="F55" s="27"/>
      <c r="G55" s="27"/>
    </row>
    <row r="56" spans="2:7" x14ac:dyDescent="0.2">
      <c r="F56" s="27"/>
      <c r="G56" s="27"/>
    </row>
    <row r="57" spans="2:7" x14ac:dyDescent="0.2">
      <c r="F57" s="27"/>
      <c r="G57" s="27"/>
    </row>
    <row r="58" spans="2:7" x14ac:dyDescent="0.2">
      <c r="F58" s="27"/>
      <c r="G58" s="27"/>
    </row>
    <row r="59" spans="2:7" x14ac:dyDescent="0.2">
      <c r="F59" s="27"/>
      <c r="G59" s="27"/>
    </row>
    <row r="60" spans="2:7" x14ac:dyDescent="0.2">
      <c r="F60" s="27"/>
      <c r="G60" s="27"/>
    </row>
    <row r="61" spans="2:7" x14ac:dyDescent="0.2">
      <c r="F61" s="27"/>
      <c r="G61" s="27"/>
    </row>
    <row r="62" spans="2:7" x14ac:dyDescent="0.2">
      <c r="F62" s="27"/>
      <c r="G62" s="27"/>
    </row>
    <row r="63" spans="2:7" x14ac:dyDescent="0.2">
      <c r="F63" s="27"/>
      <c r="G63" s="27"/>
    </row>
    <row r="64" spans="2:7" x14ac:dyDescent="0.2">
      <c r="F64" s="27"/>
      <c r="G64" s="27"/>
    </row>
    <row r="65" spans="6:7" x14ac:dyDescent="0.2">
      <c r="F65" s="27"/>
      <c r="G65" s="27"/>
    </row>
    <row r="66" spans="6:7" x14ac:dyDescent="0.2">
      <c r="F66" s="27"/>
      <c r="G66" s="27"/>
    </row>
    <row r="67" spans="6:7" x14ac:dyDescent="0.2">
      <c r="F67" s="27"/>
      <c r="G67" s="27"/>
    </row>
    <row r="68" spans="6:7" x14ac:dyDescent="0.2">
      <c r="F68" s="27"/>
      <c r="G68" s="27"/>
    </row>
    <row r="69" spans="6:7" x14ac:dyDescent="0.2">
      <c r="F69" s="27"/>
      <c r="G69" s="27"/>
    </row>
    <row r="70" spans="6:7" x14ac:dyDescent="0.2">
      <c r="F70" s="27"/>
      <c r="G70" s="27"/>
    </row>
    <row r="71" spans="6:7" x14ac:dyDescent="0.2">
      <c r="F71" s="27"/>
      <c r="G71" s="27"/>
    </row>
    <row r="72" spans="6:7" x14ac:dyDescent="0.2">
      <c r="F72" s="27"/>
      <c r="G72" s="27"/>
    </row>
    <row r="73" spans="6:7" x14ac:dyDescent="0.2">
      <c r="F73" s="27"/>
      <c r="G73" s="27"/>
    </row>
    <row r="74" spans="6:7" x14ac:dyDescent="0.2">
      <c r="F74" s="27"/>
      <c r="G74" s="27"/>
    </row>
    <row r="75" spans="6:7" x14ac:dyDescent="0.2">
      <c r="F75" s="27"/>
      <c r="G75" s="27"/>
    </row>
    <row r="76" spans="6:7" x14ac:dyDescent="0.2">
      <c r="F76" s="27"/>
      <c r="G76" s="27"/>
    </row>
    <row r="77" spans="6:7" x14ac:dyDescent="0.2">
      <c r="F77" s="27"/>
      <c r="G77" s="27"/>
    </row>
    <row r="78" spans="6:7" x14ac:dyDescent="0.2">
      <c r="F78" s="27"/>
      <c r="G78" s="27"/>
    </row>
    <row r="79" spans="6:7" x14ac:dyDescent="0.2">
      <c r="F79" s="27"/>
      <c r="G79" s="27"/>
    </row>
    <row r="80" spans="6:7" x14ac:dyDescent="0.2">
      <c r="F80" s="27"/>
      <c r="G80" s="27"/>
    </row>
    <row r="81" spans="3:7" x14ac:dyDescent="0.2">
      <c r="F81" s="27"/>
      <c r="G81" s="27"/>
    </row>
    <row r="82" spans="3:7" x14ac:dyDescent="0.2">
      <c r="F82" s="27"/>
      <c r="G82" s="27"/>
    </row>
    <row r="83" spans="3:7" x14ac:dyDescent="0.2">
      <c r="F83" s="27"/>
      <c r="G83" s="27"/>
    </row>
    <row r="84" spans="3:7" x14ac:dyDescent="0.2">
      <c r="F84" s="27"/>
      <c r="G84" s="27"/>
    </row>
    <row r="85" spans="3:7" x14ac:dyDescent="0.2">
      <c r="F85" s="27"/>
      <c r="G85" s="27"/>
    </row>
    <row r="86" spans="3:7" x14ac:dyDescent="0.2">
      <c r="F86" s="27"/>
      <c r="G86" s="27"/>
    </row>
    <row r="87" spans="3:7" x14ac:dyDescent="0.2">
      <c r="F87" s="27"/>
      <c r="G87" s="27"/>
    </row>
    <row r="88" spans="3:7" x14ac:dyDescent="0.2">
      <c r="F88" s="27"/>
      <c r="G88" s="27"/>
    </row>
    <row r="89" spans="3:7" x14ac:dyDescent="0.2">
      <c r="F89" s="27"/>
      <c r="G89" s="27"/>
    </row>
    <row r="90" spans="3:7" x14ac:dyDescent="0.2">
      <c r="F90" s="27"/>
      <c r="G90" s="27"/>
    </row>
    <row r="91" spans="3:7" x14ac:dyDescent="0.2">
      <c r="F91" s="27"/>
      <c r="G91" s="27"/>
    </row>
    <row r="92" spans="3:7" x14ac:dyDescent="0.2">
      <c r="C92" s="50"/>
      <c r="F92" s="27"/>
      <c r="G92" s="27"/>
    </row>
    <row r="93" spans="3:7" x14ac:dyDescent="0.2">
      <c r="F93" s="27"/>
      <c r="G93" s="27"/>
    </row>
    <row r="94" spans="3:7" x14ac:dyDescent="0.2">
      <c r="F94" s="27"/>
      <c r="G94" s="27"/>
    </row>
    <row r="95" spans="3:7" x14ac:dyDescent="0.2">
      <c r="F95" s="27"/>
      <c r="G95" s="27"/>
    </row>
    <row r="96" spans="3:7" x14ac:dyDescent="0.2">
      <c r="F96" s="27"/>
      <c r="G96" s="27"/>
    </row>
    <row r="97" spans="6:7" x14ac:dyDescent="0.2">
      <c r="F97" s="27"/>
      <c r="G97" s="27"/>
    </row>
    <row r="98" spans="6:7" x14ac:dyDescent="0.2">
      <c r="F98" s="27"/>
      <c r="G98" s="27"/>
    </row>
    <row r="99" spans="6:7" x14ac:dyDescent="0.2">
      <c r="F99" s="27"/>
      <c r="G99" s="27"/>
    </row>
    <row r="100" spans="6:7" x14ac:dyDescent="0.2">
      <c r="F100" s="27"/>
      <c r="G100" s="27"/>
    </row>
    <row r="101" spans="6:7" x14ac:dyDescent="0.2">
      <c r="F101" s="27"/>
      <c r="G101" s="27"/>
    </row>
    <row r="102" spans="6:7" x14ac:dyDescent="0.2">
      <c r="F102" s="27"/>
      <c r="G102" s="27"/>
    </row>
    <row r="103" spans="6:7" x14ac:dyDescent="0.2">
      <c r="F103" s="27"/>
      <c r="G103" s="27"/>
    </row>
    <row r="104" spans="6:7" x14ac:dyDescent="0.2">
      <c r="F104" s="27"/>
      <c r="G104" s="27"/>
    </row>
    <row r="105" spans="6:7" x14ac:dyDescent="0.2">
      <c r="F105" s="27"/>
      <c r="G105" s="27"/>
    </row>
    <row r="106" spans="6:7" x14ac:dyDescent="0.2">
      <c r="F106" s="27"/>
      <c r="G106" s="27"/>
    </row>
    <row r="107" spans="6:7" x14ac:dyDescent="0.2">
      <c r="F107" s="27"/>
      <c r="G107" s="27"/>
    </row>
    <row r="108" spans="6:7" x14ac:dyDescent="0.2">
      <c r="F108" s="27"/>
      <c r="G108" s="27"/>
    </row>
    <row r="109" spans="6:7" x14ac:dyDescent="0.2">
      <c r="F109" s="27"/>
      <c r="G109" s="27"/>
    </row>
    <row r="110" spans="6:7" x14ac:dyDescent="0.2">
      <c r="F110" s="27"/>
      <c r="G110" s="27"/>
    </row>
    <row r="111" spans="6:7" x14ac:dyDescent="0.2">
      <c r="F111" s="27"/>
      <c r="G111" s="27"/>
    </row>
    <row r="112" spans="6:7" x14ac:dyDescent="0.2">
      <c r="F112" s="27"/>
      <c r="G112" s="27"/>
    </row>
    <row r="113" spans="6:7" x14ac:dyDescent="0.2">
      <c r="F113" s="27"/>
      <c r="G113" s="27"/>
    </row>
    <row r="114" spans="6:7" x14ac:dyDescent="0.2">
      <c r="F114" s="27"/>
      <c r="G114" s="27"/>
    </row>
    <row r="115" spans="6:7" x14ac:dyDescent="0.2">
      <c r="F115" s="27"/>
      <c r="G115" s="27"/>
    </row>
    <row r="116" spans="6:7" x14ac:dyDescent="0.2">
      <c r="F116" s="27"/>
      <c r="G116" s="27"/>
    </row>
    <row r="117" spans="6:7" x14ac:dyDescent="0.2">
      <c r="F117" s="27"/>
      <c r="G117" s="27"/>
    </row>
    <row r="118" spans="6:7" x14ac:dyDescent="0.2">
      <c r="F118" s="27"/>
      <c r="G118" s="27"/>
    </row>
    <row r="119" spans="6:7" x14ac:dyDescent="0.2">
      <c r="F119" s="27"/>
      <c r="G119" s="27"/>
    </row>
    <row r="120" spans="6:7" x14ac:dyDescent="0.2">
      <c r="F120" s="27"/>
      <c r="G120" s="27"/>
    </row>
    <row r="121" spans="6:7" x14ac:dyDescent="0.2">
      <c r="F121" s="27"/>
      <c r="G121" s="27"/>
    </row>
    <row r="122" spans="6:7" x14ac:dyDescent="0.2">
      <c r="F122" s="27"/>
      <c r="G122" s="27"/>
    </row>
    <row r="123" spans="6:7" x14ac:dyDescent="0.2">
      <c r="F123" s="27"/>
      <c r="G123" s="27"/>
    </row>
    <row r="124" spans="6:7" x14ac:dyDescent="0.2">
      <c r="F124" s="27"/>
      <c r="G124" s="27"/>
    </row>
    <row r="125" spans="6:7" x14ac:dyDescent="0.2">
      <c r="F125" s="27"/>
      <c r="G125" s="27"/>
    </row>
    <row r="126" spans="6:7" x14ac:dyDescent="0.2">
      <c r="F126" s="27"/>
      <c r="G126" s="27"/>
    </row>
    <row r="127" spans="6:7" x14ac:dyDescent="0.2">
      <c r="F127" s="27"/>
      <c r="G127" s="27"/>
    </row>
    <row r="128" spans="6:7" x14ac:dyDescent="0.2">
      <c r="F128" s="27"/>
      <c r="G128" s="27"/>
    </row>
    <row r="129" spans="6:7" x14ac:dyDescent="0.2">
      <c r="F129" s="27"/>
      <c r="G129" s="27"/>
    </row>
    <row r="130" spans="6:7" x14ac:dyDescent="0.2">
      <c r="F130" s="27"/>
      <c r="G130" s="27"/>
    </row>
    <row r="131" spans="6:7" x14ac:dyDescent="0.2">
      <c r="F131" s="27"/>
      <c r="G131" s="27"/>
    </row>
    <row r="132" spans="6:7" x14ac:dyDescent="0.2">
      <c r="F132" s="27"/>
      <c r="G132" s="27"/>
    </row>
    <row r="133" spans="6:7" x14ac:dyDescent="0.2">
      <c r="F133" s="27"/>
      <c r="G133" s="27"/>
    </row>
    <row r="134" spans="6:7" x14ac:dyDescent="0.2">
      <c r="F134" s="27"/>
      <c r="G134" s="27"/>
    </row>
    <row r="135" spans="6:7" x14ac:dyDescent="0.2">
      <c r="F135" s="27"/>
      <c r="G135" s="27"/>
    </row>
    <row r="136" spans="6:7" x14ac:dyDescent="0.2">
      <c r="F136" s="27"/>
      <c r="G136" s="27"/>
    </row>
    <row r="137" spans="6:7" x14ac:dyDescent="0.2">
      <c r="F137" s="27"/>
      <c r="G137" s="27"/>
    </row>
    <row r="138" spans="6:7" x14ac:dyDescent="0.2">
      <c r="F138" s="27"/>
      <c r="G138" s="27"/>
    </row>
    <row r="139" spans="6:7" x14ac:dyDescent="0.2">
      <c r="F139" s="27"/>
      <c r="G139" s="27"/>
    </row>
    <row r="140" spans="6:7" x14ac:dyDescent="0.2">
      <c r="F140" s="27"/>
      <c r="G140" s="27"/>
    </row>
    <row r="141" spans="6:7" x14ac:dyDescent="0.2">
      <c r="F141" s="27"/>
      <c r="G141" s="27"/>
    </row>
    <row r="142" spans="6:7" x14ac:dyDescent="0.2">
      <c r="F142" s="27"/>
      <c r="G142" s="27"/>
    </row>
    <row r="143" spans="6:7" x14ac:dyDescent="0.2">
      <c r="F143" s="27"/>
      <c r="G143" s="27"/>
    </row>
    <row r="144" spans="6:7" x14ac:dyDescent="0.2">
      <c r="F144" s="27"/>
      <c r="G144" s="27"/>
    </row>
    <row r="145" spans="6:7" x14ac:dyDescent="0.2">
      <c r="F145" s="27"/>
      <c r="G145" s="27"/>
    </row>
    <row r="146" spans="6:7" x14ac:dyDescent="0.2">
      <c r="F146" s="27"/>
      <c r="G146" s="27"/>
    </row>
    <row r="147" spans="6:7" x14ac:dyDescent="0.2">
      <c r="F147" s="27"/>
      <c r="G147" s="27"/>
    </row>
    <row r="148" spans="6:7" x14ac:dyDescent="0.2">
      <c r="F148" s="27"/>
      <c r="G148" s="27"/>
    </row>
    <row r="149" spans="6:7" x14ac:dyDescent="0.2">
      <c r="F149" s="27"/>
      <c r="G149" s="27"/>
    </row>
    <row r="150" spans="6:7" x14ac:dyDescent="0.2">
      <c r="F150" s="27"/>
      <c r="G150" s="27"/>
    </row>
    <row r="151" spans="6:7" x14ac:dyDescent="0.2">
      <c r="F151" s="27"/>
      <c r="G151" s="27"/>
    </row>
    <row r="152" spans="6:7" x14ac:dyDescent="0.2">
      <c r="F152" s="27"/>
      <c r="G152" s="27"/>
    </row>
    <row r="153" spans="6:7" x14ac:dyDescent="0.2">
      <c r="F153" s="27"/>
      <c r="G153" s="27"/>
    </row>
    <row r="154" spans="6:7" x14ac:dyDescent="0.2">
      <c r="F154" s="27"/>
      <c r="G154" s="27"/>
    </row>
    <row r="155" spans="6:7" x14ac:dyDescent="0.2">
      <c r="F155" s="27"/>
      <c r="G155" s="27"/>
    </row>
    <row r="156" spans="6:7" x14ac:dyDescent="0.2">
      <c r="F156" s="27"/>
      <c r="G156" s="27"/>
    </row>
    <row r="157" spans="6:7" x14ac:dyDescent="0.2">
      <c r="F157" s="27"/>
      <c r="G157" s="27"/>
    </row>
    <row r="158" spans="6:7" x14ac:dyDescent="0.2">
      <c r="F158" s="27"/>
      <c r="G158" s="27"/>
    </row>
    <row r="159" spans="6:7" x14ac:dyDescent="0.2">
      <c r="F159" s="27"/>
      <c r="G159" s="27"/>
    </row>
    <row r="160" spans="6:7" x14ac:dyDescent="0.2">
      <c r="F160" s="27"/>
      <c r="G160" s="27"/>
    </row>
    <row r="161" spans="6:7" x14ac:dyDescent="0.2">
      <c r="F161" s="27"/>
      <c r="G161" s="27"/>
    </row>
    <row r="162" spans="6:7" x14ac:dyDescent="0.2">
      <c r="F162" s="27"/>
      <c r="G162" s="27"/>
    </row>
    <row r="163" spans="6:7" x14ac:dyDescent="0.2">
      <c r="F163" s="27"/>
      <c r="G163" s="27"/>
    </row>
    <row r="164" spans="6:7" x14ac:dyDescent="0.2">
      <c r="F164" s="27"/>
      <c r="G164" s="27"/>
    </row>
    <row r="165" spans="6:7" x14ac:dyDescent="0.2">
      <c r="F165" s="27"/>
      <c r="G165" s="27"/>
    </row>
    <row r="166" spans="6:7" x14ac:dyDescent="0.2">
      <c r="F166" s="27"/>
      <c r="G166" s="27"/>
    </row>
    <row r="167" spans="6:7" x14ac:dyDescent="0.2">
      <c r="F167" s="27"/>
      <c r="G167" s="27"/>
    </row>
    <row r="168" spans="6:7" x14ac:dyDescent="0.2">
      <c r="F168" s="27"/>
      <c r="G168" s="27"/>
    </row>
    <row r="169" spans="6:7" x14ac:dyDescent="0.2">
      <c r="F169" s="27"/>
      <c r="G169" s="27"/>
    </row>
    <row r="170" spans="6:7" x14ac:dyDescent="0.2">
      <c r="F170" s="27"/>
      <c r="G170" s="27"/>
    </row>
    <row r="171" spans="6:7" x14ac:dyDescent="0.2">
      <c r="F171" s="27"/>
      <c r="G171" s="27"/>
    </row>
    <row r="172" spans="6:7" x14ac:dyDescent="0.2">
      <c r="F172" s="27"/>
      <c r="G172" s="27"/>
    </row>
    <row r="173" spans="6:7" x14ac:dyDescent="0.2">
      <c r="F173" s="27"/>
      <c r="G173" s="27"/>
    </row>
    <row r="174" spans="6:7" x14ac:dyDescent="0.2">
      <c r="F174" s="27"/>
      <c r="G174" s="27"/>
    </row>
    <row r="175" spans="6:7" x14ac:dyDescent="0.2">
      <c r="F175" s="27"/>
      <c r="G175" s="27"/>
    </row>
    <row r="176" spans="6:7" x14ac:dyDescent="0.2">
      <c r="F176" s="27"/>
      <c r="G176" s="27"/>
    </row>
    <row r="177" spans="6:7" x14ac:dyDescent="0.2">
      <c r="F177" s="27"/>
      <c r="G177" s="27"/>
    </row>
    <row r="178" spans="6:7" x14ac:dyDescent="0.2">
      <c r="F178" s="27"/>
      <c r="G178" s="27"/>
    </row>
    <row r="179" spans="6:7" x14ac:dyDescent="0.2">
      <c r="F179" s="27"/>
      <c r="G179" s="27"/>
    </row>
    <row r="180" spans="6:7" x14ac:dyDescent="0.2">
      <c r="F180" s="27"/>
      <c r="G180" s="27"/>
    </row>
    <row r="181" spans="6:7" x14ac:dyDescent="0.2">
      <c r="F181" s="27"/>
      <c r="G181" s="27"/>
    </row>
    <row r="182" spans="6:7" x14ac:dyDescent="0.2">
      <c r="F182" s="27"/>
      <c r="G182" s="27"/>
    </row>
    <row r="183" spans="6:7" x14ac:dyDescent="0.2">
      <c r="F183" s="27"/>
      <c r="G183" s="27"/>
    </row>
    <row r="184" spans="6:7" x14ac:dyDescent="0.2">
      <c r="F184" s="27"/>
      <c r="G184" s="27"/>
    </row>
    <row r="185" spans="6:7" x14ac:dyDescent="0.2">
      <c r="F185" s="27"/>
      <c r="G185" s="27"/>
    </row>
  </sheetData>
  <mergeCells count="10">
    <mergeCell ref="B40:D40"/>
    <mergeCell ref="J4:J5"/>
    <mergeCell ref="A1:K1"/>
    <mergeCell ref="K4:K5"/>
    <mergeCell ref="A2:K2"/>
    <mergeCell ref="C4:C5"/>
    <mergeCell ref="E4:I4"/>
    <mergeCell ref="D4:D5"/>
    <mergeCell ref="A4:A5"/>
    <mergeCell ref="B4:B5"/>
  </mergeCells>
  <hyperlinks>
    <hyperlink ref="B40"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2020-08-09T08:12:10Z</dcterms:modified>
</cp:coreProperties>
</file>