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 Mary\MINSA casa x Emergencia 01.09.20\PORTAL  TRANSP . SAIP\PORTAL TRANSPARENCIA\INFORMAC. para el PORTAL.Comunicaciones\Transparencia Deveng 2021\Enero 2021\"/>
    </mc:Choice>
  </mc:AlternateContent>
  <bookViews>
    <workbookView xWindow="0" yWindow="0" windowWidth="28800" windowHeight="12435"/>
  </bookViews>
  <sheets>
    <sheet name="CONSOLIDADO" sheetId="11" r:id="rId1"/>
    <sheet name="PLIEGO MINSA" sheetId="5" r:id="rId2"/>
    <sheet name="UE ADSCRITAS AL PLIEGO MINSA" sheetId="9" r:id="rId3"/>
  </sheets>
  <definedNames>
    <definedName name="_xlnm._FilterDatabase" localSheetId="1" hidden="1">'PLIEGO MINSA'!$A$5:$J$55</definedName>
    <definedName name="_xlnm._FilterDatabase" localSheetId="2" hidden="1">'UE ADSCRITAS AL PLIEGO MINSA'!#REF!</definedName>
    <definedName name="_xlnm.Print_Area" localSheetId="0">CONSOLIDADO!$B$2:$E$27</definedName>
    <definedName name="_xlnm.Print_Area" localSheetId="1">'PLIEGO MINSA'!$A$1:$J$55</definedName>
    <definedName name="_xlnm.Print_Area" localSheetId="2">'UE ADSCRITAS AL PLIEGO MINSA'!$A$1:$J$18</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E7" i="9" l="1"/>
  <c r="E18" i="11" l="1"/>
  <c r="D18" i="11"/>
  <c r="C18" i="11"/>
  <c r="F13" i="9"/>
  <c r="E13" i="9"/>
  <c r="D13" i="9"/>
  <c r="G42" i="5"/>
  <c r="H42" i="5" s="1"/>
  <c r="I19" i="5"/>
  <c r="J19" i="5" s="1"/>
  <c r="G19" i="5"/>
  <c r="H19" i="5" s="1"/>
  <c r="G18" i="5"/>
  <c r="H18" i="5" s="1"/>
  <c r="G17" i="5"/>
  <c r="I17" i="5" s="1"/>
  <c r="J17" i="5" s="1"/>
  <c r="G52" i="5"/>
  <c r="I52" i="5" s="1"/>
  <c r="J52" i="5" s="1"/>
  <c r="F51" i="5"/>
  <c r="E51" i="5"/>
  <c r="D51" i="5"/>
  <c r="F49" i="5"/>
  <c r="E49" i="5"/>
  <c r="D49" i="5"/>
  <c r="F47" i="5"/>
  <c r="E47" i="5"/>
  <c r="D47" i="5"/>
  <c r="G46" i="5"/>
  <c r="H46" i="5" s="1"/>
  <c r="F45" i="5"/>
  <c r="G45" i="5" s="1"/>
  <c r="E45" i="5"/>
  <c r="D45" i="5"/>
  <c r="D20" i="5"/>
  <c r="F15" i="5"/>
  <c r="E15" i="5"/>
  <c r="D15" i="5"/>
  <c r="F13" i="5"/>
  <c r="E13" i="5"/>
  <c r="D13" i="5"/>
  <c r="F11" i="5"/>
  <c r="E11" i="5"/>
  <c r="D11" i="5"/>
  <c r="I45" i="5" l="1"/>
  <c r="H45" i="5"/>
  <c r="H52" i="5"/>
  <c r="I46" i="5"/>
  <c r="J46" i="5" s="1"/>
  <c r="I42" i="5"/>
  <c r="J42" i="5" s="1"/>
  <c r="I18" i="5"/>
  <c r="J18" i="5" s="1"/>
  <c r="H17" i="5"/>
  <c r="D7" i="9" l="1"/>
  <c r="G14" i="9"/>
  <c r="I14" i="9" s="1"/>
  <c r="G12" i="9"/>
  <c r="I12" i="9" s="1"/>
  <c r="G11" i="9"/>
  <c r="I11" i="9" s="1"/>
  <c r="G10" i="9"/>
  <c r="I10" i="9" s="1"/>
  <c r="G9" i="9"/>
  <c r="I9" i="9" s="1"/>
  <c r="G8" i="9"/>
  <c r="I8" i="9" s="1"/>
  <c r="G50" i="5"/>
  <c r="I50" i="5" s="1"/>
  <c r="G48" i="5"/>
  <c r="I48" i="5" s="1"/>
  <c r="G44" i="5"/>
  <c r="I44" i="5" s="1"/>
  <c r="G43" i="5"/>
  <c r="I43" i="5" s="1"/>
  <c r="G41" i="5"/>
  <c r="I41" i="5" s="1"/>
  <c r="G40" i="5"/>
  <c r="I40" i="5" s="1"/>
  <c r="G39" i="5"/>
  <c r="I39" i="5" s="1"/>
  <c r="G38" i="5"/>
  <c r="I38" i="5" s="1"/>
  <c r="G37" i="5"/>
  <c r="I37" i="5" s="1"/>
  <c r="G36" i="5"/>
  <c r="I36" i="5" s="1"/>
  <c r="G35" i="5"/>
  <c r="I35" i="5" s="1"/>
  <c r="G34" i="5"/>
  <c r="I34" i="5" s="1"/>
  <c r="G33" i="5"/>
  <c r="I33" i="5" s="1"/>
  <c r="G32" i="5"/>
  <c r="I32" i="5" s="1"/>
  <c r="G31" i="5"/>
  <c r="I31" i="5" s="1"/>
  <c r="G30" i="5"/>
  <c r="I30" i="5" s="1"/>
  <c r="G29" i="5"/>
  <c r="I29" i="5" s="1"/>
  <c r="G28" i="5"/>
  <c r="I28" i="5" s="1"/>
  <c r="G27" i="5"/>
  <c r="I27" i="5" s="1"/>
  <c r="G26" i="5"/>
  <c r="I26" i="5" s="1"/>
  <c r="G25" i="5"/>
  <c r="I25" i="5" s="1"/>
  <c r="G24" i="5"/>
  <c r="I24" i="5" s="1"/>
  <c r="G23" i="5"/>
  <c r="I23" i="5" s="1"/>
  <c r="G22" i="5"/>
  <c r="I22" i="5" s="1"/>
  <c r="G21" i="5"/>
  <c r="I21" i="5" s="1"/>
  <c r="G16" i="5"/>
  <c r="I16" i="5" s="1"/>
  <c r="G14" i="5"/>
  <c r="I14" i="5" s="1"/>
  <c r="G12" i="5"/>
  <c r="I12" i="5" s="1"/>
  <c r="G10" i="5"/>
  <c r="I10" i="5" s="1"/>
  <c r="G9" i="5"/>
  <c r="I9" i="5" s="1"/>
  <c r="G8" i="5"/>
  <c r="I8" i="5" s="1"/>
  <c r="G47" i="5"/>
  <c r="I47" i="5" s="1"/>
  <c r="D7" i="5"/>
  <c r="D6" i="5" s="1"/>
  <c r="D6" i="9" l="1"/>
  <c r="F7" i="9"/>
  <c r="G7" i="9" s="1"/>
  <c r="I7" i="9" s="1"/>
  <c r="G13" i="9"/>
  <c r="I13" i="9" s="1"/>
  <c r="G51" i="5"/>
  <c r="I51" i="5" s="1"/>
  <c r="G49" i="5"/>
  <c r="I49" i="5" s="1"/>
  <c r="F20" i="5"/>
  <c r="G20" i="5" s="1"/>
  <c r="I20" i="5" s="1"/>
  <c r="G15" i="5"/>
  <c r="I15" i="5" s="1"/>
  <c r="G13" i="5"/>
  <c r="I13" i="5" s="1"/>
  <c r="F7" i="5"/>
  <c r="G7" i="5" s="1"/>
  <c r="I7" i="5" s="1"/>
  <c r="F6" i="9" l="1"/>
  <c r="G6" i="9" s="1"/>
  <c r="I6" i="9" s="1"/>
  <c r="E7" i="5" l="1"/>
  <c r="J12" i="5" l="1"/>
  <c r="H12" i="5" l="1"/>
  <c r="J12" i="9"/>
  <c r="E20" i="5"/>
  <c r="E6" i="5" s="1"/>
  <c r="H12" i="9" l="1"/>
  <c r="J9" i="5" l="1"/>
  <c r="J10" i="5"/>
  <c r="H8" i="5" l="1"/>
  <c r="H10" i="5"/>
  <c r="H9" i="5"/>
  <c r="C21" i="11" l="1"/>
  <c r="D21" i="11" l="1"/>
  <c r="E21" i="11" s="1"/>
  <c r="H51" i="5"/>
  <c r="J21" i="5" l="1"/>
  <c r="H21" i="5"/>
  <c r="J14" i="5"/>
  <c r="H14" i="5"/>
  <c r="C15" i="11"/>
  <c r="D15" i="11" l="1"/>
  <c r="E15" i="11" s="1"/>
  <c r="H26" i="5"/>
  <c r="H24" i="5"/>
  <c r="H13" i="5" l="1"/>
  <c r="J26" i="5"/>
  <c r="J24" i="5"/>
  <c r="C14" i="11" l="1"/>
  <c r="J8" i="9"/>
  <c r="J14" i="9"/>
  <c r="J11" i="9"/>
  <c r="J10" i="9"/>
  <c r="J9" i="9"/>
  <c r="H8" i="9"/>
  <c r="H9" i="9" l="1"/>
  <c r="H10" i="9"/>
  <c r="H11" i="9"/>
  <c r="H14" i="9"/>
  <c r="H44" i="5" l="1"/>
  <c r="J43" i="5"/>
  <c r="J41" i="5"/>
  <c r="H40" i="5"/>
  <c r="H39" i="5"/>
  <c r="J38" i="5"/>
  <c r="H37" i="5"/>
  <c r="H36" i="5"/>
  <c r="H35" i="5"/>
  <c r="J34" i="5"/>
  <c r="H33" i="5"/>
  <c r="J32" i="5"/>
  <c r="J31" i="5"/>
  <c r="J30" i="5"/>
  <c r="H29" i="5"/>
  <c r="H28" i="5"/>
  <c r="H27" i="5"/>
  <c r="J25" i="5"/>
  <c r="J23" i="5"/>
  <c r="J22" i="5"/>
  <c r="J16" i="5"/>
  <c r="J44" i="5" l="1"/>
  <c r="J40" i="5"/>
  <c r="J36" i="5"/>
  <c r="J33" i="5"/>
  <c r="J39" i="5"/>
  <c r="H22" i="5"/>
  <c r="H38" i="5"/>
  <c r="H32" i="5"/>
  <c r="H30" i="5"/>
  <c r="H41" i="5"/>
  <c r="J37" i="5"/>
  <c r="J29" i="5"/>
  <c r="H23" i="5"/>
  <c r="H25" i="5"/>
  <c r="H34" i="5"/>
  <c r="J28" i="5"/>
  <c r="H31" i="5"/>
  <c r="H43" i="5"/>
  <c r="J35" i="5"/>
  <c r="J27" i="5"/>
  <c r="D19" i="11" l="1"/>
  <c r="C19" i="11"/>
  <c r="E19" i="11" l="1"/>
  <c r="H13" i="9" l="1"/>
  <c r="J50" i="5"/>
  <c r="J48" i="5"/>
  <c r="H20" i="5" l="1"/>
  <c r="D20" i="11"/>
  <c r="H50" i="5"/>
  <c r="H48" i="5"/>
  <c r="E6" i="9" l="1"/>
  <c r="H47" i="5" l="1"/>
  <c r="H49" i="5"/>
  <c r="C20" i="11"/>
  <c r="D16" i="11" l="1"/>
  <c r="C13" i="11" l="1"/>
  <c r="E20" i="11" l="1"/>
  <c r="C16" i="11" l="1"/>
  <c r="H16" i="5"/>
  <c r="E16" i="11" l="1"/>
  <c r="H15" i="5"/>
  <c r="C17" i="11"/>
  <c r="C12" i="11" s="1"/>
  <c r="D17" i="11" l="1"/>
  <c r="E17" i="11" l="1"/>
  <c r="C23" i="11" l="1"/>
  <c r="C22" i="11" l="1"/>
  <c r="C11" i="11" s="1"/>
  <c r="D22" i="11" l="1"/>
  <c r="E22" i="11" s="1"/>
  <c r="H7" i="9"/>
  <c r="D23" i="11" l="1"/>
  <c r="E23" i="11" l="1"/>
  <c r="H6" i="9"/>
  <c r="H7" i="5" l="1"/>
  <c r="D13" i="11" l="1"/>
  <c r="E13" i="11" l="1"/>
  <c r="E10" i="11" l="1"/>
  <c r="D14" i="11"/>
  <c r="G11" i="5"/>
  <c r="H11" i="5" s="1"/>
  <c r="F6" i="5"/>
  <c r="G6" i="5" s="1"/>
  <c r="E14" i="11" l="1"/>
  <c r="D12" i="11"/>
  <c r="I6" i="5"/>
  <c r="H6" i="5"/>
  <c r="I11" i="5"/>
  <c r="D11" i="11" l="1"/>
  <c r="E11" i="11" s="1"/>
  <c r="E12" i="11"/>
</calcChain>
</file>

<file path=xl/sharedStrings.xml><?xml version="1.0" encoding="utf-8"?>
<sst xmlns="http://schemas.openxmlformats.org/spreadsheetml/2006/main" count="114" uniqueCount="100">
  <si>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</si>
  <si>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</si>
  <si>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</si>
  <si>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</si>
  <si>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</si>
  <si>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</si>
  <si>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</si>
  <si>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</si>
  <si>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</si>
  <si>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</si>
  <si>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</si>
  <si>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</si>
  <si>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</si>
  <si>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</si>
  <si>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</si>
  <si>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</si>
  <si>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</si>
  <si>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</si>
  <si>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</si>
  <si>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</si>
  <si>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</si>
  <si>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</si>
  <si>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</si>
  <si>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</si>
  <si>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</si>
  <si>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</si>
  <si>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</si>
  <si>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</si>
  <si>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2178583: MEJORAMIENTO DE LA CAPACIDAD RESOLUTIVA DEL SERVICIO DE NEUROCIRUGIA Y DE LA SALA DE OPERACIONES DEL HOSPITAL DOS DE MAYO</t>
  </si>
  <si>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</si>
  <si>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</si>
  <si>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</si>
  <si>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</si>
  <si>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</si>
  <si>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144-1684: DIRECCION DE REDES INTEGRADAS DE SALUD LIMA NORTE</t>
  </si>
  <si>
    <t>2251577: MEJORAMIENTO DE LOS SERVICIOS EN SALUD PUESTO DE SALUD LUIS ENRIQUE, CARABAYLLO, RED DE SALUD VI TUPAC AMARU, LIMA</t>
  </si>
  <si>
    <t>Unidad Ejecutora 145-1685: DIRECCION DE REDES INTEGRADAS DE SALUD LIMA SUR</t>
  </si>
  <si>
    <t>2112841: FORTALECIMIENTO DE LA CAPACIDAD RESOLUTIVA DEL CENTRO DE SALUD I-4 VILLA MARIA DEL TRIUNFO DE LA DISA II LIMA SUR</t>
  </si>
  <si>
    <t>2193990: AMPLIACION DE LA CAPACIDAD DE RESPUESTA EN EL TRATAMIENTO AMBULATORIO DEL CANCER DEL INSTITUTO NACIONAL DE ENFERMEDADES NEOPLASICAS, LIMA - PERU</t>
  </si>
  <si>
    <t>Unidad Ejecutora 001-117: ADMINISTRACION CENTRAL - MINSA</t>
  </si>
  <si>
    <t>Unidad Ejecutora 028-144: HOSPITAL NACIONAL DOS DE MAYO</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</si>
  <si>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</si>
  <si>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</si>
  <si>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</si>
  <si>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</si>
  <si>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 xml:space="preserve">
Código Unificado
</t>
  </si>
  <si>
    <t>Código Unificado</t>
  </si>
  <si>
    <t>2285839: MEJORAMIENTO Y AMPLIACION DE LOS SERVICIOS DE SALUD DEL ESTABLECIMIENTO DE SALUD LLATA, DISTRITO DE LLATA, PROVINCIA DE HUAMALIES - REGION HUANUCO</t>
  </si>
  <si>
    <t>2414624: MEJORAMIENTO Y AMPLIACION DE LOS SERVICIOS DE SALUD DEL HOSPITAL NACIONAL SERGIO ENRIQUE BERNALES LOCALIDAD DE COLLIQUE DEL DISTRITO DE COMAS - PROVINCIA DE LIMA - DEPARTAMENTO DE LIMA</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</si>
  <si>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</si>
  <si>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</si>
  <si>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</si>
  <si>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</si>
  <si>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</si>
  <si>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</si>
  <si>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</si>
  <si>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</si>
  <si>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</si>
  <si>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</si>
  <si>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2178584: MEJORAMIENTO DE LAS AREAS TECNICAS Y AREAS DE INVESTIGACION DEL CENTRO NACIONAL DE SALUD PUBLICA DEL INSTITUTO NACIONAL DE SALUD SEDE CHORRILLOS</t>
  </si>
  <si>
    <t>2461958: RENOVACION DE CERCO PERIMETRICO; EN EL(LA) INSTITUTO NACIONAL DE SALUD EN LA LOCALIDAD CHORRILLOS, DISTRITO DE CHORRILLOS, PROVINCIA LIMA, DEPARTAMENTO LIMA</t>
  </si>
  <si>
    <t>Unidad Ejecutora 009-125: INSTITUTO NACIONAL DE REHABILITACION</t>
  </si>
  <si>
    <t>2335476: MEJORAMIENTO Y AMPLIACION DE LOS SERVICIOS DE SALUD DEL ESTABLECIMIENTO DE SALUD PARCONA EN EL DISTRITO DE PARCONA, PROVINCIA Y DEPARTAMENTO DE ICA</t>
  </si>
  <si>
    <t xml:space="preserve">     009-125: INSTITUTO NACIONAL DE REHABILITACIÓN</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</si>
  <si>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</si>
  <si>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</si>
  <si>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2250037: MEJORAMIENTO DE LA CAPACIDAD RESOLUTIVA DEL ESTABLECIMIENTO DE SALUD ESTRATEGICO DE PUTINA, PROVINCIA SAN ANTONIO DE PUTINA - REGION PUNO</t>
  </si>
  <si>
    <t xml:space="preserve">     010-126: INSTITUTO NACIONAL DE SALUD DEL NIÑO</t>
  </si>
  <si>
    <t xml:space="preserve">     125-1655: PROGRAMA NACIONAL DE INVERSIONES EN SALUD</t>
  </si>
  <si>
    <t xml:space="preserve">     028-144: HOSPITAL NACIONAL DOS DE MAYO</t>
  </si>
  <si>
    <t xml:space="preserve">      144-1684: DIRECCIÓN DE REDES INTEGRADAS DE SALUD LIMA  NORTE          </t>
  </si>
  <si>
    <t xml:space="preserve">      145-1685: DIRECCIÓN DE REDES INTEGRADAS DE SALUD LIMA SUR</t>
  </si>
  <si>
    <t xml:space="preserve">                                                                                                                                                                                                                                                                                                                                                                                                                                                                                                                                                                                                                                                                              </t>
  </si>
  <si>
    <t>Unidad Ejecutora 146-1686: DIRECCION DE REDES INTEGRADAS DE SALUD LIMA ESTE</t>
  </si>
  <si>
    <t xml:space="preserve">      146-1686: DIRECCION DE REDES INTEGRADAS DE SALUD LIMA ESTE</t>
  </si>
  <si>
    <t>2056337: MEJORAMIENTO DE LA ATENCION DE LAS PERSONAS CON DISCAPACIDAD DE ALTA COMPLEJIDAD EN EL INSTITUTO NACIONAL DE REHABILITACION</t>
  </si>
  <si>
    <t>2493459: ADQUISICION DE CROMATOGRAFO, CROMATOGRAFO, ANALIZADOR DE OXIGENO Y LECTOR PARA PRUEBA DE ELISA; ADEMAS DE OTROS ACTIVOS EN EL(LA) CENTRO NACIONAL DE CONTROL DE CALIDAD EN LA LOCALIDAD CHORRILLOS, DISTRITO DE CHORRILLOS, PROVINCIA LIMA, DEPARTAMENTO LIMA</t>
  </si>
  <si>
    <t>DEL MINISTERIO DE SALUD AL MES DE ENERO 2021</t>
  </si>
  <si>
    <t>AL PLIEGO DEL MINISTERIO DE SALUD AL MES DE ENERO 2021</t>
  </si>
  <si>
    <t>AL MES DE ENERO 2021</t>
  </si>
  <si>
    <r>
      <t xml:space="preserve">Año de Ejecución: </t>
    </r>
    <r>
      <rPr>
        <b/>
        <sz val="10"/>
        <rFont val="Arial"/>
        <family val="2"/>
      </rPr>
      <t>2021</t>
    </r>
  </si>
  <si>
    <t>Ppto. 2021                    (PIM)</t>
  </si>
  <si>
    <t>AÑO 2021</t>
  </si>
  <si>
    <t>Ppto. Ejecución acumulada 2021</t>
  </si>
  <si>
    <t>Ppto. Ejecución Acumulada al 2020</t>
  </si>
  <si>
    <t>Ppto 2021 (PIM)</t>
  </si>
  <si>
    <t>Nivel de Ejecución Mes Enero (Devengado)</t>
  </si>
  <si>
    <t>Nivel de Ejecución Mes Enero   (Devengado)</t>
  </si>
  <si>
    <t>2404526: MEJORAMIENTO DE LOS SERVICIOS DE SALUD EN EE.SS I-1 ROSARIO BAJO - DISTRITO DE EL CARMEN DE LA FRONTERA - PROVINCIA DE HUANCABAMBA - DEPARTAMENTO DE PIURA</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</si>
  <si>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</si>
  <si>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Unidad Ejecutora 143-1683: DIRECCION DE REDES INTEGRADAS DE SALUD LIMA CENTRO</t>
  </si>
  <si>
    <t>2133722: CONSTRUCCION DE NUEVA INFRAESTRUCTURA E IMPLEMENTACION DEL ESTABLECIMIENTO DE SALUD CHACARILLA DE OTERO DE LA MICRORED DE SALUD PIEDRA LIZA, DIRECCION DE RED DE SALUD SAN JUAN DE LURIGANCHO, DIRECCION DE SALUD IV LIMA ESTE</t>
  </si>
  <si>
    <t>2297121: MEJORAMIENTO DEL SERVICIO DE CIRUGIA DE CABEZA Y CUELLO DEL HOSPITAL NACIONAL DOS DE MAYO</t>
  </si>
  <si>
    <t>2467266: ADQUISICION DE MONITOR MULTI PARAMETRO, VENTILADORES PARA CUIDADOS INTENSIVOS DE ADULTOS O PEDIATRICOS, VENTILADORES DE ALTA FRECUENCIA, MAQUINA DE ANESTESIA CON MONITOREO Y EQUIPO DE ELECTROCIRUGIA PARA CONO LEEP; EN EL(LA) EESS HOSPITAL NACIONAL DOS DE MAYO - LIMA EN LA LOCALIDAD LIMA, DISTRITO DE LIMA,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</si>
  <si>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</si>
  <si>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 xml:space="preserve">2426389: ADQUISICION DE AUTOCLAVES O ESTERILIZADORES DE VAPOR, MAQUINA DE ANESTESIA CON SISTEMA DE MONITOREO COMPLETO, UNIDADES DE MONITOREO DE SIGNOS VITALES MULTI PARAMETRO, LAMPARA CIALITICA, ELECTROBISTURI, LAMPARA CIALITICA, REFRIGERADOR O NEVERA PARA PROPOSITOS GENERALES, INCUBADORAS PARA EL TRANSPORTE DE PACIENTES O ACCESORIOS, ELECTROBISTURI, ASPIRADOR DE SECRECIONES, ASPIRADOR DE SECRECIONES, INCUBADORAS O CALENTADORES DE BEBES PARA USO CLINICO, ROTADOR SEROLOGICO. </t>
  </si>
  <si>
    <t>FUENTE DE INFORMACION: Transparencia Económica - Ministerio de Economía y Finanzas de fecha 02.02.2021</t>
  </si>
  <si>
    <t xml:space="preserve">    143-1683: DIRECCION DE REDES INTEGRADAS DE SALUD LIMA 
                   CENTRO</t>
  </si>
  <si>
    <t>2467215: ADQUISICION DE BOMBAS DE INFUSION DE JERINGA INTRAVENOSA, COLPOSCOPIO O VAGINOSCOPIO, EQUIPO ELECTROCARDIOGRAFO, NEBULIZADOR, MEDIDORES DE IMPEDANCIA, BANDEJAS PARA COMPRESAS, BAÑOS DE PARAFINA TERAPEUTICOS O SUS ACCESORIOS, EQUIPO DE TERAPIA LASER, EQUIPO DE FISIOTERAPIA, ASPIRADOR DE SECRECIONES, MICROSCOPIO BINOCULAR, CENTRIFUGAS, BICICLETAS ESTATICAS, EQUIPO DE TERAPIA COMBINADA, ESTERILIZACION CON GENERADOR ELECTRICO DE VAPOR, UNIDAD DENTAL, TONOMETROS PARA USO OFTALMICO, OXIMETRO DE PULSO</t>
  </si>
  <si>
    <t>Ejecución acumulada al 2021  (Devengado)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</si>
</sst>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6"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12"/>
      <name val="Arial"/>
      <family val="2"/>
    </font>
    <font>
      <sz val="7"/>
      <color rgb="FF222222"/>
      <name val="Verdana"/>
      <family val="2"/>
    </font>
    <font>
      <sz val="10"/>
      <name val="Arial Black"/>
      <family val="2"/>
    </font>
    <font>
      <b/>
      <sz val="7"/>
      <color indexed="18"/>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67">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3" fillId="2" borderId="5" xfId="9" applyFont="1" applyFill="1" applyBorder="1" applyAlignment="1">
      <alignment horizontal="left" wrapText="1"/>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3" fillId="0" borderId="0" xfId="0" applyFont="1" applyBorder="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0" fontId="10" fillId="2" borderId="31" xfId="9" applyFont="1" applyFill="1" applyBorder="1" applyAlignment="1">
      <alignment horizontal="left" wrapText="1"/>
    </xf>
    <xf numFmtId="168" fontId="17" fillId="5" borderId="32"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0" fontId="7" fillId="5" borderId="33" xfId="9" applyFont="1" applyFill="1" applyBorder="1" applyAlignment="1">
      <alignment horizontal="left"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17" fillId="6" borderId="4" xfId="2" applyNumberFormat="1" applyFont="1" applyFill="1" applyBorder="1" applyAlignment="1">
      <alignment horizontal="right" vertical="center" wrapText="1"/>
    </xf>
    <xf numFmtId="3" fontId="20" fillId="0" borderId="34"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164" fontId="32" fillId="2" borderId="0" xfId="1" applyFont="1" applyFill="1"/>
    <xf numFmtId="3" fontId="20" fillId="0" borderId="0" xfId="0" applyNumberFormat="1" applyFont="1" applyBorder="1" applyAlignment="1">
      <alignment horizontal="right" vertical="center" wrapText="1"/>
    </xf>
    <xf numFmtId="0" fontId="32" fillId="2" borderId="0" xfId="9" applyFont="1" applyFill="1"/>
    <xf numFmtId="3" fontId="32" fillId="2" borderId="0" xfId="9" applyNumberFormat="1" applyFont="1" applyFill="1"/>
    <xf numFmtId="3" fontId="13" fillId="0" borderId="0" xfId="10" applyNumberFormat="1" applyFont="1" applyFill="1" applyAlignment="1">
      <alignment horizontal="right"/>
    </xf>
    <xf numFmtId="3" fontId="13" fillId="0" borderId="0" xfId="10" applyNumberFormat="1" applyFont="1" applyFill="1"/>
    <xf numFmtId="164" fontId="7" fillId="2" borderId="0" xfId="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4" xfId="0" applyFont="1" applyBorder="1" applyAlignment="1">
      <alignment horizontal="justify" vertical="center" wrapText="1"/>
    </xf>
    <xf numFmtId="3" fontId="20" fillId="0" borderId="4" xfId="0" applyNumberFormat="1" applyFont="1" applyBorder="1" applyAlignment="1">
      <alignment horizontal="right" vertical="center" wrapText="1"/>
    </xf>
    <xf numFmtId="3" fontId="20" fillId="5" borderId="2" xfId="0" applyNumberFormat="1" applyFont="1" applyFill="1" applyBorder="1" applyAlignment="1">
      <alignment horizontal="right" vertical="center" wrapText="1"/>
    </xf>
    <xf numFmtId="0" fontId="13" fillId="2" borderId="11" xfId="9" applyFont="1" applyFill="1" applyBorder="1" applyAlignment="1">
      <alignment horizontal="left" wrapText="1"/>
    </xf>
    <xf numFmtId="3" fontId="7" fillId="5" borderId="35" xfId="9" applyNumberFormat="1" applyFont="1" applyFill="1" applyBorder="1" applyAlignment="1">
      <alignment horizontal="right"/>
    </xf>
    <xf numFmtId="4" fontId="33" fillId="7" borderId="0" xfId="0" applyNumberFormat="1" applyFont="1" applyFill="1" applyBorder="1" applyAlignment="1">
      <alignment horizontal="right" vertical="center" wrapText="1"/>
    </xf>
    <xf numFmtId="3" fontId="17" fillId="6" borderId="35" xfId="2" applyNumberFormat="1" applyFont="1" applyFill="1" applyBorder="1" applyAlignment="1">
      <alignment horizontal="left" vertical="center" wrapText="1"/>
    </xf>
    <xf numFmtId="0" fontId="33" fillId="7" borderId="0" xfId="0" applyFont="1" applyFill="1" applyBorder="1" applyAlignment="1">
      <alignment horizontal="right" vertical="center" wrapText="1"/>
    </xf>
    <xf numFmtId="3" fontId="33" fillId="7" borderId="0" xfId="0" applyNumberFormat="1" applyFont="1" applyFill="1" applyBorder="1" applyAlignment="1">
      <alignment horizontal="right" vertical="center" wrapText="1"/>
    </xf>
    <xf numFmtId="0" fontId="7" fillId="2" borderId="0" xfId="9" applyFont="1" applyFill="1"/>
    <xf numFmtId="0" fontId="34" fillId="0" borderId="0" xfId="0" applyFont="1" applyFill="1" applyBorder="1" applyAlignment="1">
      <alignment vertical="center" wrapText="1"/>
    </xf>
    <xf numFmtId="3" fontId="7" fillId="5" borderId="0" xfId="9" applyNumberFormat="1" applyFont="1" applyFill="1" applyBorder="1" applyAlignment="1">
      <alignment horizontal="right"/>
    </xf>
    <xf numFmtId="164" fontId="7" fillId="2" borderId="0" xfId="9" applyNumberFormat="1" applyFont="1" applyFill="1"/>
    <xf numFmtId="3" fontId="35" fillId="0" borderId="2" xfId="0" applyNumberFormat="1" applyFont="1" applyBorder="1" applyAlignment="1">
      <alignment vertical="center" wrapText="1"/>
    </xf>
    <xf numFmtId="167" fontId="21" fillId="4" borderId="2" xfId="0" applyNumberFormat="1" applyFont="1" applyFill="1" applyBorder="1" applyAlignment="1">
      <alignment horizontal="right" vertical="center"/>
    </xf>
    <xf numFmtId="167" fontId="4" fillId="4" borderId="13" xfId="0" applyNumberFormat="1" applyFont="1" applyFill="1" applyBorder="1" applyAlignment="1">
      <alignment horizontal="right" vertical="center"/>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36" xfId="10" applyFont="1" applyFill="1" applyBorder="1" applyAlignment="1">
      <alignment horizontal="center" vertical="center" wrapText="1"/>
    </xf>
    <xf numFmtId="0" fontId="11" fillId="3" borderId="37"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I32"/>
  <sheetViews>
    <sheetView tabSelected="1" workbookViewId="0">
      <selection activeCell="D8" sqref="D8:D9"/>
    </sheetView>
  </sheetViews>
  <sheetFormatPr baseColWidth="10" defaultColWidth="11.42578125" defaultRowHeight="15" x14ac:dyDescent="0.2"/>
  <cols>
    <col min="1" max="1" width="4.140625" style="1" customWidth="1"/>
    <col min="2" max="2" width="64.85546875" style="1" customWidth="1"/>
    <col min="3" max="3" width="16.28515625" style="1" customWidth="1"/>
    <col min="4" max="4" width="16.5703125" style="1" customWidth="1"/>
    <col min="5" max="5" width="10.7109375" style="3" customWidth="1"/>
    <col min="6" max="6" width="12.85546875" style="126" bestFit="1" customWidth="1"/>
    <col min="7" max="7" width="16.85546875" style="109" customWidth="1"/>
    <col min="8" max="8" width="17.7109375" style="1" bestFit="1" customWidth="1"/>
    <col min="9" max="9" width="18.42578125" style="1" bestFit="1" customWidth="1"/>
    <col min="10" max="16384" width="11.42578125" style="1"/>
  </cols>
  <sheetData>
    <row r="1" spans="2:9" ht="6.75" customHeight="1" x14ac:dyDescent="0.2">
      <c r="B1" s="140"/>
      <c r="C1" s="140"/>
      <c r="D1" s="140"/>
    </row>
    <row r="2" spans="2:9" ht="15.75" customHeight="1" x14ac:dyDescent="0.2">
      <c r="B2" s="141" t="s">
        <v>18</v>
      </c>
      <c r="C2" s="141"/>
      <c r="D2" s="141"/>
      <c r="E2" s="141"/>
      <c r="F2" s="127"/>
    </row>
    <row r="3" spans="2:9" ht="15" customHeight="1" x14ac:dyDescent="0.2">
      <c r="B3" s="141" t="s">
        <v>79</v>
      </c>
      <c r="C3" s="141"/>
      <c r="D3" s="141"/>
      <c r="E3" s="141"/>
    </row>
    <row r="4" spans="2:9" x14ac:dyDescent="0.2">
      <c r="B4" s="142"/>
      <c r="C4" s="142"/>
      <c r="D4" s="142"/>
    </row>
    <row r="5" spans="2:9" ht="12.75" customHeight="1" x14ac:dyDescent="0.2">
      <c r="B5" s="139" t="s">
        <v>80</v>
      </c>
      <c r="C5" s="139"/>
      <c r="D5" s="139"/>
      <c r="F5" s="128"/>
    </row>
    <row r="6" spans="2:9" ht="12.75" customHeight="1" x14ac:dyDescent="0.2">
      <c r="B6" s="139" t="s">
        <v>4</v>
      </c>
      <c r="C6" s="139"/>
      <c r="D6" s="139"/>
      <c r="F6" s="128"/>
    </row>
    <row r="7" spans="2:9" ht="12.75" customHeight="1" thickBot="1" x14ac:dyDescent="0.25">
      <c r="B7" s="2"/>
      <c r="C7" s="2"/>
      <c r="D7" s="2"/>
      <c r="F7" s="128"/>
    </row>
    <row r="8" spans="2:9" ht="13.5" customHeight="1" thickBot="1" x14ac:dyDescent="0.25">
      <c r="B8" s="135" t="s">
        <v>1</v>
      </c>
      <c r="C8" s="136" t="s">
        <v>2</v>
      </c>
      <c r="D8" s="137" t="s">
        <v>99</v>
      </c>
      <c r="E8" s="135" t="s">
        <v>7</v>
      </c>
    </row>
    <row r="9" spans="2:9" ht="39" customHeight="1" thickBot="1" x14ac:dyDescent="0.25">
      <c r="B9" s="135"/>
      <c r="C9" s="136"/>
      <c r="D9" s="138"/>
      <c r="E9" s="135"/>
    </row>
    <row r="10" spans="2:9" s="8" customFormat="1" ht="27" customHeight="1" thickBot="1" x14ac:dyDescent="0.25">
      <c r="B10" s="4" t="s">
        <v>0</v>
      </c>
      <c r="C10" s="7">
        <v>785445996</v>
      </c>
      <c r="D10" s="7">
        <v>9635031</v>
      </c>
      <c r="E10" s="45">
        <f t="shared" ref="E10:E23" si="0">D10/C10%</f>
        <v>1.2266955397402013</v>
      </c>
      <c r="F10" s="129"/>
      <c r="G10" s="110"/>
    </row>
    <row r="11" spans="2:9" s="8" customFormat="1" ht="24.75" customHeight="1" thickBot="1" x14ac:dyDescent="0.25">
      <c r="B11" s="77" t="s">
        <v>17</v>
      </c>
      <c r="C11" s="7">
        <f>C12+C22+C23</f>
        <v>785445996</v>
      </c>
      <c r="D11" s="7">
        <f>D12+D22+D23</f>
        <v>9635031</v>
      </c>
      <c r="E11" s="45">
        <f>D11/C11%</f>
        <v>1.2266955397402013</v>
      </c>
      <c r="F11" s="129"/>
      <c r="G11" s="110"/>
    </row>
    <row r="12" spans="2:9" ht="18" customHeight="1" x14ac:dyDescent="0.2">
      <c r="B12" s="9" t="s">
        <v>3</v>
      </c>
      <c r="C12" s="10">
        <f>SUM(C13:C21)</f>
        <v>765900308</v>
      </c>
      <c r="D12" s="10">
        <f>SUM(D13:D21)</f>
        <v>9635031</v>
      </c>
      <c r="E12" s="78">
        <f t="shared" si="0"/>
        <v>1.2580006691941428</v>
      </c>
      <c r="F12" s="113"/>
      <c r="G12" s="113"/>
    </row>
    <row r="13" spans="2:9" ht="20.100000000000001" customHeight="1" x14ac:dyDescent="0.2">
      <c r="B13" s="84" t="s">
        <v>20</v>
      </c>
      <c r="C13" s="85">
        <f>'PLIEGO MINSA'!E7</f>
        <v>332432062</v>
      </c>
      <c r="D13" s="85">
        <f>'PLIEGO MINSA'!G7</f>
        <v>0</v>
      </c>
      <c r="E13" s="12">
        <f t="shared" si="0"/>
        <v>0</v>
      </c>
      <c r="F13" s="113"/>
      <c r="G13" s="113"/>
      <c r="I13" s="107"/>
    </row>
    <row r="14" spans="2:9" ht="20.100000000000001" customHeight="1" x14ac:dyDescent="0.2">
      <c r="B14" s="84" t="s">
        <v>63</v>
      </c>
      <c r="C14" s="85">
        <f>'PLIEGO MINSA'!E11</f>
        <v>1600000</v>
      </c>
      <c r="D14" s="85">
        <f>'PLIEGO MINSA'!G11</f>
        <v>0</v>
      </c>
      <c r="E14" s="12">
        <f t="shared" si="0"/>
        <v>0</v>
      </c>
      <c r="F14" s="113"/>
      <c r="G14" s="113"/>
      <c r="I14" s="107"/>
    </row>
    <row r="15" spans="2:9" ht="20.100000000000001" customHeight="1" x14ac:dyDescent="0.2">
      <c r="B15" s="84" t="s">
        <v>67</v>
      </c>
      <c r="C15" s="85">
        <f>'PLIEGO MINSA'!E13</f>
        <v>961745</v>
      </c>
      <c r="D15" s="85">
        <f>'PLIEGO MINSA'!G13</f>
        <v>0</v>
      </c>
      <c r="E15" s="12">
        <f t="shared" si="0"/>
        <v>0</v>
      </c>
      <c r="F15" s="113"/>
      <c r="G15" s="107"/>
      <c r="I15" s="107"/>
    </row>
    <row r="16" spans="2:9" ht="20.100000000000001" customHeight="1" x14ac:dyDescent="0.2">
      <c r="B16" s="114" t="s">
        <v>69</v>
      </c>
      <c r="C16" s="115">
        <f>'PLIEGO MINSA'!E15</f>
        <v>5979999</v>
      </c>
      <c r="D16" s="115">
        <f>'PLIEGO MINSA'!G15</f>
        <v>0</v>
      </c>
      <c r="E16" s="12">
        <f t="shared" si="0"/>
        <v>0</v>
      </c>
      <c r="F16" s="113"/>
      <c r="H16" s="113"/>
      <c r="I16" s="113"/>
    </row>
    <row r="17" spans="2:9" ht="20.100000000000001" customHeight="1" x14ac:dyDescent="0.2">
      <c r="B17" s="114" t="s">
        <v>68</v>
      </c>
      <c r="C17" s="115">
        <f>'PLIEGO MINSA'!E20</f>
        <v>414965705</v>
      </c>
      <c r="D17" s="115">
        <f>'PLIEGO MINSA'!G20</f>
        <v>9237414</v>
      </c>
      <c r="E17" s="116">
        <f t="shared" si="0"/>
        <v>2.2260668505123817</v>
      </c>
      <c r="F17" s="113"/>
      <c r="H17" s="113"/>
      <c r="I17" s="113"/>
    </row>
    <row r="18" spans="2:9" ht="34.5" customHeight="1" x14ac:dyDescent="0.2">
      <c r="B18" s="114" t="s">
        <v>97</v>
      </c>
      <c r="C18" s="115">
        <f>'PLIEGO MINSA'!E45</f>
        <v>720035</v>
      </c>
      <c r="D18" s="115">
        <f>'PLIEGO MINSA'!G45</f>
        <v>0</v>
      </c>
      <c r="E18" s="116">
        <f t="shared" si="0"/>
        <v>0</v>
      </c>
      <c r="F18" s="113"/>
      <c r="H18" s="113"/>
      <c r="I18" s="113"/>
    </row>
    <row r="19" spans="2:9" ht="20.100000000000001" customHeight="1" x14ac:dyDescent="0.2">
      <c r="B19" s="11" t="s">
        <v>70</v>
      </c>
      <c r="C19" s="115">
        <f>'PLIEGO MINSA'!E47</f>
        <v>3853834</v>
      </c>
      <c r="D19" s="115">
        <f>'PLIEGO MINSA'!G47</f>
        <v>397617</v>
      </c>
      <c r="E19" s="116">
        <f t="shared" si="0"/>
        <v>10.317439723662204</v>
      </c>
      <c r="F19" s="113"/>
      <c r="H19" s="113"/>
      <c r="I19" s="113"/>
    </row>
    <row r="20" spans="2:9" ht="20.100000000000001" customHeight="1" x14ac:dyDescent="0.2">
      <c r="B20" s="11" t="s">
        <v>71</v>
      </c>
      <c r="C20" s="115">
        <f>'PLIEGO MINSA'!E49</f>
        <v>4797830</v>
      </c>
      <c r="D20" s="115">
        <f>'PLIEGO MINSA'!G49</f>
        <v>0</v>
      </c>
      <c r="E20" s="116">
        <f t="shared" si="0"/>
        <v>0</v>
      </c>
      <c r="F20" s="113"/>
      <c r="H20" s="113"/>
      <c r="I20" s="113"/>
    </row>
    <row r="21" spans="2:9" ht="22.5" customHeight="1" thickBot="1" x14ac:dyDescent="0.25">
      <c r="B21" s="120" t="s">
        <v>74</v>
      </c>
      <c r="C21" s="121">
        <f>'PLIEGO MINSA'!E51</f>
        <v>589098</v>
      </c>
      <c r="D21" s="121">
        <f>'PLIEGO MINSA'!G51</f>
        <v>0</v>
      </c>
      <c r="E21" s="116">
        <f t="shared" si="0"/>
        <v>0</v>
      </c>
      <c r="F21" s="113"/>
      <c r="H21" s="113"/>
      <c r="I21" s="113"/>
    </row>
    <row r="22" spans="2:9" ht="17.25" customHeight="1" thickBot="1" x14ac:dyDescent="0.25">
      <c r="B22" s="69" t="s">
        <v>12</v>
      </c>
      <c r="C22" s="70">
        <f>'UE ADSCRITAS AL PLIEGO MINSA'!E7</f>
        <v>2496202</v>
      </c>
      <c r="D22" s="70">
        <f>'UE ADSCRITAS AL PLIEGO MINSA'!G7</f>
        <v>0</v>
      </c>
      <c r="E22" s="71">
        <f t="shared" si="0"/>
        <v>0</v>
      </c>
      <c r="F22" s="113"/>
    </row>
    <row r="23" spans="2:9" ht="19.5" customHeight="1" thickBot="1" x14ac:dyDescent="0.25">
      <c r="B23" s="69" t="s">
        <v>19</v>
      </c>
      <c r="C23" s="70">
        <f>'UE ADSCRITAS AL PLIEGO MINSA'!E13</f>
        <v>17049486</v>
      </c>
      <c r="D23" s="70">
        <f>'UE ADSCRITAS AL PLIEGO MINSA'!G13</f>
        <v>0</v>
      </c>
      <c r="E23" s="71">
        <f t="shared" si="0"/>
        <v>0</v>
      </c>
      <c r="F23" s="113"/>
    </row>
    <row r="24" spans="2:9" x14ac:dyDescent="0.2">
      <c r="C24" s="5"/>
      <c r="D24" s="46"/>
    </row>
    <row r="25" spans="2:9" x14ac:dyDescent="0.2">
      <c r="B25" s="62" t="s">
        <v>96</v>
      </c>
      <c r="C25" s="64"/>
      <c r="D25" s="64"/>
    </row>
    <row r="26" spans="2:9" ht="12.75" customHeight="1" x14ac:dyDescent="0.2">
      <c r="B26" s="65" t="s">
        <v>6</v>
      </c>
      <c r="C26" s="64"/>
      <c r="D26" s="64"/>
      <c r="E26" s="5"/>
    </row>
    <row r="27" spans="2:9" ht="15.75" customHeight="1" x14ac:dyDescent="0.2">
      <c r="B27" s="133" t="s">
        <v>27</v>
      </c>
      <c r="C27" s="134"/>
      <c r="D27" s="134"/>
      <c r="E27" s="6"/>
    </row>
    <row r="28" spans="2:9" x14ac:dyDescent="0.2">
      <c r="D28" s="5"/>
    </row>
    <row r="30" spans="2:9" x14ac:dyDescent="0.2">
      <c r="D30" s="5"/>
      <c r="E30" s="6"/>
    </row>
    <row r="31" spans="2:9" x14ac:dyDescent="0.2">
      <c r="D31" s="5"/>
    </row>
    <row r="32" spans="2:9" x14ac:dyDescent="0.2">
      <c r="E32" s="6"/>
    </row>
  </sheetData>
  <mergeCells count="11">
    <mergeCell ref="B6:D6"/>
    <mergeCell ref="B1:D1"/>
    <mergeCell ref="B2:E2"/>
    <mergeCell ref="B3:E3"/>
    <mergeCell ref="B4:D4"/>
    <mergeCell ref="B5:D5"/>
    <mergeCell ref="B27:D27"/>
    <mergeCell ref="B8:B9"/>
    <mergeCell ref="C8:C9"/>
    <mergeCell ref="D8:D9"/>
    <mergeCell ref="E8:E9"/>
  </mergeCells>
  <hyperlinks>
    <hyperlink ref="B27"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J972"/>
  <sheetViews>
    <sheetView zoomScale="91" zoomScaleNormal="91" workbookViewId="0">
      <pane xSplit="2" ySplit="6" topLeftCell="C7" activePane="bottomRight" state="frozen"/>
      <selection pane="topRight" activeCell="C1" sqref="C1"/>
      <selection pane="bottomLeft" activeCell="A8" sqref="A8"/>
      <selection pane="bottomRight" sqref="A1:J1"/>
    </sheetView>
  </sheetViews>
  <sheetFormatPr baseColWidth="10" defaultColWidth="11.42578125" defaultRowHeight="5.65" customHeight="1" x14ac:dyDescent="0.2"/>
  <cols>
    <col min="1" max="1" width="8.5703125" style="36" customWidth="1"/>
    <col min="2" max="2" width="41.42578125" style="44" customWidth="1"/>
    <col min="3" max="3" width="11.85546875" style="37" customWidth="1" collapsed="1"/>
    <col min="4" max="4" width="12.28515625" style="37" customWidth="1"/>
    <col min="5" max="5" width="13" style="38" customWidth="1"/>
    <col min="6" max="6" width="11.7109375" style="38" customWidth="1"/>
    <col min="7" max="7" width="11.28515625" style="20" customWidth="1"/>
    <col min="8" max="8" width="8.7109375" style="39" customWidth="1"/>
    <col min="9" max="9" width="13" style="112" customWidth="1"/>
    <col min="10" max="10" width="10.5703125" style="40" customWidth="1"/>
    <col min="11" max="16384" width="11.42578125" style="20"/>
  </cols>
  <sheetData>
    <row r="1" spans="1:10" s="18" customFormat="1" ht="18.75" customHeight="1" x14ac:dyDescent="0.2">
      <c r="A1" s="148" t="s">
        <v>21</v>
      </c>
      <c r="B1" s="148"/>
      <c r="C1" s="148"/>
      <c r="D1" s="148"/>
      <c r="E1" s="148"/>
      <c r="F1" s="148"/>
      <c r="G1" s="148"/>
      <c r="H1" s="148"/>
      <c r="I1" s="148"/>
      <c r="J1" s="148"/>
    </row>
    <row r="2" spans="1:10" s="18" customFormat="1" ht="18.75" customHeight="1" x14ac:dyDescent="0.2">
      <c r="A2" s="149" t="s">
        <v>77</v>
      </c>
      <c r="B2" s="149"/>
      <c r="C2" s="149"/>
      <c r="D2" s="149"/>
      <c r="E2" s="149"/>
      <c r="F2" s="149"/>
      <c r="G2" s="149"/>
      <c r="H2" s="149"/>
      <c r="I2" s="149"/>
      <c r="J2" s="149"/>
    </row>
    <row r="3" spans="1:10" s="18" customFormat="1" ht="18.75" customHeight="1" x14ac:dyDescent="0.2">
      <c r="B3" s="122"/>
      <c r="C3" s="122"/>
      <c r="D3" s="124"/>
      <c r="E3" s="125"/>
      <c r="F3" s="125"/>
      <c r="G3" s="125"/>
      <c r="H3" s="124"/>
      <c r="I3" s="125"/>
      <c r="J3" s="122"/>
    </row>
    <row r="4" spans="1:10" s="18" customFormat="1" ht="13.5" customHeight="1" x14ac:dyDescent="0.2">
      <c r="A4" s="146" t="s">
        <v>45</v>
      </c>
      <c r="B4" s="146" t="s">
        <v>5</v>
      </c>
      <c r="C4" s="154" t="s">
        <v>22</v>
      </c>
      <c r="D4" s="154" t="s">
        <v>84</v>
      </c>
      <c r="E4" s="145" t="s">
        <v>82</v>
      </c>
      <c r="F4" s="145"/>
      <c r="G4" s="145"/>
      <c r="H4" s="145"/>
      <c r="I4" s="150" t="s">
        <v>8</v>
      </c>
      <c r="J4" s="152" t="s">
        <v>23</v>
      </c>
    </row>
    <row r="5" spans="1:10" s="19" customFormat="1" ht="60.75" customHeight="1" thickBot="1" x14ac:dyDescent="0.3">
      <c r="A5" s="147"/>
      <c r="B5" s="146"/>
      <c r="C5" s="155"/>
      <c r="D5" s="155"/>
      <c r="E5" s="47" t="s">
        <v>81</v>
      </c>
      <c r="F5" s="15" t="s">
        <v>86</v>
      </c>
      <c r="G5" s="21" t="s">
        <v>83</v>
      </c>
      <c r="H5" s="17" t="s">
        <v>7</v>
      </c>
      <c r="I5" s="151"/>
      <c r="J5" s="153"/>
    </row>
    <row r="6" spans="1:10" s="55" customFormat="1" ht="21.75" customHeight="1" x14ac:dyDescent="0.2">
      <c r="A6" s="53"/>
      <c r="B6" s="54" t="s">
        <v>9</v>
      </c>
      <c r="C6" s="54"/>
      <c r="D6" s="51">
        <f>D7+D11+D13+D15+D20+D45+D47+D49+D51</f>
        <v>536905813.01999998</v>
      </c>
      <c r="E6" s="51">
        <f>E7+E11+E13+E15+E20+E45+E47+E49+E51</f>
        <v>765900308</v>
      </c>
      <c r="F6" s="51">
        <f>F7+F11+F13+F15+F20+F45+F47+F49+F51</f>
        <v>9635031</v>
      </c>
      <c r="G6" s="51">
        <f>F6</f>
        <v>9635031</v>
      </c>
      <c r="H6" s="52">
        <f t="shared" ref="H6:H16" si="0">G6/E6%</f>
        <v>1.2580006691941428</v>
      </c>
      <c r="I6" s="131">
        <f>D6+G6</f>
        <v>546540844.01999998</v>
      </c>
      <c r="J6" s="54"/>
    </row>
    <row r="7" spans="1:10" s="55" customFormat="1" ht="33.75" customHeight="1" x14ac:dyDescent="0.2">
      <c r="A7" s="88"/>
      <c r="B7" s="86" t="s">
        <v>39</v>
      </c>
      <c r="C7" s="93"/>
      <c r="D7" s="61">
        <f>SUM(D8:D10)</f>
        <v>65000</v>
      </c>
      <c r="E7" s="61">
        <f>SUM(E8:E10)</f>
        <v>332432062</v>
      </c>
      <c r="F7" s="61">
        <f>SUM(F8:F10)</f>
        <v>0</v>
      </c>
      <c r="G7" s="61">
        <f t="shared" ref="G7:G10" si="1">F7</f>
        <v>0</v>
      </c>
      <c r="H7" s="73">
        <f t="shared" si="0"/>
        <v>0</v>
      </c>
      <c r="I7" s="73">
        <f t="shared" ref="I7:I10" si="2">D7+G7</f>
        <v>65000</v>
      </c>
      <c r="J7" s="86"/>
    </row>
    <row r="8" spans="1:10" ht="35.25" customHeight="1" x14ac:dyDescent="0.2">
      <c r="A8" s="29">
        <v>2001621</v>
      </c>
      <c r="B8" s="27" t="s">
        <v>29</v>
      </c>
      <c r="C8" s="28"/>
      <c r="D8" s="28"/>
      <c r="E8" s="28">
        <v>193819725</v>
      </c>
      <c r="F8" s="28"/>
      <c r="G8" s="28">
        <f t="shared" si="1"/>
        <v>0</v>
      </c>
      <c r="H8" s="72">
        <f t="shared" si="0"/>
        <v>0</v>
      </c>
      <c r="I8" s="72">
        <f t="shared" si="2"/>
        <v>0</v>
      </c>
      <c r="J8" s="72"/>
    </row>
    <row r="9" spans="1:10" ht="60.75" customHeight="1" x14ac:dyDescent="0.2">
      <c r="A9" s="29">
        <v>2404526</v>
      </c>
      <c r="B9" s="27" t="s">
        <v>88</v>
      </c>
      <c r="C9" s="28">
        <v>3751834.16</v>
      </c>
      <c r="D9" s="28">
        <v>65000</v>
      </c>
      <c r="E9" s="28">
        <v>2475337</v>
      </c>
      <c r="F9" s="28"/>
      <c r="G9" s="28">
        <f t="shared" si="1"/>
        <v>0</v>
      </c>
      <c r="H9" s="72">
        <f t="shared" si="0"/>
        <v>0</v>
      </c>
      <c r="I9" s="72">
        <f t="shared" si="2"/>
        <v>65000</v>
      </c>
      <c r="J9" s="72">
        <f>I9/C9%</f>
        <v>1.7324859582812691</v>
      </c>
    </row>
    <row r="10" spans="1:10" ht="105" customHeight="1" x14ac:dyDescent="0.2">
      <c r="A10" s="29">
        <v>2509549</v>
      </c>
      <c r="B10" s="27" t="s">
        <v>89</v>
      </c>
      <c r="C10" s="28">
        <v>136137000</v>
      </c>
      <c r="D10" s="28"/>
      <c r="E10" s="28">
        <v>136137000</v>
      </c>
      <c r="F10" s="28"/>
      <c r="G10" s="28">
        <f t="shared" si="1"/>
        <v>0</v>
      </c>
      <c r="H10" s="72">
        <f t="shared" si="0"/>
        <v>0</v>
      </c>
      <c r="I10" s="72">
        <f t="shared" si="2"/>
        <v>0</v>
      </c>
      <c r="J10" s="72">
        <f>I10/C10%</f>
        <v>0</v>
      </c>
    </row>
    <row r="11" spans="1:10" ht="24" x14ac:dyDescent="0.2">
      <c r="A11" s="29"/>
      <c r="B11" s="49" t="s">
        <v>61</v>
      </c>
      <c r="C11" s="86"/>
      <c r="D11" s="31">
        <f>D12</f>
        <v>87523901.870000005</v>
      </c>
      <c r="E11" s="61">
        <f>E12</f>
        <v>1600000</v>
      </c>
      <c r="F11" s="61">
        <f>F12</f>
        <v>0</v>
      </c>
      <c r="G11" s="61">
        <f t="shared" ref="G11:G19" si="3">F11</f>
        <v>0</v>
      </c>
      <c r="H11" s="50">
        <f t="shared" si="0"/>
        <v>0</v>
      </c>
      <c r="I11" s="50">
        <f t="shared" ref="I11:I16" si="4">D11+G11</f>
        <v>87523901.870000005</v>
      </c>
      <c r="J11" s="49"/>
    </row>
    <row r="12" spans="1:10" ht="59.25" customHeight="1" x14ac:dyDescent="0.2">
      <c r="A12" s="29">
        <v>2056337</v>
      </c>
      <c r="B12" s="27" t="s">
        <v>75</v>
      </c>
      <c r="C12" s="28">
        <v>131826707.23999999</v>
      </c>
      <c r="D12" s="28">
        <v>87523901.870000005</v>
      </c>
      <c r="E12" s="28">
        <v>1600000</v>
      </c>
      <c r="F12" s="28"/>
      <c r="G12" s="28">
        <f t="shared" si="3"/>
        <v>0</v>
      </c>
      <c r="H12" s="72">
        <f t="shared" si="0"/>
        <v>0</v>
      </c>
      <c r="I12" s="72">
        <f t="shared" si="4"/>
        <v>87523901.870000005</v>
      </c>
      <c r="J12" s="72">
        <f>I12/C12%</f>
        <v>66.393148780282019</v>
      </c>
    </row>
    <row r="13" spans="1:10" ht="39.75" customHeight="1" x14ac:dyDescent="0.2">
      <c r="A13" s="29"/>
      <c r="B13" s="86" t="s">
        <v>64</v>
      </c>
      <c r="C13" s="123"/>
      <c r="D13" s="61">
        <f>D14</f>
        <v>643308</v>
      </c>
      <c r="E13" s="104">
        <f>E14</f>
        <v>961745</v>
      </c>
      <c r="F13" s="104">
        <f>F14</f>
        <v>0</v>
      </c>
      <c r="G13" s="104">
        <f t="shared" si="3"/>
        <v>0</v>
      </c>
      <c r="H13" s="73">
        <f t="shared" si="0"/>
        <v>0</v>
      </c>
      <c r="I13" s="73">
        <f t="shared" si="4"/>
        <v>643308</v>
      </c>
      <c r="J13" s="86"/>
    </row>
    <row r="14" spans="1:10" ht="92.25" customHeight="1" x14ac:dyDescent="0.2">
      <c r="A14" s="29">
        <v>2414546</v>
      </c>
      <c r="B14" s="27" t="s">
        <v>65</v>
      </c>
      <c r="C14" s="106">
        <v>863662.45</v>
      </c>
      <c r="D14" s="28">
        <v>643308</v>
      </c>
      <c r="E14" s="28">
        <v>961745</v>
      </c>
      <c r="F14" s="106"/>
      <c r="G14" s="106">
        <f t="shared" si="3"/>
        <v>0</v>
      </c>
      <c r="H14" s="72">
        <f t="shared" si="0"/>
        <v>0</v>
      </c>
      <c r="I14" s="72">
        <f t="shared" si="4"/>
        <v>643308</v>
      </c>
      <c r="J14" s="72">
        <f>I14/C14%</f>
        <v>74.486044866255327</v>
      </c>
    </row>
    <row r="15" spans="1:10" ht="26.25" customHeight="1" x14ac:dyDescent="0.2">
      <c r="A15" s="27"/>
      <c r="B15" s="49" t="s">
        <v>40</v>
      </c>
      <c r="C15" s="31"/>
      <c r="D15" s="31">
        <f>SUM(D16:D19)</f>
        <v>20671474.210000001</v>
      </c>
      <c r="E15" s="31">
        <f>SUM(E16:E19)</f>
        <v>5979999</v>
      </c>
      <c r="F15" s="31">
        <f>SUM(F16:F19)</f>
        <v>0</v>
      </c>
      <c r="G15" s="31">
        <f t="shared" si="3"/>
        <v>0</v>
      </c>
      <c r="H15" s="50">
        <f t="shared" si="0"/>
        <v>0</v>
      </c>
      <c r="I15" s="50">
        <f t="shared" si="4"/>
        <v>20671474.210000001</v>
      </c>
      <c r="J15" s="31"/>
    </row>
    <row r="16" spans="1:10" ht="54" customHeight="1" x14ac:dyDescent="0.2">
      <c r="A16" s="29">
        <v>2178583</v>
      </c>
      <c r="B16" s="27" t="s">
        <v>28</v>
      </c>
      <c r="C16" s="28">
        <v>19578672.120000001</v>
      </c>
      <c r="D16" s="28">
        <v>18439293.32</v>
      </c>
      <c r="E16" s="28">
        <v>176169</v>
      </c>
      <c r="F16" s="28"/>
      <c r="G16" s="28">
        <f t="shared" si="3"/>
        <v>0</v>
      </c>
      <c r="H16" s="72">
        <f t="shared" si="0"/>
        <v>0</v>
      </c>
      <c r="I16" s="72">
        <f t="shared" si="4"/>
        <v>18439293.32</v>
      </c>
      <c r="J16" s="72">
        <f>I16/C16%</f>
        <v>94.180510337899264</v>
      </c>
    </row>
    <row r="17" spans="1:10" ht="54" customHeight="1" x14ac:dyDescent="0.2">
      <c r="A17" s="29">
        <v>2297121</v>
      </c>
      <c r="B17" s="27" t="s">
        <v>92</v>
      </c>
      <c r="C17" s="28">
        <v>5709722.1100000003</v>
      </c>
      <c r="D17" s="28">
        <v>2232180.89</v>
      </c>
      <c r="E17" s="28">
        <v>3477541</v>
      </c>
      <c r="F17" s="28"/>
      <c r="G17" s="28">
        <f t="shared" si="3"/>
        <v>0</v>
      </c>
      <c r="H17" s="72">
        <f t="shared" ref="H17:H19" si="5">G17/E17%</f>
        <v>0</v>
      </c>
      <c r="I17" s="72">
        <f t="shared" ref="I17:I19" si="6">D17+G17</f>
        <v>2232180.89</v>
      </c>
      <c r="J17" s="72">
        <f t="shared" ref="J17:J19" si="7">I17/C17%</f>
        <v>39.094387555053885</v>
      </c>
    </row>
    <row r="18" spans="1:10" ht="186" customHeight="1" x14ac:dyDescent="0.2">
      <c r="A18" s="29">
        <v>2467215</v>
      </c>
      <c r="B18" s="27" t="s">
        <v>98</v>
      </c>
      <c r="C18" s="28">
        <v>1174200</v>
      </c>
      <c r="D18" s="28">
        <v>0</v>
      </c>
      <c r="E18" s="28">
        <v>1174200</v>
      </c>
      <c r="F18" s="28"/>
      <c r="G18" s="28">
        <f t="shared" si="3"/>
        <v>0</v>
      </c>
      <c r="H18" s="72">
        <f t="shared" si="5"/>
        <v>0</v>
      </c>
      <c r="I18" s="72">
        <f t="shared" si="6"/>
        <v>0</v>
      </c>
      <c r="J18" s="72">
        <f t="shared" si="7"/>
        <v>0</v>
      </c>
    </row>
    <row r="19" spans="1:10" ht="118.5" customHeight="1" x14ac:dyDescent="0.2">
      <c r="A19" s="29">
        <v>2467266</v>
      </c>
      <c r="B19" s="27" t="s">
        <v>93</v>
      </c>
      <c r="C19" s="28">
        <v>1552089</v>
      </c>
      <c r="D19" s="28">
        <v>0</v>
      </c>
      <c r="E19" s="28">
        <v>1152089</v>
      </c>
      <c r="F19" s="28"/>
      <c r="G19" s="28">
        <f t="shared" si="3"/>
        <v>0</v>
      </c>
      <c r="H19" s="72">
        <f t="shared" si="5"/>
        <v>0</v>
      </c>
      <c r="I19" s="72">
        <f t="shared" si="6"/>
        <v>0</v>
      </c>
      <c r="J19" s="72">
        <f t="shared" si="7"/>
        <v>0</v>
      </c>
    </row>
    <row r="20" spans="1:10" ht="29.25" customHeight="1" x14ac:dyDescent="0.2">
      <c r="A20" s="32"/>
      <c r="B20" s="87" t="s">
        <v>41</v>
      </c>
      <c r="C20" s="30"/>
      <c r="D20" s="31">
        <f>SUM(D21:D44)</f>
        <v>404781193.10999995</v>
      </c>
      <c r="E20" s="31">
        <f>SUM(E21:E44)</f>
        <v>414965705</v>
      </c>
      <c r="F20" s="31">
        <f>SUM(F21:F44)</f>
        <v>9237414</v>
      </c>
      <c r="G20" s="31">
        <f t="shared" ref="G20:G42" si="8">F20</f>
        <v>9237414</v>
      </c>
      <c r="H20" s="50">
        <f t="shared" ref="H20:H52" si="9">G20/E20%</f>
        <v>2.2260668505123817</v>
      </c>
      <c r="I20" s="50">
        <f t="shared" ref="I20:I41" si="10">D20+G20</f>
        <v>414018607.10999995</v>
      </c>
      <c r="J20" s="68"/>
    </row>
    <row r="21" spans="1:10" ht="69" customHeight="1" x14ac:dyDescent="0.2">
      <c r="A21" s="29">
        <v>2250037</v>
      </c>
      <c r="B21" s="117" t="s">
        <v>66</v>
      </c>
      <c r="C21" s="28">
        <v>40418074.479999997</v>
      </c>
      <c r="D21" s="28">
        <v>34361277.030000001</v>
      </c>
      <c r="E21" s="28">
        <v>4331761</v>
      </c>
      <c r="F21" s="28"/>
      <c r="G21" s="28">
        <f t="shared" si="8"/>
        <v>0</v>
      </c>
      <c r="H21" s="72">
        <f t="shared" si="9"/>
        <v>0</v>
      </c>
      <c r="I21" s="72">
        <f t="shared" si="10"/>
        <v>34361277.030000001</v>
      </c>
      <c r="J21" s="72">
        <f t="shared" ref="J21:J44" si="11">I21/C21%</f>
        <v>85.014631379837084</v>
      </c>
    </row>
    <row r="22" spans="1:10" ht="53.25" customHeight="1" x14ac:dyDescent="0.2">
      <c r="A22" s="29">
        <v>2284722</v>
      </c>
      <c r="B22" s="117" t="s">
        <v>14</v>
      </c>
      <c r="C22" s="28">
        <v>71753909.859999999</v>
      </c>
      <c r="D22" s="28">
        <v>63342467.799999997</v>
      </c>
      <c r="E22" s="28">
        <v>7894850</v>
      </c>
      <c r="F22" s="28"/>
      <c r="G22" s="28">
        <f t="shared" si="8"/>
        <v>0</v>
      </c>
      <c r="H22" s="72">
        <f t="shared" si="9"/>
        <v>0</v>
      </c>
      <c r="I22" s="72">
        <f t="shared" si="10"/>
        <v>63342467.799999997</v>
      </c>
      <c r="J22" s="72">
        <f t="shared" si="11"/>
        <v>88.277374603820647</v>
      </c>
    </row>
    <row r="23" spans="1:10" ht="63" customHeight="1" x14ac:dyDescent="0.2">
      <c r="A23" s="29">
        <v>2285573</v>
      </c>
      <c r="B23" s="27" t="s">
        <v>13</v>
      </c>
      <c r="C23" s="105">
        <v>70271567.409999996</v>
      </c>
      <c r="D23" s="28">
        <v>6460056.6100000003</v>
      </c>
      <c r="E23" s="28">
        <v>12290668</v>
      </c>
      <c r="F23" s="119"/>
      <c r="G23" s="119">
        <f t="shared" si="8"/>
        <v>0</v>
      </c>
      <c r="H23" s="72">
        <f t="shared" si="9"/>
        <v>0</v>
      </c>
      <c r="I23" s="72">
        <f t="shared" si="10"/>
        <v>6460056.6100000003</v>
      </c>
      <c r="J23" s="72">
        <f t="shared" si="11"/>
        <v>9.1929877873774331</v>
      </c>
    </row>
    <row r="24" spans="1:10" ht="68.25" customHeight="1" x14ac:dyDescent="0.2">
      <c r="A24" s="29">
        <v>2285839</v>
      </c>
      <c r="B24" s="27" t="s">
        <v>47</v>
      </c>
      <c r="C24" s="105">
        <v>147930731.13</v>
      </c>
      <c r="D24" s="28">
        <v>6920862.0700000003</v>
      </c>
      <c r="E24" s="28">
        <v>82425270</v>
      </c>
      <c r="F24" s="28">
        <v>6860291</v>
      </c>
      <c r="G24" s="28">
        <f t="shared" si="8"/>
        <v>6860291</v>
      </c>
      <c r="H24" s="72">
        <f t="shared" si="9"/>
        <v>8.3230434064698855</v>
      </c>
      <c r="I24" s="72">
        <f t="shared" si="10"/>
        <v>13781153.07</v>
      </c>
      <c r="J24" s="72">
        <f t="shared" si="11"/>
        <v>9.3159500833462836</v>
      </c>
    </row>
    <row r="25" spans="1:10" ht="54.75" customHeight="1" x14ac:dyDescent="0.2">
      <c r="A25" s="29">
        <v>2335179</v>
      </c>
      <c r="B25" s="27" t="s">
        <v>15</v>
      </c>
      <c r="C25" s="105">
        <v>130711204.76000001</v>
      </c>
      <c r="D25" s="28">
        <v>31589916.670000002</v>
      </c>
      <c r="E25" s="28">
        <v>3594026</v>
      </c>
      <c r="F25" s="28">
        <v>504845</v>
      </c>
      <c r="G25" s="28">
        <f t="shared" si="8"/>
        <v>504845</v>
      </c>
      <c r="H25" s="72">
        <f t="shared" si="9"/>
        <v>14.046782076701726</v>
      </c>
      <c r="I25" s="72">
        <f t="shared" si="10"/>
        <v>32094761.670000002</v>
      </c>
      <c r="J25" s="72">
        <f t="shared" si="11"/>
        <v>24.553948323657082</v>
      </c>
    </row>
    <row r="26" spans="1:10" ht="60.75" customHeight="1" x14ac:dyDescent="0.2">
      <c r="A26" s="29">
        <v>2335476</v>
      </c>
      <c r="B26" s="27" t="s">
        <v>62</v>
      </c>
      <c r="C26" s="105">
        <v>31572595.120000001</v>
      </c>
      <c r="D26" s="28">
        <v>1120936.1599999999</v>
      </c>
      <c r="E26" s="106">
        <v>12182441</v>
      </c>
      <c r="F26" s="106">
        <v>197137</v>
      </c>
      <c r="G26" s="106">
        <f t="shared" si="8"/>
        <v>197137</v>
      </c>
      <c r="H26" s="72">
        <f t="shared" si="9"/>
        <v>1.6182060721656686</v>
      </c>
      <c r="I26" s="72">
        <f t="shared" si="10"/>
        <v>1318073.1599999999</v>
      </c>
      <c r="J26" s="72">
        <f t="shared" si="11"/>
        <v>4.1747381074958021</v>
      </c>
    </row>
    <row r="27" spans="1:10" ht="59.25" customHeight="1" x14ac:dyDescent="0.2">
      <c r="A27" s="29">
        <v>2343128</v>
      </c>
      <c r="B27" s="27" t="s">
        <v>16</v>
      </c>
      <c r="C27" s="105">
        <v>29469013.25</v>
      </c>
      <c r="D27" s="28">
        <v>4997793.68</v>
      </c>
      <c r="E27" s="28">
        <v>1300191</v>
      </c>
      <c r="F27" s="28"/>
      <c r="G27" s="28">
        <f t="shared" si="8"/>
        <v>0</v>
      </c>
      <c r="H27" s="72">
        <f t="shared" si="9"/>
        <v>0</v>
      </c>
      <c r="I27" s="72">
        <f t="shared" si="10"/>
        <v>4997793.68</v>
      </c>
      <c r="J27" s="72">
        <f t="shared" si="11"/>
        <v>16.959487708669716</v>
      </c>
    </row>
    <row r="28" spans="1:10" ht="81.75" customHeight="1" x14ac:dyDescent="0.2">
      <c r="A28" s="29">
        <v>2343407</v>
      </c>
      <c r="B28" s="27" t="s">
        <v>30</v>
      </c>
      <c r="C28" s="105">
        <v>78786088.370000005</v>
      </c>
      <c r="D28" s="28">
        <v>55351965.300000004</v>
      </c>
      <c r="E28" s="28">
        <v>2326333</v>
      </c>
      <c r="F28" s="28">
        <v>200394</v>
      </c>
      <c r="G28" s="28">
        <f t="shared" si="8"/>
        <v>200394</v>
      </c>
      <c r="H28" s="72">
        <f t="shared" si="9"/>
        <v>8.6141579902791214</v>
      </c>
      <c r="I28" s="72">
        <f t="shared" si="10"/>
        <v>55552359.300000004</v>
      </c>
      <c r="J28" s="72">
        <f t="shared" si="11"/>
        <v>70.510366042176955</v>
      </c>
    </row>
    <row r="29" spans="1:10" ht="54.75" customHeight="1" x14ac:dyDescent="0.2">
      <c r="A29" s="29">
        <v>2344420</v>
      </c>
      <c r="B29" s="27" t="s">
        <v>31</v>
      </c>
      <c r="C29" s="105">
        <v>41378154.68</v>
      </c>
      <c r="D29" s="28">
        <v>16054099.300000001</v>
      </c>
      <c r="E29" s="28">
        <v>10020047</v>
      </c>
      <c r="F29" s="28"/>
      <c r="G29" s="28">
        <f t="shared" si="8"/>
        <v>0</v>
      </c>
      <c r="H29" s="72">
        <f t="shared" si="9"/>
        <v>0</v>
      </c>
      <c r="I29" s="72">
        <f t="shared" si="10"/>
        <v>16054099.300000001</v>
      </c>
      <c r="J29" s="72">
        <f t="shared" si="11"/>
        <v>38.798490227887562</v>
      </c>
    </row>
    <row r="30" spans="1:10" ht="69" customHeight="1" x14ac:dyDescent="0.2">
      <c r="A30" s="29">
        <v>2354781</v>
      </c>
      <c r="B30" s="27" t="s">
        <v>32</v>
      </c>
      <c r="C30" s="105">
        <v>342912239.07999998</v>
      </c>
      <c r="D30" s="28">
        <v>136910751.75999999</v>
      </c>
      <c r="E30" s="28">
        <v>12556774</v>
      </c>
      <c r="F30" s="28">
        <v>661057</v>
      </c>
      <c r="G30" s="28">
        <f t="shared" si="8"/>
        <v>661057</v>
      </c>
      <c r="H30" s="72">
        <f t="shared" si="9"/>
        <v>5.2645448584166603</v>
      </c>
      <c r="I30" s="72">
        <f t="shared" si="10"/>
        <v>137571808.75999999</v>
      </c>
      <c r="J30" s="72">
        <f t="shared" si="11"/>
        <v>40.118663926692065</v>
      </c>
    </row>
    <row r="31" spans="1:10" ht="57.75" customHeight="1" x14ac:dyDescent="0.2">
      <c r="A31" s="29">
        <v>2372478</v>
      </c>
      <c r="B31" s="27" t="s">
        <v>33</v>
      </c>
      <c r="C31" s="105">
        <v>39138430.5</v>
      </c>
      <c r="D31" s="28">
        <v>23744650.34</v>
      </c>
      <c r="E31" s="106">
        <v>6315577</v>
      </c>
      <c r="F31" s="28">
        <v>705690</v>
      </c>
      <c r="G31" s="28">
        <f t="shared" si="8"/>
        <v>705690</v>
      </c>
      <c r="H31" s="72">
        <f t="shared" si="9"/>
        <v>11.173800905285455</v>
      </c>
      <c r="I31" s="72">
        <f t="shared" si="10"/>
        <v>24450340.34</v>
      </c>
      <c r="J31" s="72">
        <f t="shared" si="11"/>
        <v>62.471437989829461</v>
      </c>
    </row>
    <row r="32" spans="1:10" ht="79.5" customHeight="1" x14ac:dyDescent="0.2">
      <c r="A32" s="29">
        <v>2414624</v>
      </c>
      <c r="B32" s="27" t="s">
        <v>48</v>
      </c>
      <c r="C32" s="105">
        <v>723799056.39999998</v>
      </c>
      <c r="D32" s="28">
        <v>11079728.390000001</v>
      </c>
      <c r="E32" s="28">
        <v>100000000</v>
      </c>
      <c r="F32" s="28"/>
      <c r="G32" s="28">
        <f t="shared" si="8"/>
        <v>0</v>
      </c>
      <c r="H32" s="72">
        <f t="shared" si="9"/>
        <v>0</v>
      </c>
      <c r="I32" s="72">
        <f t="shared" si="10"/>
        <v>11079728.390000001</v>
      </c>
      <c r="J32" s="72">
        <f t="shared" si="11"/>
        <v>1.5307740859884329</v>
      </c>
    </row>
    <row r="33" spans="1:10" ht="30" customHeight="1" x14ac:dyDescent="0.2">
      <c r="A33" s="29">
        <v>2416127</v>
      </c>
      <c r="B33" s="27" t="s">
        <v>42</v>
      </c>
      <c r="C33" s="105">
        <v>69177499</v>
      </c>
      <c r="D33" s="28"/>
      <c r="E33" s="28">
        <v>8000000</v>
      </c>
      <c r="F33" s="28">
        <v>73000</v>
      </c>
      <c r="G33" s="28">
        <f t="shared" si="8"/>
        <v>73000</v>
      </c>
      <c r="H33" s="72">
        <f t="shared" si="9"/>
        <v>0.91249999999999998</v>
      </c>
      <c r="I33" s="72">
        <f t="shared" si="10"/>
        <v>73000</v>
      </c>
      <c r="J33" s="72">
        <f t="shared" si="11"/>
        <v>0.10552564208775457</v>
      </c>
    </row>
    <row r="34" spans="1:10" ht="94.5" customHeight="1" x14ac:dyDescent="0.2">
      <c r="A34" s="29">
        <v>2430241</v>
      </c>
      <c r="B34" s="27" t="s">
        <v>49</v>
      </c>
      <c r="C34" s="106">
        <v>49093494</v>
      </c>
      <c r="D34" s="28">
        <v>35000</v>
      </c>
      <c r="E34" s="28">
        <v>7714484</v>
      </c>
      <c r="F34" s="28">
        <v>35000</v>
      </c>
      <c r="G34" s="28">
        <f t="shared" si="8"/>
        <v>35000</v>
      </c>
      <c r="H34" s="72">
        <f t="shared" si="9"/>
        <v>0.45369204213787989</v>
      </c>
      <c r="I34" s="72">
        <f t="shared" si="10"/>
        <v>70000</v>
      </c>
      <c r="J34" s="72">
        <f t="shared" si="11"/>
        <v>0.14258508469574399</v>
      </c>
    </row>
    <row r="35" spans="1:10" ht="39" customHeight="1" x14ac:dyDescent="0.2">
      <c r="A35" s="29">
        <v>2430242</v>
      </c>
      <c r="B35" s="27" t="s">
        <v>50</v>
      </c>
      <c r="C35" s="106">
        <v>235566130.66999999</v>
      </c>
      <c r="D35" s="28">
        <v>0</v>
      </c>
      <c r="E35" s="28">
        <v>34643983</v>
      </c>
      <c r="F35" s="28"/>
      <c r="G35" s="28">
        <f t="shared" si="8"/>
        <v>0</v>
      </c>
      <c r="H35" s="72">
        <f t="shared" si="9"/>
        <v>0</v>
      </c>
      <c r="I35" s="72">
        <f t="shared" si="10"/>
        <v>0</v>
      </c>
      <c r="J35" s="72">
        <f t="shared" si="11"/>
        <v>0</v>
      </c>
    </row>
    <row r="36" spans="1:10" ht="55.5" customHeight="1" x14ac:dyDescent="0.2">
      <c r="A36" s="29">
        <v>2430246</v>
      </c>
      <c r="B36" s="27" t="s">
        <v>51</v>
      </c>
      <c r="C36" s="28">
        <v>230676144.09999999</v>
      </c>
      <c r="D36" s="28">
        <v>12793688</v>
      </c>
      <c r="E36" s="28">
        <v>26527998</v>
      </c>
      <c r="F36" s="28"/>
      <c r="G36" s="28">
        <f t="shared" si="8"/>
        <v>0</v>
      </c>
      <c r="H36" s="72">
        <f t="shared" si="9"/>
        <v>0</v>
      </c>
      <c r="I36" s="72">
        <f t="shared" si="10"/>
        <v>12793688</v>
      </c>
      <c r="J36" s="72">
        <f t="shared" si="11"/>
        <v>5.546168655590944</v>
      </c>
    </row>
    <row r="37" spans="1:10" ht="63.75" customHeight="1" x14ac:dyDescent="0.2">
      <c r="A37" s="29">
        <v>2430247</v>
      </c>
      <c r="B37" s="27" t="s">
        <v>52</v>
      </c>
      <c r="C37" s="28">
        <v>70717951</v>
      </c>
      <c r="D37" s="28">
        <v>0</v>
      </c>
      <c r="E37" s="28">
        <v>16025785</v>
      </c>
      <c r="F37" s="28"/>
      <c r="G37" s="28">
        <f t="shared" si="8"/>
        <v>0</v>
      </c>
      <c r="H37" s="72">
        <f t="shared" si="9"/>
        <v>0</v>
      </c>
      <c r="I37" s="72">
        <f t="shared" si="10"/>
        <v>0</v>
      </c>
      <c r="J37" s="72">
        <f t="shared" si="11"/>
        <v>0</v>
      </c>
    </row>
    <row r="38" spans="1:10" ht="60.75" customHeight="1" x14ac:dyDescent="0.2">
      <c r="A38" s="29">
        <v>2466074</v>
      </c>
      <c r="B38" s="27" t="s">
        <v>53</v>
      </c>
      <c r="C38" s="28">
        <v>53822537.07</v>
      </c>
      <c r="D38" s="28">
        <v>3600</v>
      </c>
      <c r="E38" s="28">
        <v>9766258</v>
      </c>
      <c r="F38" s="28"/>
      <c r="G38" s="28">
        <f t="shared" si="8"/>
        <v>0</v>
      </c>
      <c r="H38" s="72">
        <f t="shared" si="9"/>
        <v>0</v>
      </c>
      <c r="I38" s="72">
        <f t="shared" si="10"/>
        <v>3600</v>
      </c>
      <c r="J38" s="72">
        <f t="shared" si="11"/>
        <v>6.6886479084364726E-3</v>
      </c>
    </row>
    <row r="39" spans="1:10" ht="62.25" customHeight="1" x14ac:dyDescent="0.2">
      <c r="A39" s="29">
        <v>2466086</v>
      </c>
      <c r="B39" s="27" t="s">
        <v>54</v>
      </c>
      <c r="C39" s="28">
        <v>86240917.75</v>
      </c>
      <c r="D39" s="28">
        <v>3600</v>
      </c>
      <c r="E39" s="28">
        <v>11699815</v>
      </c>
      <c r="F39" s="28"/>
      <c r="G39" s="28">
        <f t="shared" si="8"/>
        <v>0</v>
      </c>
      <c r="H39" s="72">
        <f t="shared" si="9"/>
        <v>0</v>
      </c>
      <c r="I39" s="72">
        <f t="shared" si="10"/>
        <v>3600</v>
      </c>
      <c r="J39" s="72">
        <f t="shared" si="11"/>
        <v>4.1743526088577603E-3</v>
      </c>
    </row>
    <row r="40" spans="1:10" ht="77.25" customHeight="1" x14ac:dyDescent="0.2">
      <c r="A40" s="29">
        <v>2466354</v>
      </c>
      <c r="B40" s="27" t="s">
        <v>55</v>
      </c>
      <c r="C40" s="28">
        <v>62745378.259999998</v>
      </c>
      <c r="D40" s="28">
        <v>0</v>
      </c>
      <c r="E40" s="28">
        <v>7487022</v>
      </c>
      <c r="F40" s="28"/>
      <c r="G40" s="28">
        <f t="shared" si="8"/>
        <v>0</v>
      </c>
      <c r="H40" s="72">
        <f t="shared" si="9"/>
        <v>0</v>
      </c>
      <c r="I40" s="72">
        <f t="shared" si="10"/>
        <v>0</v>
      </c>
      <c r="J40" s="72">
        <f t="shared" si="11"/>
        <v>0</v>
      </c>
    </row>
    <row r="41" spans="1:10" ht="79.5" customHeight="1" x14ac:dyDescent="0.2">
      <c r="A41" s="29">
        <v>2466581</v>
      </c>
      <c r="B41" s="27" t="s">
        <v>56</v>
      </c>
      <c r="C41" s="28">
        <v>66140072.539999999</v>
      </c>
      <c r="D41" s="28">
        <v>3600</v>
      </c>
      <c r="E41" s="28">
        <v>6254532</v>
      </c>
      <c r="F41" s="28"/>
      <c r="G41" s="28">
        <f t="shared" si="8"/>
        <v>0</v>
      </c>
      <c r="H41" s="72">
        <f t="shared" si="9"/>
        <v>0</v>
      </c>
      <c r="I41" s="72">
        <f t="shared" si="10"/>
        <v>3600</v>
      </c>
      <c r="J41" s="72">
        <f t="shared" si="11"/>
        <v>5.442993727929165E-3</v>
      </c>
    </row>
    <row r="42" spans="1:10" ht="108" x14ac:dyDescent="0.2">
      <c r="A42" s="29">
        <v>2466660</v>
      </c>
      <c r="B42" s="27" t="s">
        <v>94</v>
      </c>
      <c r="C42" s="28">
        <v>55965310</v>
      </c>
      <c r="D42" s="28">
        <v>0</v>
      </c>
      <c r="E42" s="28">
        <v>10727762</v>
      </c>
      <c r="F42" s="28"/>
      <c r="G42" s="28">
        <f t="shared" si="8"/>
        <v>0</v>
      </c>
      <c r="H42" s="72">
        <f t="shared" si="9"/>
        <v>0</v>
      </c>
      <c r="I42" s="72">
        <f t="shared" ref="I42" si="12">D42+G42</f>
        <v>0</v>
      </c>
      <c r="J42" s="72">
        <f t="shared" si="11"/>
        <v>0</v>
      </c>
    </row>
    <row r="43" spans="1:10" ht="76.5" customHeight="1" x14ac:dyDescent="0.2">
      <c r="A43" s="29">
        <v>2466669</v>
      </c>
      <c r="B43" s="27" t="s">
        <v>57</v>
      </c>
      <c r="C43" s="28">
        <v>54649465.189999998</v>
      </c>
      <c r="D43" s="28">
        <v>3600</v>
      </c>
      <c r="E43" s="28">
        <v>12893164</v>
      </c>
      <c r="F43" s="28"/>
      <c r="G43" s="28">
        <f t="shared" ref="G43:G52" si="13">F43</f>
        <v>0</v>
      </c>
      <c r="H43" s="72">
        <f t="shared" si="9"/>
        <v>0</v>
      </c>
      <c r="I43" s="72">
        <f t="shared" ref="I43:I51" si="14">D43+G43</f>
        <v>3600</v>
      </c>
      <c r="J43" s="72">
        <f t="shared" si="11"/>
        <v>6.5874386647405735E-3</v>
      </c>
    </row>
    <row r="44" spans="1:10" ht="69.75" customHeight="1" x14ac:dyDescent="0.2">
      <c r="A44" s="29">
        <v>2466824</v>
      </c>
      <c r="B44" s="27" t="s">
        <v>58</v>
      </c>
      <c r="C44" s="28">
        <v>51440079.25</v>
      </c>
      <c r="D44" s="28">
        <v>3600</v>
      </c>
      <c r="E44" s="28">
        <v>7986964</v>
      </c>
      <c r="F44" s="28"/>
      <c r="G44" s="28">
        <f t="shared" si="13"/>
        <v>0</v>
      </c>
      <c r="H44" s="72">
        <f t="shared" si="9"/>
        <v>0</v>
      </c>
      <c r="I44" s="72">
        <f t="shared" si="14"/>
        <v>3600</v>
      </c>
      <c r="J44" s="72">
        <f t="shared" si="11"/>
        <v>6.9984340080502501E-3</v>
      </c>
    </row>
    <row r="45" spans="1:10" ht="30.75" customHeight="1" x14ac:dyDescent="0.2">
      <c r="A45" s="29"/>
      <c r="B45" s="49" t="s">
        <v>90</v>
      </c>
      <c r="C45" s="31"/>
      <c r="D45" s="104">
        <f>D46</f>
        <v>11953438.859999999</v>
      </c>
      <c r="E45" s="31">
        <f>E46</f>
        <v>720035</v>
      </c>
      <c r="F45" s="31">
        <f>F46</f>
        <v>0</v>
      </c>
      <c r="G45" s="31">
        <f t="shared" si="13"/>
        <v>0</v>
      </c>
      <c r="H45" s="68">
        <f t="shared" si="9"/>
        <v>0</v>
      </c>
      <c r="I45" s="68">
        <f t="shared" ref="I45" si="15">D45+G45</f>
        <v>11953438.859999999</v>
      </c>
      <c r="J45" s="31"/>
    </row>
    <row r="46" spans="1:10" ht="94.5" customHeight="1" x14ac:dyDescent="0.2">
      <c r="A46" s="29">
        <v>2133722</v>
      </c>
      <c r="B46" s="27" t="s">
        <v>91</v>
      </c>
      <c r="C46" s="28">
        <v>12673474.029999999</v>
      </c>
      <c r="D46" s="118">
        <v>11953438.859999999</v>
      </c>
      <c r="E46" s="28">
        <v>720035</v>
      </c>
      <c r="F46" s="28"/>
      <c r="G46" s="28">
        <f t="shared" si="13"/>
        <v>0</v>
      </c>
      <c r="H46" s="72">
        <f t="shared" si="9"/>
        <v>0</v>
      </c>
      <c r="I46" s="72">
        <f t="shared" ref="I46" si="16">D46+G46</f>
        <v>11953438.859999999</v>
      </c>
      <c r="J46" s="72">
        <f>I46/C46%</f>
        <v>94.318565151942011</v>
      </c>
    </row>
    <row r="47" spans="1:10" ht="30.75" customHeight="1" x14ac:dyDescent="0.2">
      <c r="A47" s="29"/>
      <c r="B47" s="49" t="s">
        <v>34</v>
      </c>
      <c r="C47" s="31"/>
      <c r="D47" s="104">
        <f>D48</f>
        <v>765826.13</v>
      </c>
      <c r="E47" s="31">
        <f>E48</f>
        <v>3853834</v>
      </c>
      <c r="F47" s="31">
        <f>F48</f>
        <v>397617</v>
      </c>
      <c r="G47" s="31">
        <f t="shared" si="13"/>
        <v>397617</v>
      </c>
      <c r="H47" s="68">
        <f t="shared" si="9"/>
        <v>10.317439723662204</v>
      </c>
      <c r="I47" s="68">
        <f t="shared" si="14"/>
        <v>1163443.1299999999</v>
      </c>
      <c r="J47" s="31"/>
    </row>
    <row r="48" spans="1:10" ht="53.25" customHeight="1" x14ac:dyDescent="0.2">
      <c r="A48" s="29">
        <v>2251577</v>
      </c>
      <c r="B48" s="27" t="s">
        <v>35</v>
      </c>
      <c r="C48" s="28">
        <v>7215712.7999999998</v>
      </c>
      <c r="D48" s="28">
        <v>765826.13</v>
      </c>
      <c r="E48" s="28">
        <v>3853834</v>
      </c>
      <c r="F48" s="28">
        <v>397617</v>
      </c>
      <c r="G48" s="28">
        <f t="shared" si="13"/>
        <v>397617</v>
      </c>
      <c r="H48" s="72">
        <f t="shared" si="9"/>
        <v>10.317439723662204</v>
      </c>
      <c r="I48" s="72">
        <f t="shared" si="14"/>
        <v>1163443.1299999999</v>
      </c>
      <c r="J48" s="72">
        <f>I48/C48%</f>
        <v>16.123744974994015</v>
      </c>
    </row>
    <row r="49" spans="1:10" ht="24" x14ac:dyDescent="0.2">
      <c r="A49" s="29"/>
      <c r="B49" s="49" t="s">
        <v>36</v>
      </c>
      <c r="C49" s="31"/>
      <c r="D49" s="31">
        <f>D50</f>
        <v>9643624.8300000001</v>
      </c>
      <c r="E49" s="31">
        <f>E50</f>
        <v>4797830</v>
      </c>
      <c r="F49" s="31">
        <f>F50</f>
        <v>0</v>
      </c>
      <c r="G49" s="31">
        <f t="shared" si="13"/>
        <v>0</v>
      </c>
      <c r="H49" s="68">
        <f t="shared" si="9"/>
        <v>0</v>
      </c>
      <c r="I49" s="68">
        <f t="shared" si="14"/>
        <v>9643624.8300000001</v>
      </c>
      <c r="J49" s="31"/>
    </row>
    <row r="50" spans="1:10" ht="51.75" customHeight="1" x14ac:dyDescent="0.2">
      <c r="A50" s="29">
        <v>2112841</v>
      </c>
      <c r="B50" s="27" t="s">
        <v>37</v>
      </c>
      <c r="C50" s="28">
        <v>21413189.73</v>
      </c>
      <c r="D50" s="28">
        <v>9643624.8300000001</v>
      </c>
      <c r="E50" s="28">
        <v>4797830</v>
      </c>
      <c r="F50" s="28"/>
      <c r="G50" s="28">
        <f t="shared" si="13"/>
        <v>0</v>
      </c>
      <c r="H50" s="72">
        <f t="shared" si="9"/>
        <v>0</v>
      </c>
      <c r="I50" s="72">
        <f t="shared" si="14"/>
        <v>9643624.8300000001</v>
      </c>
      <c r="J50" s="72">
        <f>I50/C50%</f>
        <v>45.035909883566887</v>
      </c>
    </row>
    <row r="51" spans="1:10" ht="34.5" customHeight="1" x14ac:dyDescent="0.2">
      <c r="A51" s="29" t="s">
        <v>72</v>
      </c>
      <c r="B51" s="49" t="s">
        <v>73</v>
      </c>
      <c r="C51" s="31"/>
      <c r="D51" s="31">
        <f>D52</f>
        <v>858046.01</v>
      </c>
      <c r="E51" s="31">
        <f>E52</f>
        <v>589098</v>
      </c>
      <c r="F51" s="31">
        <f>F52</f>
        <v>0</v>
      </c>
      <c r="G51" s="31">
        <f t="shared" si="13"/>
        <v>0</v>
      </c>
      <c r="H51" s="68">
        <f t="shared" si="9"/>
        <v>0</v>
      </c>
      <c r="I51" s="68">
        <f t="shared" si="14"/>
        <v>858046.01</v>
      </c>
      <c r="J51" s="31"/>
    </row>
    <row r="52" spans="1:10" ht="171" customHeight="1" x14ac:dyDescent="0.2">
      <c r="A52" s="29">
        <v>2426389</v>
      </c>
      <c r="B52" s="27" t="s">
        <v>95</v>
      </c>
      <c r="C52" s="28">
        <v>1447145</v>
      </c>
      <c r="D52" s="28">
        <v>858046.01</v>
      </c>
      <c r="E52" s="28">
        <v>589098</v>
      </c>
      <c r="F52" s="28"/>
      <c r="G52" s="28">
        <f t="shared" si="13"/>
        <v>0</v>
      </c>
      <c r="H52" s="72">
        <f t="shared" si="9"/>
        <v>0</v>
      </c>
      <c r="I52" s="72">
        <f t="shared" ref="I52" si="17">D52+G52</f>
        <v>858046.01</v>
      </c>
      <c r="J52" s="72">
        <f>I52/C52%</f>
        <v>59.292331452618775</v>
      </c>
    </row>
    <row r="53" spans="1:10" s="35" customFormat="1" ht="12" x14ac:dyDescent="0.2">
      <c r="A53" s="95" t="s">
        <v>96</v>
      </c>
      <c r="B53" s="96"/>
      <c r="C53" s="97"/>
      <c r="D53" s="97"/>
      <c r="E53" s="24"/>
      <c r="F53" s="42"/>
      <c r="G53" s="108"/>
      <c r="H53" s="41"/>
      <c r="I53" s="111"/>
      <c r="J53" s="41"/>
    </row>
    <row r="54" spans="1:10" s="35" customFormat="1" ht="12" x14ac:dyDescent="0.2">
      <c r="A54" s="98" t="s">
        <v>6</v>
      </c>
      <c r="B54" s="99"/>
      <c r="C54" s="97"/>
      <c r="D54" s="97"/>
      <c r="E54" s="48"/>
      <c r="F54" s="42"/>
      <c r="G54" s="108"/>
      <c r="H54" s="41"/>
      <c r="I54" s="111"/>
      <c r="J54" s="41"/>
    </row>
    <row r="55" spans="1:10" ht="20.25" customHeight="1" x14ac:dyDescent="0.2">
      <c r="A55" s="100"/>
      <c r="B55" s="143" t="s">
        <v>11</v>
      </c>
      <c r="C55" s="144"/>
      <c r="D55" s="144"/>
      <c r="G55" s="108"/>
    </row>
    <row r="56" spans="1:10" ht="86.25" customHeight="1" x14ac:dyDescent="0.2">
      <c r="A56" s="83"/>
      <c r="B56" s="83"/>
      <c r="G56" s="108"/>
    </row>
    <row r="57" spans="1:10" ht="20.25" customHeight="1" x14ac:dyDescent="0.2"/>
    <row r="58" spans="1:10" ht="20.25" customHeight="1" x14ac:dyDescent="0.2"/>
    <row r="59" spans="1:10" ht="20.25" customHeight="1" x14ac:dyDescent="0.2"/>
    <row r="60" spans="1:10" ht="20.25" customHeight="1" x14ac:dyDescent="0.2"/>
    <row r="61" spans="1:10" ht="20.25" customHeight="1" x14ac:dyDescent="0.2"/>
    <row r="62" spans="1:10" ht="20.25" customHeight="1" x14ac:dyDescent="0.2"/>
    <row r="63" spans="1:10" ht="20.25" customHeight="1" x14ac:dyDescent="0.2"/>
    <row r="64" spans="1:10"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sheetData>
  <mergeCells count="10">
    <mergeCell ref="B55:D55"/>
    <mergeCell ref="E4:H4"/>
    <mergeCell ref="A4:A5"/>
    <mergeCell ref="B4:B5"/>
    <mergeCell ref="A1:J1"/>
    <mergeCell ref="A2:J2"/>
    <mergeCell ref="I4:I5"/>
    <mergeCell ref="J4:J5"/>
    <mergeCell ref="C4:C5"/>
    <mergeCell ref="D4:D5"/>
  </mergeCells>
  <phoneticPr fontId="6" type="noConversion"/>
  <hyperlinks>
    <hyperlink ref="B55"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pageSetUpPr fitToPage="1"/>
  </sheetPr>
  <dimension ref="A1:EQ162"/>
  <sheetViews>
    <sheetView zoomScale="96" zoomScaleNormal="96" workbookViewId="0">
      <pane xSplit="2" ySplit="7" topLeftCell="C8" activePane="bottomRight" state="frozen"/>
      <selection pane="topRight" activeCell="C1" sqref="C1"/>
      <selection pane="bottomLeft" activeCell="A8" sqref="A8"/>
      <selection pane="bottomRight" activeCell="B6" sqref="B6"/>
    </sheetView>
  </sheetViews>
  <sheetFormatPr baseColWidth="10" defaultColWidth="11.42578125" defaultRowHeight="12" x14ac:dyDescent="0.2"/>
  <cols>
    <col min="1" max="1" width="8.5703125" style="22" customWidth="1"/>
    <col min="2" max="2" width="41.42578125" style="24" customWidth="1"/>
    <col min="3" max="3" width="10.5703125" style="24" customWidth="1"/>
    <col min="4" max="4" width="11.42578125" style="23" customWidth="1"/>
    <col min="5" max="5" width="11.140625" style="24" customWidth="1"/>
    <col min="6" max="6" width="11.7109375" style="24" customWidth="1"/>
    <col min="7" max="7" width="10.7109375" style="23" customWidth="1"/>
    <col min="8" max="8" width="8.7109375" style="33" customWidth="1"/>
    <col min="9" max="9" width="13.42578125" style="34" customWidth="1"/>
    <col min="10" max="10" width="9.85546875" style="33" customWidth="1"/>
    <col min="11" max="16384" width="11.42578125" style="23"/>
  </cols>
  <sheetData>
    <row r="1" spans="1:147" ht="18" customHeight="1" x14ac:dyDescent="0.2">
      <c r="A1" s="160" t="s">
        <v>24</v>
      </c>
      <c r="B1" s="160"/>
      <c r="C1" s="160"/>
      <c r="D1" s="160"/>
      <c r="E1" s="160"/>
      <c r="F1" s="160"/>
      <c r="G1" s="160"/>
      <c r="H1" s="160"/>
      <c r="I1" s="160"/>
      <c r="J1" s="160"/>
    </row>
    <row r="2" spans="1:147" ht="18" customHeight="1" x14ac:dyDescent="0.2">
      <c r="A2" s="149" t="s">
        <v>78</v>
      </c>
      <c r="B2" s="149"/>
      <c r="C2" s="149"/>
      <c r="D2" s="149"/>
      <c r="E2" s="149"/>
      <c r="F2" s="149"/>
      <c r="G2" s="149"/>
      <c r="H2" s="149"/>
      <c r="I2" s="149"/>
      <c r="J2" s="149"/>
    </row>
    <row r="3" spans="1:147" ht="25.5" customHeight="1" x14ac:dyDescent="0.2">
      <c r="B3" s="22"/>
      <c r="C3" s="122"/>
      <c r="D3" s="122"/>
      <c r="E3" s="122"/>
      <c r="F3" s="125"/>
      <c r="G3" s="122"/>
      <c r="H3" s="122"/>
      <c r="I3" s="125"/>
      <c r="J3" s="122"/>
    </row>
    <row r="4" spans="1:147" ht="20.25" customHeight="1" x14ac:dyDescent="0.2">
      <c r="A4" s="164" t="s">
        <v>46</v>
      </c>
      <c r="B4" s="166" t="s">
        <v>5</v>
      </c>
      <c r="C4" s="163" t="s">
        <v>22</v>
      </c>
      <c r="D4" s="154" t="s">
        <v>84</v>
      </c>
      <c r="E4" s="156" t="s">
        <v>82</v>
      </c>
      <c r="F4" s="157"/>
      <c r="G4" s="157"/>
      <c r="H4" s="155"/>
      <c r="I4" s="158" t="s">
        <v>8</v>
      </c>
      <c r="J4" s="161" t="s">
        <v>23</v>
      </c>
    </row>
    <row r="5" spans="1:147" s="25" customFormat="1" ht="65.25" customHeight="1" thickBot="1" x14ac:dyDescent="0.25">
      <c r="A5" s="165"/>
      <c r="B5" s="163"/>
      <c r="C5" s="163"/>
      <c r="D5" s="155"/>
      <c r="E5" s="13" t="s">
        <v>85</v>
      </c>
      <c r="F5" s="15" t="s">
        <v>87</v>
      </c>
      <c r="G5" s="14" t="s">
        <v>83</v>
      </c>
      <c r="H5" s="16" t="s">
        <v>7</v>
      </c>
      <c r="I5" s="159"/>
      <c r="J5" s="162"/>
    </row>
    <row r="6" spans="1:147" s="59" customFormat="1" ht="18.75" customHeight="1" x14ac:dyDescent="0.25">
      <c r="A6" s="57"/>
      <c r="B6" s="56" t="s">
        <v>10</v>
      </c>
      <c r="C6" s="58"/>
      <c r="D6" s="81">
        <f>D7+D13</f>
        <v>316520288.97000003</v>
      </c>
      <c r="E6" s="81">
        <f>E7+E13</f>
        <v>19545688</v>
      </c>
      <c r="F6" s="81">
        <f>F7+F13</f>
        <v>0</v>
      </c>
      <c r="G6" s="81">
        <f>F6</f>
        <v>0</v>
      </c>
      <c r="H6" s="82">
        <f t="shared" ref="H6:H14" si="0">G6/E6%</f>
        <v>0</v>
      </c>
      <c r="I6" s="132">
        <f>D6+G6</f>
        <v>316520288.97000003</v>
      </c>
      <c r="J6" s="91"/>
    </row>
    <row r="7" spans="1:147" ht="21.75" customHeight="1" x14ac:dyDescent="0.2">
      <c r="A7" s="60"/>
      <c r="B7" s="49" t="s">
        <v>25</v>
      </c>
      <c r="C7" s="31"/>
      <c r="D7" s="31">
        <f>SUM(D8:D12)</f>
        <v>13072191.130000001</v>
      </c>
      <c r="E7" s="31">
        <f>SUM(E8:E12)</f>
        <v>2496202</v>
      </c>
      <c r="F7" s="31">
        <f>SUM(F8:F12)</f>
        <v>0</v>
      </c>
      <c r="G7" s="31">
        <f t="shared" ref="G7:G14" si="1">F7</f>
        <v>0</v>
      </c>
      <c r="H7" s="50">
        <f t="shared" si="0"/>
        <v>0</v>
      </c>
      <c r="I7" s="50">
        <f t="shared" ref="I7:I14" si="2">D7+G7</f>
        <v>13072191.130000001</v>
      </c>
      <c r="J7" s="68"/>
    </row>
    <row r="8" spans="1:147" ht="66" customHeight="1" x14ac:dyDescent="0.2">
      <c r="A8" s="29">
        <v>2178584</v>
      </c>
      <c r="B8" s="27" t="s">
        <v>59</v>
      </c>
      <c r="C8" s="89">
        <v>13590587</v>
      </c>
      <c r="D8" s="89">
        <v>8222406.3799999999</v>
      </c>
      <c r="E8" s="89">
        <v>1727867</v>
      </c>
      <c r="F8" s="89"/>
      <c r="G8" s="89">
        <f t="shared" si="1"/>
        <v>0</v>
      </c>
      <c r="H8" s="90">
        <f t="shared" si="0"/>
        <v>0</v>
      </c>
      <c r="I8" s="90">
        <f t="shared" si="2"/>
        <v>8222406.3799999999</v>
      </c>
      <c r="J8" s="92">
        <f>I8/C8%</f>
        <v>60.500744964143202</v>
      </c>
    </row>
    <row r="9" spans="1:147" ht="96" x14ac:dyDescent="0.2">
      <c r="A9" s="29">
        <v>2427710</v>
      </c>
      <c r="B9" s="27" t="s">
        <v>44</v>
      </c>
      <c r="C9" s="89">
        <v>6202228</v>
      </c>
      <c r="D9" s="89">
        <v>2644993.58</v>
      </c>
      <c r="E9" s="89">
        <v>33040</v>
      </c>
      <c r="F9" s="89"/>
      <c r="G9" s="89">
        <f t="shared" si="1"/>
        <v>0</v>
      </c>
      <c r="H9" s="90">
        <f t="shared" si="0"/>
        <v>0</v>
      </c>
      <c r="I9" s="90">
        <f t="shared" si="2"/>
        <v>2644993.58</v>
      </c>
      <c r="J9" s="92">
        <f>I9/C9%</f>
        <v>42.64586177741289</v>
      </c>
    </row>
    <row r="10" spans="1:147" ht="88.5" customHeight="1" x14ac:dyDescent="0.2">
      <c r="A10" s="29">
        <v>2443550</v>
      </c>
      <c r="B10" s="27" t="s">
        <v>43</v>
      </c>
      <c r="C10" s="89">
        <v>13511427.77</v>
      </c>
      <c r="D10" s="89">
        <v>1694005.17</v>
      </c>
      <c r="E10" s="89">
        <v>313675</v>
      </c>
      <c r="F10" s="89"/>
      <c r="G10" s="89">
        <f t="shared" si="1"/>
        <v>0</v>
      </c>
      <c r="H10" s="90">
        <f t="shared" si="0"/>
        <v>0</v>
      </c>
      <c r="I10" s="90">
        <f t="shared" si="2"/>
        <v>1694005.17</v>
      </c>
      <c r="J10" s="92">
        <f>I10/C10%</f>
        <v>12.537573370012545</v>
      </c>
    </row>
    <row r="11" spans="1:147" ht="68.25" customHeight="1" x14ac:dyDescent="0.2">
      <c r="A11" s="29">
        <v>2461958</v>
      </c>
      <c r="B11" s="27" t="s">
        <v>60</v>
      </c>
      <c r="C11" s="89">
        <v>8960547.6300000008</v>
      </c>
      <c r="D11" s="89">
        <v>0</v>
      </c>
      <c r="E11" s="89">
        <v>324760</v>
      </c>
      <c r="F11" s="89"/>
      <c r="G11" s="89">
        <f t="shared" si="1"/>
        <v>0</v>
      </c>
      <c r="H11" s="90">
        <f t="shared" si="0"/>
        <v>0</v>
      </c>
      <c r="I11" s="90">
        <f t="shared" si="2"/>
        <v>0</v>
      </c>
      <c r="J11" s="92">
        <f>I11/C11%</f>
        <v>0</v>
      </c>
    </row>
    <row r="12" spans="1:147" ht="90.75" customHeight="1" x14ac:dyDescent="0.2">
      <c r="A12" s="29">
        <v>2493459</v>
      </c>
      <c r="B12" s="27" t="s">
        <v>76</v>
      </c>
      <c r="C12" s="89">
        <v>1346414.93</v>
      </c>
      <c r="D12" s="89">
        <v>510786</v>
      </c>
      <c r="E12" s="89">
        <v>96860</v>
      </c>
      <c r="F12" s="89"/>
      <c r="G12" s="89">
        <f t="shared" si="1"/>
        <v>0</v>
      </c>
      <c r="H12" s="90">
        <f t="shared" si="0"/>
        <v>0</v>
      </c>
      <c r="I12" s="90">
        <f t="shared" si="2"/>
        <v>510786</v>
      </c>
      <c r="J12" s="92">
        <f>I12/C12%</f>
        <v>37.936745101303949</v>
      </c>
    </row>
    <row r="13" spans="1:147" ht="28.5" customHeight="1" x14ac:dyDescent="0.2">
      <c r="A13" s="29"/>
      <c r="B13" s="49" t="s">
        <v>26</v>
      </c>
      <c r="C13" s="31"/>
      <c r="D13" s="31">
        <f>D14</f>
        <v>303448097.84000003</v>
      </c>
      <c r="E13" s="31">
        <f>E14</f>
        <v>17049486</v>
      </c>
      <c r="F13" s="31">
        <f>F14</f>
        <v>0</v>
      </c>
      <c r="G13" s="31">
        <f t="shared" si="1"/>
        <v>0</v>
      </c>
      <c r="H13" s="50">
        <f t="shared" si="0"/>
        <v>0</v>
      </c>
      <c r="I13" s="50">
        <f t="shared" si="2"/>
        <v>303448097.84000003</v>
      </c>
      <c r="J13" s="68"/>
    </row>
    <row r="14" spans="1:147" ht="61.5" customHeight="1" x14ac:dyDescent="0.2">
      <c r="A14" s="29">
        <v>2193990</v>
      </c>
      <c r="B14" s="27" t="s">
        <v>38</v>
      </c>
      <c r="C14" s="130">
        <v>319765088.17000002</v>
      </c>
      <c r="D14" s="89">
        <v>303448097.84000003</v>
      </c>
      <c r="E14" s="89">
        <v>17049486</v>
      </c>
      <c r="F14" s="89"/>
      <c r="G14" s="89">
        <f t="shared" si="1"/>
        <v>0</v>
      </c>
      <c r="H14" s="90">
        <f t="shared" si="0"/>
        <v>0</v>
      </c>
      <c r="I14" s="90">
        <f t="shared" si="2"/>
        <v>303448097.84000003</v>
      </c>
      <c r="J14" s="92">
        <f>I14/C14%</f>
        <v>94.897194555108769</v>
      </c>
    </row>
    <row r="15" spans="1:147" s="33" customFormat="1" ht="20.25" customHeight="1" x14ac:dyDescent="0.2">
      <c r="A15" s="62" t="s">
        <v>96</v>
      </c>
      <c r="B15" s="63"/>
      <c r="C15" s="64"/>
      <c r="D15" s="26"/>
      <c r="E15" s="83"/>
      <c r="F15" s="101"/>
      <c r="G15" s="23"/>
      <c r="H15" s="23"/>
      <c r="I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row>
    <row r="16" spans="1:147" s="33" customFormat="1" ht="16.5" customHeight="1" x14ac:dyDescent="0.2">
      <c r="A16" s="65" t="s">
        <v>6</v>
      </c>
      <c r="B16" s="66"/>
      <c r="C16" s="64"/>
      <c r="D16" s="26"/>
      <c r="E16" s="83"/>
      <c r="F16" s="101"/>
      <c r="G16" s="23"/>
      <c r="H16" s="23"/>
      <c r="I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row>
    <row r="17" spans="1:147" s="33" customFormat="1" x14ac:dyDescent="0.2">
      <c r="A17" s="67"/>
      <c r="B17" s="143" t="s">
        <v>11</v>
      </c>
      <c r="C17" s="134"/>
      <c r="D17" s="134"/>
      <c r="E17" s="102"/>
      <c r="F17" s="101"/>
      <c r="G17" s="23"/>
      <c r="H17" s="23"/>
      <c r="I17" s="80"/>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row>
    <row r="18" spans="1:147" x14ac:dyDescent="0.2">
      <c r="A18" s="103"/>
      <c r="B18" s="83"/>
      <c r="C18" s="83"/>
      <c r="E18" s="83"/>
      <c r="F18" s="101"/>
    </row>
    <row r="19" spans="1:147" x14ac:dyDescent="0.2">
      <c r="B19" s="74"/>
      <c r="C19" s="74"/>
      <c r="F19" s="23"/>
    </row>
    <row r="20" spans="1:147" x14ac:dyDescent="0.2">
      <c r="B20" s="74"/>
      <c r="C20" s="74"/>
      <c r="F20" s="23"/>
    </row>
    <row r="21" spans="1:147" x14ac:dyDescent="0.2">
      <c r="B21" s="74"/>
      <c r="C21" s="74"/>
      <c r="F21" s="23"/>
    </row>
    <row r="22" spans="1:147" x14ac:dyDescent="0.2">
      <c r="B22" s="75"/>
      <c r="C22" s="74"/>
      <c r="F22" s="23"/>
    </row>
    <row r="23" spans="1:147" x14ac:dyDescent="0.2">
      <c r="F23" s="23"/>
    </row>
    <row r="24" spans="1:147" ht="15" x14ac:dyDescent="0.25">
      <c r="B24" s="76"/>
      <c r="F24" s="23"/>
    </row>
    <row r="25" spans="1:147" ht="15" x14ac:dyDescent="0.25">
      <c r="B25" s="94"/>
      <c r="F25" s="23"/>
    </row>
    <row r="26" spans="1:147" x14ac:dyDescent="0.2">
      <c r="B26" s="79"/>
      <c r="F26" s="23"/>
    </row>
    <row r="27" spans="1:147" x14ac:dyDescent="0.2">
      <c r="F27" s="23"/>
    </row>
    <row r="28" spans="1:147" x14ac:dyDescent="0.2">
      <c r="F28" s="23"/>
    </row>
    <row r="29" spans="1:147" x14ac:dyDescent="0.2">
      <c r="F29" s="23"/>
    </row>
    <row r="30" spans="1:147" x14ac:dyDescent="0.2">
      <c r="F30" s="23"/>
    </row>
    <row r="31" spans="1:147" x14ac:dyDescent="0.2">
      <c r="F31" s="23"/>
    </row>
    <row r="32" spans="1:147" x14ac:dyDescent="0.2">
      <c r="F32" s="23"/>
    </row>
    <row r="33" spans="6:6" x14ac:dyDescent="0.2">
      <c r="F33" s="23"/>
    </row>
    <row r="34" spans="6:6" x14ac:dyDescent="0.2">
      <c r="F34" s="23"/>
    </row>
    <row r="35" spans="6:6" x14ac:dyDescent="0.2">
      <c r="F35" s="23"/>
    </row>
    <row r="36" spans="6:6" x14ac:dyDescent="0.2">
      <c r="F36" s="23"/>
    </row>
    <row r="37" spans="6:6" x14ac:dyDescent="0.2">
      <c r="F37" s="23"/>
    </row>
    <row r="38" spans="6:6" x14ac:dyDescent="0.2">
      <c r="F38" s="23"/>
    </row>
    <row r="39" spans="6:6" x14ac:dyDescent="0.2">
      <c r="F39" s="23"/>
    </row>
    <row r="40" spans="6:6" x14ac:dyDescent="0.2">
      <c r="F40" s="23"/>
    </row>
    <row r="41" spans="6:6" x14ac:dyDescent="0.2">
      <c r="F41" s="23"/>
    </row>
    <row r="42" spans="6:6" x14ac:dyDescent="0.2">
      <c r="F42" s="23"/>
    </row>
    <row r="43" spans="6:6" x14ac:dyDescent="0.2">
      <c r="F43" s="23"/>
    </row>
    <row r="44" spans="6:6" x14ac:dyDescent="0.2">
      <c r="F44" s="23"/>
    </row>
    <row r="45" spans="6:6" x14ac:dyDescent="0.2">
      <c r="F45" s="23"/>
    </row>
    <row r="46" spans="6:6" x14ac:dyDescent="0.2">
      <c r="F46" s="23"/>
    </row>
    <row r="47" spans="6:6" x14ac:dyDescent="0.2">
      <c r="F47" s="23"/>
    </row>
    <row r="48" spans="6:6" x14ac:dyDescent="0.2">
      <c r="F48" s="23"/>
    </row>
    <row r="49" spans="6:6" x14ac:dyDescent="0.2">
      <c r="F49" s="23"/>
    </row>
    <row r="50" spans="6:6" x14ac:dyDescent="0.2">
      <c r="F50" s="23"/>
    </row>
    <row r="51" spans="6:6" x14ac:dyDescent="0.2">
      <c r="F51" s="23"/>
    </row>
    <row r="52" spans="6:6" x14ac:dyDescent="0.2">
      <c r="F52" s="23"/>
    </row>
    <row r="53" spans="6:6" x14ac:dyDescent="0.2">
      <c r="F53" s="23"/>
    </row>
    <row r="54" spans="6:6" x14ac:dyDescent="0.2">
      <c r="F54" s="23"/>
    </row>
    <row r="55" spans="6:6" x14ac:dyDescent="0.2">
      <c r="F55" s="23"/>
    </row>
    <row r="56" spans="6:6" x14ac:dyDescent="0.2">
      <c r="F56" s="23"/>
    </row>
    <row r="57" spans="6:6" x14ac:dyDescent="0.2">
      <c r="F57" s="23"/>
    </row>
    <row r="58" spans="6:6" x14ac:dyDescent="0.2">
      <c r="F58" s="23"/>
    </row>
    <row r="59" spans="6:6" x14ac:dyDescent="0.2">
      <c r="F59" s="23"/>
    </row>
    <row r="60" spans="6:6" x14ac:dyDescent="0.2">
      <c r="F60" s="23"/>
    </row>
    <row r="61" spans="6:6" x14ac:dyDescent="0.2">
      <c r="F61" s="23"/>
    </row>
    <row r="62" spans="6:6" x14ac:dyDescent="0.2">
      <c r="F62" s="23"/>
    </row>
    <row r="63" spans="6:6" x14ac:dyDescent="0.2">
      <c r="F63" s="23"/>
    </row>
    <row r="64" spans="6:6" x14ac:dyDescent="0.2">
      <c r="F64" s="23"/>
    </row>
    <row r="65" spans="3:6" x14ac:dyDescent="0.2">
      <c r="F65" s="23"/>
    </row>
    <row r="66" spans="3:6" x14ac:dyDescent="0.2">
      <c r="F66" s="23"/>
    </row>
    <row r="67" spans="3:6" x14ac:dyDescent="0.2">
      <c r="F67" s="23"/>
    </row>
    <row r="68" spans="3:6" x14ac:dyDescent="0.2">
      <c r="F68" s="23"/>
    </row>
    <row r="69" spans="3:6" x14ac:dyDescent="0.2">
      <c r="C69" s="43"/>
      <c r="F69" s="23"/>
    </row>
    <row r="70" spans="3:6" x14ac:dyDescent="0.2">
      <c r="F70" s="23"/>
    </row>
    <row r="71" spans="3:6" x14ac:dyDescent="0.2">
      <c r="F71" s="23"/>
    </row>
    <row r="72" spans="3:6" x14ac:dyDescent="0.2">
      <c r="F72" s="23"/>
    </row>
    <row r="73" spans="3:6" x14ac:dyDescent="0.2">
      <c r="F73" s="23"/>
    </row>
    <row r="74" spans="3:6" x14ac:dyDescent="0.2">
      <c r="F74" s="23"/>
    </row>
    <row r="75" spans="3:6" x14ac:dyDescent="0.2">
      <c r="F75" s="23"/>
    </row>
    <row r="76" spans="3:6" x14ac:dyDescent="0.2">
      <c r="F76" s="23"/>
    </row>
    <row r="77" spans="3:6" x14ac:dyDescent="0.2">
      <c r="F77" s="23"/>
    </row>
    <row r="78" spans="3:6" x14ac:dyDescent="0.2">
      <c r="F78" s="23"/>
    </row>
    <row r="79" spans="3:6" x14ac:dyDescent="0.2">
      <c r="F79" s="23"/>
    </row>
    <row r="80" spans="3:6" x14ac:dyDescent="0.2">
      <c r="F80" s="23"/>
    </row>
    <row r="81" spans="6:6" x14ac:dyDescent="0.2">
      <c r="F81" s="23"/>
    </row>
    <row r="82" spans="6:6" x14ac:dyDescent="0.2">
      <c r="F82" s="23"/>
    </row>
    <row r="83" spans="6:6" x14ac:dyDescent="0.2">
      <c r="F83" s="23"/>
    </row>
    <row r="84" spans="6:6" x14ac:dyDescent="0.2">
      <c r="F84" s="23"/>
    </row>
    <row r="85" spans="6:6" x14ac:dyDescent="0.2">
      <c r="F85" s="23"/>
    </row>
    <row r="86" spans="6:6" x14ac:dyDescent="0.2">
      <c r="F86" s="23"/>
    </row>
    <row r="87" spans="6:6" x14ac:dyDescent="0.2">
      <c r="F87" s="23"/>
    </row>
    <row r="88" spans="6:6" x14ac:dyDescent="0.2">
      <c r="F88" s="23"/>
    </row>
    <row r="89" spans="6:6" x14ac:dyDescent="0.2">
      <c r="F89" s="23"/>
    </row>
    <row r="90" spans="6:6" x14ac:dyDescent="0.2">
      <c r="F90" s="23"/>
    </row>
    <row r="91" spans="6:6" x14ac:dyDescent="0.2">
      <c r="F91" s="23"/>
    </row>
    <row r="92" spans="6:6" x14ac:dyDescent="0.2">
      <c r="F92" s="23"/>
    </row>
    <row r="93" spans="6:6" x14ac:dyDescent="0.2">
      <c r="F93" s="23"/>
    </row>
    <row r="94" spans="6:6" x14ac:dyDescent="0.2">
      <c r="F94" s="23"/>
    </row>
    <row r="95" spans="6:6" x14ac:dyDescent="0.2">
      <c r="F95" s="23"/>
    </row>
    <row r="96" spans="6:6" x14ac:dyDescent="0.2">
      <c r="F96" s="23"/>
    </row>
    <row r="97" spans="6:6" x14ac:dyDescent="0.2">
      <c r="F97" s="23"/>
    </row>
    <row r="98" spans="6:6" x14ac:dyDescent="0.2">
      <c r="F98" s="23"/>
    </row>
    <row r="99" spans="6:6" x14ac:dyDescent="0.2">
      <c r="F99" s="23"/>
    </row>
    <row r="100" spans="6:6" x14ac:dyDescent="0.2">
      <c r="F100" s="23"/>
    </row>
    <row r="101" spans="6:6" x14ac:dyDescent="0.2">
      <c r="F101" s="23"/>
    </row>
    <row r="102" spans="6:6" x14ac:dyDescent="0.2">
      <c r="F102" s="23"/>
    </row>
    <row r="103" spans="6:6" x14ac:dyDescent="0.2">
      <c r="F103" s="23"/>
    </row>
    <row r="104" spans="6:6" x14ac:dyDescent="0.2">
      <c r="F104" s="23"/>
    </row>
    <row r="105" spans="6:6" x14ac:dyDescent="0.2">
      <c r="F105" s="23"/>
    </row>
    <row r="106" spans="6:6" x14ac:dyDescent="0.2">
      <c r="F106" s="23"/>
    </row>
    <row r="107" spans="6:6" x14ac:dyDescent="0.2">
      <c r="F107" s="23"/>
    </row>
    <row r="108" spans="6:6" x14ac:dyDescent="0.2">
      <c r="F108" s="23"/>
    </row>
    <row r="109" spans="6:6" x14ac:dyDescent="0.2">
      <c r="F109" s="23"/>
    </row>
    <row r="110" spans="6:6" x14ac:dyDescent="0.2">
      <c r="F110" s="23"/>
    </row>
    <row r="111" spans="6:6" x14ac:dyDescent="0.2">
      <c r="F111" s="23"/>
    </row>
    <row r="112" spans="6:6" x14ac:dyDescent="0.2">
      <c r="F112" s="23"/>
    </row>
    <row r="113" spans="6:6" x14ac:dyDescent="0.2">
      <c r="F113" s="23"/>
    </row>
    <row r="114" spans="6:6" x14ac:dyDescent="0.2">
      <c r="F114" s="23"/>
    </row>
    <row r="115" spans="6:6" x14ac:dyDescent="0.2">
      <c r="F115" s="23"/>
    </row>
    <row r="116" spans="6:6" x14ac:dyDescent="0.2">
      <c r="F116" s="23"/>
    </row>
    <row r="117" spans="6:6" x14ac:dyDescent="0.2">
      <c r="F117" s="23"/>
    </row>
    <row r="118" spans="6:6" x14ac:dyDescent="0.2">
      <c r="F118" s="23"/>
    </row>
    <row r="119" spans="6:6" x14ac:dyDescent="0.2">
      <c r="F119" s="23"/>
    </row>
    <row r="120" spans="6:6" x14ac:dyDescent="0.2">
      <c r="F120" s="23"/>
    </row>
    <row r="121" spans="6:6" x14ac:dyDescent="0.2">
      <c r="F121" s="23"/>
    </row>
    <row r="122" spans="6:6" x14ac:dyDescent="0.2">
      <c r="F122" s="23"/>
    </row>
    <row r="123" spans="6:6" x14ac:dyDescent="0.2">
      <c r="F123" s="23"/>
    </row>
    <row r="124" spans="6:6" x14ac:dyDescent="0.2">
      <c r="F124" s="23"/>
    </row>
    <row r="125" spans="6:6" x14ac:dyDescent="0.2">
      <c r="F125" s="23"/>
    </row>
    <row r="126" spans="6:6" x14ac:dyDescent="0.2">
      <c r="F126" s="23"/>
    </row>
    <row r="127" spans="6:6" x14ac:dyDescent="0.2">
      <c r="F127" s="23"/>
    </row>
    <row r="128" spans="6:6" x14ac:dyDescent="0.2">
      <c r="F128" s="23"/>
    </row>
    <row r="129" spans="6:6" x14ac:dyDescent="0.2">
      <c r="F129" s="23"/>
    </row>
    <row r="130" spans="6:6" x14ac:dyDescent="0.2">
      <c r="F130" s="23"/>
    </row>
    <row r="131" spans="6:6" x14ac:dyDescent="0.2">
      <c r="F131" s="23"/>
    </row>
    <row r="132" spans="6:6" x14ac:dyDescent="0.2">
      <c r="F132" s="23"/>
    </row>
    <row r="133" spans="6:6" x14ac:dyDescent="0.2">
      <c r="F133" s="23"/>
    </row>
    <row r="134" spans="6:6" x14ac:dyDescent="0.2">
      <c r="F134" s="23"/>
    </row>
    <row r="135" spans="6:6" x14ac:dyDescent="0.2">
      <c r="F135" s="23"/>
    </row>
    <row r="136" spans="6:6" x14ac:dyDescent="0.2">
      <c r="F136" s="23"/>
    </row>
    <row r="137" spans="6:6" x14ac:dyDescent="0.2">
      <c r="F137" s="23"/>
    </row>
    <row r="138" spans="6:6" x14ac:dyDescent="0.2">
      <c r="F138" s="23"/>
    </row>
    <row r="139" spans="6:6" x14ac:dyDescent="0.2">
      <c r="F139" s="23"/>
    </row>
    <row r="140" spans="6:6" x14ac:dyDescent="0.2">
      <c r="F140" s="23"/>
    </row>
    <row r="141" spans="6:6" x14ac:dyDescent="0.2">
      <c r="F141" s="23"/>
    </row>
    <row r="142" spans="6:6" x14ac:dyDescent="0.2">
      <c r="F142" s="23"/>
    </row>
    <row r="143" spans="6:6" x14ac:dyDescent="0.2">
      <c r="F143" s="23"/>
    </row>
    <row r="144" spans="6:6" x14ac:dyDescent="0.2">
      <c r="F144" s="23"/>
    </row>
    <row r="145" spans="6:6" x14ac:dyDescent="0.2">
      <c r="F145" s="23"/>
    </row>
    <row r="146" spans="6:6" x14ac:dyDescent="0.2">
      <c r="F146" s="23"/>
    </row>
    <row r="147" spans="6:6" x14ac:dyDescent="0.2">
      <c r="F147" s="23"/>
    </row>
    <row r="148" spans="6:6" x14ac:dyDescent="0.2">
      <c r="F148" s="23"/>
    </row>
    <row r="149" spans="6:6" x14ac:dyDescent="0.2">
      <c r="F149" s="23"/>
    </row>
    <row r="150" spans="6:6" x14ac:dyDescent="0.2">
      <c r="F150" s="23"/>
    </row>
    <row r="151" spans="6:6" x14ac:dyDescent="0.2">
      <c r="F151" s="23"/>
    </row>
    <row r="152" spans="6:6" x14ac:dyDescent="0.2">
      <c r="F152" s="23"/>
    </row>
    <row r="153" spans="6:6" x14ac:dyDescent="0.2">
      <c r="F153" s="23"/>
    </row>
    <row r="154" spans="6:6" x14ac:dyDescent="0.2">
      <c r="F154" s="23"/>
    </row>
    <row r="155" spans="6:6" x14ac:dyDescent="0.2">
      <c r="F155" s="23"/>
    </row>
    <row r="156" spans="6:6" x14ac:dyDescent="0.2">
      <c r="F156" s="23"/>
    </row>
    <row r="157" spans="6:6" x14ac:dyDescent="0.2">
      <c r="F157" s="23"/>
    </row>
    <row r="158" spans="6:6" x14ac:dyDescent="0.2">
      <c r="F158" s="23"/>
    </row>
    <row r="159" spans="6:6" x14ac:dyDescent="0.2">
      <c r="F159" s="23"/>
    </row>
    <row r="160" spans="6:6" x14ac:dyDescent="0.2">
      <c r="F160" s="23"/>
    </row>
    <row r="161" spans="6:6" x14ac:dyDescent="0.2">
      <c r="F161" s="23"/>
    </row>
    <row r="162" spans="6:6" x14ac:dyDescent="0.2">
      <c r="F162" s="23"/>
    </row>
  </sheetData>
  <mergeCells count="10">
    <mergeCell ref="E4:H4"/>
    <mergeCell ref="B17:D17"/>
    <mergeCell ref="I4:I5"/>
    <mergeCell ref="A1:J1"/>
    <mergeCell ref="J4:J5"/>
    <mergeCell ref="A2:J2"/>
    <mergeCell ref="C4:C5"/>
    <mergeCell ref="D4:D5"/>
    <mergeCell ref="A4:A5"/>
    <mergeCell ref="B4:B5"/>
  </mergeCells>
  <hyperlinks>
    <hyperlink ref="B17"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2020-03-09T17:53:57Z</cp:lastPrinted>
  <dcterms:created xsi:type="dcterms:W3CDTF">2009-03-02T15:11:29Z</dcterms:created>
  <dcterms:modified xsi:type="dcterms:W3CDTF">2021-02-10T15:07:54Z</dcterms:modified>
</cp:coreProperties>
</file>