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os Mary\MINSA casa x Emerg.Sanit al 08.3.21\PORTAL  TRANSP . SAIP\PORTAL TRANSPARENCIA\INFORMAC. para el PORTAL.Comunicaciones\Transparencia Deveng 2021\Febreo 2021\"/>
    </mc:Choice>
  </mc:AlternateContent>
  <bookViews>
    <workbookView xWindow="0" yWindow="0" windowWidth="28800" windowHeight="12435"/>
  </bookViews>
  <sheets>
    <sheet name="CONSOLIDADO" sheetId="11" r:id="rId1"/>
    <sheet name="PLIEGO MINSA" sheetId="5" r:id="rId2"/>
    <sheet name="UE ADSCRITAS AL PLIEGO MINSA" sheetId="9" r:id="rId3"/>
  </sheets>
  <definedNames>
    <definedName name="_xlnm._FilterDatabase" localSheetId="1" hidden="1">'PLIEGO MINSA'!$A$5:$K$68</definedName>
    <definedName name="_xlnm._FilterDatabase" localSheetId="2" hidden="1">'UE ADSCRITAS AL PLIEGO MINSA'!#REF!</definedName>
    <definedName name="_xlnm.Print_Area" localSheetId="0">CONSOLIDADO!$B$2:$E$27</definedName>
    <definedName name="_xlnm.Print_Area" localSheetId="1">'PLIEGO MINSA'!$A$1:$K$68</definedName>
    <definedName name="_xlnm.Print_Area" localSheetId="2">'UE ADSCRITAS AL PLIEGO MINSA'!$A$1:$K$19</definedName>
    <definedName name="_xlnm.Print_Titles" localSheetId="1">'PLIEGO MINSA'!$4:$5</definedName>
    <definedName name="_xlnm.Print_Titles" localSheetId="2">'UE ADSCRITAS AL PLIEGO MINSA'!$5:$5</definedName>
  </definedNames>
  <calcPr calcId="152511"/>
</workbook>
</file>

<file path=xl/calcChain.xml><?xml version="1.0" encoding="utf-8"?>
<calcChain xmlns="http://schemas.openxmlformats.org/spreadsheetml/2006/main">
  <c r="H13" i="9" l="1"/>
  <c r="J13" i="9" s="1"/>
  <c r="K13" i="9" s="1"/>
  <c r="I13" i="9" l="1"/>
  <c r="H57" i="5"/>
  <c r="J57" i="5" s="1"/>
  <c r="K57" i="5" s="1"/>
  <c r="H56" i="5"/>
  <c r="J56" i="5" s="1"/>
  <c r="K56" i="5" s="1"/>
  <c r="I48" i="5"/>
  <c r="H48" i="5"/>
  <c r="J48" i="5" s="1"/>
  <c r="K48" i="5" s="1"/>
  <c r="J47" i="5"/>
  <c r="K47" i="5" s="1"/>
  <c r="H47" i="5"/>
  <c r="I47" i="5" s="1"/>
  <c r="H42" i="5"/>
  <c r="J42" i="5" s="1"/>
  <c r="K42" i="5" s="1"/>
  <c r="I39" i="5"/>
  <c r="H39" i="5"/>
  <c r="J39" i="5" s="1"/>
  <c r="K39" i="5" s="1"/>
  <c r="H38" i="5"/>
  <c r="J38" i="5" s="1"/>
  <c r="K38" i="5" s="1"/>
  <c r="J37" i="5"/>
  <c r="H37" i="5"/>
  <c r="I37" i="5" s="1"/>
  <c r="I36" i="5"/>
  <c r="H36" i="5"/>
  <c r="J36" i="5" s="1"/>
  <c r="K36" i="5" s="1"/>
  <c r="H23" i="5"/>
  <c r="I23" i="5" s="1"/>
  <c r="H22" i="5"/>
  <c r="J22" i="5" s="1"/>
  <c r="J10" i="5"/>
  <c r="K10" i="5" s="1"/>
  <c r="I10" i="5"/>
  <c r="H10" i="5"/>
  <c r="G21" i="5"/>
  <c r="F21" i="5"/>
  <c r="H33" i="5"/>
  <c r="I33" i="5"/>
  <c r="J33" i="5"/>
  <c r="K33" i="5"/>
  <c r="E7" i="9"/>
  <c r="E21" i="5"/>
  <c r="G64" i="5"/>
  <c r="G62" i="5"/>
  <c r="G60" i="5"/>
  <c r="G58" i="5"/>
  <c r="G16" i="5"/>
  <c r="G14" i="5"/>
  <c r="G12" i="5"/>
  <c r="G7" i="5"/>
  <c r="H65" i="5"/>
  <c r="H63" i="5"/>
  <c r="H61" i="5"/>
  <c r="H59" i="5"/>
  <c r="H55" i="5"/>
  <c r="H54" i="5"/>
  <c r="H53" i="5"/>
  <c r="H52" i="5"/>
  <c r="H51" i="5"/>
  <c r="H50" i="5"/>
  <c r="H49" i="5"/>
  <c r="H46" i="5"/>
  <c r="H45" i="5"/>
  <c r="H44" i="5"/>
  <c r="H43" i="5"/>
  <c r="H41" i="5"/>
  <c r="H40" i="5"/>
  <c r="H35" i="5"/>
  <c r="H34" i="5"/>
  <c r="H32" i="5"/>
  <c r="H31" i="5"/>
  <c r="H30" i="5"/>
  <c r="H29" i="5"/>
  <c r="H28" i="5"/>
  <c r="H27" i="5"/>
  <c r="H26" i="5"/>
  <c r="H25" i="5"/>
  <c r="H24" i="5"/>
  <c r="H20" i="5"/>
  <c r="H19" i="5"/>
  <c r="H18" i="5"/>
  <c r="H17" i="5"/>
  <c r="H15" i="5"/>
  <c r="H13" i="5"/>
  <c r="H11" i="5"/>
  <c r="H9" i="5"/>
  <c r="H8" i="5"/>
  <c r="G14" i="9"/>
  <c r="G7" i="9"/>
  <c r="G6" i="9" s="1"/>
  <c r="H6" i="9" s="1"/>
  <c r="H15" i="9"/>
  <c r="H14" i="9"/>
  <c r="H12" i="9"/>
  <c r="H11" i="9"/>
  <c r="H10" i="9"/>
  <c r="H9" i="9"/>
  <c r="H8" i="9"/>
  <c r="H7" i="9"/>
  <c r="I57" i="5" l="1"/>
  <c r="I56" i="5"/>
  <c r="I42" i="5"/>
  <c r="I38" i="5"/>
  <c r="J23" i="5"/>
  <c r="I22" i="5"/>
  <c r="G6" i="5"/>
  <c r="F14" i="9" l="1"/>
  <c r="E14" i="9"/>
  <c r="D14" i="9"/>
  <c r="I53" i="5"/>
  <c r="J20" i="5"/>
  <c r="K20" i="5" s="1"/>
  <c r="I20" i="5"/>
  <c r="I19" i="5"/>
  <c r="J18" i="5"/>
  <c r="K18" i="5" s="1"/>
  <c r="J65" i="5"/>
  <c r="K65" i="5" s="1"/>
  <c r="F64" i="5"/>
  <c r="H64" i="5" s="1"/>
  <c r="E64" i="5"/>
  <c r="D64" i="5"/>
  <c r="F62" i="5"/>
  <c r="H62" i="5" s="1"/>
  <c r="E62" i="5"/>
  <c r="D62" i="5"/>
  <c r="F60" i="5"/>
  <c r="H60" i="5" s="1"/>
  <c r="E60" i="5"/>
  <c r="D60" i="5"/>
  <c r="I59" i="5"/>
  <c r="F58" i="5"/>
  <c r="H58" i="5" s="1"/>
  <c r="D18" i="11" s="1"/>
  <c r="E58" i="5"/>
  <c r="C18" i="11" s="1"/>
  <c r="D58" i="5"/>
  <c r="D21" i="5"/>
  <c r="F16" i="5"/>
  <c r="H16" i="5" s="1"/>
  <c r="E16" i="5"/>
  <c r="D16" i="5"/>
  <c r="F14" i="5"/>
  <c r="H14" i="5" s="1"/>
  <c r="E14" i="5"/>
  <c r="D14" i="5"/>
  <c r="F12" i="5"/>
  <c r="H12" i="5" s="1"/>
  <c r="E12" i="5"/>
  <c r="D12" i="5"/>
  <c r="E18" i="11" l="1"/>
  <c r="J58" i="5"/>
  <c r="I58" i="5"/>
  <c r="I65" i="5"/>
  <c r="J59" i="5"/>
  <c r="K59" i="5" s="1"/>
  <c r="J53" i="5"/>
  <c r="K53" i="5" s="1"/>
  <c r="J19" i="5"/>
  <c r="K19" i="5" s="1"/>
  <c r="I18" i="5"/>
  <c r="D7" i="9" l="1"/>
  <c r="J15" i="9"/>
  <c r="J12" i="9"/>
  <c r="J11" i="9"/>
  <c r="J10" i="9"/>
  <c r="J9" i="9"/>
  <c r="J8" i="9"/>
  <c r="J63" i="5"/>
  <c r="J61" i="5"/>
  <c r="J55" i="5"/>
  <c r="J54" i="5"/>
  <c r="J52" i="5"/>
  <c r="J51" i="5"/>
  <c r="J50" i="5"/>
  <c r="J49" i="5"/>
  <c r="J46" i="5"/>
  <c r="J45" i="5"/>
  <c r="J44" i="5"/>
  <c r="J43" i="5"/>
  <c r="J41" i="5"/>
  <c r="J40" i="5"/>
  <c r="J35" i="5"/>
  <c r="J34" i="5"/>
  <c r="J32" i="5"/>
  <c r="J31" i="5"/>
  <c r="J30" i="5"/>
  <c r="J29" i="5"/>
  <c r="J28" i="5"/>
  <c r="J27" i="5"/>
  <c r="J26" i="5"/>
  <c r="J25" i="5"/>
  <c r="J24" i="5"/>
  <c r="J17" i="5"/>
  <c r="J15" i="5"/>
  <c r="J13" i="5"/>
  <c r="J11" i="5"/>
  <c r="J9" i="5"/>
  <c r="J8" i="5"/>
  <c r="J60" i="5"/>
  <c r="D7" i="5"/>
  <c r="D6" i="5" s="1"/>
  <c r="D6" i="9" l="1"/>
  <c r="F7" i="9"/>
  <c r="J7" i="9" s="1"/>
  <c r="J14" i="9"/>
  <c r="J64" i="5"/>
  <c r="J62" i="5"/>
  <c r="J16" i="5"/>
  <c r="J14" i="5"/>
  <c r="F7" i="5"/>
  <c r="H21" i="5" l="1"/>
  <c r="J21" i="5" s="1"/>
  <c r="H7" i="5"/>
  <c r="J7" i="5" s="1"/>
  <c r="F6" i="9"/>
  <c r="J6" i="9" s="1"/>
  <c r="E7" i="5" l="1"/>
  <c r="K13" i="5" l="1"/>
  <c r="I13" i="5" l="1"/>
  <c r="K12" i="9"/>
  <c r="E6" i="5"/>
  <c r="I12" i="9" l="1"/>
  <c r="K9" i="5" l="1"/>
  <c r="K11" i="5"/>
  <c r="I8" i="5" l="1"/>
  <c r="I11" i="5"/>
  <c r="I9" i="5"/>
  <c r="C21" i="11" l="1"/>
  <c r="D21" i="11" l="1"/>
  <c r="E21" i="11" s="1"/>
  <c r="I64" i="5"/>
  <c r="K24" i="5" l="1"/>
  <c r="I24" i="5"/>
  <c r="K15" i="5"/>
  <c r="I15" i="5"/>
  <c r="C15" i="11"/>
  <c r="D15" i="11" l="1"/>
  <c r="E15" i="11" s="1"/>
  <c r="I29" i="5"/>
  <c r="I27" i="5"/>
  <c r="I14" i="5" l="1"/>
  <c r="K29" i="5"/>
  <c r="K27" i="5"/>
  <c r="C14" i="11" l="1"/>
  <c r="K8" i="9"/>
  <c r="K15" i="9"/>
  <c r="K11" i="9"/>
  <c r="K10" i="9"/>
  <c r="K9" i="9"/>
  <c r="I8" i="9"/>
  <c r="I9" i="9" l="1"/>
  <c r="I10" i="9"/>
  <c r="I11" i="9"/>
  <c r="I15" i="9"/>
  <c r="I55" i="5" l="1"/>
  <c r="K54" i="5"/>
  <c r="K52" i="5"/>
  <c r="I51" i="5"/>
  <c r="I50" i="5"/>
  <c r="K49" i="5"/>
  <c r="I46" i="5"/>
  <c r="I45" i="5"/>
  <c r="I44" i="5"/>
  <c r="K43" i="5"/>
  <c r="I41" i="5"/>
  <c r="K40" i="5"/>
  <c r="K35" i="5"/>
  <c r="K34" i="5"/>
  <c r="I32" i="5"/>
  <c r="I31" i="5"/>
  <c r="I30" i="5"/>
  <c r="K28" i="5"/>
  <c r="K26" i="5"/>
  <c r="K25" i="5"/>
  <c r="K17" i="5"/>
  <c r="K55" i="5" l="1"/>
  <c r="K51" i="5"/>
  <c r="K45" i="5"/>
  <c r="K41" i="5"/>
  <c r="K50" i="5"/>
  <c r="I25" i="5"/>
  <c r="I49" i="5"/>
  <c r="I40" i="5"/>
  <c r="I34" i="5"/>
  <c r="I52" i="5"/>
  <c r="K46" i="5"/>
  <c r="K32" i="5"/>
  <c r="I26" i="5"/>
  <c r="I28" i="5"/>
  <c r="I43" i="5"/>
  <c r="K31" i="5"/>
  <c r="I35" i="5"/>
  <c r="I54" i="5"/>
  <c r="K44" i="5"/>
  <c r="K30" i="5"/>
  <c r="D19" i="11" l="1"/>
  <c r="C19" i="11"/>
  <c r="E19" i="11" l="1"/>
  <c r="I14" i="9" l="1"/>
  <c r="K63" i="5"/>
  <c r="K61" i="5"/>
  <c r="I21" i="5" l="1"/>
  <c r="D20" i="11"/>
  <c r="I63" i="5"/>
  <c r="I61" i="5"/>
  <c r="E6" i="9" l="1"/>
  <c r="I60" i="5" l="1"/>
  <c r="I62" i="5"/>
  <c r="C20" i="11"/>
  <c r="D16" i="11" l="1"/>
  <c r="C13" i="11" l="1"/>
  <c r="E20" i="11" l="1"/>
  <c r="C16" i="11" l="1"/>
  <c r="I17" i="5"/>
  <c r="E16" i="11" l="1"/>
  <c r="I16" i="5"/>
  <c r="C17" i="11"/>
  <c r="C12" i="11" s="1"/>
  <c r="D17" i="11" l="1"/>
  <c r="E17" i="11" l="1"/>
  <c r="C23" i="11" l="1"/>
  <c r="C22" i="11" l="1"/>
  <c r="C11" i="11" s="1"/>
  <c r="D22" i="11" l="1"/>
  <c r="E22" i="11" s="1"/>
  <c r="I7" i="9"/>
  <c r="D23" i="11" l="1"/>
  <c r="E23" i="11" l="1"/>
  <c r="I6" i="9"/>
  <c r="I7" i="5" l="1"/>
  <c r="D13" i="11" l="1"/>
  <c r="E13" i="11" l="1"/>
  <c r="E10" i="11" l="1"/>
  <c r="D14" i="11"/>
  <c r="I12" i="5"/>
  <c r="F6" i="5"/>
  <c r="H6" i="5" s="1"/>
  <c r="E14" i="11" l="1"/>
  <c r="D12" i="11"/>
  <c r="J6" i="5"/>
  <c r="I6" i="5"/>
  <c r="J12" i="5"/>
  <c r="D11" i="11" l="1"/>
  <c r="E11" i="11" s="1"/>
  <c r="E12" i="11"/>
</calcChain>
</file>

<file path=xl/sharedStrings.xml><?xml version="1.0" encoding="utf-8"?>
<sst xmlns="http://schemas.openxmlformats.org/spreadsheetml/2006/main" count="132" uniqueCount="116">
  <si>
    <t>Sector 11: SALUD</t>
  </si>
  <si>
    <t>Pliego</t>
  </si>
  <si>
    <t>PIM</t>
  </si>
  <si>
    <t>011: M. DE SALUD</t>
  </si>
  <si>
    <r>
      <t xml:space="preserve">Incluye: </t>
    </r>
    <r>
      <rPr>
        <b/>
        <sz val="10"/>
        <rFont val="Arial"/>
        <family val="2"/>
      </rPr>
      <t>Sólo Proyectos</t>
    </r>
  </si>
  <si>
    <t>Unidad Ejecutora / Nombre del Proyecto</t>
  </si>
  <si>
    <t>Página Web: www.mef.gob.pe</t>
  </si>
  <si>
    <t>%      Avance Ejecución</t>
  </si>
  <si>
    <t>Ejecución Total Acumulada del PIP</t>
  </si>
  <si>
    <t>TOTAL PLIEGO 011: MINISTERIO DE SALUD</t>
  </si>
  <si>
    <t>TOTAL UE ADSCRITAS AL PLIEGO MINSA</t>
  </si>
  <si>
    <t>http://apps5.mineco.gob.pe/transparencia/Navegador/default.aspx</t>
  </si>
  <si>
    <t>131: INSTITUTO NACIONAL DE SALUD</t>
  </si>
  <si>
    <t>2285573: MEJORAMIENTO DE LOS SERVICIOS DE SALUD DEL ESTABLECIMIENTO DE SALUD PROGRESO, DEL DISTRITO DE CHIMBOTE, PROVINCIA DE SANTA, DEPARTAMENTO DE ANCASH</t>
  </si>
  <si>
    <t>2284722: MEJORAMIENTO DE LOS SERVICIOS DE SALUD DEL HOSPITAL DISTRITAL DE PACASMAYO, DISTRITO DE PACASMAYO, PROVINCIA DE PACASMAYO - LA LIBERTAD</t>
  </si>
  <si>
    <t>2335179: MEJORAMIENTO DE LOS SERVICIOS DE SALUD DEL HOSPITAL DE ESPINAR, DISTRITO Y PROVINCIA DE ESPINAR, DEPARTAMENTO DE CUSCO</t>
  </si>
  <si>
    <t>2343128: MEJORAMIENTO DE LOS SERVICIOS DE SALUD DEL CENTRO DE SALUD MACHUPICCHU, DISTRITO DE MACHUPICCHU, PROVINCIA DE URUBAMBA, DEPARTAMENTO DE CUSCO</t>
  </si>
  <si>
    <t>Función 20: SALUD</t>
  </si>
  <si>
    <t>CONSOLIDADO GENERAL DE LA EJECUCIÓN DEL SECTOR SALUD</t>
  </si>
  <si>
    <t>136: INSTITUTO NACIONAL DE ENFERMEDADES NEOPLÁSICAS - INEN</t>
  </si>
  <si>
    <t xml:space="preserve">     001-117: ADMINISTRACIÓN CENTRAL - MINSA</t>
  </si>
  <si>
    <t>EJECUCIÓN DE LOS PROYECTOS DE INVERSIÓN DE LAS UNIDADES EJECUTORAS DEL PLIEGO 011</t>
  </si>
  <si>
    <t>Monto de Inversión Total</t>
  </si>
  <si>
    <t>%
Avance  Ejecución respecto al Monto de Inv. Total</t>
  </si>
  <si>
    <t>EJECUCIÓN DE LOS PROYECTOS DE INVERSIÓN DE LAS UNIDADES EJECUTORAS DE LOS PLIEGOS ADSCRITOS</t>
  </si>
  <si>
    <t>PLIEGO 131: INSTITUTO NACIONAL DE SALUD</t>
  </si>
  <si>
    <t>PLIEGO 136: INSTITUTO NACIONAL DE ENFERMEDADES NEOPLÁSICAS - INEN</t>
  </si>
  <si>
    <r>
      <rPr>
        <sz val="8"/>
        <rFont val="Arial"/>
        <family val="2"/>
      </rPr>
      <t xml:space="preserve">        </t>
    </r>
    <r>
      <rPr>
        <u/>
        <sz val="8"/>
        <rFont val="Arial"/>
        <family val="2"/>
      </rPr>
      <t>http://apps5.mineco.gob.pe/transparencia/Navegador/default.aspx</t>
    </r>
  </si>
  <si>
    <t>2178583: MEJORAMIENTO DE LA CAPACIDAD RESOLUTIVA DEL SERVICIO DE NEUROCIRUGIA Y DE LA SALA DE OPERACIONES DEL HOSPITAL DOS DE MAYO</t>
  </si>
  <si>
    <t>2001621: ESTUDIOS DE PRE-INVERSION</t>
  </si>
  <si>
    <t>2343407: MEJORAMIENTO Y AMPLIACION DE LOS SERVICIOS DE SALUD DEL ESTABLECIMIENTO DE SALUD CHALLHUAHUACHO, DEL DISTRITO DE CHALLHUAHUACHO, PROVINCIA DE COTABAMBAS, DEPARTAMENTO DE APURIMAC</t>
  </si>
  <si>
    <t>2344420: MEJORAMIENTO DE LOS SERVICIOS DE SALUD DEL CENTRO DE SALUD COTABAMBAS, DISTRITO DE COTABAMBAS, PROVINCIA DE COTABAMBAS, DEPARTAMENTO DE APURIMAC</t>
  </si>
  <si>
    <t>2354781: MEJORAMIENTO DE LOS SERVICIOS DE SALUD DEL HOSPITAL REGIONAL ZACARIAS CORREA VALDIVIA DE HUANCAVELICA; DISTRITO DE ASCENSION, PROVINCIA DE HUANCAVELICA Y DEPARTAMENTO DE HUANCAVELICA</t>
  </si>
  <si>
    <t>2372478: MEJORAMIENTO DE LOS SERVICIOS DE SALUD DEL CENTRO DE SALUD HAQUIRA, DISTRITO HAQUIRA, PROVINCIA COTABAMBAS, DEPARTAMENTO APURIMAC</t>
  </si>
  <si>
    <t>Unidad Ejecutora 144-1684: DIRECCION DE REDES INTEGRADAS DE SALUD LIMA NORTE</t>
  </si>
  <si>
    <t>2251577: MEJORAMIENTO DE LOS SERVICIOS EN SALUD PUESTO DE SALUD LUIS ENRIQUE, CARABAYLLO, RED DE SALUD VI TUPAC AMARU, LIMA</t>
  </si>
  <si>
    <t>Unidad Ejecutora 145-1685: DIRECCION DE REDES INTEGRADAS DE SALUD LIMA SUR</t>
  </si>
  <si>
    <t>2112841: FORTALECIMIENTO DE LA CAPACIDAD RESOLUTIVA DEL CENTRO DE SALUD I-4 VILLA MARIA DEL TRIUNFO DE LA DISA II LIMA SUR</t>
  </si>
  <si>
    <t>2193990: AMPLIACION DE LA CAPACIDAD DE RESPUESTA EN EL TRATAMIENTO AMBULATORIO DEL CANCER DEL INSTITUTO NACIONAL DE ENFERMEDADES NEOPLASICAS, LIMA - PERU</t>
  </si>
  <si>
    <t>Unidad Ejecutora 001-117: ADMINISTRACION CENTRAL - MINSA</t>
  </si>
  <si>
    <t>Unidad Ejecutora 028-144: HOSPITAL NACIONAL DOS DE MAYO</t>
  </si>
  <si>
    <t>Unidad Ejecutora 125-1655: PROGRAMA NACIONAL DE INVERSIONES EN SALUD</t>
  </si>
  <si>
    <t>2416127: CREACION DE REDES INTEGRADAS DE SALUD</t>
  </si>
  <si>
    <t>2443550: REMODELACION DE EDIFICIO DE LABORATORIO Y LABORATORIO ESPECIFICO; ADQUISICION DE MESA TECNICA, LAVADORA SEMIAUTOMATICA, AUTOCLAVE FRONTERA, HORNO DE DESPIROGENADO, LLENADORA SEMIAUTOMATICA DE VIALES, CERRADORA SEMIAUTOMATICA DE VIALES</t>
  </si>
  <si>
    <t>2427710: ADQUISICION DE AGITADOR MAGNETICO, ANALIZADORES DE HEMATOLOGIA, BALANZAS ANALITICAS, CENTRIFUGAS, CROMATOGRAFO LIQUIDO, GABINETES O ESTACIONES PARA FLUJO LAMINAR, INCUBADORA PARA CULTIVO MICROBIOLOGICO, MICRO CENTRIFUGAS, MICROSCOPIO BINOCULAR</t>
  </si>
  <si>
    <t xml:space="preserve">
Código Unificado
</t>
  </si>
  <si>
    <t>Código Unificado</t>
  </si>
  <si>
    <t>2285839: MEJORAMIENTO Y AMPLIACION DE LOS SERVICIOS DE SALUD DEL ESTABLECIMIENTO DE SALUD LLATA, DISTRITO DE LLATA, PROVINCIA DE HUAMALIES - REGION HUANUCO</t>
  </si>
  <si>
    <t>2414624: MEJORAMIENTO Y AMPLIACION DE LOS SERVICIOS DE SALUD DEL HOSPITAL NACIONAL SERGIO ENRIQUE BERNALES LOCALIDAD DE COLLIQUE DEL DISTRITO DE COMAS - PROVINCIA DE LIMA - DEPARTAMENTO DE LIMA</t>
  </si>
  <si>
    <t>2430241: MEJORAMIENTO DEL MODELO DE GESTION, ORGANIZACION Y PRESTACION DE LOS SERVICIOS DE SALUD EN LAS REDES INTEGRADAS DE SALUD EN LIMA METROPOLITANA Y REGIONES PRIORIZADAS DISTRITO DE - TODOS - - PROVINCIA DE - TODOS - - DEPARTAMENTO DE -MUL.DEP-</t>
  </si>
  <si>
    <t>2430242: MEJORAMIENTO Y AMPLIACION DEL SISTEMA UNICO DE INFORMACION EN SALUD</t>
  </si>
  <si>
    <t>2430246: MEJORAMIENTO DE LOS SERVICIOS MEDICOS DE APOYO EN LIMA METROPOLITANA, DISTRITO DE COMAS - PROVINCIA DE LIMA - DEPARTAMENTO DE LIMA</t>
  </si>
  <si>
    <t>2430247: MEJORAMIENTO DE LA GESTION DE PRODUCTOS FARMACEUTICOS Y DISPOSITIVOS MEDICOS A NIVEL DE LIMA METROPOLITANA - DISTRITO DE COMAS - PROVINCIA DE LIMA - DEPARTAMENTO DE LIMA</t>
  </si>
  <si>
    <t>2466074: MEJORAMIENTO Y AMPLIACION DE LOS SERVICIOS DE SALUD DE LA RED INTEGRADA EN SALUD COMAS DISTRITO DE COMAS - PROVINCIA DE LIMA - DEPARTAMENTO DE LIMA</t>
  </si>
  <si>
    <t>2466086: MEJORAMIENTO Y AMPLIACION DE LOS SERVICIOS DE SALUD DEL PRIMER NIVEL DE ATENCION DE LA RIS PUENTE PIEDRA 4 DISTRITOS DE LA PROVINCIA DE LIMA - DEPARTAMENTO DE LIMA</t>
  </si>
  <si>
    <t>2466354: MEJORAMIENTO Y AMPLIACION DE LOS SERVICIOS DE SALUD DE LA RED INTEGRADA DE SALUD 5 DIRIS LIMA CENTRO SAN JUAN DE LURIGANCHO DEL DISTRITO DE SAN JUAN DE LURIGANCHO - PROVINCIA DE LIMA - DEPARTAMENTO DE LIMA</t>
  </si>
  <si>
    <t>2466581: MEJORAMIENTO Y AMPLIACION DE LOS SERVICIOS DE SALUD DEL PRIMER NIVEL DE ATENCION DE LA RED INTEGRADA DE SALUD VILLA EL SALVADOR DEL DISTRITO DE VILLA EL SALVADOR - PROVINCIA DE LIMA - DEPARTAMENTO DE LIMA</t>
  </si>
  <si>
    <t>2466669: MEJORAMIENTO Y AMPLIACION DE LOS SERVICIOS DE SALUD DEL PRIMER NIVEL DE ATENCION DE LA RED INTEGRADA DE SALUD (RIS) 2 - TRUJILLO, 5 DISTRITOS DE LA PROVINCIA DE TRUJILLO - DEPARTAMENTO DE LA LIBERTAD</t>
  </si>
  <si>
    <t>2466824: MEJORAMIENTO Y AMPLIACION DE LOS SERVICIOS DE SALUD DEL PRIMER NIVEL DE ATENCION DE LA RED INTEGRADA DE SALUD ATE, VITARTE DEL DISTRITO DE ATE - PROVINCIA DE LIMA - DEPARTAMENTO DE LIMA</t>
  </si>
  <si>
    <t>2178584: MEJORAMIENTO DE LAS AREAS TECNICAS Y AREAS DE INVESTIGACION DEL CENTRO NACIONAL DE SALUD PUBLICA DEL INSTITUTO NACIONAL DE SALUD SEDE CHORRILLOS</t>
  </si>
  <si>
    <t>2461958: RENOVACION DE CERCO PERIMETRICO; EN EL(LA) INSTITUTO NACIONAL DE SALUD EN LA LOCALIDAD CHORRILLOS, DISTRITO DE CHORRILLOS, PROVINCIA LIMA, DEPARTAMENTO LIMA</t>
  </si>
  <si>
    <t>Unidad Ejecutora 009-125: INSTITUTO NACIONAL DE REHABILITACION</t>
  </si>
  <si>
    <t>2335476: MEJORAMIENTO Y AMPLIACION DE LOS SERVICIOS DE SALUD DEL ESTABLECIMIENTO DE SALUD PARCONA EN EL DISTRITO DE PARCONA, PROVINCIA Y DEPARTAMENTO DE ICA</t>
  </si>
  <si>
    <t xml:space="preserve">     009-125: INSTITUTO NACIONAL DE REHABILITACIÓN</t>
  </si>
  <si>
    <t>Unidad Ejecutora 010-126: INSTITUTO NACIONAL DE SALUD DEL NIÑO</t>
  </si>
  <si>
    <t>2414546: AMPLIACION DE LA UNIDAD DE TERAPIA INTERMEDIA NEONATAL DEL INSTITUTO NACIONAL DE SALUD DEL NIÑO, DISTRITO DE BREÑA - PROVINCIA DE LIMA - DEPARTAMENTO DE LIMA DISTRITO DE BREÑA - PROVINCIA DE LIMA - DEPARTAMENTO DE LIMA</t>
  </si>
  <si>
    <t>2250037: MEJORAMIENTO DE LA CAPACIDAD RESOLUTIVA DEL ESTABLECIMIENTO DE SALUD ESTRATEGICO DE PUTINA, PROVINCIA SAN ANTONIO DE PUTINA - REGION PUNO</t>
  </si>
  <si>
    <t xml:space="preserve">     010-126: INSTITUTO NACIONAL DE SALUD DEL NIÑO</t>
  </si>
  <si>
    <t xml:space="preserve">     125-1655: PROGRAMA NACIONAL DE INVERSIONES EN SALUD</t>
  </si>
  <si>
    <t xml:space="preserve">     028-144: HOSPITAL NACIONAL DOS DE MAYO</t>
  </si>
  <si>
    <t xml:space="preserve">      144-1684: DIRECCIÓN DE REDES INTEGRADAS DE SALUD LIMA  NORTE          </t>
  </si>
  <si>
    <t xml:space="preserve">      145-1685: DIRECCIÓN DE REDES INTEGRADAS DE SALUD LIMA SUR</t>
  </si>
  <si>
    <t xml:space="preserve">                                                                                                                                                                                                                                                                                                                                                                                                                                                                                                                                                                                                                                                                              </t>
  </si>
  <si>
    <t>Unidad Ejecutora 146-1686: DIRECCION DE REDES INTEGRADAS DE SALUD LIMA ESTE</t>
  </si>
  <si>
    <t xml:space="preserve">      146-1686: DIRECCION DE REDES INTEGRADAS DE SALUD LIMA ESTE</t>
  </si>
  <si>
    <t>2056337: MEJORAMIENTO DE LA ATENCION DE LAS PERSONAS CON DISCAPACIDAD DE ALTA COMPLEJIDAD EN EL INSTITUTO NACIONAL DE REHABILITACION</t>
  </si>
  <si>
    <t>2493459: ADQUISICION DE CROMATOGRAFO, CROMATOGRAFO, ANALIZADOR DE OXIGENO Y LECTOR PARA PRUEBA DE ELISA; ADEMAS DE OTROS ACTIVOS EN EL(LA) CENTRO NACIONAL DE CONTROL DE CALIDAD EN LA LOCALIDAD CHORRILLOS, DISTRITO DE CHORRILLOS, PROVINCIA LIMA, DEPARTAMENTO LIMA</t>
  </si>
  <si>
    <r>
      <t xml:space="preserve">Año de Ejecución: </t>
    </r>
    <r>
      <rPr>
        <b/>
        <sz val="10"/>
        <rFont val="Arial"/>
        <family val="2"/>
      </rPr>
      <t>2021</t>
    </r>
  </si>
  <si>
    <t>Ppto. 2021                    (PIM)</t>
  </si>
  <si>
    <t>AÑO 2021</t>
  </si>
  <si>
    <t>Ppto. Ejecución acumulada 2021</t>
  </si>
  <si>
    <t>Ppto. Ejecución Acumulada al 2020</t>
  </si>
  <si>
    <t>Ppto 2021 (PIM)</t>
  </si>
  <si>
    <t>2404526: MEJORAMIENTO DE LOS SERVICIOS DE SALUD EN EE.SS I-1 ROSARIO BAJO - DISTRITO DE EL CARMEN DE LA FRONTERA - PROVINCIA DE HUANCABAMBA - DEPARTAMENTO DE PIURA</t>
  </si>
  <si>
    <t>2509549: ADQUISICION DE CAMA CAMILLA MULTIPROPOSITO TIPO UCI, VENTILADOR MECANICO, MONITOR MULTI PARAMETRO Y ASPIRADOR DE SECRECIONES; ADEMAS DE OTROS ACTIVOS EN EL(LA) EESS DIRECCION GENERAL DE OPERACIONES EN SALUD - EN LA LOCALIDAD JESUS MARIA, DISTRITO DE JESUS MARIA, PROVINCIA LIMA, DEPARTAMENTO LIMA</t>
  </si>
  <si>
    <t>Unidad Ejecutora 143-1683: DIRECCION DE REDES INTEGRADAS DE SALUD LIMA CENTRO</t>
  </si>
  <si>
    <t>2133722: CONSTRUCCION DE NUEVA INFRAESTRUCTURA E IMPLEMENTACION DEL ESTABLECIMIENTO DE SALUD CHACARILLA DE OTERO DE LA MICRORED DE SALUD PIEDRA LIZA, DIRECCION DE RED DE SALUD SAN JUAN DE LURIGANCHO, DIRECCION DE SALUD IV LIMA ESTE</t>
  </si>
  <si>
    <t>2297121: MEJORAMIENTO DEL SERVICIO DE CIRUGIA DE CABEZA Y CUELLO DEL HOSPITAL NACIONAL DOS DE MAYO</t>
  </si>
  <si>
    <t>2467266: ADQUISICION DE MONITOR MULTI PARAMETRO, VENTILADORES PARA CUIDADOS INTENSIVOS DE ADULTOS O PEDIATRICOS, VENTILADORES DE ALTA FRECUENCIA, MAQUINA DE ANESTESIA CON MONITOREO Y EQUIPO DE ELECTROCIRUGIA PARA CONO LEEP; EN EL(LA) EESS HOSPITAL NACIONAL DOS DE MAYO - LIMA EN LA LOCALIDAD LIMA, DISTRITO DE LIMA, PROVINCIA LIMA, DEPARTAMENTO LIMA</t>
  </si>
  <si>
    <t>2466660: MEJORAMIENTO DE LA GESTION DE PRODUCTOS FARMACEUTICOS Y DISPOSITIVOS MEDICOS EN REGIONES PRIORIZADAS EN LA PROVINCIA DE TRUJILLO DEL DEPARTAMENTO DE LA LIBERTAD; LA PROVINCIA DE HUANCAVELICA DEL DEPARTAMENTO DE HUANCAVELICA Y LA PROVINCIA DE MOYOBAMBA DEL DEPARTAMENTO DE SAN MARTIN</t>
  </si>
  <si>
    <t xml:space="preserve">2426389: ADQUISICION DE AUTOCLAVES O ESTERILIZADORES DE VAPOR, MAQUINA DE ANESTESIA CON SISTEMA DE MONITOREO COMPLETO, UNIDADES DE MONITOREO DE SIGNOS VITALES MULTI PARAMETRO, LAMPARA CIALITICA, ELECTROBISTURI, LAMPARA CIALITICA, REFRIGERADOR O NEVERA PARA PROPOSITOS GENERALES, INCUBADORAS PARA EL TRANSPORTE DE PACIENTES O ACCESORIOS, ELECTROBISTURI, ASPIRADOR DE SECRECIONES, ASPIRADOR DE SECRECIONES, INCUBADORAS O CALENTADORES DE BEBES PARA USO CLINICO, ROTADOR SEROLOGICO. </t>
  </si>
  <si>
    <t xml:space="preserve">    143-1683: DIRECCION DE REDES INTEGRADAS DE SALUD LIMA 
                   CENTRO</t>
  </si>
  <si>
    <t>2467215: ADQUISICION DE BOMBAS DE INFUSION DE JERINGA INTRAVENOSA, COLPOSCOPIO O VAGINOSCOPIO, EQUIPO ELECTROCARDIOGRAFO, NEBULIZADOR, MEDIDORES DE IMPEDANCIA, BANDEJAS PARA COMPRESAS, BAÑOS DE PARAFINA TERAPEUTICOS O SUS ACCESORIOS, EQUIPO DE TERAPIA LASER, EQUIPO DE FISIOTERAPIA, ASPIRADOR DE SECRECIONES, MICROSCOPIO BINOCULAR, CENTRIFUGAS, BICICLETAS ESTATICAS, EQUIPO DE TERAPIA COMBINADA, ESTERILIZACION CON GENERADOR ELECTRICO DE VAPOR, UNIDAD DENTAL, TONOMETROS PARA USO OFTALMICO, OXIMETRO DE PULSO</t>
  </si>
  <si>
    <t>Ejecución acumulada al 2021  (Devengado)</t>
  </si>
  <si>
    <t>AL MES DE FEBRERO 2021</t>
  </si>
  <si>
    <t>Ejecución acumulada al mes de Enero   (Devengado)</t>
  </si>
  <si>
    <t>Nivel de Ejecución Mes Febrero (Devengado)</t>
  </si>
  <si>
    <t>Ejecución acumulada al mes de Enero (Devengado)</t>
  </si>
  <si>
    <t>DEL MINISTERIO DE SALUD AL MES DE FEBRERO 2021</t>
  </si>
  <si>
    <t>FUENTE DE INFORMACION: Transparencia Económica - Ministerio de Economía y Finanzas de fecha 02.03.2021</t>
  </si>
  <si>
    <t>AL PLIEGO DEL MINISTERIO DE SALUD AL MES DE FEBRERO 2021</t>
  </si>
  <si>
    <t>2508544: ADQUISICION DE CONCENTRADOR DE OXIGENO; EN TRESCIENTOS ONCE ESTABLECIMIENTOS DE SALUD I.4, ESTABLECIMIENTOS DE SALUD I.3 A NIVEL NACIONAL</t>
  </si>
  <si>
    <t>2346750: MEJORAMIENTO DE LOS SERVICIOS DE SALUD DEL HOSPITAL BAMBAMARCA, CENTRO POBLADO DE BAMBAMARCA - DISTRITO DE BAMBAMARCA - PROVINCIA DE HUALGAYOC - REGION CAJAMARCA</t>
  </si>
  <si>
    <t>2381374: MEJORAMIENTO DE LOS SERVICIOS DE SALUD DEL ESTABLECIMIENTO DE SALUD MOTUPE - DISTRITO DE MOTUPE - PROVINCIA DE LAMBAYEQUE- DEPARTAMENTO DE LAMBAYEQUE</t>
  </si>
  <si>
    <t>2409087: RECUPERACION DE LOS SERVICIOS DE SALUD DEL PUESTO DE SALUD (I-1) SAPCHA - DISTRITO DE ACOCHACA - PROVINCIA DE ASUNCION - DEPARTAMENTO DE ANCASH</t>
  </si>
  <si>
    <t>2412981: RECUPERACION DE LOS SERVICIOS DE SALUD DEL PUESTO DE SALUD SAN PEDRO - DISTRITO DE CHULUCANAS - PROVINCIA DE MORROPON - DEPARTAMENTO DE PIURA</t>
  </si>
  <si>
    <t>2428425: REHABILITACION DE LOS SERVICIOS DE SALUD DEL ESTABLECIMIENTO DE SALUD MAGDALENA NUEVA, DISTRITO DE CHIMBOTE, PROVINCIA SANTA, DEPARTAMENTO ANCASH</t>
  </si>
  <si>
    <t>2447725: REHABILITACION Y REPOSICION DEL CENTRO DE SALUD SAPILLICA, DISTRITO DE SAPILLICA, PROVINCIA DE AYABACA, REGION PIURA</t>
  </si>
  <si>
    <t>2451748: REHABILITACION Y REPOSICION DEL CENTRO DE SALUD LAS LOMAS, DISTRITO DE LAS LOMAS, PROVINCIA PIURA, REGION PIURA</t>
  </si>
  <si>
    <t>2468105: REHABILITACION DE LOS SERVICIOS DE SALUD DEL ESTABLECIMIENTO DE SALUD MOYAN, DISTRITO DE INCAHUASI, PROVINCIA DE FERREÑAFE, REGION LAMBAYEQUE</t>
  </si>
  <si>
    <t>2469055: REHABILITACION DE LOS SERVICIOS DE SALUD DEL HOSPITAL DE LA AMISTAD PERU-COREA SANTA ROSA II-2, DISTRITO 26 DE OCTUBRE, PROVINCIA PIURA, REGION PIURA</t>
  </si>
  <si>
    <t>2509331: ADQUISICION DE GRUPO ELECTROGENO Y GRUPO ELECTROGENO; EN EL(LA) CENTRO DE INVESTIGACION DE ENFERMEDADES TROPICALES MAXIME KUCZYNSKI DEL CENTRO NACIONAL DE SALUD PUBLICA DEL INSTITUTO NACIONAL DE SALUD DISTRITO DE SAN JUAN BAUTISTA, PROVINCIA MAYNAS, DEPARTAMENTO LORETO</t>
  </si>
  <si>
    <t>2094808: MEJORAMIENTO DE LA CAPACIDAD RESOLUTIVA DE LOS SERVICIOS DE SALUD DEL HOSPITAL ANTONIO LORENA NIVEL III-1-CUSCO / 1</t>
  </si>
  <si>
    <t>1/     Convenio suscrito con fecha 25.06.2020 entre el GORE Cusco y el MINSA para co-ejecución de la obra "Mejoramiento de la Capacidad Resolutiva de los Servicios de Salud del Hospital Antonio Lorena Nivel III-1-Cusco".
Monto Inversión por S/ 360,793,173.81
Ejecutado GORE Cusco a Feb. 2021: 224 444 596.26</t>
  </si>
  <si>
    <t>2386577: MEJORAMIENTO DE LOS SERVICIOS DE SALUD DEL HOSPITAL DE APOYO YUNGAY, DISTRITO Y PROVINCIA DE YUNGAY, DEPARTAMENTO ANCASH / 2</t>
  </si>
  <si>
    <t>2/ Ejecutado por Autoridad para la Reconstrucción con Cambios - RCC a Febrero 2021 por S/  29 219 301.60.
Monto de Inversión por S/  104 754 198.22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</si>
</sst>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_ * #,##0_ ;_ * \-#,##0_ ;_ * &quot;-&quot;??_ ;_ @_ "/>
    <numFmt numFmtId="166" formatCode="_(* #,##0_);_(* \(#,##0\);_(* &quot;-&quot;??_);_(@_)"/>
    <numFmt numFmtId="167" formatCode="#,##0.0"/>
    <numFmt numFmtId="168" formatCode="0.0"/>
    <numFmt numFmtId="169" formatCode="_ * #,##0.00_ ;_ * \-#,##0.00_ ;_ * \-??_ ;_ @_ "/>
  </numFmts>
  <fonts count="36" x14ac:knownFonts="1">
    <font>
      <sz val="11"/>
      <color theme="1"/>
      <name val="Calibri"/>
      <family val="2"/>
      <scheme val="minor"/>
    </font>
    <font>
      <sz val="11"/>
      <color indexed="8"/>
      <name val="Calibri"/>
      <family val="2"/>
    </font>
    <font>
      <sz val="11"/>
      <color indexed="8"/>
      <name val="Calibri"/>
      <family val="2"/>
    </font>
    <font>
      <sz val="11"/>
      <color indexed="8"/>
      <name val="Arial Black"/>
      <family val="2"/>
    </font>
    <font>
      <b/>
      <sz val="8"/>
      <name val="Arial"/>
      <family val="2"/>
    </font>
    <font>
      <sz val="8"/>
      <name val="Arial"/>
      <family val="2"/>
    </font>
    <font>
      <sz val="8"/>
      <name val="Arial"/>
      <family val="2"/>
    </font>
    <font>
      <sz val="10"/>
      <name val="Arial"/>
      <family val="2"/>
    </font>
    <font>
      <b/>
      <sz val="12"/>
      <name val="Verdana"/>
      <family val="2"/>
    </font>
    <font>
      <sz val="7"/>
      <name val="Arial"/>
      <family val="2"/>
    </font>
    <font>
      <b/>
      <sz val="10"/>
      <name val="Arial"/>
      <family val="2"/>
    </font>
    <font>
      <b/>
      <sz val="9"/>
      <color indexed="9"/>
      <name val="Arial"/>
      <family val="2"/>
    </font>
    <font>
      <sz val="11"/>
      <name val="Arial Black"/>
      <family val="2"/>
    </font>
    <font>
      <sz val="9"/>
      <name val="Arial"/>
      <family val="2"/>
    </font>
    <font>
      <sz val="9"/>
      <color indexed="9"/>
      <name val="Arial"/>
      <family val="2"/>
    </font>
    <font>
      <b/>
      <sz val="11"/>
      <color indexed="8"/>
      <name val="Arial Black"/>
      <family val="2"/>
    </font>
    <font>
      <sz val="9"/>
      <color indexed="16"/>
      <name val="Arial"/>
      <family val="2"/>
    </font>
    <font>
      <b/>
      <sz val="9"/>
      <name val="Arial"/>
      <family val="2"/>
    </font>
    <font>
      <b/>
      <sz val="9"/>
      <color indexed="16"/>
      <name val="Arial"/>
      <family val="2"/>
    </font>
    <font>
      <sz val="9"/>
      <color indexed="8"/>
      <name val="Arial"/>
      <family val="2"/>
    </font>
    <font>
      <b/>
      <sz val="9"/>
      <color indexed="18"/>
      <name val="Arial"/>
      <family val="2"/>
    </font>
    <font>
      <b/>
      <sz val="9"/>
      <color indexed="8"/>
      <name val="Arial"/>
      <family val="2"/>
    </font>
    <font>
      <sz val="11"/>
      <color theme="1"/>
      <name val="Calibri"/>
      <family val="2"/>
      <scheme val="minor"/>
    </font>
    <font>
      <sz val="9"/>
      <color theme="1"/>
      <name val="Arial"/>
      <family val="2"/>
    </font>
    <font>
      <sz val="9"/>
      <color rgb="FFFF0000"/>
      <name val="Arial"/>
      <family val="2"/>
    </font>
    <font>
      <b/>
      <sz val="9"/>
      <color theme="1"/>
      <name val="Arial"/>
      <family val="2"/>
    </font>
    <font>
      <u/>
      <sz val="11"/>
      <color theme="10"/>
      <name val="Calibri"/>
      <family val="2"/>
      <scheme val="minor"/>
    </font>
    <font>
      <u/>
      <sz val="8"/>
      <name val="Arial"/>
      <family val="2"/>
    </font>
    <font>
      <sz val="7"/>
      <color indexed="8"/>
      <name val="Arial"/>
      <family val="2"/>
    </font>
    <font>
      <sz val="8"/>
      <color theme="1"/>
      <name val="Arial"/>
      <family val="2"/>
    </font>
    <font>
      <sz val="8"/>
      <color indexed="8"/>
      <name val="Arial"/>
      <family val="2"/>
    </font>
    <font>
      <b/>
      <sz val="7"/>
      <name val="Arial"/>
      <family val="2"/>
    </font>
    <font>
      <sz val="12"/>
      <name val="Arial"/>
      <family val="2"/>
    </font>
    <font>
      <sz val="7"/>
      <color rgb="FF222222"/>
      <name val="Verdana"/>
      <family val="2"/>
    </font>
    <font>
      <sz val="10"/>
      <name val="Arial Black"/>
      <family val="2"/>
    </font>
    <font>
      <b/>
      <sz val="7"/>
      <color indexed="18"/>
      <name val="Arial"/>
      <family val="2"/>
    </font>
  </fonts>
  <fills count="8">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bottom style="medium">
        <color indexed="64"/>
      </bottom>
      <diagonal/>
    </border>
    <border>
      <left style="thin">
        <color indexed="9"/>
      </left>
      <right style="thin">
        <color indexed="9"/>
      </right>
      <top/>
      <bottom/>
      <diagonal/>
    </border>
    <border>
      <left style="medium">
        <color indexed="22"/>
      </left>
      <right style="medium">
        <color indexed="22"/>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diagonal/>
    </border>
    <border>
      <left style="thin">
        <color theme="0"/>
      </left>
      <right/>
      <top/>
      <bottom style="thin">
        <color indexed="64"/>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left>
      <right/>
      <top/>
      <bottom style="thin">
        <color theme="0"/>
      </bottom>
      <diagonal/>
    </border>
    <border>
      <left/>
      <right/>
      <top/>
      <bottom style="thin">
        <color theme="0"/>
      </bottom>
      <diagonal/>
    </border>
    <border>
      <left style="thin">
        <color indexed="64"/>
      </left>
      <right/>
      <top style="thin">
        <color indexed="64"/>
      </top>
      <bottom/>
      <diagonal/>
    </border>
  </borders>
  <cellStyleXfs count="12">
    <xf numFmtId="0" fontId="0" fillId="0" borderId="0"/>
    <xf numFmtId="164" fontId="2" fillId="0" borderId="0" applyFont="0" applyFill="0" applyBorder="0" applyAlignment="0" applyProtection="0"/>
    <xf numFmtId="164" fontId="1" fillId="0" borderId="0" applyFont="0" applyFill="0" applyBorder="0" applyAlignment="0" applyProtection="0"/>
    <xf numFmtId="169" fontId="1" fillId="0" borderId="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69" fontId="1" fillId="0" borderId="0" applyFill="0" applyBorder="0" applyAlignment="0" applyProtection="0"/>
    <xf numFmtId="0" fontId="1" fillId="0" borderId="0"/>
    <xf numFmtId="0" fontId="7" fillId="0" borderId="0"/>
    <xf numFmtId="0" fontId="7" fillId="0" borderId="0"/>
    <xf numFmtId="0" fontId="7" fillId="0" borderId="0"/>
    <xf numFmtId="0" fontId="26" fillId="0" borderId="0" applyNumberFormat="0" applyFill="0" applyBorder="0" applyAlignment="0" applyProtection="0"/>
  </cellStyleXfs>
  <cellXfs count="170">
    <xf numFmtId="0" fontId="0" fillId="0" borderId="0" xfId="0"/>
    <xf numFmtId="0" fontId="9" fillId="2" borderId="0" xfId="9" applyFont="1" applyFill="1"/>
    <xf numFmtId="0" fontId="4" fillId="2" borderId="0" xfId="9" applyFont="1" applyFill="1" applyAlignment="1">
      <alignment wrapText="1"/>
    </xf>
    <xf numFmtId="0" fontId="9" fillId="2" borderId="0" xfId="9" applyFont="1" applyFill="1" applyAlignment="1">
      <alignment horizontal="center"/>
    </xf>
    <xf numFmtId="0" fontId="10" fillId="2" borderId="1" xfId="9" applyFont="1" applyFill="1" applyBorder="1" applyAlignment="1">
      <alignment horizontal="left" wrapText="1"/>
    </xf>
    <xf numFmtId="3" fontId="9" fillId="2" borderId="0" xfId="9" applyNumberFormat="1" applyFont="1" applyFill="1"/>
    <xf numFmtId="3" fontId="9" fillId="2" borderId="0" xfId="9" applyNumberFormat="1" applyFont="1" applyFill="1" applyAlignment="1">
      <alignment horizontal="center"/>
    </xf>
    <xf numFmtId="3" fontId="10" fillId="2" borderId="3" xfId="9" applyNumberFormat="1" applyFont="1" applyFill="1" applyBorder="1" applyAlignment="1">
      <alignment horizontal="right"/>
    </xf>
    <xf numFmtId="0" fontId="5" fillId="2" borderId="0" xfId="9" applyFont="1" applyFill="1"/>
    <xf numFmtId="0" fontId="10" fillId="5" borderId="1" xfId="9" applyFont="1" applyFill="1" applyBorder="1" applyAlignment="1">
      <alignment horizontal="left" wrapText="1"/>
    </xf>
    <xf numFmtId="3" fontId="10" fillId="5" borderId="4" xfId="9" applyNumberFormat="1" applyFont="1" applyFill="1" applyBorder="1" applyAlignment="1">
      <alignment horizontal="right"/>
    </xf>
    <xf numFmtId="0" fontId="13" fillId="2" borderId="5" xfId="9" applyFont="1" applyFill="1" applyBorder="1" applyAlignment="1">
      <alignment horizontal="left" wrapText="1"/>
    </xf>
    <xf numFmtId="168" fontId="13" fillId="5" borderId="6" xfId="9" applyNumberFormat="1" applyFont="1" applyFill="1" applyBorder="1" applyAlignment="1">
      <alignment horizontal="right"/>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10" applyFont="1" applyFill="1" applyBorder="1" applyAlignment="1">
      <alignment horizontal="center" vertical="center" wrapText="1"/>
    </xf>
    <xf numFmtId="168" fontId="11" fillId="3" borderId="8" xfId="0" applyNumberFormat="1" applyFont="1" applyFill="1" applyBorder="1" applyAlignment="1">
      <alignment horizontal="center" vertical="center" wrapText="1"/>
    </xf>
    <xf numFmtId="168" fontId="11" fillId="3" borderId="18" xfId="10" applyNumberFormat="1" applyFont="1" applyFill="1" applyBorder="1" applyAlignment="1">
      <alignment horizontal="center" vertical="center" wrapText="1"/>
    </xf>
    <xf numFmtId="0" fontId="13" fillId="0" borderId="0" xfId="10" applyFont="1" applyFill="1" applyBorder="1"/>
    <xf numFmtId="0" fontId="13" fillId="0" borderId="0" xfId="10" applyFont="1" applyAlignment="1">
      <alignment horizontal="center" vertical="center" wrapText="1"/>
    </xf>
    <xf numFmtId="0" fontId="13" fillId="0" borderId="0" xfId="10" applyFont="1"/>
    <xf numFmtId="0" fontId="11" fillId="3" borderId="18" xfId="10" applyFont="1" applyFill="1" applyBorder="1" applyAlignment="1">
      <alignment horizontal="center" vertical="center" wrapText="1"/>
    </xf>
    <xf numFmtId="0" fontId="19" fillId="0" borderId="0" xfId="0" applyFont="1" applyAlignment="1">
      <alignment horizontal="center" vertical="center" wrapText="1"/>
    </xf>
    <xf numFmtId="0" fontId="23" fillId="0" borderId="0" xfId="0" applyFont="1"/>
    <xf numFmtId="0" fontId="19" fillId="0" borderId="0" xfId="0" applyFont="1" applyAlignment="1">
      <alignment vertical="center" wrapText="1"/>
    </xf>
    <xf numFmtId="0" fontId="19" fillId="0" borderId="0" xfId="0" applyFont="1"/>
    <xf numFmtId="0" fontId="23" fillId="0" borderId="0" xfId="0" applyFont="1" applyBorder="1"/>
    <xf numFmtId="0" fontId="20" fillId="0" borderId="2" xfId="0" applyFont="1" applyBorder="1" applyAlignment="1">
      <alignment horizontal="justify" vertical="center" wrapText="1"/>
    </xf>
    <xf numFmtId="3" fontId="20" fillId="0" borderId="2" xfId="0" applyNumberFormat="1" applyFont="1" applyBorder="1" applyAlignment="1">
      <alignment horizontal="right" vertical="center" wrapText="1"/>
    </xf>
    <xf numFmtId="0" fontId="18" fillId="0" borderId="2" xfId="0" applyFont="1" applyFill="1" applyBorder="1" applyAlignment="1">
      <alignment horizontal="center" vertical="center" wrapText="1"/>
    </xf>
    <xf numFmtId="166" fontId="17" fillId="6" borderId="2" xfId="2" applyNumberFormat="1" applyFont="1" applyFill="1" applyBorder="1" applyAlignment="1">
      <alignment horizontal="right" vertical="center" wrapText="1"/>
    </xf>
    <xf numFmtId="3" fontId="17" fillId="6" borderId="2" xfId="2" applyNumberFormat="1" applyFont="1" applyFill="1" applyBorder="1" applyAlignment="1">
      <alignment horizontal="right" vertical="center" wrapText="1"/>
    </xf>
    <xf numFmtId="49" fontId="18" fillId="2" borderId="2" xfId="0" applyNumberFormat="1" applyFont="1" applyFill="1" applyBorder="1" applyAlignment="1">
      <alignment vertical="center" wrapText="1"/>
    </xf>
    <xf numFmtId="168" fontId="23" fillId="0" borderId="0" xfId="0" applyNumberFormat="1" applyFont="1"/>
    <xf numFmtId="4" fontId="23" fillId="0" borderId="0" xfId="0" applyNumberFormat="1" applyFont="1"/>
    <xf numFmtId="0" fontId="13" fillId="2" borderId="0" xfId="10" applyFont="1" applyFill="1"/>
    <xf numFmtId="0" fontId="16" fillId="5" borderId="0" xfId="10" applyFont="1" applyFill="1" applyBorder="1" applyAlignment="1">
      <alignment horizontal="center" vertical="center" wrapText="1"/>
    </xf>
    <xf numFmtId="0" fontId="13" fillId="0" borderId="0" xfId="10" applyFont="1" applyAlignment="1">
      <alignment vertical="center" wrapText="1"/>
    </xf>
    <xf numFmtId="0" fontId="17" fillId="0" borderId="0" xfId="10" applyFont="1" applyAlignment="1">
      <alignment vertical="center" wrapText="1"/>
    </xf>
    <xf numFmtId="168" fontId="13" fillId="0" borderId="0" xfId="10" applyNumberFormat="1" applyFont="1"/>
    <xf numFmtId="168" fontId="13" fillId="0" borderId="0" xfId="10" applyNumberFormat="1" applyFont="1" applyAlignment="1">
      <alignment vertical="center"/>
    </xf>
    <xf numFmtId="168" fontId="13" fillId="2" borderId="0" xfId="10" applyNumberFormat="1" applyFont="1" applyFill="1" applyAlignment="1">
      <alignment horizontal="right"/>
    </xf>
    <xf numFmtId="0" fontId="17" fillId="2" borderId="0" xfId="10" applyFont="1" applyFill="1" applyAlignment="1">
      <alignment horizontal="right" wrapText="1"/>
    </xf>
    <xf numFmtId="0" fontId="24" fillId="0" borderId="0" xfId="0" applyFont="1" applyAlignment="1">
      <alignment vertical="center" wrapText="1"/>
    </xf>
    <xf numFmtId="0" fontId="13" fillId="0" borderId="0" xfId="10" applyFont="1" applyAlignment="1">
      <alignment horizontal="justify" vertical="top"/>
    </xf>
    <xf numFmtId="167" fontId="10" fillId="2" borderId="12" xfId="9" applyNumberFormat="1" applyFont="1" applyFill="1" applyBorder="1" applyAlignment="1">
      <alignment horizontal="right"/>
    </xf>
    <xf numFmtId="3" fontId="10" fillId="5" borderId="0" xfId="9" applyNumberFormat="1" applyFont="1" applyFill="1" applyBorder="1" applyAlignment="1">
      <alignment horizontal="right"/>
    </xf>
    <xf numFmtId="0" fontId="11" fillId="3" borderId="18" xfId="10" applyFont="1" applyFill="1" applyBorder="1" applyAlignment="1">
      <alignment horizontal="center" vertical="center" wrapText="1"/>
    </xf>
    <xf numFmtId="0" fontId="17" fillId="2" borderId="0" xfId="10" applyFont="1" applyFill="1" applyBorder="1" applyAlignment="1">
      <alignment horizontal="right" wrapText="1"/>
    </xf>
    <xf numFmtId="3" fontId="17" fillId="6" borderId="2" xfId="2" applyNumberFormat="1" applyFont="1" applyFill="1" applyBorder="1" applyAlignment="1">
      <alignment horizontal="left" vertical="center" wrapText="1"/>
    </xf>
    <xf numFmtId="167" fontId="17" fillId="6" borderId="2" xfId="2" applyNumberFormat="1" applyFont="1" applyFill="1" applyBorder="1" applyAlignment="1">
      <alignment horizontal="right" vertical="center" wrapText="1"/>
    </xf>
    <xf numFmtId="3" fontId="21" fillId="4" borderId="2" xfId="0" applyNumberFormat="1" applyFont="1" applyFill="1" applyBorder="1" applyAlignment="1">
      <alignment horizontal="right" vertical="center"/>
    </xf>
    <xf numFmtId="168" fontId="21" fillId="4" borderId="2" xfId="0" applyNumberFormat="1" applyFont="1" applyFill="1" applyBorder="1" applyAlignment="1">
      <alignment horizontal="right" vertical="center"/>
    </xf>
    <xf numFmtId="0" fontId="18" fillId="5" borderId="2" xfId="10" applyFont="1" applyFill="1" applyBorder="1" applyAlignment="1">
      <alignment horizontal="right" vertical="center" wrapText="1"/>
    </xf>
    <xf numFmtId="0" fontId="21" fillId="4" borderId="2" xfId="0" applyFont="1" applyFill="1" applyBorder="1" applyAlignment="1">
      <alignment horizontal="right" vertical="center"/>
    </xf>
    <xf numFmtId="0" fontId="13" fillId="0" borderId="0" xfId="10" applyFont="1" applyAlignment="1">
      <alignment horizontal="right"/>
    </xf>
    <xf numFmtId="0" fontId="21" fillId="4" borderId="10" xfId="0" applyFont="1" applyFill="1" applyBorder="1" applyAlignment="1">
      <alignment horizontal="left" vertical="center"/>
    </xf>
    <xf numFmtId="0" fontId="17" fillId="4" borderId="14" xfId="0" applyFont="1" applyFill="1" applyBorder="1" applyAlignment="1">
      <alignment horizontal="center" vertical="center" wrapText="1"/>
    </xf>
    <xf numFmtId="3" fontId="17" fillId="4" borderId="11" xfId="0" applyNumberFormat="1" applyFont="1" applyFill="1" applyBorder="1" applyAlignment="1">
      <alignment horizontal="right" vertical="center"/>
    </xf>
    <xf numFmtId="0" fontId="25" fillId="0" borderId="0" xfId="0" applyFont="1" applyBorder="1" applyAlignment="1">
      <alignment vertical="center"/>
    </xf>
    <xf numFmtId="0" fontId="23" fillId="0" borderId="10" xfId="0" applyFont="1" applyBorder="1" applyAlignment="1"/>
    <xf numFmtId="3" fontId="17" fillId="6" borderId="10" xfId="2" applyNumberFormat="1" applyFont="1" applyFill="1" applyBorder="1" applyAlignment="1">
      <alignment horizontal="right" vertical="center" wrapText="1"/>
    </xf>
    <xf numFmtId="0" fontId="5" fillId="0" borderId="0" xfId="10" applyFont="1" applyAlignment="1">
      <alignment vertical="center"/>
    </xf>
    <xf numFmtId="0" fontId="5" fillId="2" borderId="0" xfId="10" applyFont="1" applyFill="1" applyAlignment="1">
      <alignment horizontal="justify" vertical="top"/>
    </xf>
    <xf numFmtId="0" fontId="5" fillId="2" borderId="0" xfId="10" applyFont="1" applyFill="1" applyAlignment="1">
      <alignment horizontal="right" wrapText="1"/>
    </xf>
    <xf numFmtId="0" fontId="5" fillId="0" borderId="0" xfId="10" applyFont="1" applyBorder="1" applyAlignment="1">
      <alignment vertical="center"/>
    </xf>
    <xf numFmtId="0" fontId="5" fillId="2" borderId="0" xfId="10" applyFont="1" applyFill="1" applyBorder="1" applyAlignment="1">
      <alignment horizontal="justify" vertical="top"/>
    </xf>
    <xf numFmtId="3" fontId="4" fillId="0" borderId="0" xfId="10" applyNumberFormat="1" applyFont="1" applyBorder="1" applyAlignment="1">
      <alignment horizontal="right" vertical="center" wrapText="1"/>
    </xf>
    <xf numFmtId="168" fontId="17" fillId="6" borderId="2" xfId="2" applyNumberFormat="1" applyFont="1" applyFill="1" applyBorder="1" applyAlignment="1">
      <alignment horizontal="right" vertical="center" wrapText="1"/>
    </xf>
    <xf numFmtId="0" fontId="10" fillId="5" borderId="29" xfId="9" applyFont="1" applyFill="1" applyBorder="1" applyAlignment="1">
      <alignment horizontal="left" wrapText="1"/>
    </xf>
    <xf numFmtId="3" fontId="17" fillId="5" borderId="3" xfId="9" applyNumberFormat="1" applyFont="1" applyFill="1" applyBorder="1" applyAlignment="1">
      <alignment horizontal="right"/>
    </xf>
    <xf numFmtId="168" fontId="17" fillId="5" borderId="12" xfId="9" applyNumberFormat="1" applyFont="1" applyFill="1" applyBorder="1" applyAlignment="1">
      <alignment horizontal="right"/>
    </xf>
    <xf numFmtId="167" fontId="20" fillId="0" borderId="2" xfId="0" applyNumberFormat="1" applyFont="1" applyBorder="1" applyAlignment="1">
      <alignment horizontal="right" vertical="center" wrapText="1"/>
    </xf>
    <xf numFmtId="167" fontId="17" fillId="6" borderId="10" xfId="2" applyNumberFormat="1" applyFont="1" applyFill="1" applyBorder="1" applyAlignment="1">
      <alignment horizontal="right" vertical="center" wrapText="1"/>
    </xf>
    <xf numFmtId="164" fontId="28" fillId="0" borderId="0" xfId="1" applyFont="1" applyAlignment="1">
      <alignment vertical="center" wrapText="1"/>
    </xf>
    <xf numFmtId="164" fontId="19" fillId="0" borderId="0" xfId="0" applyNumberFormat="1" applyFont="1" applyAlignment="1">
      <alignment vertical="center" wrapText="1"/>
    </xf>
    <xf numFmtId="4" fontId="0" fillId="0" borderId="0" xfId="0" applyNumberFormat="1"/>
    <xf numFmtId="0" fontId="10" fillId="2" borderId="31" xfId="9" applyFont="1" applyFill="1" applyBorder="1" applyAlignment="1">
      <alignment horizontal="left" wrapText="1"/>
    </xf>
    <xf numFmtId="168" fontId="17" fillId="5" borderId="32" xfId="9" applyNumberFormat="1" applyFont="1" applyFill="1" applyBorder="1" applyAlignment="1">
      <alignment horizontal="right"/>
    </xf>
    <xf numFmtId="167" fontId="19" fillId="0" borderId="0" xfId="0" applyNumberFormat="1" applyFont="1" applyAlignment="1">
      <alignment vertical="center" wrapText="1"/>
    </xf>
    <xf numFmtId="164" fontId="29" fillId="0" borderId="0" xfId="1" applyFont="1"/>
    <xf numFmtId="3" fontId="17" fillId="4" borderId="13" xfId="0" applyNumberFormat="1" applyFont="1" applyFill="1" applyBorder="1" applyAlignment="1">
      <alignment horizontal="right" vertical="center"/>
    </xf>
    <xf numFmtId="167" fontId="17" fillId="4" borderId="13" xfId="0" applyNumberFormat="1" applyFont="1" applyFill="1" applyBorder="1" applyAlignment="1">
      <alignment horizontal="right" vertical="center"/>
    </xf>
    <xf numFmtId="0" fontId="30" fillId="0" borderId="0" xfId="0" applyFont="1" applyAlignment="1">
      <alignment vertical="center" wrapText="1"/>
    </xf>
    <xf numFmtId="0" fontId="7" fillId="5" borderId="33" xfId="9" applyFont="1" applyFill="1" applyBorder="1" applyAlignment="1">
      <alignment horizontal="left" wrapText="1"/>
    </xf>
    <xf numFmtId="3" fontId="7" fillId="5" borderId="4" xfId="9" applyNumberFormat="1" applyFont="1" applyFill="1" applyBorder="1" applyAlignment="1">
      <alignment horizontal="right"/>
    </xf>
    <xf numFmtId="3" fontId="17" fillId="6" borderId="10" xfId="2" applyNumberFormat="1" applyFont="1" applyFill="1" applyBorder="1" applyAlignment="1">
      <alignment horizontal="left" vertical="center" wrapText="1"/>
    </xf>
    <xf numFmtId="166" fontId="17" fillId="6" borderId="2" xfId="2" applyNumberFormat="1" applyFont="1" applyFill="1" applyBorder="1" applyAlignment="1">
      <alignment horizontal="left" vertical="center" wrapText="1"/>
    </xf>
    <xf numFmtId="0" fontId="18" fillId="5" borderId="10" xfId="10" applyFont="1" applyFill="1" applyBorder="1" applyAlignment="1">
      <alignment horizontal="right" vertical="center" wrapText="1"/>
    </xf>
    <xf numFmtId="3" fontId="20" fillId="0" borderId="2" xfId="0" applyNumberFormat="1" applyFont="1" applyBorder="1" applyAlignment="1">
      <alignment vertical="center" wrapText="1"/>
    </xf>
    <xf numFmtId="167" fontId="20" fillId="0" borderId="2" xfId="0" applyNumberFormat="1" applyFont="1" applyBorder="1" applyAlignment="1">
      <alignment vertical="center" wrapText="1"/>
    </xf>
    <xf numFmtId="168" fontId="17" fillId="4" borderId="30" xfId="0" applyNumberFormat="1" applyFont="1" applyFill="1" applyBorder="1" applyAlignment="1">
      <alignment vertical="center" wrapText="1"/>
    </xf>
    <xf numFmtId="168" fontId="20" fillId="0" borderId="2" xfId="0" applyNumberFormat="1" applyFont="1" applyBorder="1" applyAlignment="1">
      <alignment vertical="center" wrapText="1"/>
    </xf>
    <xf numFmtId="3" fontId="31" fillId="6" borderId="10" xfId="2" applyNumberFormat="1" applyFont="1" applyFill="1" applyBorder="1" applyAlignment="1">
      <alignment horizontal="right" vertical="center" wrapText="1"/>
    </xf>
    <xf numFmtId="0" fontId="26" fillId="0" borderId="0" xfId="11"/>
    <xf numFmtId="0" fontId="13" fillId="0" borderId="0" xfId="10" applyFont="1" applyAlignment="1">
      <alignment vertical="center"/>
    </xf>
    <xf numFmtId="0" fontId="13" fillId="2" borderId="0" xfId="10" applyFont="1" applyFill="1" applyAlignment="1">
      <alignment horizontal="justify" vertical="top"/>
    </xf>
    <xf numFmtId="0" fontId="13" fillId="2" borderId="0" xfId="10" applyFont="1" applyFill="1" applyAlignment="1">
      <alignment horizontal="right" wrapText="1"/>
    </xf>
    <xf numFmtId="0" fontId="13" fillId="0" borderId="0" xfId="10" applyFont="1" applyBorder="1" applyAlignment="1">
      <alignment vertical="center"/>
    </xf>
    <xf numFmtId="0" fontId="13" fillId="2" borderId="0" xfId="10" applyFont="1" applyFill="1" applyBorder="1" applyAlignment="1">
      <alignment horizontal="justify" vertical="top"/>
    </xf>
    <xf numFmtId="3" fontId="17" fillId="0" borderId="0" xfId="10" applyNumberFormat="1" applyFont="1" applyBorder="1" applyAlignment="1">
      <alignment horizontal="right" vertical="center" wrapText="1"/>
    </xf>
    <xf numFmtId="0" fontId="29" fillId="0" borderId="0" xfId="0" applyFont="1"/>
    <xf numFmtId="0" fontId="30" fillId="5" borderId="0" xfId="0" applyFont="1" applyFill="1" applyAlignment="1">
      <alignment vertical="center" wrapText="1"/>
    </xf>
    <xf numFmtId="0" fontId="30" fillId="0" borderId="0" xfId="0" applyFont="1" applyAlignment="1">
      <alignment horizontal="center" vertical="center" wrapText="1"/>
    </xf>
    <xf numFmtId="3" fontId="17" fillId="6" borderId="4" xfId="2" applyNumberFormat="1" applyFont="1" applyFill="1" applyBorder="1" applyAlignment="1">
      <alignment horizontal="right" vertical="center" wrapText="1"/>
    </xf>
    <xf numFmtId="3" fontId="20" fillId="0" borderId="34" xfId="0" applyNumberFormat="1" applyFont="1" applyBorder="1" applyAlignment="1">
      <alignment horizontal="right" vertical="center" wrapText="1"/>
    </xf>
    <xf numFmtId="3" fontId="20" fillId="0" borderId="10" xfId="0" applyNumberFormat="1" applyFont="1" applyBorder="1" applyAlignment="1">
      <alignment horizontal="right" vertical="center" wrapText="1"/>
    </xf>
    <xf numFmtId="164" fontId="32" fillId="2" borderId="0" xfId="1" applyFont="1" applyFill="1"/>
    <xf numFmtId="3" fontId="20" fillId="0" borderId="0" xfId="0" applyNumberFormat="1" applyFont="1" applyBorder="1" applyAlignment="1">
      <alignment horizontal="right" vertical="center" wrapText="1"/>
    </xf>
    <xf numFmtId="0" fontId="32" fillId="2" borderId="0" xfId="9" applyFont="1" applyFill="1"/>
    <xf numFmtId="3" fontId="32" fillId="2" borderId="0" xfId="9" applyNumberFormat="1" applyFont="1" applyFill="1"/>
    <xf numFmtId="3" fontId="13" fillId="0" borderId="0" xfId="10" applyNumberFormat="1" applyFont="1" applyFill="1" applyAlignment="1">
      <alignment horizontal="right"/>
    </xf>
    <xf numFmtId="3" fontId="13" fillId="0" borderId="0" xfId="10" applyNumberFormat="1" applyFont="1" applyFill="1"/>
    <xf numFmtId="164" fontId="7" fillId="2" borderId="0" xfId="1" applyFont="1" applyFill="1"/>
    <xf numFmtId="0" fontId="7" fillId="2" borderId="5" xfId="9" applyFont="1" applyFill="1" applyBorder="1" applyAlignment="1">
      <alignment horizontal="left" wrapText="1"/>
    </xf>
    <xf numFmtId="3" fontId="7" fillId="5" borderId="2" xfId="9" applyNumberFormat="1" applyFont="1" applyFill="1" applyBorder="1" applyAlignment="1">
      <alignment horizontal="right"/>
    </xf>
    <xf numFmtId="168" fontId="7" fillId="5" borderId="6" xfId="9" applyNumberFormat="1" applyFont="1" applyFill="1" applyBorder="1" applyAlignment="1">
      <alignment horizontal="right"/>
    </xf>
    <xf numFmtId="0" fontId="20" fillId="0" borderId="34" xfId="0" applyFont="1" applyBorder="1" applyAlignment="1">
      <alignment horizontal="justify" vertical="center" wrapText="1"/>
    </xf>
    <xf numFmtId="3" fontId="20" fillId="0" borderId="4" xfId="0" applyNumberFormat="1" applyFont="1" applyBorder="1" applyAlignment="1">
      <alignment horizontal="right" vertical="center" wrapText="1"/>
    </xf>
    <xf numFmtId="3" fontId="20" fillId="5" borderId="2" xfId="0" applyNumberFormat="1" applyFont="1" applyFill="1" applyBorder="1" applyAlignment="1">
      <alignment horizontal="right" vertical="center" wrapText="1"/>
    </xf>
    <xf numFmtId="0" fontId="13" fillId="2" borderId="11" xfId="9" applyFont="1" applyFill="1" applyBorder="1" applyAlignment="1">
      <alignment horizontal="left" wrapText="1"/>
    </xf>
    <xf numFmtId="3" fontId="7" fillId="5" borderId="35" xfId="9" applyNumberFormat="1" applyFont="1" applyFill="1" applyBorder="1" applyAlignment="1">
      <alignment horizontal="right"/>
    </xf>
    <xf numFmtId="4" fontId="33" fillId="7" borderId="0" xfId="0" applyNumberFormat="1" applyFont="1" applyFill="1" applyBorder="1" applyAlignment="1">
      <alignment horizontal="right" vertical="center" wrapText="1"/>
    </xf>
    <xf numFmtId="3" fontId="17" fillId="6" borderId="35" xfId="2" applyNumberFormat="1" applyFont="1" applyFill="1" applyBorder="1" applyAlignment="1">
      <alignment horizontal="left" vertical="center" wrapText="1"/>
    </xf>
    <xf numFmtId="0" fontId="33" fillId="7" borderId="0" xfId="0" applyFont="1" applyFill="1" applyBorder="1" applyAlignment="1">
      <alignment horizontal="right" vertical="center" wrapText="1"/>
    </xf>
    <xf numFmtId="3" fontId="33" fillId="7" borderId="0" xfId="0" applyNumberFormat="1" applyFont="1" applyFill="1" applyBorder="1" applyAlignment="1">
      <alignment horizontal="right" vertical="center" wrapText="1"/>
    </xf>
    <xf numFmtId="0" fontId="7" fillId="2" borderId="0" xfId="9" applyFont="1" applyFill="1"/>
    <xf numFmtId="0" fontId="34" fillId="0" borderId="0" xfId="0" applyFont="1" applyFill="1" applyBorder="1" applyAlignment="1">
      <alignment vertical="center" wrapText="1"/>
    </xf>
    <xf numFmtId="3" fontId="7" fillId="5" borderId="0" xfId="9" applyNumberFormat="1" applyFont="1" applyFill="1" applyBorder="1" applyAlignment="1">
      <alignment horizontal="right"/>
    </xf>
    <xf numFmtId="164" fontId="7" fillId="2" borderId="0" xfId="9" applyNumberFormat="1" applyFont="1" applyFill="1"/>
    <xf numFmtId="3" fontId="35" fillId="0" borderId="2" xfId="0" applyNumberFormat="1" applyFont="1" applyBorder="1" applyAlignment="1">
      <alignment vertical="center" wrapText="1"/>
    </xf>
    <xf numFmtId="167" fontId="21" fillId="4" borderId="2" xfId="0" applyNumberFormat="1" applyFont="1" applyFill="1" applyBorder="1" applyAlignment="1">
      <alignment horizontal="right" vertical="center"/>
    </xf>
    <xf numFmtId="167" fontId="4" fillId="4" borderId="13" xfId="0" applyNumberFormat="1" applyFont="1" applyFill="1" applyBorder="1" applyAlignment="1">
      <alignment horizontal="right" vertical="center"/>
    </xf>
    <xf numFmtId="0" fontId="11" fillId="3" borderId="0" xfId="10" applyFont="1" applyFill="1" applyBorder="1" applyAlignment="1">
      <alignment horizontal="center" vertical="center" wrapText="1"/>
    </xf>
    <xf numFmtId="3" fontId="20" fillId="0" borderId="38" xfId="0" applyNumberFormat="1" applyFont="1" applyBorder="1" applyAlignment="1">
      <alignment horizontal="right" vertical="center" wrapText="1"/>
    </xf>
    <xf numFmtId="0" fontId="4" fillId="2" borderId="0" xfId="9" applyFont="1" applyFill="1" applyAlignment="1">
      <alignment wrapText="1"/>
    </xf>
    <xf numFmtId="0" fontId="8" fillId="2" borderId="0" xfId="9" applyFont="1" applyFill="1" applyAlignment="1">
      <alignment wrapText="1"/>
    </xf>
    <xf numFmtId="0" fontId="12" fillId="0" borderId="0" xfId="0" applyFont="1" applyFill="1" applyBorder="1" applyAlignment="1">
      <alignment horizontal="center" vertical="center" wrapText="1"/>
    </xf>
    <xf numFmtId="0" fontId="9" fillId="2" borderId="0" xfId="9" applyFont="1" applyFill="1" applyAlignment="1">
      <alignment wrapText="1"/>
    </xf>
    <xf numFmtId="3" fontId="27" fillId="0" borderId="0" xfId="11" applyNumberFormat="1" applyFont="1" applyBorder="1" applyAlignment="1">
      <alignment horizontal="left" vertical="center" wrapText="1"/>
    </xf>
    <xf numFmtId="3" fontId="4" fillId="0" borderId="0" xfId="10" applyNumberFormat="1" applyFont="1" applyBorder="1" applyAlignment="1">
      <alignment horizontal="left" vertical="center" wrapText="1"/>
    </xf>
    <xf numFmtId="0" fontId="10" fillId="6" borderId="15" xfId="9" applyFont="1" applyFill="1" applyBorder="1" applyAlignment="1">
      <alignment horizontal="center" vertical="center" wrapText="1"/>
    </xf>
    <xf numFmtId="0" fontId="10" fillId="6" borderId="15" xfId="9" applyFont="1" applyFill="1" applyBorder="1" applyAlignment="1">
      <alignment horizontal="center" vertical="center"/>
    </xf>
    <xf numFmtId="0" fontId="10" fillId="6" borderId="16" xfId="9" applyFont="1" applyFill="1" applyBorder="1" applyAlignment="1">
      <alignment horizontal="center" vertical="center" wrapText="1"/>
    </xf>
    <xf numFmtId="0" fontId="10" fillId="6" borderId="17" xfId="9" applyFont="1" applyFill="1" applyBorder="1" applyAlignment="1">
      <alignment horizontal="center" vertical="center" wrapText="1"/>
    </xf>
    <xf numFmtId="3" fontId="26" fillId="0" borderId="0" xfId="11" applyNumberFormat="1" applyBorder="1" applyAlignment="1">
      <alignment horizontal="left" vertical="center" wrapText="1"/>
    </xf>
    <xf numFmtId="3" fontId="17" fillId="0" borderId="0" xfId="10" applyNumberFormat="1" applyFont="1" applyBorder="1" applyAlignment="1">
      <alignment horizontal="left" vertical="center" wrapText="1"/>
    </xf>
    <xf numFmtId="0" fontId="11" fillId="3" borderId="27" xfId="10" applyFont="1" applyFill="1" applyBorder="1" applyAlignment="1">
      <alignment horizontal="center" vertical="center" wrapText="1"/>
    </xf>
    <xf numFmtId="0" fontId="14" fillId="3" borderId="19" xfId="10" applyFont="1" applyFill="1" applyBorder="1" applyAlignment="1">
      <alignment horizontal="center" vertical="center" wrapText="1"/>
    </xf>
    <xf numFmtId="0" fontId="14" fillId="3" borderId="28" xfId="1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3" fontId="11" fillId="3" borderId="20" xfId="10" applyNumberFormat="1" applyFont="1" applyFill="1" applyBorder="1" applyAlignment="1">
      <alignment horizontal="center" vertical="center" wrapText="1"/>
    </xf>
    <xf numFmtId="3" fontId="11" fillId="3" borderId="21" xfId="10" applyNumberFormat="1" applyFont="1" applyFill="1" applyBorder="1" applyAlignment="1">
      <alignment horizontal="center" vertical="center" wrapText="1"/>
    </xf>
    <xf numFmtId="168" fontId="11" fillId="3" borderId="22" xfId="10" applyNumberFormat="1" applyFont="1" applyFill="1" applyBorder="1" applyAlignment="1">
      <alignment horizontal="center" vertical="center" wrapText="1"/>
    </xf>
    <xf numFmtId="168" fontId="11" fillId="3" borderId="23" xfId="10" applyNumberFormat="1" applyFont="1" applyFill="1" applyBorder="1" applyAlignment="1">
      <alignment horizontal="center" vertical="center" wrapText="1"/>
    </xf>
    <xf numFmtId="0" fontId="11" fillId="3" borderId="19" xfId="10" applyFont="1" applyFill="1" applyBorder="1" applyAlignment="1">
      <alignment horizontal="center" vertical="center" wrapText="1"/>
    </xf>
    <xf numFmtId="0" fontId="11" fillId="3" borderId="25" xfId="10" applyFont="1" applyFill="1" applyBorder="1" applyAlignment="1">
      <alignment horizontal="center" vertical="center" wrapText="1"/>
    </xf>
    <xf numFmtId="0" fontId="11" fillId="3" borderId="36" xfId="10" applyFont="1" applyFill="1" applyBorder="1" applyAlignment="1">
      <alignment horizontal="center" vertical="center" wrapText="1"/>
    </xf>
    <xf numFmtId="0" fontId="11" fillId="3" borderId="37" xfId="10" applyFont="1" applyFill="1" applyBorder="1" applyAlignment="1">
      <alignment horizontal="center" vertical="center" wrapText="1"/>
    </xf>
    <xf numFmtId="4" fontId="11" fillId="3" borderId="20" xfId="10" applyNumberFormat="1" applyFont="1" applyFill="1" applyBorder="1" applyAlignment="1">
      <alignment horizontal="center" vertical="center" wrapText="1"/>
    </xf>
    <xf numFmtId="4" fontId="11" fillId="3" borderId="21" xfId="10" applyNumberFormat="1" applyFont="1" applyFill="1" applyBorder="1" applyAlignment="1">
      <alignment horizontal="center" vertical="center" wrapText="1"/>
    </xf>
    <xf numFmtId="0" fontId="3" fillId="0" borderId="0" xfId="0" applyFont="1" applyAlignment="1">
      <alignment horizontal="center" vertical="top" wrapText="1"/>
    </xf>
    <xf numFmtId="168" fontId="11" fillId="3" borderId="20" xfId="10" applyNumberFormat="1" applyFont="1" applyFill="1" applyBorder="1" applyAlignment="1">
      <alignment horizontal="center" vertical="center" wrapText="1"/>
    </xf>
    <xf numFmtId="168" fontId="11" fillId="3" borderId="27" xfId="10" applyNumberFormat="1" applyFont="1" applyFill="1" applyBorder="1" applyAlignment="1">
      <alignment horizontal="center" vertical="center" wrapText="1"/>
    </xf>
    <xf numFmtId="165" fontId="11" fillId="3" borderId="20" xfId="2" applyNumberFormat="1"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19" xfId="0" applyFont="1" applyFill="1" applyBorder="1" applyAlignment="1">
      <alignment horizontal="center" vertical="center" wrapText="1"/>
    </xf>
    <xf numFmtId="165" fontId="11" fillId="3" borderId="26" xfId="2" applyNumberFormat="1" applyFont="1" applyFill="1" applyBorder="1" applyAlignment="1">
      <alignment horizontal="center" vertical="center" wrapText="1"/>
    </xf>
    <xf numFmtId="0" fontId="5" fillId="0" borderId="0" xfId="10" applyFont="1" applyAlignment="1">
      <alignment horizontal="justify" vertical="top" wrapText="1"/>
    </xf>
  </cellXfs>
  <cellStyles count="12">
    <cellStyle name="Hipervínculo" xfId="11" builtinId="8"/>
    <cellStyle name="Millares" xfId="1" builtinId="3"/>
    <cellStyle name="Millares 2" xfId="2"/>
    <cellStyle name="Millares 2 2" xfId="3"/>
    <cellStyle name="Millares 3" xfId="4"/>
    <cellStyle name="Millares 3 2" xfId="5"/>
    <cellStyle name="Millares 3 3" xfId="6"/>
    <cellStyle name="Normal" xfId="0" builtinId="0"/>
    <cellStyle name="Normal 2" xfId="7"/>
    <cellStyle name="Normal 4 2" xfId="8"/>
    <cellStyle name="Normal_opd" xfId="9"/>
    <cellStyle name="Normal_PROYECTOS EN EJECUCION EJERCICIO 2008 - DGIEM-transparencia"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pps5.mineco.gob.pe/transparencia/Navegador/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pps5.mineco.gob.pe/transparencia/Navegador/default.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apps5.mineco.gob.pe/transparencia/Navegador/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I32"/>
  <sheetViews>
    <sheetView tabSelected="1" workbookViewId="0">
      <selection activeCell="C12" sqref="C12"/>
    </sheetView>
  </sheetViews>
  <sheetFormatPr baseColWidth="10" defaultColWidth="11.42578125" defaultRowHeight="15" x14ac:dyDescent="0.2"/>
  <cols>
    <col min="1" max="1" width="4.140625" style="1" customWidth="1"/>
    <col min="2" max="2" width="64.85546875" style="1" customWidth="1"/>
    <col min="3" max="3" width="16.28515625" style="1" customWidth="1"/>
    <col min="4" max="4" width="16.5703125" style="1" customWidth="1"/>
    <col min="5" max="5" width="10.7109375" style="3" customWidth="1"/>
    <col min="6" max="6" width="12.85546875" style="126" bestFit="1" customWidth="1"/>
    <col min="7" max="7" width="16.85546875" style="109" customWidth="1"/>
    <col min="8" max="8" width="17.7109375" style="1" bestFit="1" customWidth="1"/>
    <col min="9" max="9" width="18.42578125" style="1" bestFit="1" customWidth="1"/>
    <col min="10" max="16384" width="11.42578125" style="1"/>
  </cols>
  <sheetData>
    <row r="1" spans="2:9" ht="6.75" customHeight="1" x14ac:dyDescent="0.2">
      <c r="B1" s="136"/>
      <c r="C1" s="136"/>
      <c r="D1" s="136"/>
    </row>
    <row r="2" spans="2:9" ht="15.75" customHeight="1" x14ac:dyDescent="0.2">
      <c r="B2" s="137" t="s">
        <v>18</v>
      </c>
      <c r="C2" s="137"/>
      <c r="D2" s="137"/>
      <c r="E2" s="137"/>
      <c r="F2" s="127"/>
    </row>
    <row r="3" spans="2:9" ht="15" customHeight="1" x14ac:dyDescent="0.2">
      <c r="B3" s="137" t="s">
        <v>94</v>
      </c>
      <c r="C3" s="137"/>
      <c r="D3" s="137"/>
      <c r="E3" s="137"/>
    </row>
    <row r="4" spans="2:9" x14ac:dyDescent="0.2">
      <c r="B4" s="138"/>
      <c r="C4" s="138"/>
      <c r="D4" s="138"/>
    </row>
    <row r="5" spans="2:9" ht="12.75" customHeight="1" x14ac:dyDescent="0.2">
      <c r="B5" s="135" t="s">
        <v>77</v>
      </c>
      <c r="C5" s="135"/>
      <c r="D5" s="135"/>
      <c r="F5" s="128"/>
    </row>
    <row r="6" spans="2:9" ht="12.75" customHeight="1" x14ac:dyDescent="0.2">
      <c r="B6" s="135" t="s">
        <v>4</v>
      </c>
      <c r="C6" s="135"/>
      <c r="D6" s="135"/>
      <c r="F6" s="128"/>
    </row>
    <row r="7" spans="2:9" ht="12.75" customHeight="1" thickBot="1" x14ac:dyDescent="0.25">
      <c r="B7" s="2"/>
      <c r="C7" s="2"/>
      <c r="D7" s="2"/>
      <c r="F7" s="128"/>
    </row>
    <row r="8" spans="2:9" ht="13.5" customHeight="1" thickBot="1" x14ac:dyDescent="0.25">
      <c r="B8" s="141" t="s">
        <v>1</v>
      </c>
      <c r="C8" s="142" t="s">
        <v>2</v>
      </c>
      <c r="D8" s="143" t="s">
        <v>93</v>
      </c>
      <c r="E8" s="141" t="s">
        <v>7</v>
      </c>
    </row>
    <row r="9" spans="2:9" ht="39" customHeight="1" thickBot="1" x14ac:dyDescent="0.25">
      <c r="B9" s="141"/>
      <c r="C9" s="142"/>
      <c r="D9" s="144"/>
      <c r="E9" s="141"/>
    </row>
    <row r="10" spans="2:9" s="8" customFormat="1" ht="27" customHeight="1" thickBot="1" x14ac:dyDescent="0.25">
      <c r="B10" s="4" t="s">
        <v>0</v>
      </c>
      <c r="C10" s="7">
        <v>817983113</v>
      </c>
      <c r="D10" s="7">
        <v>54779332</v>
      </c>
      <c r="E10" s="45">
        <f t="shared" ref="E10:E23" si="0">D10/C10%</f>
        <v>6.6968781053552142</v>
      </c>
      <c r="F10" s="129"/>
      <c r="G10" s="110"/>
    </row>
    <row r="11" spans="2:9" s="8" customFormat="1" ht="24.75" customHeight="1" thickBot="1" x14ac:dyDescent="0.25">
      <c r="B11" s="77" t="s">
        <v>17</v>
      </c>
      <c r="C11" s="7">
        <f>C12+C22+C23</f>
        <v>817786289</v>
      </c>
      <c r="D11" s="7">
        <f>D12+D22+D23</f>
        <v>54779332</v>
      </c>
      <c r="E11" s="45">
        <f>D11/C11%</f>
        <v>6.6984899033933303</v>
      </c>
      <c r="F11" s="129"/>
      <c r="G11" s="110"/>
    </row>
    <row r="12" spans="2:9" ht="18" customHeight="1" x14ac:dyDescent="0.2">
      <c r="B12" s="9" t="s">
        <v>3</v>
      </c>
      <c r="C12" s="10">
        <f>SUM(C13:C21)</f>
        <v>798206221</v>
      </c>
      <c r="D12" s="10">
        <f>SUM(D13:D21)</f>
        <v>54779332</v>
      </c>
      <c r="E12" s="78">
        <f t="shared" si="0"/>
        <v>6.8628044431139559</v>
      </c>
      <c r="F12" s="113"/>
      <c r="G12" s="113"/>
    </row>
    <row r="13" spans="2:9" ht="20.100000000000001" customHeight="1" x14ac:dyDescent="0.2">
      <c r="B13" s="84" t="s">
        <v>20</v>
      </c>
      <c r="C13" s="85">
        <f>'PLIEGO MINSA'!E7</f>
        <v>334817062</v>
      </c>
      <c r="D13" s="85">
        <f>'PLIEGO MINSA'!H7</f>
        <v>32900600</v>
      </c>
      <c r="E13" s="12">
        <f t="shared" si="0"/>
        <v>9.8264406847940133</v>
      </c>
      <c r="F13" s="113"/>
      <c r="G13" s="113"/>
      <c r="I13" s="107"/>
    </row>
    <row r="14" spans="2:9" ht="20.100000000000001" customHeight="1" x14ac:dyDescent="0.2">
      <c r="B14" s="84" t="s">
        <v>63</v>
      </c>
      <c r="C14" s="85">
        <f>'PLIEGO MINSA'!E12</f>
        <v>1600000</v>
      </c>
      <c r="D14" s="85">
        <f>'PLIEGO MINSA'!H12</f>
        <v>0</v>
      </c>
      <c r="E14" s="12">
        <f t="shared" si="0"/>
        <v>0</v>
      </c>
      <c r="F14" s="113"/>
      <c r="G14" s="113"/>
      <c r="I14" s="107"/>
    </row>
    <row r="15" spans="2:9" ht="20.100000000000001" customHeight="1" x14ac:dyDescent="0.2">
      <c r="B15" s="84" t="s">
        <v>67</v>
      </c>
      <c r="C15" s="85">
        <f>'PLIEGO MINSA'!E14</f>
        <v>961745</v>
      </c>
      <c r="D15" s="85">
        <f>'PLIEGO MINSA'!H14</f>
        <v>150400</v>
      </c>
      <c r="E15" s="12">
        <f t="shared" si="0"/>
        <v>15.638240905853422</v>
      </c>
      <c r="F15" s="113"/>
      <c r="G15" s="107"/>
      <c r="I15" s="107"/>
    </row>
    <row r="16" spans="2:9" ht="20.100000000000001" customHeight="1" x14ac:dyDescent="0.2">
      <c r="B16" s="114" t="s">
        <v>69</v>
      </c>
      <c r="C16" s="115">
        <f>'PLIEGO MINSA'!E16</f>
        <v>5979999</v>
      </c>
      <c r="D16" s="115">
        <f>'PLIEGO MINSA'!H16</f>
        <v>0</v>
      </c>
      <c r="E16" s="12">
        <f t="shared" si="0"/>
        <v>0</v>
      </c>
      <c r="F16" s="113"/>
      <c r="H16" s="113"/>
      <c r="I16" s="113"/>
    </row>
    <row r="17" spans="2:9" ht="20.100000000000001" customHeight="1" x14ac:dyDescent="0.2">
      <c r="B17" s="114" t="s">
        <v>68</v>
      </c>
      <c r="C17" s="115">
        <f>'PLIEGO MINSA'!E21</f>
        <v>444886618</v>
      </c>
      <c r="D17" s="115">
        <f>'PLIEGO MINSA'!H21</f>
        <v>21330715</v>
      </c>
      <c r="E17" s="116">
        <f t="shared" si="0"/>
        <v>4.7946407324843383</v>
      </c>
      <c r="F17" s="113"/>
      <c r="H17" s="113"/>
      <c r="I17" s="113"/>
    </row>
    <row r="18" spans="2:9" ht="34.5" customHeight="1" x14ac:dyDescent="0.2">
      <c r="B18" s="114" t="s">
        <v>91</v>
      </c>
      <c r="C18" s="115">
        <f>'PLIEGO MINSA'!E58</f>
        <v>720035</v>
      </c>
      <c r="D18" s="115">
        <f>'PLIEGO MINSA'!H58</f>
        <v>0</v>
      </c>
      <c r="E18" s="116">
        <f t="shared" si="0"/>
        <v>0</v>
      </c>
      <c r="F18" s="113"/>
      <c r="H18" s="113"/>
      <c r="I18" s="113"/>
    </row>
    <row r="19" spans="2:9" ht="20.100000000000001" customHeight="1" x14ac:dyDescent="0.2">
      <c r="B19" s="11" t="s">
        <v>70</v>
      </c>
      <c r="C19" s="115">
        <f>'PLIEGO MINSA'!E60</f>
        <v>3853834</v>
      </c>
      <c r="D19" s="115">
        <f>'PLIEGO MINSA'!H60</f>
        <v>397617</v>
      </c>
      <c r="E19" s="116">
        <f t="shared" si="0"/>
        <v>10.317439723662204</v>
      </c>
      <c r="F19" s="113"/>
      <c r="H19" s="113"/>
      <c r="I19" s="113"/>
    </row>
    <row r="20" spans="2:9" ht="20.100000000000001" customHeight="1" x14ac:dyDescent="0.2">
      <c r="B20" s="11" t="s">
        <v>71</v>
      </c>
      <c r="C20" s="115">
        <f>'PLIEGO MINSA'!E62</f>
        <v>4797830</v>
      </c>
      <c r="D20" s="115">
        <f>'PLIEGO MINSA'!H62</f>
        <v>0</v>
      </c>
      <c r="E20" s="116">
        <f t="shared" si="0"/>
        <v>0</v>
      </c>
      <c r="F20" s="113"/>
      <c r="H20" s="113"/>
      <c r="I20" s="113"/>
    </row>
    <row r="21" spans="2:9" ht="22.5" customHeight="1" thickBot="1" x14ac:dyDescent="0.25">
      <c r="B21" s="120" t="s">
        <v>74</v>
      </c>
      <c r="C21" s="121">
        <f>'PLIEGO MINSA'!E64</f>
        <v>589098</v>
      </c>
      <c r="D21" s="121">
        <f>'PLIEGO MINSA'!H64</f>
        <v>0</v>
      </c>
      <c r="E21" s="116">
        <f t="shared" si="0"/>
        <v>0</v>
      </c>
      <c r="F21" s="113"/>
      <c r="H21" s="113"/>
      <c r="I21" s="113"/>
    </row>
    <row r="22" spans="2:9" ht="17.25" customHeight="1" thickBot="1" x14ac:dyDescent="0.25">
      <c r="B22" s="69" t="s">
        <v>12</v>
      </c>
      <c r="C22" s="70">
        <f>'UE ADSCRITAS AL PLIEGO MINSA'!E7</f>
        <v>2530582</v>
      </c>
      <c r="D22" s="70">
        <f>'UE ADSCRITAS AL PLIEGO MINSA'!H7</f>
        <v>0</v>
      </c>
      <c r="E22" s="71">
        <f t="shared" si="0"/>
        <v>0</v>
      </c>
      <c r="F22" s="113"/>
    </row>
    <row r="23" spans="2:9" ht="19.5" customHeight="1" thickBot="1" x14ac:dyDescent="0.25">
      <c r="B23" s="69" t="s">
        <v>19</v>
      </c>
      <c r="C23" s="70">
        <f>'UE ADSCRITAS AL PLIEGO MINSA'!E14</f>
        <v>17049486</v>
      </c>
      <c r="D23" s="70">
        <f>'UE ADSCRITAS AL PLIEGO MINSA'!H14</f>
        <v>0</v>
      </c>
      <c r="E23" s="71">
        <f t="shared" si="0"/>
        <v>0</v>
      </c>
      <c r="F23" s="113"/>
    </row>
    <row r="24" spans="2:9" x14ac:dyDescent="0.2">
      <c r="C24" s="5"/>
      <c r="D24" s="46"/>
    </row>
    <row r="25" spans="2:9" x14ac:dyDescent="0.2">
      <c r="B25" s="62" t="s">
        <v>99</v>
      </c>
      <c r="C25" s="64"/>
      <c r="D25" s="64"/>
    </row>
    <row r="26" spans="2:9" ht="12.75" customHeight="1" x14ac:dyDescent="0.2">
      <c r="B26" s="65" t="s">
        <v>6</v>
      </c>
      <c r="C26" s="64"/>
      <c r="D26" s="64"/>
      <c r="E26" s="5"/>
    </row>
    <row r="27" spans="2:9" ht="15.75" customHeight="1" x14ac:dyDescent="0.2">
      <c r="B27" s="139" t="s">
        <v>27</v>
      </c>
      <c r="C27" s="140"/>
      <c r="D27" s="140"/>
      <c r="E27" s="6"/>
    </row>
    <row r="28" spans="2:9" x14ac:dyDescent="0.2">
      <c r="D28" s="5"/>
    </row>
    <row r="30" spans="2:9" x14ac:dyDescent="0.2">
      <c r="D30" s="5"/>
      <c r="E30" s="6"/>
    </row>
    <row r="31" spans="2:9" x14ac:dyDescent="0.2">
      <c r="D31" s="5"/>
    </row>
    <row r="32" spans="2:9" x14ac:dyDescent="0.2">
      <c r="E32" s="6"/>
    </row>
  </sheetData>
  <mergeCells count="11">
    <mergeCell ref="B27:D27"/>
    <mergeCell ref="B8:B9"/>
    <mergeCell ref="C8:C9"/>
    <mergeCell ref="D8:D9"/>
    <mergeCell ref="E8:E9"/>
    <mergeCell ref="B6:D6"/>
    <mergeCell ref="B1:D1"/>
    <mergeCell ref="B2:E2"/>
    <mergeCell ref="B3:E3"/>
    <mergeCell ref="B4:D4"/>
    <mergeCell ref="B5:D5"/>
  </mergeCells>
  <hyperlinks>
    <hyperlink ref="B27" r:id="rId1" display="http://apps5.mineco.gob.pe/transparencia/Navegador/default.aspx"/>
  </hyperlinks>
  <pageMargins left="0.59055118110236227" right="0" top="0.98425196850393704" bottom="0.98425196850393704" header="0" footer="0"/>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K985"/>
  <sheetViews>
    <sheetView zoomScale="91" zoomScaleNormal="91" workbookViewId="0">
      <pane xSplit="2" ySplit="6" topLeftCell="C7" activePane="bottomRight" state="frozen"/>
      <selection pane="topRight" activeCell="C1" sqref="C1"/>
      <selection pane="bottomLeft" activeCell="A8" sqref="A8"/>
      <selection pane="bottomRight" activeCell="B11" sqref="B11"/>
    </sheetView>
  </sheetViews>
  <sheetFormatPr baseColWidth="10" defaultColWidth="11.42578125" defaultRowHeight="5.65" customHeight="1" x14ac:dyDescent="0.2"/>
  <cols>
    <col min="1" max="1" width="8.5703125" style="36" customWidth="1"/>
    <col min="2" max="2" width="41.42578125" style="44" customWidth="1"/>
    <col min="3" max="3" width="11.85546875" style="37" customWidth="1" collapsed="1"/>
    <col min="4" max="4" width="12.28515625" style="37" customWidth="1"/>
    <col min="5" max="5" width="13" style="38" customWidth="1"/>
    <col min="6" max="7" width="11.7109375" style="38" customWidth="1"/>
    <col min="8" max="8" width="11.28515625" style="20" customWidth="1"/>
    <col min="9" max="9" width="8.7109375" style="39" customWidth="1"/>
    <col min="10" max="10" width="13" style="112" customWidth="1"/>
    <col min="11" max="11" width="10.5703125" style="40" customWidth="1"/>
    <col min="12" max="16384" width="11.42578125" style="20"/>
  </cols>
  <sheetData>
    <row r="1" spans="1:11" s="18" customFormat="1" ht="18.75" customHeight="1" x14ac:dyDescent="0.2">
      <c r="A1" s="150" t="s">
        <v>21</v>
      </c>
      <c r="B1" s="150"/>
      <c r="C1" s="150"/>
      <c r="D1" s="150"/>
      <c r="E1" s="150"/>
      <c r="F1" s="150"/>
      <c r="G1" s="150"/>
      <c r="H1" s="150"/>
      <c r="I1" s="150"/>
      <c r="J1" s="150"/>
      <c r="K1" s="150"/>
    </row>
    <row r="2" spans="1:11" s="18" customFormat="1" ht="18.75" customHeight="1" x14ac:dyDescent="0.2">
      <c r="A2" s="151" t="s">
        <v>98</v>
      </c>
      <c r="B2" s="151"/>
      <c r="C2" s="151"/>
      <c r="D2" s="151"/>
      <c r="E2" s="151"/>
      <c r="F2" s="151"/>
      <c r="G2" s="151"/>
      <c r="H2" s="151"/>
      <c r="I2" s="151"/>
      <c r="J2" s="151"/>
      <c r="K2" s="151"/>
    </row>
    <row r="3" spans="1:11" s="18" customFormat="1" ht="18.75" customHeight="1" x14ac:dyDescent="0.2">
      <c r="B3" s="122"/>
      <c r="C3" s="122"/>
      <c r="D3" s="124"/>
      <c r="E3" s="125"/>
      <c r="F3" s="125"/>
      <c r="G3" s="125"/>
      <c r="H3" s="125"/>
      <c r="I3" s="124"/>
      <c r="J3" s="125"/>
      <c r="K3" s="122"/>
    </row>
    <row r="4" spans="1:11" s="18" customFormat="1" ht="13.5" customHeight="1" x14ac:dyDescent="0.2">
      <c r="A4" s="148" t="s">
        <v>45</v>
      </c>
      <c r="B4" s="148" t="s">
        <v>5</v>
      </c>
      <c r="C4" s="156" t="s">
        <v>22</v>
      </c>
      <c r="D4" s="156" t="s">
        <v>81</v>
      </c>
      <c r="E4" s="147" t="s">
        <v>79</v>
      </c>
      <c r="F4" s="147"/>
      <c r="G4" s="147"/>
      <c r="H4" s="147"/>
      <c r="I4" s="147"/>
      <c r="J4" s="152" t="s">
        <v>8</v>
      </c>
      <c r="K4" s="154" t="s">
        <v>23</v>
      </c>
    </row>
    <row r="5" spans="1:11" s="19" customFormat="1" ht="60.75" customHeight="1" thickBot="1" x14ac:dyDescent="0.3">
      <c r="A5" s="149"/>
      <c r="B5" s="148"/>
      <c r="C5" s="157"/>
      <c r="D5" s="157"/>
      <c r="E5" s="47" t="s">
        <v>78</v>
      </c>
      <c r="F5" s="15" t="s">
        <v>97</v>
      </c>
      <c r="G5" s="15" t="s">
        <v>96</v>
      </c>
      <c r="H5" s="21" t="s">
        <v>80</v>
      </c>
      <c r="I5" s="17" t="s">
        <v>7</v>
      </c>
      <c r="J5" s="153"/>
      <c r="K5" s="155"/>
    </row>
    <row r="6" spans="1:11" s="55" customFormat="1" ht="21.75" customHeight="1" x14ac:dyDescent="0.2">
      <c r="A6" s="53"/>
      <c r="B6" s="54" t="s">
        <v>9</v>
      </c>
      <c r="C6" s="54"/>
      <c r="D6" s="51">
        <f>D7+D12+D14+D16+D21+D58+D60+D62+D64</f>
        <v>549304458.96000016</v>
      </c>
      <c r="E6" s="51">
        <f>E7+E12+E14+E16+E21+E58+E60+E62+E64</f>
        <v>798206221</v>
      </c>
      <c r="F6" s="51">
        <f>F7+F12+F14+F16+F21+F58+F60+F62+F64</f>
        <v>9635031</v>
      </c>
      <c r="G6" s="51">
        <f>G7+G12+G14+G16+G21+G58+G60+G62+G64</f>
        <v>45144301</v>
      </c>
      <c r="H6" s="51">
        <f>SUM(F6:G6)</f>
        <v>54779332</v>
      </c>
      <c r="I6" s="52">
        <f t="shared" ref="I6:I17" si="0">H6/E6%</f>
        <v>6.8628044431139559</v>
      </c>
      <c r="J6" s="131">
        <f>D6+H6</f>
        <v>604083790.96000016</v>
      </c>
      <c r="K6" s="54"/>
    </row>
    <row r="7" spans="1:11" s="55" customFormat="1" ht="33.75" customHeight="1" x14ac:dyDescent="0.2">
      <c r="A7" s="88"/>
      <c r="B7" s="86" t="s">
        <v>39</v>
      </c>
      <c r="C7" s="93"/>
      <c r="D7" s="61">
        <f>SUM(D8:D11)</f>
        <v>65000</v>
      </c>
      <c r="E7" s="61">
        <f>SUM(E8:E11)</f>
        <v>334817062</v>
      </c>
      <c r="F7" s="61">
        <f>SUM(F8:F11)</f>
        <v>0</v>
      </c>
      <c r="G7" s="61">
        <f>SUM(G8:G11)</f>
        <v>32900600</v>
      </c>
      <c r="H7" s="61">
        <f t="shared" ref="H7:H65" si="1">SUM(F7:G7)</f>
        <v>32900600</v>
      </c>
      <c r="I7" s="73">
        <f t="shared" si="0"/>
        <v>9.8264406847940133</v>
      </c>
      <c r="J7" s="73">
        <f t="shared" ref="J7:J11" si="2">D7+H7</f>
        <v>32965600</v>
      </c>
      <c r="K7" s="86"/>
    </row>
    <row r="8" spans="1:11" ht="35.25" customHeight="1" x14ac:dyDescent="0.2">
      <c r="A8" s="29">
        <v>2001621</v>
      </c>
      <c r="B8" s="27" t="s">
        <v>29</v>
      </c>
      <c r="C8" s="28"/>
      <c r="D8" s="28"/>
      <c r="E8" s="28">
        <v>193819725</v>
      </c>
      <c r="F8" s="28"/>
      <c r="G8" s="28"/>
      <c r="H8" s="28">
        <f t="shared" si="1"/>
        <v>0</v>
      </c>
      <c r="I8" s="72">
        <f t="shared" si="0"/>
        <v>0</v>
      </c>
      <c r="J8" s="72">
        <f t="shared" si="2"/>
        <v>0</v>
      </c>
      <c r="K8" s="72"/>
    </row>
    <row r="9" spans="1:11" ht="60.75" customHeight="1" x14ac:dyDescent="0.2">
      <c r="A9" s="29">
        <v>2404526</v>
      </c>
      <c r="B9" s="27" t="s">
        <v>83</v>
      </c>
      <c r="C9" s="28">
        <v>3751834.16</v>
      </c>
      <c r="D9" s="28">
        <v>65000</v>
      </c>
      <c r="E9" s="28">
        <v>2475337</v>
      </c>
      <c r="F9" s="28"/>
      <c r="G9" s="28"/>
      <c r="H9" s="28">
        <f t="shared" si="1"/>
        <v>0</v>
      </c>
      <c r="I9" s="72">
        <f t="shared" si="0"/>
        <v>0</v>
      </c>
      <c r="J9" s="72">
        <f t="shared" si="2"/>
        <v>65000</v>
      </c>
      <c r="K9" s="72">
        <f>J9/C9%</f>
        <v>1.7324859582812691</v>
      </c>
    </row>
    <row r="10" spans="1:11" ht="60.75" customHeight="1" x14ac:dyDescent="0.2">
      <c r="A10" s="29">
        <v>2508544</v>
      </c>
      <c r="B10" s="27" t="s">
        <v>101</v>
      </c>
      <c r="C10" s="28">
        <v>11405600</v>
      </c>
      <c r="D10" s="28">
        <v>0</v>
      </c>
      <c r="E10" s="28">
        <v>2385000</v>
      </c>
      <c r="F10" s="28"/>
      <c r="G10" s="28">
        <v>2385000</v>
      </c>
      <c r="H10" s="28">
        <f t="shared" ref="H10" si="3">SUM(F10:G10)</f>
        <v>2385000</v>
      </c>
      <c r="I10" s="72">
        <f t="shared" ref="I10" si="4">H10/E10%</f>
        <v>100</v>
      </c>
      <c r="J10" s="72">
        <f t="shared" ref="J10" si="5">D10+H10</f>
        <v>2385000</v>
      </c>
      <c r="K10" s="72">
        <f>J10/C10%</f>
        <v>20.91078066914498</v>
      </c>
    </row>
    <row r="11" spans="1:11" ht="105" customHeight="1" x14ac:dyDescent="0.2">
      <c r="A11" s="29">
        <v>2509549</v>
      </c>
      <c r="B11" s="27" t="s">
        <v>84</v>
      </c>
      <c r="C11" s="28">
        <v>136137000</v>
      </c>
      <c r="D11" s="28"/>
      <c r="E11" s="28">
        <v>136137000</v>
      </c>
      <c r="F11" s="28"/>
      <c r="G11" s="28">
        <v>30515600</v>
      </c>
      <c r="H11" s="28">
        <f t="shared" si="1"/>
        <v>30515600</v>
      </c>
      <c r="I11" s="72">
        <f t="shared" si="0"/>
        <v>22.415360996643088</v>
      </c>
      <c r="J11" s="72">
        <f t="shared" si="2"/>
        <v>30515600</v>
      </c>
      <c r="K11" s="72">
        <f>J11/C11%</f>
        <v>22.415360996643088</v>
      </c>
    </row>
    <row r="12" spans="1:11" ht="24" x14ac:dyDescent="0.2">
      <c r="A12" s="29"/>
      <c r="B12" s="49" t="s">
        <v>61</v>
      </c>
      <c r="C12" s="86"/>
      <c r="D12" s="31">
        <f>D13</f>
        <v>87523901.870000005</v>
      </c>
      <c r="E12" s="61">
        <f>E13</f>
        <v>1600000</v>
      </c>
      <c r="F12" s="61">
        <f>F13</f>
        <v>0</v>
      </c>
      <c r="G12" s="61">
        <f>G13</f>
        <v>0</v>
      </c>
      <c r="H12" s="61">
        <f t="shared" si="1"/>
        <v>0</v>
      </c>
      <c r="I12" s="50">
        <f t="shared" si="0"/>
        <v>0</v>
      </c>
      <c r="J12" s="50">
        <f t="shared" ref="J12:J17" si="6">D12+H12</f>
        <v>87523901.870000005</v>
      </c>
      <c r="K12" s="49"/>
    </row>
    <row r="13" spans="1:11" ht="59.25" customHeight="1" x14ac:dyDescent="0.2">
      <c r="A13" s="29">
        <v>2056337</v>
      </c>
      <c r="B13" s="27" t="s">
        <v>75</v>
      </c>
      <c r="C13" s="28">
        <v>131826707.23999999</v>
      </c>
      <c r="D13" s="28">
        <v>87523901.870000005</v>
      </c>
      <c r="E13" s="28">
        <v>1600000</v>
      </c>
      <c r="F13" s="28"/>
      <c r="G13" s="28"/>
      <c r="H13" s="28">
        <f t="shared" si="1"/>
        <v>0</v>
      </c>
      <c r="I13" s="72">
        <f t="shared" si="0"/>
        <v>0</v>
      </c>
      <c r="J13" s="72">
        <f t="shared" si="6"/>
        <v>87523901.870000005</v>
      </c>
      <c r="K13" s="72">
        <f>J13/C13%</f>
        <v>66.393148780282019</v>
      </c>
    </row>
    <row r="14" spans="1:11" ht="39.75" customHeight="1" x14ac:dyDescent="0.2">
      <c r="A14" s="29"/>
      <c r="B14" s="86" t="s">
        <v>64</v>
      </c>
      <c r="C14" s="123"/>
      <c r="D14" s="61">
        <f>D15</f>
        <v>643308</v>
      </c>
      <c r="E14" s="104">
        <f>E15</f>
        <v>961745</v>
      </c>
      <c r="F14" s="104">
        <f>F15</f>
        <v>0</v>
      </c>
      <c r="G14" s="104">
        <f>G15</f>
        <v>150400</v>
      </c>
      <c r="H14" s="104">
        <f t="shared" si="1"/>
        <v>150400</v>
      </c>
      <c r="I14" s="73">
        <f t="shared" si="0"/>
        <v>15.638240905853422</v>
      </c>
      <c r="J14" s="73">
        <f t="shared" si="6"/>
        <v>793708</v>
      </c>
      <c r="K14" s="86"/>
    </row>
    <row r="15" spans="1:11" ht="92.25" customHeight="1" x14ac:dyDescent="0.2">
      <c r="A15" s="29">
        <v>2414546</v>
      </c>
      <c r="B15" s="27" t="s">
        <v>65</v>
      </c>
      <c r="C15" s="106">
        <v>863662.45</v>
      </c>
      <c r="D15" s="28">
        <v>643308</v>
      </c>
      <c r="E15" s="28">
        <v>961745</v>
      </c>
      <c r="F15" s="106"/>
      <c r="G15" s="106">
        <v>150400</v>
      </c>
      <c r="H15" s="106">
        <f t="shared" si="1"/>
        <v>150400</v>
      </c>
      <c r="I15" s="72">
        <f t="shared" si="0"/>
        <v>15.638240905853422</v>
      </c>
      <c r="J15" s="72">
        <f t="shared" si="6"/>
        <v>793708</v>
      </c>
      <c r="K15" s="72">
        <f>J15/C15%</f>
        <v>91.900255707539444</v>
      </c>
    </row>
    <row r="16" spans="1:11" ht="26.25" customHeight="1" x14ac:dyDescent="0.2">
      <c r="A16" s="27"/>
      <c r="B16" s="49" t="s">
        <v>40</v>
      </c>
      <c r="C16" s="31"/>
      <c r="D16" s="31">
        <f>SUM(D17:D20)</f>
        <v>20671474.210000001</v>
      </c>
      <c r="E16" s="31">
        <f>SUM(E17:E20)</f>
        <v>5979999</v>
      </c>
      <c r="F16" s="31">
        <f>SUM(F17:F20)</f>
        <v>0</v>
      </c>
      <c r="G16" s="31">
        <f>SUM(G17:G20)</f>
        <v>0</v>
      </c>
      <c r="H16" s="31">
        <f t="shared" si="1"/>
        <v>0</v>
      </c>
      <c r="I16" s="50">
        <f t="shared" si="0"/>
        <v>0</v>
      </c>
      <c r="J16" s="50">
        <f t="shared" si="6"/>
        <v>20671474.210000001</v>
      </c>
      <c r="K16" s="31"/>
    </row>
    <row r="17" spans="1:11" ht="54" customHeight="1" x14ac:dyDescent="0.2">
      <c r="A17" s="29">
        <v>2178583</v>
      </c>
      <c r="B17" s="27" t="s">
        <v>28</v>
      </c>
      <c r="C17" s="28">
        <v>19578672.120000001</v>
      </c>
      <c r="D17" s="28">
        <v>18439293.32</v>
      </c>
      <c r="E17" s="28">
        <v>176169</v>
      </c>
      <c r="F17" s="28"/>
      <c r="G17" s="28"/>
      <c r="H17" s="28">
        <f t="shared" si="1"/>
        <v>0</v>
      </c>
      <c r="I17" s="72">
        <f t="shared" si="0"/>
        <v>0</v>
      </c>
      <c r="J17" s="72">
        <f t="shared" si="6"/>
        <v>18439293.32</v>
      </c>
      <c r="K17" s="72">
        <f>J17/C17%</f>
        <v>94.180510337899264</v>
      </c>
    </row>
    <row r="18" spans="1:11" ht="54" customHeight="1" x14ac:dyDescent="0.2">
      <c r="A18" s="29">
        <v>2297121</v>
      </c>
      <c r="B18" s="27" t="s">
        <v>87</v>
      </c>
      <c r="C18" s="28">
        <v>5709722.1100000003</v>
      </c>
      <c r="D18" s="28">
        <v>2232180.89</v>
      </c>
      <c r="E18" s="28">
        <v>3477541</v>
      </c>
      <c r="F18" s="28"/>
      <c r="G18" s="28"/>
      <c r="H18" s="28">
        <f t="shared" si="1"/>
        <v>0</v>
      </c>
      <c r="I18" s="72">
        <f t="shared" ref="I18:I20" si="7">H18/E18%</f>
        <v>0</v>
      </c>
      <c r="J18" s="72">
        <f t="shared" ref="J18:J20" si="8">D18+H18</f>
        <v>2232180.89</v>
      </c>
      <c r="K18" s="72">
        <f t="shared" ref="K18:K20" si="9">J18/C18%</f>
        <v>39.094387555053885</v>
      </c>
    </row>
    <row r="19" spans="1:11" ht="186" customHeight="1" x14ac:dyDescent="0.2">
      <c r="A19" s="29">
        <v>2467215</v>
      </c>
      <c r="B19" s="27" t="s">
        <v>92</v>
      </c>
      <c r="C19" s="28">
        <v>1174200</v>
      </c>
      <c r="D19" s="28">
        <v>0</v>
      </c>
      <c r="E19" s="28">
        <v>1174200</v>
      </c>
      <c r="F19" s="28"/>
      <c r="G19" s="28"/>
      <c r="H19" s="28">
        <f t="shared" si="1"/>
        <v>0</v>
      </c>
      <c r="I19" s="72">
        <f t="shared" si="7"/>
        <v>0</v>
      </c>
      <c r="J19" s="72">
        <f t="shared" si="8"/>
        <v>0</v>
      </c>
      <c r="K19" s="72">
        <f t="shared" si="9"/>
        <v>0</v>
      </c>
    </row>
    <row r="20" spans="1:11" ht="118.5" customHeight="1" x14ac:dyDescent="0.2">
      <c r="A20" s="29">
        <v>2467266</v>
      </c>
      <c r="B20" s="27" t="s">
        <v>88</v>
      </c>
      <c r="C20" s="28">
        <v>1552089</v>
      </c>
      <c r="D20" s="28">
        <v>0</v>
      </c>
      <c r="E20" s="28">
        <v>1152089</v>
      </c>
      <c r="F20" s="28"/>
      <c r="G20" s="28"/>
      <c r="H20" s="28">
        <f t="shared" si="1"/>
        <v>0</v>
      </c>
      <c r="I20" s="72">
        <f t="shared" si="7"/>
        <v>0</v>
      </c>
      <c r="J20" s="72">
        <f t="shared" si="8"/>
        <v>0</v>
      </c>
      <c r="K20" s="72">
        <f t="shared" si="9"/>
        <v>0</v>
      </c>
    </row>
    <row r="21" spans="1:11" ht="29.25" customHeight="1" x14ac:dyDescent="0.2">
      <c r="A21" s="32"/>
      <c r="B21" s="87" t="s">
        <v>41</v>
      </c>
      <c r="C21" s="30"/>
      <c r="D21" s="31">
        <f>SUM(D24:D55)</f>
        <v>417179839.05000007</v>
      </c>
      <c r="E21" s="31">
        <f>SUM(E22:E57)</f>
        <v>444886618</v>
      </c>
      <c r="F21" s="31">
        <f>SUM(F22:F57)</f>
        <v>9237414</v>
      </c>
      <c r="G21" s="31">
        <f>SUM(G22:G57)</f>
        <v>12093301</v>
      </c>
      <c r="H21" s="31">
        <f t="shared" si="1"/>
        <v>21330715</v>
      </c>
      <c r="I21" s="50">
        <f t="shared" ref="I21:I65" si="10">H21/E21%</f>
        <v>4.7946407324843383</v>
      </c>
      <c r="J21" s="50">
        <f t="shared" ref="J21:J52" si="11">D21+H21</f>
        <v>438510554.05000007</v>
      </c>
      <c r="K21" s="68"/>
    </row>
    <row r="22" spans="1:11" ht="28.5" customHeight="1" x14ac:dyDescent="0.2">
      <c r="A22" s="29"/>
      <c r="B22" s="117" t="s">
        <v>29</v>
      </c>
      <c r="C22" s="28"/>
      <c r="D22" s="28"/>
      <c r="E22" s="28">
        <v>105000</v>
      </c>
      <c r="F22" s="28"/>
      <c r="G22" s="28"/>
      <c r="H22" s="28">
        <f t="shared" ref="H22:H23" si="12">SUM(F22:G22)</f>
        <v>0</v>
      </c>
      <c r="I22" s="72">
        <f t="shared" ref="I22:I23" si="13">H22/E22%</f>
        <v>0</v>
      </c>
      <c r="J22" s="72">
        <f t="shared" ref="J22:J23" si="14">D22+H22</f>
        <v>0</v>
      </c>
      <c r="K22" s="72"/>
    </row>
    <row r="23" spans="1:11" ht="51" customHeight="1" x14ac:dyDescent="0.2">
      <c r="A23" s="29">
        <v>2094808</v>
      </c>
      <c r="B23" s="117" t="s">
        <v>112</v>
      </c>
      <c r="C23" s="28"/>
      <c r="D23" s="28">
        <v>9762816.8100000005</v>
      </c>
      <c r="E23" s="28">
        <v>18676914</v>
      </c>
      <c r="F23" s="28"/>
      <c r="G23" s="28">
        <v>2513935</v>
      </c>
      <c r="H23" s="28">
        <f t="shared" si="12"/>
        <v>2513935</v>
      </c>
      <c r="I23" s="72">
        <f t="shared" si="13"/>
        <v>13.460119803517861</v>
      </c>
      <c r="J23" s="72">
        <f t="shared" si="14"/>
        <v>12276751.810000001</v>
      </c>
      <c r="K23" s="72"/>
    </row>
    <row r="24" spans="1:11" ht="69" customHeight="1" x14ac:dyDescent="0.2">
      <c r="A24" s="29">
        <v>2250037</v>
      </c>
      <c r="B24" s="117" t="s">
        <v>66</v>
      </c>
      <c r="C24" s="28">
        <v>40418074.479999997</v>
      </c>
      <c r="D24" s="28">
        <v>34361277.030000001</v>
      </c>
      <c r="E24" s="28">
        <v>4331761</v>
      </c>
      <c r="F24" s="28"/>
      <c r="G24" s="28"/>
      <c r="H24" s="28">
        <f t="shared" si="1"/>
        <v>0</v>
      </c>
      <c r="I24" s="72">
        <f t="shared" si="10"/>
        <v>0</v>
      </c>
      <c r="J24" s="72">
        <f t="shared" si="11"/>
        <v>34361277.030000001</v>
      </c>
      <c r="K24" s="72">
        <f t="shared" ref="K24:K55" si="15">J24/C24%</f>
        <v>85.014631379837084</v>
      </c>
    </row>
    <row r="25" spans="1:11" ht="53.25" customHeight="1" x14ac:dyDescent="0.2">
      <c r="A25" s="29">
        <v>2284722</v>
      </c>
      <c r="B25" s="117" t="s">
        <v>14</v>
      </c>
      <c r="C25" s="28">
        <v>71753909.859999999</v>
      </c>
      <c r="D25" s="28">
        <v>63342467.799999997</v>
      </c>
      <c r="E25" s="28">
        <v>7894850</v>
      </c>
      <c r="F25" s="28"/>
      <c r="G25" s="28">
        <v>210600</v>
      </c>
      <c r="H25" s="28">
        <f t="shared" si="1"/>
        <v>210600</v>
      </c>
      <c r="I25" s="72">
        <f t="shared" si="10"/>
        <v>2.6675617649480357</v>
      </c>
      <c r="J25" s="72">
        <f t="shared" si="11"/>
        <v>63553067.799999997</v>
      </c>
      <c r="K25" s="72">
        <f t="shared" si="15"/>
        <v>88.57087777376762</v>
      </c>
    </row>
    <row r="26" spans="1:11" ht="63" customHeight="1" x14ac:dyDescent="0.2">
      <c r="A26" s="29">
        <v>2285573</v>
      </c>
      <c r="B26" s="27" t="s">
        <v>13</v>
      </c>
      <c r="C26" s="105">
        <v>70271567.409999996</v>
      </c>
      <c r="D26" s="28">
        <v>6460056.6100000003</v>
      </c>
      <c r="E26" s="28">
        <v>11113258</v>
      </c>
      <c r="F26" s="119"/>
      <c r="G26" s="119"/>
      <c r="H26" s="119">
        <f t="shared" si="1"/>
        <v>0</v>
      </c>
      <c r="I26" s="72">
        <f t="shared" si="10"/>
        <v>0</v>
      </c>
      <c r="J26" s="72">
        <f t="shared" si="11"/>
        <v>6460056.6100000003</v>
      </c>
      <c r="K26" s="72">
        <f t="shared" si="15"/>
        <v>9.1929877873774331</v>
      </c>
    </row>
    <row r="27" spans="1:11" ht="68.25" customHeight="1" x14ac:dyDescent="0.2">
      <c r="A27" s="29">
        <v>2285839</v>
      </c>
      <c r="B27" s="27" t="s">
        <v>47</v>
      </c>
      <c r="C27" s="105">
        <v>147930731.13</v>
      </c>
      <c r="D27" s="28">
        <v>6920862.0700000003</v>
      </c>
      <c r="E27" s="28">
        <v>82425270</v>
      </c>
      <c r="F27" s="28">
        <v>6860291</v>
      </c>
      <c r="G27" s="28"/>
      <c r="H27" s="28">
        <f t="shared" si="1"/>
        <v>6860291</v>
      </c>
      <c r="I27" s="72">
        <f t="shared" si="10"/>
        <v>8.3230434064698855</v>
      </c>
      <c r="J27" s="72">
        <f t="shared" si="11"/>
        <v>13781153.07</v>
      </c>
      <c r="K27" s="72">
        <f t="shared" si="15"/>
        <v>9.3159500833462836</v>
      </c>
    </row>
    <row r="28" spans="1:11" ht="54.75" customHeight="1" x14ac:dyDescent="0.2">
      <c r="A28" s="29">
        <v>2335179</v>
      </c>
      <c r="B28" s="27" t="s">
        <v>15</v>
      </c>
      <c r="C28" s="105">
        <v>130711204.76000001</v>
      </c>
      <c r="D28" s="28">
        <v>31589916.670000002</v>
      </c>
      <c r="E28" s="28">
        <v>3594026</v>
      </c>
      <c r="F28" s="28">
        <v>504845</v>
      </c>
      <c r="G28" s="28">
        <v>638790</v>
      </c>
      <c r="H28" s="28">
        <f t="shared" si="1"/>
        <v>1143635</v>
      </c>
      <c r="I28" s="72">
        <f t="shared" si="10"/>
        <v>31.820443146488088</v>
      </c>
      <c r="J28" s="72">
        <f t="shared" si="11"/>
        <v>32733551.670000002</v>
      </c>
      <c r="K28" s="72">
        <f t="shared" si="15"/>
        <v>25.042651645742506</v>
      </c>
    </row>
    <row r="29" spans="1:11" ht="60.75" customHeight="1" x14ac:dyDescent="0.2">
      <c r="A29" s="29">
        <v>2335476</v>
      </c>
      <c r="B29" s="27" t="s">
        <v>62</v>
      </c>
      <c r="C29" s="105">
        <v>31572595.120000001</v>
      </c>
      <c r="D29" s="28">
        <v>1120936.1599999999</v>
      </c>
      <c r="E29" s="106">
        <v>12182441</v>
      </c>
      <c r="F29" s="106">
        <v>197137</v>
      </c>
      <c r="G29" s="106"/>
      <c r="H29" s="106">
        <f t="shared" si="1"/>
        <v>197137</v>
      </c>
      <c r="I29" s="72">
        <f t="shared" si="10"/>
        <v>1.6182060721656686</v>
      </c>
      <c r="J29" s="72">
        <f t="shared" si="11"/>
        <v>1318073.1599999999</v>
      </c>
      <c r="K29" s="72">
        <f t="shared" si="15"/>
        <v>4.1747381074958021</v>
      </c>
    </row>
    <row r="30" spans="1:11" ht="59.25" customHeight="1" x14ac:dyDescent="0.2">
      <c r="A30" s="29">
        <v>2343128</v>
      </c>
      <c r="B30" s="27" t="s">
        <v>16</v>
      </c>
      <c r="C30" s="105">
        <v>29469013.25</v>
      </c>
      <c r="D30" s="28">
        <v>4997793.68</v>
      </c>
      <c r="E30" s="28">
        <v>1300191</v>
      </c>
      <c r="F30" s="28"/>
      <c r="G30" s="28">
        <v>5700</v>
      </c>
      <c r="H30" s="28">
        <f t="shared" si="1"/>
        <v>5700</v>
      </c>
      <c r="I30" s="72">
        <f t="shared" si="10"/>
        <v>0.43839712780660689</v>
      </c>
      <c r="J30" s="72">
        <f t="shared" si="11"/>
        <v>5003493.68</v>
      </c>
      <c r="K30" s="72">
        <f t="shared" si="15"/>
        <v>16.978830059740801</v>
      </c>
    </row>
    <row r="31" spans="1:11" ht="81.75" customHeight="1" x14ac:dyDescent="0.2">
      <c r="A31" s="29">
        <v>2343407</v>
      </c>
      <c r="B31" s="27" t="s">
        <v>30</v>
      </c>
      <c r="C31" s="105">
        <v>78786088.370000005</v>
      </c>
      <c r="D31" s="28">
        <v>55351965.300000004</v>
      </c>
      <c r="E31" s="28">
        <v>2326333</v>
      </c>
      <c r="F31" s="28">
        <v>200394</v>
      </c>
      <c r="G31" s="28">
        <v>294712</v>
      </c>
      <c r="H31" s="28">
        <f t="shared" si="1"/>
        <v>495106</v>
      </c>
      <c r="I31" s="72">
        <f t="shared" si="10"/>
        <v>21.282679650763669</v>
      </c>
      <c r="J31" s="72">
        <f t="shared" si="11"/>
        <v>55847071.300000004</v>
      </c>
      <c r="K31" s="72">
        <f t="shared" si="15"/>
        <v>70.884432081115136</v>
      </c>
    </row>
    <row r="32" spans="1:11" ht="54.75" customHeight="1" x14ac:dyDescent="0.2">
      <c r="A32" s="29">
        <v>2344420</v>
      </c>
      <c r="B32" s="27" t="s">
        <v>31</v>
      </c>
      <c r="C32" s="105">
        <v>41378154.68</v>
      </c>
      <c r="D32" s="28">
        <v>16054099.300000001</v>
      </c>
      <c r="E32" s="28">
        <v>10020047</v>
      </c>
      <c r="F32" s="28"/>
      <c r="G32" s="28">
        <v>138380</v>
      </c>
      <c r="H32" s="28">
        <f t="shared" si="1"/>
        <v>138380</v>
      </c>
      <c r="I32" s="72">
        <f t="shared" si="10"/>
        <v>1.3810314462596831</v>
      </c>
      <c r="J32" s="72">
        <f t="shared" si="11"/>
        <v>16192479.300000001</v>
      </c>
      <c r="K32" s="72">
        <f t="shared" si="15"/>
        <v>39.13291790130647</v>
      </c>
    </row>
    <row r="33" spans="1:11" ht="65.25" customHeight="1" x14ac:dyDescent="0.2">
      <c r="A33" s="29">
        <v>2346750</v>
      </c>
      <c r="B33" s="27" t="s">
        <v>102</v>
      </c>
      <c r="C33" s="105">
        <v>122963712.38</v>
      </c>
      <c r="D33" s="28">
        <v>1355379.57</v>
      </c>
      <c r="E33" s="28">
        <v>859877</v>
      </c>
      <c r="F33" s="28"/>
      <c r="G33" s="28">
        <v>340200</v>
      </c>
      <c r="H33" s="28">
        <f t="shared" si="1"/>
        <v>340200</v>
      </c>
      <c r="I33" s="72">
        <f t="shared" si="10"/>
        <v>39.563798078097214</v>
      </c>
      <c r="J33" s="72">
        <f t="shared" si="11"/>
        <v>1695579.57</v>
      </c>
      <c r="K33" s="72">
        <f t="shared" si="15"/>
        <v>1.3789267883845913</v>
      </c>
    </row>
    <row r="34" spans="1:11" ht="69" customHeight="1" x14ac:dyDescent="0.2">
      <c r="A34" s="29">
        <v>2354781</v>
      </c>
      <c r="B34" s="27" t="s">
        <v>32</v>
      </c>
      <c r="C34" s="105">
        <v>342912239.07999998</v>
      </c>
      <c r="D34" s="28">
        <v>136910751.75999999</v>
      </c>
      <c r="E34" s="28">
        <v>12556774</v>
      </c>
      <c r="F34" s="28">
        <v>661057</v>
      </c>
      <c r="G34" s="28">
        <v>3232208</v>
      </c>
      <c r="H34" s="28">
        <f t="shared" si="1"/>
        <v>3893265</v>
      </c>
      <c r="I34" s="72">
        <f t="shared" si="10"/>
        <v>31.005296424065605</v>
      </c>
      <c r="J34" s="72">
        <f t="shared" si="11"/>
        <v>140804016.75999999</v>
      </c>
      <c r="K34" s="72">
        <f t="shared" si="15"/>
        <v>41.061239790613307</v>
      </c>
    </row>
    <row r="35" spans="1:11" ht="57.75" customHeight="1" x14ac:dyDescent="0.2">
      <c r="A35" s="29">
        <v>2372478</v>
      </c>
      <c r="B35" s="27" t="s">
        <v>33</v>
      </c>
      <c r="C35" s="105">
        <v>39138430.5</v>
      </c>
      <c r="D35" s="28">
        <v>23744650.34</v>
      </c>
      <c r="E35" s="106">
        <v>6315577</v>
      </c>
      <c r="F35" s="28">
        <v>705690</v>
      </c>
      <c r="G35" s="28">
        <v>338167</v>
      </c>
      <c r="H35" s="28">
        <f t="shared" si="1"/>
        <v>1043857</v>
      </c>
      <c r="I35" s="72">
        <f t="shared" si="10"/>
        <v>16.528291872619082</v>
      </c>
      <c r="J35" s="72">
        <f t="shared" si="11"/>
        <v>24788507.34</v>
      </c>
      <c r="K35" s="72">
        <f t="shared" si="15"/>
        <v>63.335465994222737</v>
      </c>
    </row>
    <row r="36" spans="1:11" ht="64.5" customHeight="1" x14ac:dyDescent="0.2">
      <c r="A36" s="29">
        <v>2381374</v>
      </c>
      <c r="B36" s="27" t="s">
        <v>103</v>
      </c>
      <c r="C36" s="105">
        <v>119876685.40000001</v>
      </c>
      <c r="D36" s="28">
        <v>1223117.1100000001</v>
      </c>
      <c r="E36" s="106">
        <v>317533</v>
      </c>
      <c r="F36" s="28"/>
      <c r="G36" s="28">
        <v>294400</v>
      </c>
      <c r="H36" s="28">
        <f t="shared" ref="H36:H39" si="16">SUM(F36:G36)</f>
        <v>294400</v>
      </c>
      <c r="I36" s="72">
        <f t="shared" ref="I36:I39" si="17">H36/E36%</f>
        <v>92.714772952732474</v>
      </c>
      <c r="J36" s="72">
        <f t="shared" ref="J36:J39" si="18">D36+H36</f>
        <v>1517517.11</v>
      </c>
      <c r="K36" s="72">
        <f t="shared" ref="K36:K39" si="19">J36/C36%</f>
        <v>1.2658984563482101</v>
      </c>
    </row>
    <row r="37" spans="1:11" ht="64.5" customHeight="1" x14ac:dyDescent="0.2">
      <c r="A37" s="29">
        <v>2386577</v>
      </c>
      <c r="B37" s="27" t="s">
        <v>114</v>
      </c>
      <c r="C37" s="105"/>
      <c r="D37" s="28">
        <v>2891888.68</v>
      </c>
      <c r="E37" s="106">
        <v>25189</v>
      </c>
      <c r="F37" s="28"/>
      <c r="G37" s="28"/>
      <c r="H37" s="28">
        <f t="shared" si="16"/>
        <v>0</v>
      </c>
      <c r="I37" s="72">
        <f t="shared" si="17"/>
        <v>0</v>
      </c>
      <c r="J37" s="72">
        <f t="shared" si="18"/>
        <v>2891888.68</v>
      </c>
      <c r="K37" s="72"/>
    </row>
    <row r="38" spans="1:11" ht="64.5" customHeight="1" x14ac:dyDescent="0.2">
      <c r="A38" s="29">
        <v>2409087</v>
      </c>
      <c r="B38" s="27" t="s">
        <v>104</v>
      </c>
      <c r="C38" s="105">
        <v>6026581.2699999996</v>
      </c>
      <c r="D38" s="28">
        <v>324156.15999999997</v>
      </c>
      <c r="E38" s="106">
        <v>1582010</v>
      </c>
      <c r="F38" s="28"/>
      <c r="G38" s="28">
        <v>463837</v>
      </c>
      <c r="H38" s="28">
        <f t="shared" si="16"/>
        <v>463837</v>
      </c>
      <c r="I38" s="72">
        <f t="shared" si="17"/>
        <v>29.319473328234334</v>
      </c>
      <c r="J38" s="72">
        <f t="shared" si="18"/>
        <v>787993.15999999992</v>
      </c>
      <c r="K38" s="72">
        <f t="shared" si="19"/>
        <v>13.075293017661405</v>
      </c>
    </row>
    <row r="39" spans="1:11" ht="64.5" customHeight="1" x14ac:dyDescent="0.2">
      <c r="A39" s="29">
        <v>2412981</v>
      </c>
      <c r="B39" s="27" t="s">
        <v>105</v>
      </c>
      <c r="C39" s="105">
        <v>6929065.5800000001</v>
      </c>
      <c r="D39" s="28">
        <v>2114205.19</v>
      </c>
      <c r="E39" s="106">
        <v>535000</v>
      </c>
      <c r="F39" s="28"/>
      <c r="G39" s="28">
        <v>215729</v>
      </c>
      <c r="H39" s="28">
        <f t="shared" si="16"/>
        <v>215729</v>
      </c>
      <c r="I39" s="72">
        <f t="shared" si="17"/>
        <v>40.323177570093456</v>
      </c>
      <c r="J39" s="72">
        <f t="shared" si="18"/>
        <v>2329934.19</v>
      </c>
      <c r="K39" s="72">
        <f t="shared" si="19"/>
        <v>33.625517944657695</v>
      </c>
    </row>
    <row r="40" spans="1:11" ht="79.5" customHeight="1" x14ac:dyDescent="0.2">
      <c r="A40" s="29">
        <v>2414624</v>
      </c>
      <c r="B40" s="27" t="s">
        <v>48</v>
      </c>
      <c r="C40" s="105">
        <v>723799056.39999998</v>
      </c>
      <c r="D40" s="28">
        <v>11079728.390000001</v>
      </c>
      <c r="E40" s="28">
        <v>100000000</v>
      </c>
      <c r="F40" s="28"/>
      <c r="G40" s="28">
        <v>2740929</v>
      </c>
      <c r="H40" s="28">
        <f t="shared" si="1"/>
        <v>2740929</v>
      </c>
      <c r="I40" s="72">
        <f t="shared" si="10"/>
        <v>2.7409289999999999</v>
      </c>
      <c r="J40" s="72">
        <f t="shared" si="11"/>
        <v>13820657.390000001</v>
      </c>
      <c r="K40" s="72">
        <f t="shared" si="15"/>
        <v>1.9094605426457145</v>
      </c>
    </row>
    <row r="41" spans="1:11" ht="30" customHeight="1" x14ac:dyDescent="0.2">
      <c r="A41" s="29">
        <v>2416127</v>
      </c>
      <c r="B41" s="27" t="s">
        <v>42</v>
      </c>
      <c r="C41" s="105">
        <v>69177499</v>
      </c>
      <c r="D41" s="28"/>
      <c r="E41" s="28">
        <v>8000000</v>
      </c>
      <c r="F41" s="28">
        <v>73000</v>
      </c>
      <c r="G41" s="28">
        <v>361717</v>
      </c>
      <c r="H41" s="28">
        <f t="shared" si="1"/>
        <v>434717</v>
      </c>
      <c r="I41" s="72">
        <f t="shared" si="10"/>
        <v>5.4339624999999998</v>
      </c>
      <c r="J41" s="72">
        <f t="shared" si="11"/>
        <v>434717</v>
      </c>
      <c r="K41" s="72">
        <f t="shared" si="15"/>
        <v>0.62840808974606033</v>
      </c>
    </row>
    <row r="42" spans="1:11" ht="63.75" customHeight="1" x14ac:dyDescent="0.2">
      <c r="A42" s="29">
        <v>2428425</v>
      </c>
      <c r="B42" s="27" t="s">
        <v>106</v>
      </c>
      <c r="C42" s="134">
        <v>1410518.55</v>
      </c>
      <c r="D42" s="28">
        <v>1306085.49</v>
      </c>
      <c r="E42" s="28">
        <v>54000</v>
      </c>
      <c r="F42" s="28"/>
      <c r="G42" s="28"/>
      <c r="H42" s="28">
        <f t="shared" ref="H42" si="20">SUM(F42:G42)</f>
        <v>0</v>
      </c>
      <c r="I42" s="72">
        <f t="shared" ref="I42" si="21">H42/E42%</f>
        <v>0</v>
      </c>
      <c r="J42" s="72">
        <f t="shared" ref="J42" si="22">D42+H42</f>
        <v>1306085.49</v>
      </c>
      <c r="K42" s="72">
        <f t="shared" ref="K42" si="23">J42/C42%</f>
        <v>92.596122893952725</v>
      </c>
    </row>
    <row r="43" spans="1:11" ht="94.5" customHeight="1" x14ac:dyDescent="0.2">
      <c r="A43" s="29">
        <v>2430241</v>
      </c>
      <c r="B43" s="27" t="s">
        <v>49</v>
      </c>
      <c r="C43" s="106">
        <v>49093494</v>
      </c>
      <c r="D43" s="28">
        <v>35000</v>
      </c>
      <c r="E43" s="28">
        <v>7714484</v>
      </c>
      <c r="F43" s="28">
        <v>35000</v>
      </c>
      <c r="G43" s="28">
        <v>30000</v>
      </c>
      <c r="H43" s="28">
        <f t="shared" si="1"/>
        <v>65000</v>
      </c>
      <c r="I43" s="72">
        <f t="shared" si="10"/>
        <v>0.84257093539891981</v>
      </c>
      <c r="J43" s="72">
        <f t="shared" si="11"/>
        <v>100000</v>
      </c>
      <c r="K43" s="72">
        <f t="shared" si="15"/>
        <v>0.20369297813677714</v>
      </c>
    </row>
    <row r="44" spans="1:11" ht="39" customHeight="1" x14ac:dyDescent="0.2">
      <c r="A44" s="29">
        <v>2430242</v>
      </c>
      <c r="B44" s="27" t="s">
        <v>50</v>
      </c>
      <c r="C44" s="106">
        <v>235566130.66999999</v>
      </c>
      <c r="D44" s="28">
        <v>0</v>
      </c>
      <c r="E44" s="28">
        <v>34643983</v>
      </c>
      <c r="F44" s="28"/>
      <c r="G44" s="28"/>
      <c r="H44" s="28">
        <f t="shared" si="1"/>
        <v>0</v>
      </c>
      <c r="I44" s="72">
        <f t="shared" si="10"/>
        <v>0</v>
      </c>
      <c r="J44" s="72">
        <f t="shared" si="11"/>
        <v>0</v>
      </c>
      <c r="K44" s="72">
        <f t="shared" si="15"/>
        <v>0</v>
      </c>
    </row>
    <row r="45" spans="1:11" ht="55.5" customHeight="1" x14ac:dyDescent="0.2">
      <c r="A45" s="29">
        <v>2430246</v>
      </c>
      <c r="B45" s="27" t="s">
        <v>51</v>
      </c>
      <c r="C45" s="28">
        <v>230676144.09999999</v>
      </c>
      <c r="D45" s="28">
        <v>12793688</v>
      </c>
      <c r="E45" s="28">
        <v>26527998</v>
      </c>
      <c r="F45" s="28"/>
      <c r="G45" s="28"/>
      <c r="H45" s="28">
        <f t="shared" si="1"/>
        <v>0</v>
      </c>
      <c r="I45" s="72">
        <f t="shared" si="10"/>
        <v>0</v>
      </c>
      <c r="J45" s="72">
        <f t="shared" si="11"/>
        <v>12793688</v>
      </c>
      <c r="K45" s="72">
        <f t="shared" si="15"/>
        <v>5.546168655590944</v>
      </c>
    </row>
    <row r="46" spans="1:11" ht="63.75" customHeight="1" x14ac:dyDescent="0.2">
      <c r="A46" s="29">
        <v>2430247</v>
      </c>
      <c r="B46" s="27" t="s">
        <v>52</v>
      </c>
      <c r="C46" s="28">
        <v>70717951</v>
      </c>
      <c r="D46" s="28">
        <v>0</v>
      </c>
      <c r="E46" s="28">
        <v>16025785</v>
      </c>
      <c r="F46" s="28"/>
      <c r="G46" s="28"/>
      <c r="H46" s="28">
        <f t="shared" si="1"/>
        <v>0</v>
      </c>
      <c r="I46" s="72">
        <f t="shared" si="10"/>
        <v>0</v>
      </c>
      <c r="J46" s="72">
        <f t="shared" si="11"/>
        <v>0</v>
      </c>
      <c r="K46" s="72">
        <f t="shared" si="15"/>
        <v>0</v>
      </c>
    </row>
    <row r="47" spans="1:11" ht="63.75" customHeight="1" x14ac:dyDescent="0.2">
      <c r="A47" s="29">
        <v>2447725</v>
      </c>
      <c r="B47" s="27" t="s">
        <v>107</v>
      </c>
      <c r="C47" s="28">
        <v>2041266.67</v>
      </c>
      <c r="D47" s="28">
        <v>1656775.64</v>
      </c>
      <c r="E47" s="28">
        <v>393000</v>
      </c>
      <c r="F47" s="28"/>
      <c r="G47" s="28"/>
      <c r="H47" s="28">
        <f t="shared" ref="H47:H48" si="24">SUM(F47:G47)</f>
        <v>0</v>
      </c>
      <c r="I47" s="72">
        <f t="shared" ref="I47:I48" si="25">H47/E47%</f>
        <v>0</v>
      </c>
      <c r="J47" s="72">
        <f t="shared" ref="J47:J48" si="26">D47+H47</f>
        <v>1656775.64</v>
      </c>
      <c r="K47" s="72">
        <f t="shared" ref="K47:K48" si="27">J47/C47%</f>
        <v>81.164096016910918</v>
      </c>
    </row>
    <row r="48" spans="1:11" ht="63.75" customHeight="1" x14ac:dyDescent="0.2">
      <c r="A48" s="29">
        <v>2451748</v>
      </c>
      <c r="B48" s="27" t="s">
        <v>108</v>
      </c>
      <c r="C48" s="28">
        <v>5929346.0099999998</v>
      </c>
      <c r="D48" s="28">
        <v>1527038.1</v>
      </c>
      <c r="E48" s="28">
        <v>1507869</v>
      </c>
      <c r="F48" s="28"/>
      <c r="G48" s="28"/>
      <c r="H48" s="28">
        <f t="shared" si="24"/>
        <v>0</v>
      </c>
      <c r="I48" s="72">
        <f t="shared" si="25"/>
        <v>0</v>
      </c>
      <c r="J48" s="72">
        <f t="shared" si="26"/>
        <v>1527038.1</v>
      </c>
      <c r="K48" s="72">
        <f t="shared" si="27"/>
        <v>25.753904350068453</v>
      </c>
    </row>
    <row r="49" spans="1:11" ht="60.75" customHeight="1" x14ac:dyDescent="0.2">
      <c r="A49" s="29">
        <v>2466074</v>
      </c>
      <c r="B49" s="27" t="s">
        <v>53</v>
      </c>
      <c r="C49" s="28">
        <v>53822537.07</v>
      </c>
      <c r="D49" s="28">
        <v>3600</v>
      </c>
      <c r="E49" s="28">
        <v>9766258</v>
      </c>
      <c r="F49" s="28"/>
      <c r="G49" s="28"/>
      <c r="H49" s="28">
        <f t="shared" si="1"/>
        <v>0</v>
      </c>
      <c r="I49" s="72">
        <f t="shared" si="10"/>
        <v>0</v>
      </c>
      <c r="J49" s="72">
        <f t="shared" si="11"/>
        <v>3600</v>
      </c>
      <c r="K49" s="72">
        <f t="shared" si="15"/>
        <v>6.6886479084364726E-3</v>
      </c>
    </row>
    <row r="50" spans="1:11" ht="62.25" customHeight="1" x14ac:dyDescent="0.2">
      <c r="A50" s="29">
        <v>2466086</v>
      </c>
      <c r="B50" s="27" t="s">
        <v>54</v>
      </c>
      <c r="C50" s="28">
        <v>86240917.75</v>
      </c>
      <c r="D50" s="28">
        <v>3600</v>
      </c>
      <c r="E50" s="28">
        <v>11699815</v>
      </c>
      <c r="F50" s="28"/>
      <c r="G50" s="28"/>
      <c r="H50" s="28">
        <f t="shared" si="1"/>
        <v>0</v>
      </c>
      <c r="I50" s="72">
        <f t="shared" si="10"/>
        <v>0</v>
      </c>
      <c r="J50" s="72">
        <f t="shared" si="11"/>
        <v>3600</v>
      </c>
      <c r="K50" s="72">
        <f t="shared" si="15"/>
        <v>4.1743526088577603E-3</v>
      </c>
    </row>
    <row r="51" spans="1:11" ht="77.25" customHeight="1" x14ac:dyDescent="0.2">
      <c r="A51" s="29">
        <v>2466354</v>
      </c>
      <c r="B51" s="27" t="s">
        <v>55</v>
      </c>
      <c r="C51" s="28">
        <v>62745378.259999998</v>
      </c>
      <c r="D51" s="28">
        <v>0</v>
      </c>
      <c r="E51" s="28">
        <v>7487022</v>
      </c>
      <c r="F51" s="28"/>
      <c r="G51" s="28"/>
      <c r="H51" s="28">
        <f t="shared" si="1"/>
        <v>0</v>
      </c>
      <c r="I51" s="72">
        <f t="shared" si="10"/>
        <v>0</v>
      </c>
      <c r="J51" s="72">
        <f t="shared" si="11"/>
        <v>0</v>
      </c>
      <c r="K51" s="72">
        <f t="shared" si="15"/>
        <v>0</v>
      </c>
    </row>
    <row r="52" spans="1:11" ht="79.5" customHeight="1" x14ac:dyDescent="0.2">
      <c r="A52" s="29">
        <v>2466581</v>
      </c>
      <c r="B52" s="27" t="s">
        <v>56</v>
      </c>
      <c r="C52" s="28">
        <v>66140072.539999999</v>
      </c>
      <c r="D52" s="28">
        <v>3600</v>
      </c>
      <c r="E52" s="28">
        <v>6254532</v>
      </c>
      <c r="F52" s="28"/>
      <c r="G52" s="28"/>
      <c r="H52" s="28">
        <f t="shared" si="1"/>
        <v>0</v>
      </c>
      <c r="I52" s="72">
        <f t="shared" si="10"/>
        <v>0</v>
      </c>
      <c r="J52" s="72">
        <f t="shared" si="11"/>
        <v>3600</v>
      </c>
      <c r="K52" s="72">
        <f t="shared" si="15"/>
        <v>5.442993727929165E-3</v>
      </c>
    </row>
    <row r="53" spans="1:11" ht="108" x14ac:dyDescent="0.2">
      <c r="A53" s="29">
        <v>2466660</v>
      </c>
      <c r="B53" s="27" t="s">
        <v>89</v>
      </c>
      <c r="C53" s="28">
        <v>55965310</v>
      </c>
      <c r="D53" s="28">
        <v>0</v>
      </c>
      <c r="E53" s="28">
        <v>10727762</v>
      </c>
      <c r="F53" s="28"/>
      <c r="G53" s="28"/>
      <c r="H53" s="28">
        <f t="shared" si="1"/>
        <v>0</v>
      </c>
      <c r="I53" s="72">
        <f t="shared" si="10"/>
        <v>0</v>
      </c>
      <c r="J53" s="72">
        <f t="shared" ref="J53" si="28">D53+H53</f>
        <v>0</v>
      </c>
      <c r="K53" s="72">
        <f t="shared" si="15"/>
        <v>0</v>
      </c>
    </row>
    <row r="54" spans="1:11" ht="76.5" customHeight="1" x14ac:dyDescent="0.2">
      <c r="A54" s="29">
        <v>2466669</v>
      </c>
      <c r="B54" s="27" t="s">
        <v>57</v>
      </c>
      <c r="C54" s="28">
        <v>54649465.189999998</v>
      </c>
      <c r="D54" s="28">
        <v>3600</v>
      </c>
      <c r="E54" s="28">
        <v>12893164</v>
      </c>
      <c r="F54" s="28"/>
      <c r="G54" s="28"/>
      <c r="H54" s="28">
        <f t="shared" si="1"/>
        <v>0</v>
      </c>
      <c r="I54" s="72">
        <f t="shared" si="10"/>
        <v>0</v>
      </c>
      <c r="J54" s="72">
        <f t="shared" ref="J54:J64" si="29">D54+H54</f>
        <v>3600</v>
      </c>
      <c r="K54" s="72">
        <f t="shared" si="15"/>
        <v>6.5874386647405735E-3</v>
      </c>
    </row>
    <row r="55" spans="1:11" ht="69.75" customHeight="1" x14ac:dyDescent="0.2">
      <c r="A55" s="29">
        <v>2466824</v>
      </c>
      <c r="B55" s="27" t="s">
        <v>58</v>
      </c>
      <c r="C55" s="28">
        <v>51440079.25</v>
      </c>
      <c r="D55" s="28">
        <v>3600</v>
      </c>
      <c r="E55" s="28">
        <v>7986964</v>
      </c>
      <c r="F55" s="28"/>
      <c r="G55" s="28"/>
      <c r="H55" s="28">
        <f t="shared" si="1"/>
        <v>0</v>
      </c>
      <c r="I55" s="72">
        <f t="shared" si="10"/>
        <v>0</v>
      </c>
      <c r="J55" s="72">
        <f t="shared" si="29"/>
        <v>3600</v>
      </c>
      <c r="K55" s="72">
        <f t="shared" si="15"/>
        <v>6.9984340080502501E-3</v>
      </c>
    </row>
    <row r="56" spans="1:11" ht="69.75" customHeight="1" x14ac:dyDescent="0.2">
      <c r="A56" s="29">
        <v>2468105</v>
      </c>
      <c r="B56" s="27" t="s">
        <v>109</v>
      </c>
      <c r="C56" s="28">
        <v>3540000.52</v>
      </c>
      <c r="D56" s="118">
        <v>1300933.55</v>
      </c>
      <c r="E56" s="28">
        <v>1785440</v>
      </c>
      <c r="F56" s="28"/>
      <c r="G56" s="28">
        <v>273997</v>
      </c>
      <c r="H56" s="28">
        <f t="shared" ref="H56" si="30">SUM(F56:G56)</f>
        <v>273997</v>
      </c>
      <c r="I56" s="72">
        <f t="shared" ref="I56" si="31">H56/E56%</f>
        <v>15.346189174657226</v>
      </c>
      <c r="J56" s="72">
        <f t="shared" ref="J56" si="32">D56+H56</f>
        <v>1574930.55</v>
      </c>
      <c r="K56" s="72">
        <f t="shared" ref="K56" si="33">J56/C56%</f>
        <v>44.489557024132871</v>
      </c>
    </row>
    <row r="57" spans="1:11" ht="69.75" customHeight="1" x14ac:dyDescent="0.2">
      <c r="A57" s="29">
        <v>2469055</v>
      </c>
      <c r="B57" s="27" t="s">
        <v>110</v>
      </c>
      <c r="C57" s="28">
        <v>15967651.539999999</v>
      </c>
      <c r="D57" s="118">
        <v>0</v>
      </c>
      <c r="E57" s="28">
        <v>5256491</v>
      </c>
      <c r="F57" s="28"/>
      <c r="G57" s="28"/>
      <c r="H57" s="28">
        <f t="shared" ref="H57" si="34">SUM(F57:G57)</f>
        <v>0</v>
      </c>
      <c r="I57" s="72">
        <f t="shared" ref="I57" si="35">H57/E57%</f>
        <v>0</v>
      </c>
      <c r="J57" s="72">
        <f t="shared" ref="J57" si="36">D57+H57</f>
        <v>0</v>
      </c>
      <c r="K57" s="72">
        <f t="shared" ref="K57" si="37">J57/C57%</f>
        <v>0</v>
      </c>
    </row>
    <row r="58" spans="1:11" ht="30.75" customHeight="1" x14ac:dyDescent="0.2">
      <c r="A58" s="29"/>
      <c r="B58" s="49" t="s">
        <v>85</v>
      </c>
      <c r="C58" s="31"/>
      <c r="D58" s="104">
        <f>D59</f>
        <v>11953438.859999999</v>
      </c>
      <c r="E58" s="31">
        <f>E59</f>
        <v>720035</v>
      </c>
      <c r="F58" s="31">
        <f>F59</f>
        <v>0</v>
      </c>
      <c r="G58" s="31">
        <f>G59</f>
        <v>0</v>
      </c>
      <c r="H58" s="31">
        <f t="shared" si="1"/>
        <v>0</v>
      </c>
      <c r="I58" s="68">
        <f t="shared" si="10"/>
        <v>0</v>
      </c>
      <c r="J58" s="68">
        <f t="shared" ref="J58" si="38">D58+H58</f>
        <v>11953438.859999999</v>
      </c>
      <c r="K58" s="31"/>
    </row>
    <row r="59" spans="1:11" ht="94.5" customHeight="1" x14ac:dyDescent="0.2">
      <c r="A59" s="29">
        <v>2133722</v>
      </c>
      <c r="B59" s="27" t="s">
        <v>86</v>
      </c>
      <c r="C59" s="28">
        <v>12673474.029999999</v>
      </c>
      <c r="D59" s="118">
        <v>11953438.859999999</v>
      </c>
      <c r="E59" s="28">
        <v>720035</v>
      </c>
      <c r="F59" s="28"/>
      <c r="G59" s="28"/>
      <c r="H59" s="28">
        <f t="shared" si="1"/>
        <v>0</v>
      </c>
      <c r="I59" s="72">
        <f t="shared" si="10"/>
        <v>0</v>
      </c>
      <c r="J59" s="72">
        <f t="shared" ref="J59" si="39">D59+H59</f>
        <v>11953438.859999999</v>
      </c>
      <c r="K59" s="72">
        <f>J59/C59%</f>
        <v>94.318565151942011</v>
      </c>
    </row>
    <row r="60" spans="1:11" ht="30.75" customHeight="1" x14ac:dyDescent="0.2">
      <c r="A60" s="29"/>
      <c r="B60" s="49" t="s">
        <v>34</v>
      </c>
      <c r="C60" s="31"/>
      <c r="D60" s="104">
        <f>D61</f>
        <v>765826.13</v>
      </c>
      <c r="E60" s="31">
        <f>E61</f>
        <v>3853834</v>
      </c>
      <c r="F60" s="31">
        <f>F61</f>
        <v>397617</v>
      </c>
      <c r="G60" s="31">
        <f>G61</f>
        <v>0</v>
      </c>
      <c r="H60" s="31">
        <f t="shared" si="1"/>
        <v>397617</v>
      </c>
      <c r="I60" s="68">
        <f t="shared" si="10"/>
        <v>10.317439723662204</v>
      </c>
      <c r="J60" s="68">
        <f t="shared" si="29"/>
        <v>1163443.1299999999</v>
      </c>
      <c r="K60" s="31"/>
    </row>
    <row r="61" spans="1:11" ht="53.25" customHeight="1" x14ac:dyDescent="0.2">
      <c r="A61" s="29">
        <v>2251577</v>
      </c>
      <c r="B61" s="27" t="s">
        <v>35</v>
      </c>
      <c r="C61" s="28">
        <v>7215712.7999999998</v>
      </c>
      <c r="D61" s="28">
        <v>765826.13</v>
      </c>
      <c r="E61" s="28">
        <v>3853834</v>
      </c>
      <c r="F61" s="28">
        <v>397617</v>
      </c>
      <c r="G61" s="28"/>
      <c r="H61" s="28">
        <f t="shared" si="1"/>
        <v>397617</v>
      </c>
      <c r="I61" s="72">
        <f t="shared" si="10"/>
        <v>10.317439723662204</v>
      </c>
      <c r="J61" s="72">
        <f t="shared" si="29"/>
        <v>1163443.1299999999</v>
      </c>
      <c r="K61" s="72">
        <f>J61/C61%</f>
        <v>16.123744974994015</v>
      </c>
    </row>
    <row r="62" spans="1:11" ht="24" x14ac:dyDescent="0.2">
      <c r="A62" s="29"/>
      <c r="B62" s="49" t="s">
        <v>36</v>
      </c>
      <c r="C62" s="31"/>
      <c r="D62" s="31">
        <f>D63</f>
        <v>9643624.8300000001</v>
      </c>
      <c r="E62" s="31">
        <f>E63</f>
        <v>4797830</v>
      </c>
      <c r="F62" s="31">
        <f>F63</f>
        <v>0</v>
      </c>
      <c r="G62" s="31">
        <f>G63</f>
        <v>0</v>
      </c>
      <c r="H62" s="31">
        <f t="shared" si="1"/>
        <v>0</v>
      </c>
      <c r="I62" s="68">
        <f t="shared" si="10"/>
        <v>0</v>
      </c>
      <c r="J62" s="68">
        <f t="shared" si="29"/>
        <v>9643624.8300000001</v>
      </c>
      <c r="K62" s="31"/>
    </row>
    <row r="63" spans="1:11" ht="51.75" customHeight="1" x14ac:dyDescent="0.2">
      <c r="A63" s="29">
        <v>2112841</v>
      </c>
      <c r="B63" s="27" t="s">
        <v>37</v>
      </c>
      <c r="C63" s="28">
        <v>21413189.73</v>
      </c>
      <c r="D63" s="28">
        <v>9643624.8300000001</v>
      </c>
      <c r="E63" s="28">
        <v>4797830</v>
      </c>
      <c r="F63" s="28"/>
      <c r="G63" s="28"/>
      <c r="H63" s="28">
        <f t="shared" si="1"/>
        <v>0</v>
      </c>
      <c r="I63" s="72">
        <f t="shared" si="10"/>
        <v>0</v>
      </c>
      <c r="J63" s="72">
        <f t="shared" si="29"/>
        <v>9643624.8300000001</v>
      </c>
      <c r="K63" s="72">
        <f>J63/C63%</f>
        <v>45.035909883566887</v>
      </c>
    </row>
    <row r="64" spans="1:11" ht="34.5" customHeight="1" x14ac:dyDescent="0.2">
      <c r="A64" s="29" t="s">
        <v>72</v>
      </c>
      <c r="B64" s="49" t="s">
        <v>73</v>
      </c>
      <c r="C64" s="31"/>
      <c r="D64" s="31">
        <f>D65</f>
        <v>858046.01</v>
      </c>
      <c r="E64" s="31">
        <f>E65</f>
        <v>589098</v>
      </c>
      <c r="F64" s="31">
        <f>F65</f>
        <v>0</v>
      </c>
      <c r="G64" s="31">
        <f>G65</f>
        <v>0</v>
      </c>
      <c r="H64" s="31">
        <f t="shared" si="1"/>
        <v>0</v>
      </c>
      <c r="I64" s="68">
        <f t="shared" si="10"/>
        <v>0</v>
      </c>
      <c r="J64" s="68">
        <f t="shared" si="29"/>
        <v>858046.01</v>
      </c>
      <c r="K64" s="31"/>
    </row>
    <row r="65" spans="1:11" ht="171" customHeight="1" x14ac:dyDescent="0.2">
      <c r="A65" s="29">
        <v>2426389</v>
      </c>
      <c r="B65" s="27" t="s">
        <v>90</v>
      </c>
      <c r="C65" s="28">
        <v>1447145</v>
      </c>
      <c r="D65" s="28">
        <v>858046.01</v>
      </c>
      <c r="E65" s="28">
        <v>589098</v>
      </c>
      <c r="F65" s="28"/>
      <c r="G65" s="28"/>
      <c r="H65" s="28">
        <f t="shared" si="1"/>
        <v>0</v>
      </c>
      <c r="I65" s="72">
        <f t="shared" si="10"/>
        <v>0</v>
      </c>
      <c r="J65" s="72">
        <f t="shared" ref="J65" si="40">D65+H65</f>
        <v>858046.01</v>
      </c>
      <c r="K65" s="72">
        <f>J65/C65%</f>
        <v>59.292331452618775</v>
      </c>
    </row>
    <row r="66" spans="1:11" s="35" customFormat="1" ht="12" x14ac:dyDescent="0.2">
      <c r="A66" s="95" t="s">
        <v>99</v>
      </c>
      <c r="B66" s="96"/>
      <c r="C66" s="97"/>
      <c r="D66" s="97"/>
      <c r="E66" s="24"/>
      <c r="F66" s="42"/>
      <c r="G66" s="42"/>
      <c r="H66" s="108"/>
      <c r="I66" s="41"/>
      <c r="J66" s="111"/>
      <c r="K66" s="41"/>
    </row>
    <row r="67" spans="1:11" s="35" customFormat="1" ht="12" x14ac:dyDescent="0.2">
      <c r="A67" s="98" t="s">
        <v>6</v>
      </c>
      <c r="B67" s="99"/>
      <c r="C67" s="97"/>
      <c r="D67" s="97"/>
      <c r="E67" s="48"/>
      <c r="F67" s="42"/>
      <c r="G67" s="42"/>
      <c r="H67" s="108"/>
      <c r="I67" s="41"/>
      <c r="J67" s="111"/>
      <c r="K67" s="41"/>
    </row>
    <row r="68" spans="1:11" ht="20.25" customHeight="1" x14ac:dyDescent="0.2">
      <c r="A68" s="100"/>
      <c r="B68" s="145" t="s">
        <v>11</v>
      </c>
      <c r="C68" s="146"/>
      <c r="D68" s="146"/>
      <c r="H68" s="108"/>
    </row>
    <row r="69" spans="1:11" ht="86.25" customHeight="1" x14ac:dyDescent="0.2">
      <c r="A69" s="83"/>
      <c r="B69" s="83" t="s">
        <v>113</v>
      </c>
      <c r="H69" s="108"/>
    </row>
    <row r="70" spans="1:11" ht="34.5" customHeight="1" x14ac:dyDescent="0.2">
      <c r="B70" s="169" t="s">
        <v>115</v>
      </c>
    </row>
    <row r="71" spans="1:11" ht="20.25" customHeight="1" x14ac:dyDescent="0.2"/>
    <row r="72" spans="1:11" ht="20.25" customHeight="1" x14ac:dyDescent="0.2"/>
    <row r="73" spans="1:11" ht="20.25" customHeight="1" x14ac:dyDescent="0.2"/>
    <row r="74" spans="1:11" ht="20.25" customHeight="1" x14ac:dyDescent="0.2"/>
    <row r="75" spans="1:11" ht="20.25" customHeight="1" x14ac:dyDescent="0.2"/>
    <row r="76" spans="1:11" ht="20.25" customHeight="1" x14ac:dyDescent="0.2"/>
    <row r="77" spans="1:11" ht="20.25" customHeight="1" x14ac:dyDescent="0.2"/>
    <row r="78" spans="1:11" ht="20.25" customHeight="1" x14ac:dyDescent="0.2"/>
    <row r="79" spans="1:11" ht="20.25" customHeight="1" x14ac:dyDescent="0.2"/>
    <row r="80" spans="1:11"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row r="352" ht="20.25" customHeight="1" x14ac:dyDescent="0.2"/>
    <row r="353" ht="20.25" customHeight="1" x14ac:dyDescent="0.2"/>
    <row r="354" ht="20.25" customHeight="1" x14ac:dyDescent="0.2"/>
    <row r="355" ht="20.25" customHeight="1" x14ac:dyDescent="0.2"/>
    <row r="356" ht="20.25" customHeight="1" x14ac:dyDescent="0.2"/>
    <row r="357" ht="20.25" customHeight="1" x14ac:dyDescent="0.2"/>
    <row r="358" ht="20.25" customHeight="1" x14ac:dyDescent="0.2"/>
    <row r="359" ht="20.25" customHeight="1" x14ac:dyDescent="0.2"/>
    <row r="360" ht="20.25" customHeight="1" x14ac:dyDescent="0.2"/>
    <row r="361" ht="20.25" customHeight="1" x14ac:dyDescent="0.2"/>
    <row r="362" ht="20.25" customHeight="1" x14ac:dyDescent="0.2"/>
    <row r="363" ht="20.25" customHeight="1" x14ac:dyDescent="0.2"/>
    <row r="364" ht="20.25" customHeight="1" x14ac:dyDescent="0.2"/>
    <row r="365" ht="20.25" customHeight="1" x14ac:dyDescent="0.2"/>
    <row r="366" ht="20.25" customHeight="1" x14ac:dyDescent="0.2"/>
    <row r="367" ht="20.25" customHeight="1" x14ac:dyDescent="0.2"/>
    <row r="368" ht="20.25" customHeight="1" x14ac:dyDescent="0.2"/>
    <row r="369" ht="20.25" customHeight="1" x14ac:dyDescent="0.2"/>
    <row r="370" ht="20.25" customHeight="1" x14ac:dyDescent="0.2"/>
    <row r="371" ht="20.25" customHeight="1" x14ac:dyDescent="0.2"/>
    <row r="372" ht="20.25" customHeight="1" x14ac:dyDescent="0.2"/>
    <row r="373" ht="20.25" customHeight="1" x14ac:dyDescent="0.2"/>
    <row r="374" ht="20.25" customHeight="1" x14ac:dyDescent="0.2"/>
    <row r="375" ht="20.25" customHeight="1" x14ac:dyDescent="0.2"/>
    <row r="376" ht="20.25" customHeight="1" x14ac:dyDescent="0.2"/>
    <row r="377" ht="20.25" customHeight="1" x14ac:dyDescent="0.2"/>
    <row r="378" ht="20.25" customHeight="1" x14ac:dyDescent="0.2"/>
    <row r="379" ht="20.25" customHeight="1" x14ac:dyDescent="0.2"/>
    <row r="380" ht="20.25" customHeight="1" x14ac:dyDescent="0.2"/>
    <row r="381" ht="20.25" customHeight="1" x14ac:dyDescent="0.2"/>
    <row r="382" ht="20.25" customHeight="1" x14ac:dyDescent="0.2"/>
    <row r="383" ht="20.25" customHeight="1" x14ac:dyDescent="0.2"/>
    <row r="384" ht="20.25" customHeight="1" x14ac:dyDescent="0.2"/>
    <row r="385" ht="20.25" customHeight="1" x14ac:dyDescent="0.2"/>
    <row r="386" ht="20.25" customHeight="1" x14ac:dyDescent="0.2"/>
    <row r="387" ht="20.25" customHeight="1" x14ac:dyDescent="0.2"/>
    <row r="388" ht="20.25" customHeight="1" x14ac:dyDescent="0.2"/>
    <row r="389" ht="20.25" customHeight="1" x14ac:dyDescent="0.2"/>
    <row r="390" ht="20.25" customHeight="1" x14ac:dyDescent="0.2"/>
    <row r="391" ht="20.25" customHeight="1" x14ac:dyDescent="0.2"/>
    <row r="392" ht="20.25" customHeight="1" x14ac:dyDescent="0.2"/>
    <row r="393" ht="20.25" customHeight="1" x14ac:dyDescent="0.2"/>
    <row r="394" ht="20.25" customHeight="1" x14ac:dyDescent="0.2"/>
    <row r="395" ht="20.25" customHeight="1" x14ac:dyDescent="0.2"/>
    <row r="396" ht="20.25" customHeight="1" x14ac:dyDescent="0.2"/>
    <row r="397" ht="20.25" customHeight="1" x14ac:dyDescent="0.2"/>
    <row r="398" ht="20.25" customHeight="1" x14ac:dyDescent="0.2"/>
    <row r="399" ht="20.25" customHeight="1" x14ac:dyDescent="0.2"/>
    <row r="400" ht="20.25" customHeight="1" x14ac:dyDescent="0.2"/>
    <row r="401" ht="20.25" customHeight="1" x14ac:dyDescent="0.2"/>
    <row r="402" ht="20.25" customHeight="1" x14ac:dyDescent="0.2"/>
    <row r="403" ht="20.25" customHeight="1" x14ac:dyDescent="0.2"/>
    <row r="404" ht="20.25" customHeight="1" x14ac:dyDescent="0.2"/>
    <row r="405" ht="20.25" customHeight="1" x14ac:dyDescent="0.2"/>
    <row r="406" ht="20.25" customHeight="1" x14ac:dyDescent="0.2"/>
    <row r="407" ht="20.25" customHeight="1" x14ac:dyDescent="0.2"/>
    <row r="408" ht="20.25" customHeight="1" x14ac:dyDescent="0.2"/>
    <row r="409" ht="20.25" customHeight="1" x14ac:dyDescent="0.2"/>
    <row r="410" ht="20.25" customHeight="1" x14ac:dyDescent="0.2"/>
    <row r="411" ht="20.25" customHeight="1" x14ac:dyDescent="0.2"/>
    <row r="412" ht="20.25" customHeight="1" x14ac:dyDescent="0.2"/>
    <row r="413" ht="20.25" customHeight="1" x14ac:dyDescent="0.2"/>
    <row r="414" ht="20.2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row r="627" ht="20.25" customHeight="1" x14ac:dyDescent="0.2"/>
    <row r="628" ht="20.25" customHeight="1" x14ac:dyDescent="0.2"/>
    <row r="629" ht="20.25" customHeight="1" x14ac:dyDescent="0.2"/>
    <row r="630" ht="20.25" customHeight="1" x14ac:dyDescent="0.2"/>
    <row r="631" ht="20.25" customHeight="1" x14ac:dyDescent="0.2"/>
    <row r="632" ht="20.25" customHeight="1" x14ac:dyDescent="0.2"/>
    <row r="633" ht="20.25" customHeight="1" x14ac:dyDescent="0.2"/>
    <row r="634" ht="20.25" customHeight="1" x14ac:dyDescent="0.2"/>
    <row r="635" ht="20.25" customHeight="1" x14ac:dyDescent="0.2"/>
    <row r="636" ht="20.25" customHeight="1" x14ac:dyDescent="0.2"/>
    <row r="637" ht="20.25" customHeight="1" x14ac:dyDescent="0.2"/>
    <row r="638" ht="20.25" customHeight="1" x14ac:dyDescent="0.2"/>
    <row r="639" ht="20.25" customHeight="1" x14ac:dyDescent="0.2"/>
    <row r="640" ht="20.25" customHeight="1" x14ac:dyDescent="0.2"/>
    <row r="641" ht="20.25" customHeight="1" x14ac:dyDescent="0.2"/>
    <row r="642" ht="20.25" customHeight="1" x14ac:dyDescent="0.2"/>
    <row r="643" ht="20.25" customHeight="1" x14ac:dyDescent="0.2"/>
    <row r="644" ht="20.25" customHeight="1" x14ac:dyDescent="0.2"/>
    <row r="645" ht="20.25" customHeight="1" x14ac:dyDescent="0.2"/>
    <row r="646" ht="20.25" customHeight="1" x14ac:dyDescent="0.2"/>
    <row r="647" ht="20.25" customHeight="1" x14ac:dyDescent="0.2"/>
    <row r="648" ht="20.25" customHeight="1" x14ac:dyDescent="0.2"/>
    <row r="649" ht="20.25" customHeight="1" x14ac:dyDescent="0.2"/>
    <row r="650" ht="20.25" customHeight="1" x14ac:dyDescent="0.2"/>
    <row r="651" ht="20.25" customHeight="1" x14ac:dyDescent="0.2"/>
    <row r="652" ht="20.25" customHeight="1" x14ac:dyDescent="0.2"/>
    <row r="653" ht="20.25" customHeight="1" x14ac:dyDescent="0.2"/>
    <row r="654" ht="20.25" customHeight="1" x14ac:dyDescent="0.2"/>
    <row r="655" ht="20.25" customHeight="1" x14ac:dyDescent="0.2"/>
    <row r="656" ht="20.25" customHeight="1" x14ac:dyDescent="0.2"/>
    <row r="657" ht="20.25" customHeight="1" x14ac:dyDescent="0.2"/>
    <row r="658" ht="20.25" customHeight="1" x14ac:dyDescent="0.2"/>
    <row r="659" ht="20.25" customHeight="1" x14ac:dyDescent="0.2"/>
    <row r="660" ht="20.25" customHeight="1" x14ac:dyDescent="0.2"/>
    <row r="661" ht="20.25" customHeight="1" x14ac:dyDescent="0.2"/>
    <row r="662" ht="20.25" customHeight="1" x14ac:dyDescent="0.2"/>
    <row r="663" ht="20.25" customHeight="1" x14ac:dyDescent="0.2"/>
    <row r="664" ht="20.25" customHeight="1" x14ac:dyDescent="0.2"/>
    <row r="665" ht="20.25" customHeight="1" x14ac:dyDescent="0.2"/>
    <row r="666" ht="20.25" customHeight="1" x14ac:dyDescent="0.2"/>
    <row r="667" ht="20.25" customHeight="1" x14ac:dyDescent="0.2"/>
    <row r="668" ht="20.25" customHeight="1" x14ac:dyDescent="0.2"/>
    <row r="669" ht="20.25" customHeight="1" x14ac:dyDescent="0.2"/>
    <row r="670" ht="20.25" customHeight="1" x14ac:dyDescent="0.2"/>
    <row r="671" ht="20.25" customHeight="1" x14ac:dyDescent="0.2"/>
    <row r="672" ht="20.25" customHeight="1" x14ac:dyDescent="0.2"/>
    <row r="673" ht="20.25" customHeight="1" x14ac:dyDescent="0.2"/>
    <row r="674" ht="20.25" customHeight="1" x14ac:dyDescent="0.2"/>
    <row r="675" ht="20.25" customHeight="1" x14ac:dyDescent="0.2"/>
    <row r="676" ht="20.25" customHeight="1" x14ac:dyDescent="0.2"/>
    <row r="677" ht="20.25" customHeight="1" x14ac:dyDescent="0.2"/>
    <row r="678" ht="20.25" customHeight="1" x14ac:dyDescent="0.2"/>
    <row r="679" ht="20.25" customHeight="1" x14ac:dyDescent="0.2"/>
    <row r="680" ht="20.25" customHeight="1" x14ac:dyDescent="0.2"/>
    <row r="681" ht="20.25" customHeight="1" x14ac:dyDescent="0.2"/>
    <row r="682" ht="20.25" customHeight="1" x14ac:dyDescent="0.2"/>
    <row r="683" ht="20.25" customHeight="1" x14ac:dyDescent="0.2"/>
    <row r="684" ht="20.25" customHeight="1" x14ac:dyDescent="0.2"/>
    <row r="685" ht="20.25" customHeight="1" x14ac:dyDescent="0.2"/>
    <row r="686" ht="20.25" customHeight="1" x14ac:dyDescent="0.2"/>
    <row r="687" ht="20.25" customHeight="1" x14ac:dyDescent="0.2"/>
    <row r="688" ht="20.25" customHeight="1" x14ac:dyDescent="0.2"/>
    <row r="689" ht="20.25" customHeight="1" x14ac:dyDescent="0.2"/>
    <row r="690" ht="20.25" customHeight="1" x14ac:dyDescent="0.2"/>
    <row r="691" ht="20.25" customHeight="1" x14ac:dyDescent="0.2"/>
    <row r="692" ht="20.25" customHeight="1" x14ac:dyDescent="0.2"/>
    <row r="693" ht="20.25" customHeight="1" x14ac:dyDescent="0.2"/>
    <row r="694" ht="20.25" customHeight="1" x14ac:dyDescent="0.2"/>
    <row r="695" ht="20.25" customHeight="1" x14ac:dyDescent="0.2"/>
    <row r="696" ht="20.25" customHeight="1" x14ac:dyDescent="0.2"/>
    <row r="697" ht="20.25" customHeight="1" x14ac:dyDescent="0.2"/>
    <row r="698" ht="20.25" customHeight="1" x14ac:dyDescent="0.2"/>
    <row r="699" ht="20.25" customHeight="1" x14ac:dyDescent="0.2"/>
    <row r="700" ht="20.25" customHeight="1" x14ac:dyDescent="0.2"/>
    <row r="701" ht="20.25" customHeight="1" x14ac:dyDescent="0.2"/>
    <row r="702" ht="20.25" customHeight="1" x14ac:dyDescent="0.2"/>
    <row r="703" ht="20.25" customHeight="1" x14ac:dyDescent="0.2"/>
    <row r="704" ht="20.25" customHeight="1" x14ac:dyDescent="0.2"/>
    <row r="705" ht="20.25" customHeight="1" x14ac:dyDescent="0.2"/>
    <row r="706" ht="20.25" customHeight="1" x14ac:dyDescent="0.2"/>
    <row r="707" ht="20.25" customHeight="1" x14ac:dyDescent="0.2"/>
    <row r="708" ht="20.25" customHeight="1" x14ac:dyDescent="0.2"/>
    <row r="709" ht="20.25" customHeight="1" x14ac:dyDescent="0.2"/>
    <row r="710" ht="20.25" customHeight="1" x14ac:dyDescent="0.2"/>
    <row r="711" ht="20.25" customHeight="1" x14ac:dyDescent="0.2"/>
    <row r="712" ht="20.25" customHeight="1" x14ac:dyDescent="0.2"/>
    <row r="713" ht="20.25" customHeight="1" x14ac:dyDescent="0.2"/>
    <row r="714" ht="20.25" customHeight="1" x14ac:dyDescent="0.2"/>
    <row r="715" ht="20.25" customHeight="1" x14ac:dyDescent="0.2"/>
    <row r="716" ht="20.25" customHeight="1" x14ac:dyDescent="0.2"/>
    <row r="717" ht="20.25" customHeight="1" x14ac:dyDescent="0.2"/>
    <row r="718" ht="20.25" customHeight="1" x14ac:dyDescent="0.2"/>
    <row r="719" ht="20.25" customHeight="1" x14ac:dyDescent="0.2"/>
    <row r="720" ht="20.25" customHeight="1" x14ac:dyDescent="0.2"/>
    <row r="721" ht="20.25" customHeight="1" x14ac:dyDescent="0.2"/>
    <row r="722" ht="20.25" customHeight="1" x14ac:dyDescent="0.2"/>
    <row r="723" ht="20.25" customHeight="1" x14ac:dyDescent="0.2"/>
    <row r="724" ht="20.25" customHeight="1" x14ac:dyDescent="0.2"/>
    <row r="725" ht="20.25" customHeight="1" x14ac:dyDescent="0.2"/>
    <row r="726" ht="20.25" customHeight="1" x14ac:dyDescent="0.2"/>
    <row r="727" ht="20.25" customHeight="1" x14ac:dyDescent="0.2"/>
    <row r="728" ht="20.25" customHeight="1" x14ac:dyDescent="0.2"/>
    <row r="729" ht="20.25" customHeight="1" x14ac:dyDescent="0.2"/>
    <row r="730" ht="20.25" customHeight="1" x14ac:dyDescent="0.2"/>
    <row r="731" ht="20.25" customHeight="1" x14ac:dyDescent="0.2"/>
    <row r="732" ht="20.25" customHeight="1" x14ac:dyDescent="0.2"/>
    <row r="733" ht="20.25" customHeight="1" x14ac:dyDescent="0.2"/>
    <row r="734" ht="20.25" customHeight="1" x14ac:dyDescent="0.2"/>
    <row r="735" ht="20.25" customHeight="1" x14ac:dyDescent="0.2"/>
    <row r="736" ht="20.25" customHeight="1" x14ac:dyDescent="0.2"/>
    <row r="737" ht="20.25" customHeight="1" x14ac:dyDescent="0.2"/>
    <row r="738" ht="20.25" customHeight="1" x14ac:dyDescent="0.2"/>
    <row r="739" ht="20.25" customHeight="1" x14ac:dyDescent="0.2"/>
    <row r="740" ht="20.25" customHeight="1" x14ac:dyDescent="0.2"/>
    <row r="741" ht="20.25" customHeight="1" x14ac:dyDescent="0.2"/>
    <row r="742" ht="20.25" customHeight="1" x14ac:dyDescent="0.2"/>
    <row r="743" ht="20.25" customHeight="1" x14ac:dyDescent="0.2"/>
    <row r="744" ht="20.25" customHeight="1" x14ac:dyDescent="0.2"/>
    <row r="745" ht="20.25" customHeight="1" x14ac:dyDescent="0.2"/>
    <row r="746" ht="20.25" customHeight="1" x14ac:dyDescent="0.2"/>
    <row r="747" ht="20.25" customHeight="1" x14ac:dyDescent="0.2"/>
    <row r="748" ht="20.25" customHeight="1" x14ac:dyDescent="0.2"/>
    <row r="749" ht="20.25" customHeight="1" x14ac:dyDescent="0.2"/>
    <row r="750" ht="20.25" customHeight="1" x14ac:dyDescent="0.2"/>
    <row r="751" ht="20.25" customHeight="1" x14ac:dyDescent="0.2"/>
    <row r="752" ht="20.25" customHeight="1" x14ac:dyDescent="0.2"/>
    <row r="753" ht="20.25" customHeight="1" x14ac:dyDescent="0.2"/>
    <row r="754" ht="20.25" customHeight="1" x14ac:dyDescent="0.2"/>
    <row r="755" ht="20.25" customHeight="1" x14ac:dyDescent="0.2"/>
    <row r="756" ht="20.25" customHeight="1" x14ac:dyDescent="0.2"/>
    <row r="757" ht="20.25" customHeight="1" x14ac:dyDescent="0.2"/>
    <row r="758" ht="20.25" customHeight="1" x14ac:dyDescent="0.2"/>
    <row r="759" ht="20.25" customHeight="1" x14ac:dyDescent="0.2"/>
    <row r="760" ht="20.25" customHeight="1" x14ac:dyDescent="0.2"/>
    <row r="761" ht="20.25" customHeight="1" x14ac:dyDescent="0.2"/>
    <row r="762" ht="20.25" customHeight="1" x14ac:dyDescent="0.2"/>
    <row r="763" ht="20.25" customHeight="1" x14ac:dyDescent="0.2"/>
    <row r="764" ht="20.25" customHeight="1" x14ac:dyDescent="0.2"/>
    <row r="765" ht="20.25" customHeight="1" x14ac:dyDescent="0.2"/>
    <row r="766" ht="20.25" customHeight="1" x14ac:dyDescent="0.2"/>
    <row r="767" ht="20.25" customHeight="1" x14ac:dyDescent="0.2"/>
    <row r="768" ht="20.25" customHeight="1" x14ac:dyDescent="0.2"/>
    <row r="769" ht="20.25" customHeight="1" x14ac:dyDescent="0.2"/>
    <row r="770" ht="20.25" customHeight="1" x14ac:dyDescent="0.2"/>
    <row r="771" ht="20.25" customHeight="1" x14ac:dyDescent="0.2"/>
    <row r="772" ht="20.25" customHeight="1" x14ac:dyDescent="0.2"/>
    <row r="773" ht="20.25" customHeight="1" x14ac:dyDescent="0.2"/>
    <row r="774" ht="20.25" customHeight="1" x14ac:dyDescent="0.2"/>
    <row r="775" ht="20.25" customHeight="1" x14ac:dyDescent="0.2"/>
    <row r="776" ht="20.25" customHeight="1" x14ac:dyDescent="0.2"/>
    <row r="777" ht="20.25" customHeight="1" x14ac:dyDescent="0.2"/>
    <row r="778" ht="20.25" customHeight="1" x14ac:dyDescent="0.2"/>
    <row r="779" ht="20.25" customHeight="1" x14ac:dyDescent="0.2"/>
    <row r="780" ht="20.25" customHeight="1" x14ac:dyDescent="0.2"/>
    <row r="781" ht="20.25" customHeight="1" x14ac:dyDescent="0.2"/>
    <row r="782" ht="20.25" customHeight="1" x14ac:dyDescent="0.2"/>
    <row r="783" ht="20.25" customHeight="1" x14ac:dyDescent="0.2"/>
    <row r="784" ht="20.25" customHeight="1" x14ac:dyDescent="0.2"/>
    <row r="785" ht="20.25" customHeight="1" x14ac:dyDescent="0.2"/>
    <row r="786" ht="20.25" customHeight="1" x14ac:dyDescent="0.2"/>
    <row r="787" ht="20.25" customHeight="1" x14ac:dyDescent="0.2"/>
    <row r="788" ht="20.25" customHeight="1" x14ac:dyDescent="0.2"/>
    <row r="789" ht="20.25" customHeight="1" x14ac:dyDescent="0.2"/>
    <row r="790" ht="20.25" customHeight="1" x14ac:dyDescent="0.2"/>
    <row r="791" ht="20.25" customHeight="1" x14ac:dyDescent="0.2"/>
    <row r="792" ht="20.25" customHeight="1" x14ac:dyDescent="0.2"/>
    <row r="793" ht="20.25" customHeight="1" x14ac:dyDescent="0.2"/>
    <row r="794" ht="20.25" customHeight="1" x14ac:dyDescent="0.2"/>
    <row r="795" ht="20.25" customHeight="1" x14ac:dyDescent="0.2"/>
    <row r="796" ht="20.25" customHeight="1" x14ac:dyDescent="0.2"/>
    <row r="797" ht="20.25" customHeight="1" x14ac:dyDescent="0.2"/>
    <row r="798" ht="20.25" customHeight="1" x14ac:dyDescent="0.2"/>
    <row r="799" ht="20.25" customHeight="1" x14ac:dyDescent="0.2"/>
    <row r="800" ht="20.25" customHeight="1" x14ac:dyDescent="0.2"/>
    <row r="801" ht="20.25" customHeight="1" x14ac:dyDescent="0.2"/>
    <row r="802" ht="20.25" customHeight="1" x14ac:dyDescent="0.2"/>
    <row r="803" ht="20.25" customHeight="1" x14ac:dyDescent="0.2"/>
    <row r="804" ht="20.25" customHeight="1" x14ac:dyDescent="0.2"/>
    <row r="805" ht="20.25" customHeight="1" x14ac:dyDescent="0.2"/>
    <row r="806" ht="20.25" customHeight="1" x14ac:dyDescent="0.2"/>
    <row r="807" ht="20.25" customHeight="1" x14ac:dyDescent="0.2"/>
    <row r="808" ht="20.25" customHeight="1" x14ac:dyDescent="0.2"/>
    <row r="809" ht="20.25" customHeight="1" x14ac:dyDescent="0.2"/>
    <row r="810" ht="20.25" customHeight="1" x14ac:dyDescent="0.2"/>
    <row r="811" ht="20.25" customHeight="1" x14ac:dyDescent="0.2"/>
    <row r="812" ht="20.25" customHeight="1" x14ac:dyDescent="0.2"/>
    <row r="813" ht="20.25" customHeight="1" x14ac:dyDescent="0.2"/>
    <row r="814" ht="20.25" customHeight="1" x14ac:dyDescent="0.2"/>
    <row r="815" ht="20.25" customHeight="1" x14ac:dyDescent="0.2"/>
    <row r="816" ht="20.25" customHeight="1" x14ac:dyDescent="0.2"/>
    <row r="817" ht="20.25" customHeight="1" x14ac:dyDescent="0.2"/>
    <row r="818" ht="20.25" customHeight="1" x14ac:dyDescent="0.2"/>
    <row r="819" ht="20.25" customHeight="1" x14ac:dyDescent="0.2"/>
    <row r="820" ht="20.25" customHeight="1" x14ac:dyDescent="0.2"/>
    <row r="821" ht="20.25" customHeight="1" x14ac:dyDescent="0.2"/>
    <row r="822" ht="20.25" customHeight="1" x14ac:dyDescent="0.2"/>
    <row r="823" ht="20.25" customHeight="1" x14ac:dyDescent="0.2"/>
    <row r="824" ht="20.25" customHeight="1" x14ac:dyDescent="0.2"/>
    <row r="825" ht="20.25" customHeight="1" x14ac:dyDescent="0.2"/>
    <row r="826" ht="20.25" customHeight="1" x14ac:dyDescent="0.2"/>
    <row r="827" ht="20.25" customHeight="1" x14ac:dyDescent="0.2"/>
    <row r="828" ht="20.25" customHeight="1" x14ac:dyDescent="0.2"/>
    <row r="829" ht="20.25" customHeight="1" x14ac:dyDescent="0.2"/>
    <row r="830" ht="20.25" customHeight="1" x14ac:dyDescent="0.2"/>
    <row r="831" ht="20.25" customHeight="1" x14ac:dyDescent="0.2"/>
    <row r="832" ht="20.25" customHeight="1" x14ac:dyDescent="0.2"/>
    <row r="833" ht="20.25" customHeight="1" x14ac:dyDescent="0.2"/>
    <row r="834" ht="20.25" customHeight="1" x14ac:dyDescent="0.2"/>
    <row r="835" ht="20.25" customHeight="1" x14ac:dyDescent="0.2"/>
    <row r="836" ht="20.25" customHeight="1" x14ac:dyDescent="0.2"/>
    <row r="837" ht="20.25" customHeight="1" x14ac:dyDescent="0.2"/>
    <row r="838" ht="20.25" customHeight="1" x14ac:dyDescent="0.2"/>
    <row r="839" ht="20.25" customHeight="1" x14ac:dyDescent="0.2"/>
    <row r="840" ht="20.25" customHeight="1" x14ac:dyDescent="0.2"/>
    <row r="841" ht="20.25" customHeight="1" x14ac:dyDescent="0.2"/>
    <row r="842" ht="20.25" customHeight="1" x14ac:dyDescent="0.2"/>
    <row r="843" ht="20.25" customHeight="1" x14ac:dyDescent="0.2"/>
    <row r="844" ht="20.25" customHeight="1" x14ac:dyDescent="0.2"/>
    <row r="845" ht="20.25" customHeight="1" x14ac:dyDescent="0.2"/>
    <row r="846" ht="20.25" customHeight="1" x14ac:dyDescent="0.2"/>
    <row r="847" ht="20.25" customHeight="1" x14ac:dyDescent="0.2"/>
    <row r="848" ht="20.25" customHeight="1" x14ac:dyDescent="0.2"/>
    <row r="849" ht="20.25" customHeight="1" x14ac:dyDescent="0.2"/>
    <row r="850" ht="20.25" customHeight="1" x14ac:dyDescent="0.2"/>
    <row r="851" ht="20.25" customHeight="1" x14ac:dyDescent="0.2"/>
    <row r="852" ht="20.25" customHeight="1" x14ac:dyDescent="0.2"/>
    <row r="853" ht="20.25" customHeight="1" x14ac:dyDescent="0.2"/>
    <row r="854" ht="20.25" customHeight="1" x14ac:dyDescent="0.2"/>
    <row r="855" ht="20.25" customHeight="1" x14ac:dyDescent="0.2"/>
    <row r="856" ht="20.25" customHeight="1" x14ac:dyDescent="0.2"/>
    <row r="857" ht="20.25" customHeight="1" x14ac:dyDescent="0.2"/>
    <row r="858" ht="20.25" customHeight="1" x14ac:dyDescent="0.2"/>
    <row r="859" ht="20.25" customHeight="1" x14ac:dyDescent="0.2"/>
    <row r="860" ht="20.25" customHeight="1" x14ac:dyDescent="0.2"/>
    <row r="861" ht="20.25" customHeight="1" x14ac:dyDescent="0.2"/>
    <row r="862" ht="20.25" customHeight="1" x14ac:dyDescent="0.2"/>
    <row r="863" ht="20.25" customHeight="1" x14ac:dyDescent="0.2"/>
    <row r="864" ht="20.25" customHeight="1" x14ac:dyDescent="0.2"/>
    <row r="865" ht="20.25" customHeight="1" x14ac:dyDescent="0.2"/>
    <row r="866" ht="20.25" customHeight="1" x14ac:dyDescent="0.2"/>
    <row r="867" ht="20.25" customHeight="1" x14ac:dyDescent="0.2"/>
    <row r="868" ht="20.25" customHeight="1" x14ac:dyDescent="0.2"/>
    <row r="869" ht="20.25" customHeight="1" x14ac:dyDescent="0.2"/>
    <row r="870" ht="20.25" customHeight="1" x14ac:dyDescent="0.2"/>
    <row r="871" ht="20.25" customHeight="1" x14ac:dyDescent="0.2"/>
    <row r="872" ht="20.25" customHeight="1" x14ac:dyDescent="0.2"/>
    <row r="873" ht="20.25" customHeight="1" x14ac:dyDescent="0.2"/>
    <row r="874" ht="20.25" customHeight="1" x14ac:dyDescent="0.2"/>
    <row r="875" ht="20.25" customHeight="1" x14ac:dyDescent="0.2"/>
    <row r="876" ht="20.25" customHeight="1" x14ac:dyDescent="0.2"/>
    <row r="877" ht="20.25" customHeight="1" x14ac:dyDescent="0.2"/>
    <row r="878" ht="20.25" customHeight="1" x14ac:dyDescent="0.2"/>
    <row r="879" ht="20.25" customHeight="1" x14ac:dyDescent="0.2"/>
    <row r="880" ht="20.25" customHeight="1" x14ac:dyDescent="0.2"/>
    <row r="881" ht="20.25" customHeight="1" x14ac:dyDescent="0.2"/>
    <row r="882" ht="20.25" customHeight="1" x14ac:dyDescent="0.2"/>
    <row r="883" ht="20.25" customHeight="1" x14ac:dyDescent="0.2"/>
    <row r="884" ht="20.25" customHeight="1" x14ac:dyDescent="0.2"/>
    <row r="885" ht="20.25" customHeight="1" x14ac:dyDescent="0.2"/>
    <row r="886" ht="20.25" customHeight="1" x14ac:dyDescent="0.2"/>
    <row r="887" ht="20.25" customHeight="1" x14ac:dyDescent="0.2"/>
    <row r="888" ht="20.25" customHeight="1" x14ac:dyDescent="0.2"/>
    <row r="889" ht="20.25" customHeight="1" x14ac:dyDescent="0.2"/>
    <row r="890" ht="20.25" customHeight="1" x14ac:dyDescent="0.2"/>
    <row r="891" ht="20.25" customHeight="1" x14ac:dyDescent="0.2"/>
    <row r="892" ht="20.25" customHeight="1" x14ac:dyDescent="0.2"/>
    <row r="893" ht="20.25" customHeight="1" x14ac:dyDescent="0.2"/>
    <row r="894" ht="20.25" customHeight="1" x14ac:dyDescent="0.2"/>
    <row r="895" ht="20.25" customHeight="1" x14ac:dyDescent="0.2"/>
    <row r="896" ht="20.25" customHeight="1" x14ac:dyDescent="0.2"/>
    <row r="897" ht="20.25" customHeight="1" x14ac:dyDescent="0.2"/>
    <row r="898" ht="20.25" customHeight="1" x14ac:dyDescent="0.2"/>
    <row r="899" ht="20.25" customHeight="1" x14ac:dyDescent="0.2"/>
    <row r="900" ht="20.25" customHeight="1" x14ac:dyDescent="0.2"/>
    <row r="901" ht="20.25" customHeight="1" x14ac:dyDescent="0.2"/>
    <row r="902" ht="20.25" customHeight="1" x14ac:dyDescent="0.2"/>
    <row r="903" ht="20.25" customHeight="1" x14ac:dyDescent="0.2"/>
    <row r="904" ht="20.25" customHeight="1" x14ac:dyDescent="0.2"/>
    <row r="905" ht="20.25" customHeight="1" x14ac:dyDescent="0.2"/>
    <row r="906" ht="20.25" customHeight="1" x14ac:dyDescent="0.2"/>
    <row r="907" ht="20.25" customHeight="1" x14ac:dyDescent="0.2"/>
    <row r="908" ht="20.25" customHeight="1" x14ac:dyDescent="0.2"/>
    <row r="909" ht="20.25" customHeight="1" x14ac:dyDescent="0.2"/>
    <row r="910" ht="20.25" customHeight="1" x14ac:dyDescent="0.2"/>
    <row r="911" ht="20.25" customHeight="1" x14ac:dyDescent="0.2"/>
    <row r="912" ht="20.25" customHeight="1" x14ac:dyDescent="0.2"/>
    <row r="913" ht="20.25" customHeight="1" x14ac:dyDescent="0.2"/>
    <row r="914" ht="20.25" customHeight="1" x14ac:dyDescent="0.2"/>
    <row r="915" ht="20.25" customHeight="1" x14ac:dyDescent="0.2"/>
    <row r="916" ht="20.25" customHeight="1" x14ac:dyDescent="0.2"/>
    <row r="917" ht="20.25" customHeight="1" x14ac:dyDescent="0.2"/>
    <row r="918" ht="20.25" customHeight="1" x14ac:dyDescent="0.2"/>
    <row r="919" ht="20.25" customHeight="1" x14ac:dyDescent="0.2"/>
    <row r="920" ht="20.25" customHeight="1" x14ac:dyDescent="0.2"/>
    <row r="921" ht="20.25" customHeight="1" x14ac:dyDescent="0.2"/>
    <row r="922" ht="20.25" customHeight="1" x14ac:dyDescent="0.2"/>
    <row r="923" ht="20.25" customHeight="1" x14ac:dyDescent="0.2"/>
    <row r="924" ht="20.25" customHeight="1" x14ac:dyDescent="0.2"/>
    <row r="925" ht="20.25" customHeight="1" x14ac:dyDescent="0.2"/>
    <row r="926" ht="20.25" customHeight="1" x14ac:dyDescent="0.2"/>
    <row r="927" ht="20.25" customHeight="1" x14ac:dyDescent="0.2"/>
    <row r="928" ht="20.25" customHeight="1" x14ac:dyDescent="0.2"/>
    <row r="929" ht="20.25" customHeight="1" x14ac:dyDescent="0.2"/>
    <row r="930" ht="20.25" customHeight="1" x14ac:dyDescent="0.2"/>
    <row r="931" ht="20.25" customHeight="1" x14ac:dyDescent="0.2"/>
    <row r="932" ht="20.25" customHeight="1" x14ac:dyDescent="0.2"/>
    <row r="933" ht="20.25" customHeight="1" x14ac:dyDescent="0.2"/>
    <row r="934" ht="20.25" customHeight="1" x14ac:dyDescent="0.2"/>
    <row r="935" ht="20.25" customHeight="1" x14ac:dyDescent="0.2"/>
    <row r="936" ht="20.25" customHeight="1" x14ac:dyDescent="0.2"/>
    <row r="937" ht="20.25" customHeight="1" x14ac:dyDescent="0.2"/>
    <row r="938" ht="20.25" customHeight="1" x14ac:dyDescent="0.2"/>
    <row r="939" ht="20.25" customHeight="1" x14ac:dyDescent="0.2"/>
    <row r="940" ht="20.25" customHeight="1" x14ac:dyDescent="0.2"/>
    <row r="941" ht="20.25" customHeight="1" x14ac:dyDescent="0.2"/>
    <row r="942" ht="20.25" customHeight="1" x14ac:dyDescent="0.2"/>
    <row r="943" ht="20.25" customHeight="1" x14ac:dyDescent="0.2"/>
    <row r="944" ht="20.25" customHeight="1" x14ac:dyDescent="0.2"/>
    <row r="945" ht="20.25" customHeight="1" x14ac:dyDescent="0.2"/>
    <row r="946" ht="20.25" customHeight="1" x14ac:dyDescent="0.2"/>
    <row r="947" ht="20.25" customHeight="1" x14ac:dyDescent="0.2"/>
    <row r="948" ht="20.25" customHeight="1" x14ac:dyDescent="0.2"/>
    <row r="949" ht="20.25" customHeight="1" x14ac:dyDescent="0.2"/>
    <row r="950" ht="20.25" customHeight="1" x14ac:dyDescent="0.2"/>
    <row r="951" ht="20.25" customHeight="1" x14ac:dyDescent="0.2"/>
    <row r="952" ht="20.25" customHeight="1" x14ac:dyDescent="0.2"/>
    <row r="953" ht="20.25" customHeight="1" x14ac:dyDescent="0.2"/>
    <row r="954" ht="20.25" customHeight="1" x14ac:dyDescent="0.2"/>
    <row r="955" ht="20.25" customHeight="1" x14ac:dyDescent="0.2"/>
    <row r="956" ht="20.25" customHeight="1" x14ac:dyDescent="0.2"/>
    <row r="957" ht="20.25" customHeight="1" x14ac:dyDescent="0.2"/>
    <row r="958" ht="20.25" customHeight="1" x14ac:dyDescent="0.2"/>
    <row r="959" ht="20.25" customHeight="1" x14ac:dyDescent="0.2"/>
    <row r="960" ht="20.25" customHeight="1" x14ac:dyDescent="0.2"/>
    <row r="961" ht="20.25" customHeight="1" x14ac:dyDescent="0.2"/>
    <row r="962" ht="20.25" customHeight="1" x14ac:dyDescent="0.2"/>
    <row r="963" ht="20.25" customHeight="1" x14ac:dyDescent="0.2"/>
    <row r="964" ht="20.25" customHeight="1" x14ac:dyDescent="0.2"/>
    <row r="965" ht="20.25" customHeight="1" x14ac:dyDescent="0.2"/>
    <row r="966" ht="20.25" customHeight="1" x14ac:dyDescent="0.2"/>
    <row r="967" ht="20.25" customHeight="1" x14ac:dyDescent="0.2"/>
    <row r="968" ht="20.25" customHeight="1" x14ac:dyDescent="0.2"/>
    <row r="969" ht="20.25" customHeight="1" x14ac:dyDescent="0.2"/>
    <row r="970" ht="20.25" customHeight="1" x14ac:dyDescent="0.2"/>
    <row r="971" ht="20.25" customHeight="1" x14ac:dyDescent="0.2"/>
    <row r="972" ht="20.25" customHeight="1" x14ac:dyDescent="0.2"/>
    <row r="973" ht="20.25" customHeight="1" x14ac:dyDescent="0.2"/>
    <row r="974" ht="20.25" customHeight="1" x14ac:dyDescent="0.2"/>
    <row r="975" ht="20.25" customHeight="1" x14ac:dyDescent="0.2"/>
    <row r="976" ht="20.25" customHeight="1" x14ac:dyDescent="0.2"/>
    <row r="977" ht="20.25" customHeight="1" x14ac:dyDescent="0.2"/>
    <row r="978" ht="20.25" customHeight="1" x14ac:dyDescent="0.2"/>
    <row r="979" ht="20.25" customHeight="1" x14ac:dyDescent="0.2"/>
    <row r="980" ht="20.25" customHeight="1" x14ac:dyDescent="0.2"/>
    <row r="981" ht="20.25" customHeight="1" x14ac:dyDescent="0.2"/>
    <row r="982" ht="20.25" customHeight="1" x14ac:dyDescent="0.2"/>
    <row r="983" ht="20.25" customHeight="1" x14ac:dyDescent="0.2"/>
    <row r="984" ht="20.25" customHeight="1" x14ac:dyDescent="0.2"/>
    <row r="985" ht="20.25" customHeight="1" x14ac:dyDescent="0.2"/>
  </sheetData>
  <mergeCells count="10">
    <mergeCell ref="B68:D68"/>
    <mergeCell ref="E4:I4"/>
    <mergeCell ref="A4:A5"/>
    <mergeCell ref="B4:B5"/>
    <mergeCell ref="A1:K1"/>
    <mergeCell ref="A2:K2"/>
    <mergeCell ref="J4:J5"/>
    <mergeCell ref="K4:K5"/>
    <mergeCell ref="C4:C5"/>
    <mergeCell ref="D4:D5"/>
  </mergeCells>
  <phoneticPr fontId="6" type="noConversion"/>
  <hyperlinks>
    <hyperlink ref="B68" r:id="rId1"/>
  </hyperlinks>
  <pageMargins left="0.78740157480314965" right="0" top="0.59055118110236227" bottom="0.39370078740157483" header="0.31496062992125984" footer="0.31496062992125984"/>
  <pageSetup paperSize="9" scale="61"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pageSetUpPr fitToPage="1"/>
  </sheetPr>
  <dimension ref="A1:ER163"/>
  <sheetViews>
    <sheetView zoomScale="96" zoomScaleNormal="96" workbookViewId="0">
      <pane xSplit="2" ySplit="7" topLeftCell="C8" activePane="bottomRight" state="frozen"/>
      <selection pane="topRight" activeCell="C1" sqref="C1"/>
      <selection pane="bottomLeft" activeCell="A8" sqref="A8"/>
      <selection pane="bottomRight" activeCell="B18" sqref="B18:D18"/>
    </sheetView>
  </sheetViews>
  <sheetFormatPr baseColWidth="10" defaultColWidth="11.42578125" defaultRowHeight="12" x14ac:dyDescent="0.2"/>
  <cols>
    <col min="1" max="1" width="8.5703125" style="22" customWidth="1"/>
    <col min="2" max="2" width="41.42578125" style="24" customWidth="1"/>
    <col min="3" max="3" width="10.5703125" style="24" customWidth="1"/>
    <col min="4" max="4" width="11.42578125" style="23" customWidth="1"/>
    <col min="5" max="5" width="11.140625" style="24" customWidth="1"/>
    <col min="6" max="7" width="11.7109375" style="24" customWidth="1"/>
    <col min="8" max="8" width="10.7109375" style="23" customWidth="1"/>
    <col min="9" max="9" width="8.7109375" style="33" customWidth="1"/>
    <col min="10" max="10" width="13.42578125" style="34" customWidth="1"/>
    <col min="11" max="11" width="9.85546875" style="33" customWidth="1"/>
    <col min="12" max="16384" width="11.42578125" style="23"/>
  </cols>
  <sheetData>
    <row r="1" spans="1:148" ht="18" customHeight="1" x14ac:dyDescent="0.2">
      <c r="A1" s="162" t="s">
        <v>24</v>
      </c>
      <c r="B1" s="162"/>
      <c r="C1" s="162"/>
      <c r="D1" s="162"/>
      <c r="E1" s="162"/>
      <c r="F1" s="162"/>
      <c r="G1" s="162"/>
      <c r="H1" s="162"/>
      <c r="I1" s="162"/>
      <c r="J1" s="162"/>
      <c r="K1" s="162"/>
    </row>
    <row r="2" spans="1:148" ht="18" customHeight="1" x14ac:dyDescent="0.2">
      <c r="A2" s="151" t="s">
        <v>100</v>
      </c>
      <c r="B2" s="151"/>
      <c r="C2" s="151"/>
      <c r="D2" s="151"/>
      <c r="E2" s="151"/>
      <c r="F2" s="151"/>
      <c r="G2" s="151"/>
      <c r="H2" s="151"/>
      <c r="I2" s="151"/>
      <c r="J2" s="151"/>
      <c r="K2" s="151"/>
    </row>
    <row r="3" spans="1:148" ht="25.5" customHeight="1" x14ac:dyDescent="0.2">
      <c r="B3" s="22"/>
      <c r="C3" s="122"/>
      <c r="D3" s="122"/>
      <c r="E3" s="122"/>
      <c r="F3" s="125"/>
      <c r="G3" s="125"/>
      <c r="H3" s="122"/>
      <c r="I3" s="122"/>
      <c r="J3" s="125"/>
      <c r="K3" s="122"/>
    </row>
    <row r="4" spans="1:148" ht="20.25" customHeight="1" x14ac:dyDescent="0.2">
      <c r="A4" s="166" t="s">
        <v>46</v>
      </c>
      <c r="B4" s="168" t="s">
        <v>5</v>
      </c>
      <c r="C4" s="165" t="s">
        <v>22</v>
      </c>
      <c r="D4" s="156" t="s">
        <v>81</v>
      </c>
      <c r="E4" s="158" t="s">
        <v>79</v>
      </c>
      <c r="F4" s="159"/>
      <c r="G4" s="159"/>
      <c r="H4" s="159"/>
      <c r="I4" s="157"/>
      <c r="J4" s="160" t="s">
        <v>8</v>
      </c>
      <c r="K4" s="163" t="s">
        <v>23</v>
      </c>
    </row>
    <row r="5" spans="1:148" s="25" customFormat="1" ht="65.25" customHeight="1" thickBot="1" x14ac:dyDescent="0.25">
      <c r="A5" s="167"/>
      <c r="B5" s="165"/>
      <c r="C5" s="165"/>
      <c r="D5" s="157"/>
      <c r="E5" s="13" t="s">
        <v>82</v>
      </c>
      <c r="F5" s="15" t="s">
        <v>95</v>
      </c>
      <c r="G5" s="133" t="s">
        <v>96</v>
      </c>
      <c r="H5" s="14" t="s">
        <v>80</v>
      </c>
      <c r="I5" s="16" t="s">
        <v>7</v>
      </c>
      <c r="J5" s="161"/>
      <c r="K5" s="164"/>
    </row>
    <row r="6" spans="1:148" s="59" customFormat="1" ht="18.75" customHeight="1" x14ac:dyDescent="0.25">
      <c r="A6" s="57"/>
      <c r="B6" s="56" t="s">
        <v>10</v>
      </c>
      <c r="C6" s="58"/>
      <c r="D6" s="81">
        <f>D7+D14</f>
        <v>316520288.97000003</v>
      </c>
      <c r="E6" s="81">
        <f>E7+E14</f>
        <v>19580068</v>
      </c>
      <c r="F6" s="81">
        <f>F7+F14</f>
        <v>0</v>
      </c>
      <c r="G6" s="81">
        <f>G7+G14</f>
        <v>0</v>
      </c>
      <c r="H6" s="81">
        <f>SUM(F6:G6)</f>
        <v>0</v>
      </c>
      <c r="I6" s="82">
        <f t="shared" ref="I6:I15" si="0">H6/E6%</f>
        <v>0</v>
      </c>
      <c r="J6" s="132">
        <f>D6+H6</f>
        <v>316520288.97000003</v>
      </c>
      <c r="K6" s="91"/>
    </row>
    <row r="7" spans="1:148" ht="21.75" customHeight="1" x14ac:dyDescent="0.2">
      <c r="A7" s="60"/>
      <c r="B7" s="49" t="s">
        <v>25</v>
      </c>
      <c r="C7" s="31"/>
      <c r="D7" s="31">
        <f>SUM(D8:D12)</f>
        <v>13072191.130000001</v>
      </c>
      <c r="E7" s="31">
        <f>SUM(E8:E13)</f>
        <v>2530582</v>
      </c>
      <c r="F7" s="31">
        <f>SUM(F8:F12)</f>
        <v>0</v>
      </c>
      <c r="G7" s="31">
        <f>SUM(G8:G12)</f>
        <v>0</v>
      </c>
      <c r="H7" s="31">
        <f t="shared" ref="H7:H15" si="1">SUM(F7:G7)</f>
        <v>0</v>
      </c>
      <c r="I7" s="50">
        <f t="shared" si="0"/>
        <v>0</v>
      </c>
      <c r="J7" s="50">
        <f t="shared" ref="J7:J15" si="2">D7+H7</f>
        <v>13072191.130000001</v>
      </c>
      <c r="K7" s="68"/>
    </row>
    <row r="8" spans="1:148" ht="66" customHeight="1" x14ac:dyDescent="0.2">
      <c r="A8" s="29">
        <v>2178584</v>
      </c>
      <c r="B8" s="27" t="s">
        <v>59</v>
      </c>
      <c r="C8" s="89">
        <v>13590587</v>
      </c>
      <c r="D8" s="89">
        <v>8222406.3799999999</v>
      </c>
      <c r="E8" s="89">
        <v>1727867</v>
      </c>
      <c r="F8" s="89"/>
      <c r="G8" s="89"/>
      <c r="H8" s="89">
        <f t="shared" si="1"/>
        <v>0</v>
      </c>
      <c r="I8" s="90">
        <f t="shared" si="0"/>
        <v>0</v>
      </c>
      <c r="J8" s="90">
        <f t="shared" si="2"/>
        <v>8222406.3799999999</v>
      </c>
      <c r="K8" s="92">
        <f>J8/C8%</f>
        <v>60.500744964143202</v>
      </c>
    </row>
    <row r="9" spans="1:148" ht="96" x14ac:dyDescent="0.2">
      <c r="A9" s="29">
        <v>2427710</v>
      </c>
      <c r="B9" s="27" t="s">
        <v>44</v>
      </c>
      <c r="C9" s="89">
        <v>6202228</v>
      </c>
      <c r="D9" s="89">
        <v>2644993.58</v>
      </c>
      <c r="E9" s="89">
        <v>33040</v>
      </c>
      <c r="F9" s="89"/>
      <c r="G9" s="89"/>
      <c r="H9" s="89">
        <f t="shared" si="1"/>
        <v>0</v>
      </c>
      <c r="I9" s="90">
        <f t="shared" si="0"/>
        <v>0</v>
      </c>
      <c r="J9" s="90">
        <f t="shared" si="2"/>
        <v>2644993.58</v>
      </c>
      <c r="K9" s="92">
        <f>J9/C9%</f>
        <v>42.64586177741289</v>
      </c>
    </row>
    <row r="10" spans="1:148" ht="88.5" customHeight="1" x14ac:dyDescent="0.2">
      <c r="A10" s="29">
        <v>2443550</v>
      </c>
      <c r="B10" s="27" t="s">
        <v>43</v>
      </c>
      <c r="C10" s="89">
        <v>13511427.77</v>
      </c>
      <c r="D10" s="89">
        <v>1694005.17</v>
      </c>
      <c r="E10" s="89">
        <v>313705</v>
      </c>
      <c r="F10" s="89"/>
      <c r="G10" s="89"/>
      <c r="H10" s="89">
        <f t="shared" si="1"/>
        <v>0</v>
      </c>
      <c r="I10" s="90">
        <f t="shared" si="0"/>
        <v>0</v>
      </c>
      <c r="J10" s="90">
        <f t="shared" si="2"/>
        <v>1694005.17</v>
      </c>
      <c r="K10" s="92">
        <f>J10/C10%</f>
        <v>12.537573370012545</v>
      </c>
    </row>
    <row r="11" spans="1:148" ht="68.25" customHeight="1" x14ac:dyDescent="0.2">
      <c r="A11" s="29">
        <v>2461958</v>
      </c>
      <c r="B11" s="27" t="s">
        <v>60</v>
      </c>
      <c r="C11" s="89">
        <v>8960547.6300000008</v>
      </c>
      <c r="D11" s="89">
        <v>0</v>
      </c>
      <c r="E11" s="89">
        <v>324760</v>
      </c>
      <c r="F11" s="89"/>
      <c r="G11" s="89"/>
      <c r="H11" s="89">
        <f t="shared" si="1"/>
        <v>0</v>
      </c>
      <c r="I11" s="90">
        <f t="shared" si="0"/>
        <v>0</v>
      </c>
      <c r="J11" s="90">
        <f t="shared" si="2"/>
        <v>0</v>
      </c>
      <c r="K11" s="92">
        <f>J11/C11%</f>
        <v>0</v>
      </c>
    </row>
    <row r="12" spans="1:148" ht="90.75" customHeight="1" x14ac:dyDescent="0.2">
      <c r="A12" s="29">
        <v>2493459</v>
      </c>
      <c r="B12" s="27" t="s">
        <v>76</v>
      </c>
      <c r="C12" s="89">
        <v>1346414.93</v>
      </c>
      <c r="D12" s="89">
        <v>510786</v>
      </c>
      <c r="E12" s="89">
        <v>96860</v>
      </c>
      <c r="F12" s="89"/>
      <c r="G12" s="89"/>
      <c r="H12" s="89">
        <f t="shared" si="1"/>
        <v>0</v>
      </c>
      <c r="I12" s="90">
        <f t="shared" si="0"/>
        <v>0</v>
      </c>
      <c r="J12" s="90">
        <f t="shared" si="2"/>
        <v>510786</v>
      </c>
      <c r="K12" s="92">
        <f>J12/C12%</f>
        <v>37.936745101303949</v>
      </c>
    </row>
    <row r="13" spans="1:148" ht="104.25" customHeight="1" x14ac:dyDescent="0.2">
      <c r="A13" s="29">
        <v>2509331</v>
      </c>
      <c r="B13" s="27" t="s">
        <v>111</v>
      </c>
      <c r="C13" s="89">
        <v>330406</v>
      </c>
      <c r="D13" s="89">
        <v>0</v>
      </c>
      <c r="E13" s="89">
        <v>34350</v>
      </c>
      <c r="F13" s="89"/>
      <c r="G13" s="89"/>
      <c r="H13" s="89">
        <f t="shared" ref="H13" si="3">SUM(F13:G13)</f>
        <v>0</v>
      </c>
      <c r="I13" s="90">
        <f t="shared" ref="I13" si="4">H13/E13%</f>
        <v>0</v>
      </c>
      <c r="J13" s="90">
        <f t="shared" ref="J13" si="5">D13+H13</f>
        <v>0</v>
      </c>
      <c r="K13" s="92">
        <f>J13/C13%</f>
        <v>0</v>
      </c>
    </row>
    <row r="14" spans="1:148" ht="28.5" customHeight="1" x14ac:dyDescent="0.2">
      <c r="A14" s="29"/>
      <c r="B14" s="49" t="s">
        <v>26</v>
      </c>
      <c r="C14" s="31"/>
      <c r="D14" s="31">
        <f>D15</f>
        <v>303448097.84000003</v>
      </c>
      <c r="E14" s="31">
        <f>E15</f>
        <v>17049486</v>
      </c>
      <c r="F14" s="31">
        <f>F15</f>
        <v>0</v>
      </c>
      <c r="G14" s="31">
        <f>G15</f>
        <v>0</v>
      </c>
      <c r="H14" s="31">
        <f t="shared" si="1"/>
        <v>0</v>
      </c>
      <c r="I14" s="50">
        <f t="shared" si="0"/>
        <v>0</v>
      </c>
      <c r="J14" s="50">
        <f t="shared" si="2"/>
        <v>303448097.84000003</v>
      </c>
      <c r="K14" s="68"/>
    </row>
    <row r="15" spans="1:148" ht="61.5" customHeight="1" x14ac:dyDescent="0.2">
      <c r="A15" s="29">
        <v>2193990</v>
      </c>
      <c r="B15" s="27" t="s">
        <v>38</v>
      </c>
      <c r="C15" s="130">
        <v>319765088.17000002</v>
      </c>
      <c r="D15" s="89">
        <v>303448097.84000003</v>
      </c>
      <c r="E15" s="89">
        <v>17049486</v>
      </c>
      <c r="F15" s="89"/>
      <c r="G15" s="89"/>
      <c r="H15" s="89">
        <f t="shared" si="1"/>
        <v>0</v>
      </c>
      <c r="I15" s="90">
        <f t="shared" si="0"/>
        <v>0</v>
      </c>
      <c r="J15" s="90">
        <f t="shared" si="2"/>
        <v>303448097.84000003</v>
      </c>
      <c r="K15" s="92">
        <f>J15/C15%</f>
        <v>94.897194555108769</v>
      </c>
    </row>
    <row r="16" spans="1:148" s="33" customFormat="1" ht="20.25" customHeight="1" x14ac:dyDescent="0.2">
      <c r="A16" s="62" t="s">
        <v>99</v>
      </c>
      <c r="B16" s="63"/>
      <c r="C16" s="64"/>
      <c r="D16" s="26"/>
      <c r="E16" s="83"/>
      <c r="F16" s="101"/>
      <c r="G16" s="101"/>
      <c r="H16" s="23"/>
      <c r="I16" s="23"/>
      <c r="J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row>
    <row r="17" spans="1:148" s="33" customFormat="1" ht="16.5" customHeight="1" x14ac:dyDescent="0.2">
      <c r="A17" s="65" t="s">
        <v>6</v>
      </c>
      <c r="B17" s="66"/>
      <c r="C17" s="64"/>
      <c r="D17" s="26"/>
      <c r="E17" s="83"/>
      <c r="F17" s="101"/>
      <c r="G17" s="101"/>
      <c r="H17" s="23"/>
      <c r="I17" s="23"/>
      <c r="J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row>
    <row r="18" spans="1:148" s="33" customFormat="1" x14ac:dyDescent="0.2">
      <c r="A18" s="67"/>
      <c r="B18" s="145" t="s">
        <v>11</v>
      </c>
      <c r="C18" s="140"/>
      <c r="D18" s="140"/>
      <c r="E18" s="102"/>
      <c r="F18" s="101"/>
      <c r="G18" s="101"/>
      <c r="H18" s="23"/>
      <c r="I18" s="23"/>
      <c r="J18" s="80"/>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row>
    <row r="19" spans="1:148" x14ac:dyDescent="0.2">
      <c r="A19" s="103"/>
      <c r="B19" s="83"/>
      <c r="C19" s="83"/>
      <c r="E19" s="83"/>
      <c r="F19" s="101"/>
      <c r="G19" s="101"/>
    </row>
    <row r="20" spans="1:148" x14ac:dyDescent="0.2">
      <c r="B20" s="74"/>
      <c r="C20" s="74"/>
      <c r="F20" s="23"/>
      <c r="G20" s="23"/>
    </row>
    <row r="21" spans="1:148" x14ac:dyDescent="0.2">
      <c r="B21" s="74"/>
      <c r="C21" s="74"/>
      <c r="F21" s="23"/>
      <c r="G21" s="23"/>
    </row>
    <row r="22" spans="1:148" x14ac:dyDescent="0.2">
      <c r="B22" s="74"/>
      <c r="C22" s="74"/>
      <c r="F22" s="23"/>
      <c r="G22" s="23"/>
    </row>
    <row r="23" spans="1:148" x14ac:dyDescent="0.2">
      <c r="B23" s="75"/>
      <c r="C23" s="74"/>
      <c r="F23" s="23"/>
      <c r="G23" s="23"/>
    </row>
    <row r="24" spans="1:148" x14ac:dyDescent="0.2">
      <c r="F24" s="23"/>
      <c r="G24" s="23"/>
    </row>
    <row r="25" spans="1:148" ht="15" x14ac:dyDescent="0.25">
      <c r="B25" s="76"/>
      <c r="F25" s="23"/>
      <c r="G25" s="23"/>
    </row>
    <row r="26" spans="1:148" ht="15" x14ac:dyDescent="0.25">
      <c r="B26" s="94"/>
      <c r="F26" s="23"/>
      <c r="G26" s="23"/>
    </row>
    <row r="27" spans="1:148" x14ac:dyDescent="0.2">
      <c r="B27" s="79"/>
      <c r="F27" s="23"/>
      <c r="G27" s="23"/>
    </row>
    <row r="28" spans="1:148" x14ac:dyDescent="0.2">
      <c r="F28" s="23"/>
      <c r="G28" s="23"/>
    </row>
    <row r="29" spans="1:148" x14ac:dyDescent="0.2">
      <c r="F29" s="23"/>
      <c r="G29" s="23"/>
    </row>
    <row r="30" spans="1:148" x14ac:dyDescent="0.2">
      <c r="F30" s="23"/>
      <c r="G30" s="23"/>
    </row>
    <row r="31" spans="1:148" x14ac:dyDescent="0.2">
      <c r="F31" s="23"/>
      <c r="G31" s="23"/>
    </row>
    <row r="32" spans="1:148" x14ac:dyDescent="0.2">
      <c r="F32" s="23"/>
      <c r="G32" s="23"/>
    </row>
    <row r="33" spans="6:7" x14ac:dyDescent="0.2">
      <c r="F33" s="23"/>
      <c r="G33" s="23"/>
    </row>
    <row r="34" spans="6:7" x14ac:dyDescent="0.2">
      <c r="F34" s="23"/>
      <c r="G34" s="23"/>
    </row>
    <row r="35" spans="6:7" x14ac:dyDescent="0.2">
      <c r="F35" s="23"/>
      <c r="G35" s="23"/>
    </row>
    <row r="36" spans="6:7" x14ac:dyDescent="0.2">
      <c r="F36" s="23"/>
      <c r="G36" s="23"/>
    </row>
    <row r="37" spans="6:7" x14ac:dyDescent="0.2">
      <c r="F37" s="23"/>
      <c r="G37" s="23"/>
    </row>
    <row r="38" spans="6:7" x14ac:dyDescent="0.2">
      <c r="F38" s="23"/>
      <c r="G38" s="23"/>
    </row>
    <row r="39" spans="6:7" x14ac:dyDescent="0.2">
      <c r="F39" s="23"/>
      <c r="G39" s="23"/>
    </row>
    <row r="40" spans="6:7" x14ac:dyDescent="0.2">
      <c r="F40" s="23"/>
      <c r="G40" s="23"/>
    </row>
    <row r="41" spans="6:7" x14ac:dyDescent="0.2">
      <c r="F41" s="23"/>
      <c r="G41" s="23"/>
    </row>
    <row r="42" spans="6:7" x14ac:dyDescent="0.2">
      <c r="F42" s="23"/>
      <c r="G42" s="23"/>
    </row>
    <row r="43" spans="6:7" x14ac:dyDescent="0.2">
      <c r="F43" s="23"/>
      <c r="G43" s="23"/>
    </row>
    <row r="44" spans="6:7" x14ac:dyDescent="0.2">
      <c r="F44" s="23"/>
      <c r="G44" s="23"/>
    </row>
    <row r="45" spans="6:7" x14ac:dyDescent="0.2">
      <c r="F45" s="23"/>
      <c r="G45" s="23"/>
    </row>
    <row r="46" spans="6:7" x14ac:dyDescent="0.2">
      <c r="F46" s="23"/>
      <c r="G46" s="23"/>
    </row>
    <row r="47" spans="6:7" x14ac:dyDescent="0.2">
      <c r="F47" s="23"/>
      <c r="G47" s="23"/>
    </row>
    <row r="48" spans="6:7" x14ac:dyDescent="0.2">
      <c r="F48" s="23"/>
      <c r="G48" s="23"/>
    </row>
    <row r="49" spans="6:7" x14ac:dyDescent="0.2">
      <c r="F49" s="23"/>
      <c r="G49" s="23"/>
    </row>
    <row r="50" spans="6:7" x14ac:dyDescent="0.2">
      <c r="F50" s="23"/>
      <c r="G50" s="23"/>
    </row>
    <row r="51" spans="6:7" x14ac:dyDescent="0.2">
      <c r="F51" s="23"/>
      <c r="G51" s="23"/>
    </row>
    <row r="52" spans="6:7" x14ac:dyDescent="0.2">
      <c r="F52" s="23"/>
      <c r="G52" s="23"/>
    </row>
    <row r="53" spans="6:7" x14ac:dyDescent="0.2">
      <c r="F53" s="23"/>
      <c r="G53" s="23"/>
    </row>
    <row r="54" spans="6:7" x14ac:dyDescent="0.2">
      <c r="F54" s="23"/>
      <c r="G54" s="23"/>
    </row>
    <row r="55" spans="6:7" x14ac:dyDescent="0.2">
      <c r="F55" s="23"/>
      <c r="G55" s="23"/>
    </row>
    <row r="56" spans="6:7" x14ac:dyDescent="0.2">
      <c r="F56" s="23"/>
      <c r="G56" s="23"/>
    </row>
    <row r="57" spans="6:7" x14ac:dyDescent="0.2">
      <c r="F57" s="23"/>
      <c r="G57" s="23"/>
    </row>
    <row r="58" spans="6:7" x14ac:dyDescent="0.2">
      <c r="F58" s="23"/>
      <c r="G58" s="23"/>
    </row>
    <row r="59" spans="6:7" x14ac:dyDescent="0.2">
      <c r="F59" s="23"/>
      <c r="G59" s="23"/>
    </row>
    <row r="60" spans="6:7" x14ac:dyDescent="0.2">
      <c r="F60" s="23"/>
      <c r="G60" s="23"/>
    </row>
    <row r="61" spans="6:7" x14ac:dyDescent="0.2">
      <c r="F61" s="23"/>
      <c r="G61" s="23"/>
    </row>
    <row r="62" spans="6:7" x14ac:dyDescent="0.2">
      <c r="F62" s="23"/>
      <c r="G62" s="23"/>
    </row>
    <row r="63" spans="6:7" x14ac:dyDescent="0.2">
      <c r="F63" s="23"/>
      <c r="G63" s="23"/>
    </row>
    <row r="64" spans="6:7" x14ac:dyDescent="0.2">
      <c r="F64" s="23"/>
      <c r="G64" s="23"/>
    </row>
    <row r="65" spans="3:7" x14ac:dyDescent="0.2">
      <c r="F65" s="23"/>
      <c r="G65" s="23"/>
    </row>
    <row r="66" spans="3:7" x14ac:dyDescent="0.2">
      <c r="F66" s="23"/>
      <c r="G66" s="23"/>
    </row>
    <row r="67" spans="3:7" x14ac:dyDescent="0.2">
      <c r="F67" s="23"/>
      <c r="G67" s="23"/>
    </row>
    <row r="68" spans="3:7" x14ac:dyDescent="0.2">
      <c r="F68" s="23"/>
      <c r="G68" s="23"/>
    </row>
    <row r="69" spans="3:7" x14ac:dyDescent="0.2">
      <c r="F69" s="23"/>
      <c r="G69" s="23"/>
    </row>
    <row r="70" spans="3:7" x14ac:dyDescent="0.2">
      <c r="C70" s="43"/>
      <c r="F70" s="23"/>
      <c r="G70" s="23"/>
    </row>
    <row r="71" spans="3:7" x14ac:dyDescent="0.2">
      <c r="F71" s="23"/>
      <c r="G71" s="23"/>
    </row>
    <row r="72" spans="3:7" x14ac:dyDescent="0.2">
      <c r="F72" s="23"/>
      <c r="G72" s="23"/>
    </row>
    <row r="73" spans="3:7" x14ac:dyDescent="0.2">
      <c r="F73" s="23"/>
      <c r="G73" s="23"/>
    </row>
    <row r="74" spans="3:7" x14ac:dyDescent="0.2">
      <c r="F74" s="23"/>
      <c r="G74" s="23"/>
    </row>
    <row r="75" spans="3:7" x14ac:dyDescent="0.2">
      <c r="F75" s="23"/>
      <c r="G75" s="23"/>
    </row>
    <row r="76" spans="3:7" x14ac:dyDescent="0.2">
      <c r="F76" s="23"/>
      <c r="G76" s="23"/>
    </row>
    <row r="77" spans="3:7" x14ac:dyDescent="0.2">
      <c r="F77" s="23"/>
      <c r="G77" s="23"/>
    </row>
    <row r="78" spans="3:7" x14ac:dyDescent="0.2">
      <c r="F78" s="23"/>
      <c r="G78" s="23"/>
    </row>
    <row r="79" spans="3:7" x14ac:dyDescent="0.2">
      <c r="F79" s="23"/>
      <c r="G79" s="23"/>
    </row>
    <row r="80" spans="3:7" x14ac:dyDescent="0.2">
      <c r="F80" s="23"/>
      <c r="G80" s="23"/>
    </row>
    <row r="81" spans="6:7" x14ac:dyDescent="0.2">
      <c r="F81" s="23"/>
      <c r="G81" s="23"/>
    </row>
    <row r="82" spans="6:7" x14ac:dyDescent="0.2">
      <c r="F82" s="23"/>
      <c r="G82" s="23"/>
    </row>
    <row r="83" spans="6:7" x14ac:dyDescent="0.2">
      <c r="F83" s="23"/>
      <c r="G83" s="23"/>
    </row>
    <row r="84" spans="6:7" x14ac:dyDescent="0.2">
      <c r="F84" s="23"/>
      <c r="G84" s="23"/>
    </row>
    <row r="85" spans="6:7" x14ac:dyDescent="0.2">
      <c r="F85" s="23"/>
      <c r="G85" s="23"/>
    </row>
    <row r="86" spans="6:7" x14ac:dyDescent="0.2">
      <c r="F86" s="23"/>
      <c r="G86" s="23"/>
    </row>
    <row r="87" spans="6:7" x14ac:dyDescent="0.2">
      <c r="F87" s="23"/>
      <c r="G87" s="23"/>
    </row>
    <row r="88" spans="6:7" x14ac:dyDescent="0.2">
      <c r="F88" s="23"/>
      <c r="G88" s="23"/>
    </row>
    <row r="89" spans="6:7" x14ac:dyDescent="0.2">
      <c r="F89" s="23"/>
      <c r="G89" s="23"/>
    </row>
    <row r="90" spans="6:7" x14ac:dyDescent="0.2">
      <c r="F90" s="23"/>
      <c r="G90" s="23"/>
    </row>
    <row r="91" spans="6:7" x14ac:dyDescent="0.2">
      <c r="F91" s="23"/>
      <c r="G91" s="23"/>
    </row>
    <row r="92" spans="6:7" x14ac:dyDescent="0.2">
      <c r="F92" s="23"/>
      <c r="G92" s="23"/>
    </row>
    <row r="93" spans="6:7" x14ac:dyDescent="0.2">
      <c r="F93" s="23"/>
      <c r="G93" s="23"/>
    </row>
    <row r="94" spans="6:7" x14ac:dyDescent="0.2">
      <c r="F94" s="23"/>
      <c r="G94" s="23"/>
    </row>
    <row r="95" spans="6:7" x14ac:dyDescent="0.2">
      <c r="F95" s="23"/>
      <c r="G95" s="23"/>
    </row>
    <row r="96" spans="6:7" x14ac:dyDescent="0.2">
      <c r="F96" s="23"/>
      <c r="G96" s="23"/>
    </row>
    <row r="97" spans="6:7" x14ac:dyDescent="0.2">
      <c r="F97" s="23"/>
      <c r="G97" s="23"/>
    </row>
    <row r="98" spans="6:7" x14ac:dyDescent="0.2">
      <c r="F98" s="23"/>
      <c r="G98" s="23"/>
    </row>
    <row r="99" spans="6:7" x14ac:dyDescent="0.2">
      <c r="F99" s="23"/>
      <c r="G99" s="23"/>
    </row>
    <row r="100" spans="6:7" x14ac:dyDescent="0.2">
      <c r="F100" s="23"/>
      <c r="G100" s="23"/>
    </row>
    <row r="101" spans="6:7" x14ac:dyDescent="0.2">
      <c r="F101" s="23"/>
      <c r="G101" s="23"/>
    </row>
    <row r="102" spans="6:7" x14ac:dyDescent="0.2">
      <c r="F102" s="23"/>
      <c r="G102" s="23"/>
    </row>
    <row r="103" spans="6:7" x14ac:dyDescent="0.2">
      <c r="F103" s="23"/>
      <c r="G103" s="23"/>
    </row>
    <row r="104" spans="6:7" x14ac:dyDescent="0.2">
      <c r="F104" s="23"/>
      <c r="G104" s="23"/>
    </row>
    <row r="105" spans="6:7" x14ac:dyDescent="0.2">
      <c r="F105" s="23"/>
      <c r="G105" s="23"/>
    </row>
    <row r="106" spans="6:7" x14ac:dyDescent="0.2">
      <c r="F106" s="23"/>
      <c r="G106" s="23"/>
    </row>
    <row r="107" spans="6:7" x14ac:dyDescent="0.2">
      <c r="F107" s="23"/>
      <c r="G107" s="23"/>
    </row>
    <row r="108" spans="6:7" x14ac:dyDescent="0.2">
      <c r="F108" s="23"/>
      <c r="G108" s="23"/>
    </row>
    <row r="109" spans="6:7" x14ac:dyDescent="0.2">
      <c r="F109" s="23"/>
      <c r="G109" s="23"/>
    </row>
    <row r="110" spans="6:7" x14ac:dyDescent="0.2">
      <c r="F110" s="23"/>
      <c r="G110" s="23"/>
    </row>
    <row r="111" spans="6:7" x14ac:dyDescent="0.2">
      <c r="F111" s="23"/>
      <c r="G111" s="23"/>
    </row>
    <row r="112" spans="6:7" x14ac:dyDescent="0.2">
      <c r="F112" s="23"/>
      <c r="G112" s="23"/>
    </row>
    <row r="113" spans="6:7" x14ac:dyDescent="0.2">
      <c r="F113" s="23"/>
      <c r="G113" s="23"/>
    </row>
    <row r="114" spans="6:7" x14ac:dyDescent="0.2">
      <c r="F114" s="23"/>
      <c r="G114" s="23"/>
    </row>
    <row r="115" spans="6:7" x14ac:dyDescent="0.2">
      <c r="F115" s="23"/>
      <c r="G115" s="23"/>
    </row>
    <row r="116" spans="6:7" x14ac:dyDescent="0.2">
      <c r="F116" s="23"/>
      <c r="G116" s="23"/>
    </row>
    <row r="117" spans="6:7" x14ac:dyDescent="0.2">
      <c r="F117" s="23"/>
      <c r="G117" s="23"/>
    </row>
    <row r="118" spans="6:7" x14ac:dyDescent="0.2">
      <c r="F118" s="23"/>
      <c r="G118" s="23"/>
    </row>
    <row r="119" spans="6:7" x14ac:dyDescent="0.2">
      <c r="F119" s="23"/>
      <c r="G119" s="23"/>
    </row>
    <row r="120" spans="6:7" x14ac:dyDescent="0.2">
      <c r="F120" s="23"/>
      <c r="G120" s="23"/>
    </row>
    <row r="121" spans="6:7" x14ac:dyDescent="0.2">
      <c r="F121" s="23"/>
      <c r="G121" s="23"/>
    </row>
    <row r="122" spans="6:7" x14ac:dyDescent="0.2">
      <c r="F122" s="23"/>
      <c r="G122" s="23"/>
    </row>
    <row r="123" spans="6:7" x14ac:dyDescent="0.2">
      <c r="F123" s="23"/>
      <c r="G123" s="23"/>
    </row>
    <row r="124" spans="6:7" x14ac:dyDescent="0.2">
      <c r="F124" s="23"/>
      <c r="G124" s="23"/>
    </row>
    <row r="125" spans="6:7" x14ac:dyDescent="0.2">
      <c r="F125" s="23"/>
      <c r="G125" s="23"/>
    </row>
    <row r="126" spans="6:7" x14ac:dyDescent="0.2">
      <c r="F126" s="23"/>
      <c r="G126" s="23"/>
    </row>
    <row r="127" spans="6:7" x14ac:dyDescent="0.2">
      <c r="F127" s="23"/>
      <c r="G127" s="23"/>
    </row>
    <row r="128" spans="6:7" x14ac:dyDescent="0.2">
      <c r="F128" s="23"/>
      <c r="G128" s="23"/>
    </row>
    <row r="129" spans="6:7" x14ac:dyDescent="0.2">
      <c r="F129" s="23"/>
      <c r="G129" s="23"/>
    </row>
    <row r="130" spans="6:7" x14ac:dyDescent="0.2">
      <c r="F130" s="23"/>
      <c r="G130" s="23"/>
    </row>
    <row r="131" spans="6:7" x14ac:dyDescent="0.2">
      <c r="F131" s="23"/>
      <c r="G131" s="23"/>
    </row>
    <row r="132" spans="6:7" x14ac:dyDescent="0.2">
      <c r="F132" s="23"/>
      <c r="G132" s="23"/>
    </row>
    <row r="133" spans="6:7" x14ac:dyDescent="0.2">
      <c r="F133" s="23"/>
      <c r="G133" s="23"/>
    </row>
    <row r="134" spans="6:7" x14ac:dyDescent="0.2">
      <c r="F134" s="23"/>
      <c r="G134" s="23"/>
    </row>
    <row r="135" spans="6:7" x14ac:dyDescent="0.2">
      <c r="F135" s="23"/>
      <c r="G135" s="23"/>
    </row>
    <row r="136" spans="6:7" x14ac:dyDescent="0.2">
      <c r="F136" s="23"/>
      <c r="G136" s="23"/>
    </row>
    <row r="137" spans="6:7" x14ac:dyDescent="0.2">
      <c r="F137" s="23"/>
      <c r="G137" s="23"/>
    </row>
    <row r="138" spans="6:7" x14ac:dyDescent="0.2">
      <c r="F138" s="23"/>
      <c r="G138" s="23"/>
    </row>
    <row r="139" spans="6:7" x14ac:dyDescent="0.2">
      <c r="F139" s="23"/>
      <c r="G139" s="23"/>
    </row>
    <row r="140" spans="6:7" x14ac:dyDescent="0.2">
      <c r="F140" s="23"/>
      <c r="G140" s="23"/>
    </row>
    <row r="141" spans="6:7" x14ac:dyDescent="0.2">
      <c r="F141" s="23"/>
      <c r="G141" s="23"/>
    </row>
    <row r="142" spans="6:7" x14ac:dyDescent="0.2">
      <c r="F142" s="23"/>
      <c r="G142" s="23"/>
    </row>
    <row r="143" spans="6:7" x14ac:dyDescent="0.2">
      <c r="F143" s="23"/>
      <c r="G143" s="23"/>
    </row>
    <row r="144" spans="6:7" x14ac:dyDescent="0.2">
      <c r="F144" s="23"/>
      <c r="G144" s="23"/>
    </row>
    <row r="145" spans="6:7" x14ac:dyDescent="0.2">
      <c r="F145" s="23"/>
      <c r="G145" s="23"/>
    </row>
    <row r="146" spans="6:7" x14ac:dyDescent="0.2">
      <c r="F146" s="23"/>
      <c r="G146" s="23"/>
    </row>
    <row r="147" spans="6:7" x14ac:dyDescent="0.2">
      <c r="F147" s="23"/>
      <c r="G147" s="23"/>
    </row>
    <row r="148" spans="6:7" x14ac:dyDescent="0.2">
      <c r="F148" s="23"/>
      <c r="G148" s="23"/>
    </row>
    <row r="149" spans="6:7" x14ac:dyDescent="0.2">
      <c r="F149" s="23"/>
      <c r="G149" s="23"/>
    </row>
    <row r="150" spans="6:7" x14ac:dyDescent="0.2">
      <c r="F150" s="23"/>
      <c r="G150" s="23"/>
    </row>
    <row r="151" spans="6:7" x14ac:dyDescent="0.2">
      <c r="F151" s="23"/>
      <c r="G151" s="23"/>
    </row>
    <row r="152" spans="6:7" x14ac:dyDescent="0.2">
      <c r="F152" s="23"/>
      <c r="G152" s="23"/>
    </row>
    <row r="153" spans="6:7" x14ac:dyDescent="0.2">
      <c r="F153" s="23"/>
      <c r="G153" s="23"/>
    </row>
    <row r="154" spans="6:7" x14ac:dyDescent="0.2">
      <c r="F154" s="23"/>
      <c r="G154" s="23"/>
    </row>
    <row r="155" spans="6:7" x14ac:dyDescent="0.2">
      <c r="F155" s="23"/>
      <c r="G155" s="23"/>
    </row>
    <row r="156" spans="6:7" x14ac:dyDescent="0.2">
      <c r="F156" s="23"/>
      <c r="G156" s="23"/>
    </row>
    <row r="157" spans="6:7" x14ac:dyDescent="0.2">
      <c r="F157" s="23"/>
      <c r="G157" s="23"/>
    </row>
    <row r="158" spans="6:7" x14ac:dyDescent="0.2">
      <c r="F158" s="23"/>
      <c r="G158" s="23"/>
    </row>
    <row r="159" spans="6:7" x14ac:dyDescent="0.2">
      <c r="F159" s="23"/>
      <c r="G159" s="23"/>
    </row>
    <row r="160" spans="6:7" x14ac:dyDescent="0.2">
      <c r="F160" s="23"/>
      <c r="G160" s="23"/>
    </row>
    <row r="161" spans="6:7" x14ac:dyDescent="0.2">
      <c r="F161" s="23"/>
      <c r="G161" s="23"/>
    </row>
    <row r="162" spans="6:7" x14ac:dyDescent="0.2">
      <c r="F162" s="23"/>
      <c r="G162" s="23"/>
    </row>
    <row r="163" spans="6:7" x14ac:dyDescent="0.2">
      <c r="F163" s="23"/>
      <c r="G163" s="23"/>
    </row>
  </sheetData>
  <mergeCells count="10">
    <mergeCell ref="E4:I4"/>
    <mergeCell ref="B18:D18"/>
    <mergeCell ref="J4:J5"/>
    <mergeCell ref="A1:K1"/>
    <mergeCell ref="K4:K5"/>
    <mergeCell ref="A2:K2"/>
    <mergeCell ref="C4:C5"/>
    <mergeCell ref="D4:D5"/>
    <mergeCell ref="A4:A5"/>
    <mergeCell ref="B4:B5"/>
  </mergeCells>
  <hyperlinks>
    <hyperlink ref="B18" r:id="rId1"/>
  </hyperlinks>
  <pageMargins left="0.78740157480314965" right="0" top="0.59055118110236227" bottom="0.39370078740157483" header="0.31496062992125984" footer="0"/>
  <pageSetup paperSize="9" scale="63"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PLIEGO MINSA</vt:lpstr>
      <vt:lpstr>UE ADSCRITAS AL PLIEGO MINSA</vt:lpstr>
      <vt:lpstr>CONSOLIDADO!Área_de_impresión</vt:lpstr>
      <vt:lpstr>'PLIEGO MINSA'!Área_de_impresión</vt:lpstr>
      <vt:lpstr>'UE ADSCRITAS AL PLIEGO MINSA'!Área_de_impresión</vt:lpstr>
      <vt:lpstr>'PLIEGO MINSA'!Títulos_a_imprimir</vt:lpstr>
      <vt:lpstr>'UE ADSCRITAS AL PLIEGO MINSA'!Títulos_a_imprimir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dc:title>
  <dc:creator>MARY REVELO</dc:creator>
  <cp:lastModifiedBy>Mary</cp:lastModifiedBy>
  <cp:lastPrinted>2020-03-09T17:53:57Z</cp:lastPrinted>
  <dcterms:created xsi:type="dcterms:W3CDTF">2009-03-02T15:11:29Z</dcterms:created>
  <dcterms:modified xsi:type="dcterms:W3CDTF">2021-03-09T08:05:39Z</dcterms:modified>
</cp:coreProperties>
</file>