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al 21.03.2021\PORTAL  TRANSP  SAIP\PORTAL TRANSPARENCIA\INFORMAC. para el PORTAL.Comunicaciones\Transparencia Deveng 2021\Marzo 2021\"/>
    </mc:Choice>
  </mc:AlternateContent>
  <bookViews>
    <workbookView xWindow="0" yWindow="0" windowWidth="28800" windowHeight="12435" activeTab="1"/>
  </bookViews>
  <sheets>
    <sheet name="CONSOLIDADO" sheetId="11" r:id="rId1"/>
    <sheet name="PLIEGO MINSA" sheetId="5" r:id="rId2"/>
    <sheet name="UE ADSCRITAS AL PLIEGO MINSA" sheetId="9" r:id="rId3"/>
  </sheets>
  <definedNames>
    <definedName name="_xlnm._FilterDatabase" localSheetId="1" hidden="1">'PLIEGO MINSA'!$A$5:$K$83</definedName>
    <definedName name="_xlnm._FilterDatabase" localSheetId="2" hidden="1">'UE ADSCRITAS AL PLIEGO MINSA'!#REF!</definedName>
    <definedName name="_xlnm.Print_Area" localSheetId="0">CONSOLIDADO!$B$2:$E$30</definedName>
    <definedName name="_xlnm.Print_Area" localSheetId="1">'PLIEGO MINSA'!$A$1:$K$83</definedName>
    <definedName name="_xlnm.Print_Area" localSheetId="2">'UE ADSCRITAS AL PLIEGO MINSA'!$A$1:$K$20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C19" i="11" l="1"/>
  <c r="H9" i="9" l="1"/>
  <c r="J9" i="9" s="1"/>
  <c r="D7" i="5"/>
  <c r="I9" i="9" l="1"/>
  <c r="F79" i="5"/>
  <c r="G79" i="5"/>
  <c r="F77" i="5"/>
  <c r="H77" i="5" s="1"/>
  <c r="G77" i="5"/>
  <c r="F75" i="5"/>
  <c r="G75" i="5"/>
  <c r="H75" i="5" s="1"/>
  <c r="F73" i="5"/>
  <c r="G73" i="5"/>
  <c r="H73" i="5" s="1"/>
  <c r="F28" i="5"/>
  <c r="G28" i="5"/>
  <c r="D28" i="5"/>
  <c r="G26" i="5"/>
  <c r="F26" i="5"/>
  <c r="H26" i="5" s="1"/>
  <c r="F21" i="5"/>
  <c r="G21" i="5"/>
  <c r="G19" i="5"/>
  <c r="F19" i="5"/>
  <c r="H19" i="5" s="1"/>
  <c r="D17" i="11" s="1"/>
  <c r="G17" i="5"/>
  <c r="F17" i="5"/>
  <c r="G15" i="5"/>
  <c r="F15" i="5"/>
  <c r="H15" i="5" s="1"/>
  <c r="F12" i="5"/>
  <c r="G12" i="5"/>
  <c r="H12" i="5" s="1"/>
  <c r="D14" i="11" s="1"/>
  <c r="H8" i="5"/>
  <c r="H9" i="5"/>
  <c r="H10" i="5"/>
  <c r="H11" i="5"/>
  <c r="H13" i="5"/>
  <c r="H14" i="5"/>
  <c r="H16" i="5"/>
  <c r="H17" i="5"/>
  <c r="H18" i="5"/>
  <c r="H20" i="5"/>
  <c r="I20" i="5" s="1"/>
  <c r="H22" i="5"/>
  <c r="H23" i="5"/>
  <c r="H24" i="5"/>
  <c r="H25" i="5"/>
  <c r="H27" i="5"/>
  <c r="J27" i="5" s="1"/>
  <c r="K27" i="5" s="1"/>
  <c r="H29" i="5"/>
  <c r="H30" i="5"/>
  <c r="J30" i="5" s="1"/>
  <c r="K30" i="5" s="1"/>
  <c r="H31" i="5"/>
  <c r="H32" i="5"/>
  <c r="H33" i="5"/>
  <c r="H34" i="5"/>
  <c r="H35" i="5"/>
  <c r="H36" i="5"/>
  <c r="H37" i="5"/>
  <c r="H38" i="5"/>
  <c r="H39" i="5"/>
  <c r="H40" i="5"/>
  <c r="H41" i="5"/>
  <c r="H42" i="5"/>
  <c r="H43" i="5"/>
  <c r="H44" i="5"/>
  <c r="H45" i="5"/>
  <c r="H46" i="5"/>
  <c r="H47" i="5"/>
  <c r="H48" i="5"/>
  <c r="H49" i="5"/>
  <c r="H50" i="5"/>
  <c r="H51" i="5"/>
  <c r="J51" i="5" s="1"/>
  <c r="K51" i="5" s="1"/>
  <c r="H52" i="5"/>
  <c r="J52" i="5" s="1"/>
  <c r="K52" i="5" s="1"/>
  <c r="H53" i="5"/>
  <c r="H54" i="5"/>
  <c r="H55" i="5"/>
  <c r="H56" i="5"/>
  <c r="H57" i="5"/>
  <c r="H58" i="5"/>
  <c r="H59" i="5"/>
  <c r="H60" i="5"/>
  <c r="H61" i="5"/>
  <c r="H62" i="5"/>
  <c r="H63" i="5"/>
  <c r="H64" i="5"/>
  <c r="H65" i="5"/>
  <c r="H66" i="5"/>
  <c r="H67" i="5"/>
  <c r="H68" i="5"/>
  <c r="H69" i="5"/>
  <c r="H70" i="5"/>
  <c r="H71" i="5"/>
  <c r="J71" i="5" s="1"/>
  <c r="K71" i="5" s="1"/>
  <c r="H72" i="5"/>
  <c r="J72" i="5" s="1"/>
  <c r="K72" i="5" s="1"/>
  <c r="H74" i="5"/>
  <c r="H76" i="5"/>
  <c r="H78" i="5"/>
  <c r="H80" i="5"/>
  <c r="I27" i="5"/>
  <c r="J54" i="5"/>
  <c r="K54" i="5" s="1"/>
  <c r="J14" i="5"/>
  <c r="K14" i="5" s="1"/>
  <c r="G7" i="5"/>
  <c r="F7" i="5"/>
  <c r="H7" i="5" s="1"/>
  <c r="I53" i="5"/>
  <c r="J13" i="5"/>
  <c r="K13" i="5" s="1"/>
  <c r="J31" i="5"/>
  <c r="I31" i="5"/>
  <c r="D26" i="5"/>
  <c r="D19" i="5"/>
  <c r="D12" i="5"/>
  <c r="E19" i="5"/>
  <c r="C17" i="11" s="1"/>
  <c r="E28" i="5"/>
  <c r="E12" i="5"/>
  <c r="C14" i="11" s="1"/>
  <c r="E26" i="5"/>
  <c r="H79" i="5" l="1"/>
  <c r="E17" i="11"/>
  <c r="J26" i="5"/>
  <c r="D19" i="11"/>
  <c r="E19" i="11" s="1"/>
  <c r="J19" i="5"/>
  <c r="E14" i="11"/>
  <c r="H28" i="5"/>
  <c r="J12" i="5"/>
  <c r="H21" i="5"/>
  <c r="F6" i="5"/>
  <c r="G6" i="5"/>
  <c r="I52" i="5"/>
  <c r="J20" i="5"/>
  <c r="K20" i="5" s="1"/>
  <c r="I12" i="5"/>
  <c r="I72" i="5"/>
  <c r="I71" i="5"/>
  <c r="I54" i="5"/>
  <c r="J53" i="5"/>
  <c r="K53" i="5" s="1"/>
  <c r="I51" i="5"/>
  <c r="I14" i="5"/>
  <c r="I13" i="5"/>
  <c r="I30" i="5"/>
  <c r="I26" i="5"/>
  <c r="I19" i="5"/>
  <c r="H14" i="9"/>
  <c r="J14" i="9" s="1"/>
  <c r="K14" i="9" s="1"/>
  <c r="H6" i="5" l="1"/>
  <c r="I14" i="9"/>
  <c r="J70" i="5"/>
  <c r="K70" i="5" s="1"/>
  <c r="J69" i="5"/>
  <c r="K69" i="5" s="1"/>
  <c r="J61" i="5"/>
  <c r="K61" i="5" s="1"/>
  <c r="I60" i="5"/>
  <c r="J55" i="5"/>
  <c r="K55" i="5" s="1"/>
  <c r="J48" i="5"/>
  <c r="K48" i="5" s="1"/>
  <c r="J47" i="5"/>
  <c r="K47" i="5" s="1"/>
  <c r="I46" i="5"/>
  <c r="J45" i="5"/>
  <c r="K45" i="5" s="1"/>
  <c r="I32" i="5"/>
  <c r="J29" i="5"/>
  <c r="I10" i="5"/>
  <c r="I42" i="5"/>
  <c r="J42" i="5"/>
  <c r="K42" i="5" s="1"/>
  <c r="E7" i="9"/>
  <c r="G15" i="9"/>
  <c r="G7" i="9"/>
  <c r="G6" i="9" s="1"/>
  <c r="H6" i="9" s="1"/>
  <c r="H16" i="9"/>
  <c r="H15" i="9"/>
  <c r="H13" i="9"/>
  <c r="H12" i="9"/>
  <c r="H11" i="9"/>
  <c r="H10" i="9"/>
  <c r="H8" i="9"/>
  <c r="H7" i="9" l="1"/>
  <c r="I61" i="5"/>
  <c r="J10" i="5"/>
  <c r="K10" i="5" s="1"/>
  <c r="J46" i="5"/>
  <c r="J60" i="5"/>
  <c r="K60" i="5" s="1"/>
  <c r="I48" i="5"/>
  <c r="I45" i="5"/>
  <c r="I70" i="5"/>
  <c r="I69" i="5"/>
  <c r="I55" i="5"/>
  <c r="I47" i="5"/>
  <c r="J32" i="5"/>
  <c r="I29" i="5"/>
  <c r="F15" i="9" l="1"/>
  <c r="E15" i="9"/>
  <c r="D15" i="9"/>
  <c r="I66" i="5"/>
  <c r="J25" i="5"/>
  <c r="K25" i="5" s="1"/>
  <c r="I25" i="5"/>
  <c r="I24" i="5"/>
  <c r="J23" i="5"/>
  <c r="K23" i="5" s="1"/>
  <c r="J80" i="5"/>
  <c r="K80" i="5" s="1"/>
  <c r="E79" i="5"/>
  <c r="D79" i="5"/>
  <c r="E77" i="5"/>
  <c r="D77" i="5"/>
  <c r="E75" i="5"/>
  <c r="D75" i="5"/>
  <c r="I74" i="5"/>
  <c r="D21" i="11"/>
  <c r="E73" i="5"/>
  <c r="C21" i="11" s="1"/>
  <c r="D73" i="5"/>
  <c r="E21" i="5"/>
  <c r="D21" i="5"/>
  <c r="E17" i="5"/>
  <c r="D17" i="5"/>
  <c r="E15" i="5"/>
  <c r="D15" i="5"/>
  <c r="E21" i="11" l="1"/>
  <c r="J73" i="5"/>
  <c r="I73" i="5"/>
  <c r="I80" i="5"/>
  <c r="J74" i="5"/>
  <c r="K74" i="5" s="1"/>
  <c r="J66" i="5"/>
  <c r="K66" i="5" s="1"/>
  <c r="J24" i="5"/>
  <c r="K24" i="5" s="1"/>
  <c r="I23" i="5"/>
  <c r="D7" i="9" l="1"/>
  <c r="J16" i="9"/>
  <c r="J13" i="9"/>
  <c r="J12" i="9"/>
  <c r="J11" i="9"/>
  <c r="J10" i="9"/>
  <c r="J8" i="9"/>
  <c r="J78" i="5"/>
  <c r="J76" i="5"/>
  <c r="J68" i="5"/>
  <c r="J67" i="5"/>
  <c r="J65" i="5"/>
  <c r="J64" i="5"/>
  <c r="J63" i="5"/>
  <c r="J62" i="5"/>
  <c r="J59" i="5"/>
  <c r="J58" i="5"/>
  <c r="J57" i="5"/>
  <c r="J56" i="5"/>
  <c r="J50" i="5"/>
  <c r="J49" i="5"/>
  <c r="J44" i="5"/>
  <c r="J43" i="5"/>
  <c r="J41" i="5"/>
  <c r="J40" i="5"/>
  <c r="J39" i="5"/>
  <c r="J38" i="5"/>
  <c r="J37" i="5"/>
  <c r="J36" i="5"/>
  <c r="J35" i="5"/>
  <c r="J34" i="5"/>
  <c r="J33" i="5"/>
  <c r="J22" i="5"/>
  <c r="J18" i="5"/>
  <c r="J16" i="5"/>
  <c r="J11" i="5"/>
  <c r="J9" i="5"/>
  <c r="J8" i="5"/>
  <c r="J75" i="5"/>
  <c r="D6" i="5"/>
  <c r="D6" i="9" l="1"/>
  <c r="F7" i="9"/>
  <c r="J7" i="9" s="1"/>
  <c r="J15" i="9"/>
  <c r="J79" i="5"/>
  <c r="J77" i="5"/>
  <c r="J21" i="5"/>
  <c r="J17" i="5"/>
  <c r="J28" i="5" l="1"/>
  <c r="J7" i="5"/>
  <c r="F6" i="9"/>
  <c r="J6" i="9" s="1"/>
  <c r="E7" i="5" l="1"/>
  <c r="E6" i="5" s="1"/>
  <c r="K16" i="5" l="1"/>
  <c r="I16" i="5" l="1"/>
  <c r="K13" i="9"/>
  <c r="I13" i="9" l="1"/>
  <c r="K9" i="5" l="1"/>
  <c r="K11" i="5"/>
  <c r="I8" i="5" l="1"/>
  <c r="I11" i="5"/>
  <c r="I9" i="5"/>
  <c r="C24" i="11" l="1"/>
  <c r="D24" i="11" l="1"/>
  <c r="E24" i="11" s="1"/>
  <c r="I79" i="5"/>
  <c r="K33" i="5" l="1"/>
  <c r="I33" i="5"/>
  <c r="K18" i="5"/>
  <c r="I18" i="5"/>
  <c r="C16" i="11"/>
  <c r="D16" i="11" l="1"/>
  <c r="E16" i="11" s="1"/>
  <c r="I38" i="5"/>
  <c r="I36" i="5"/>
  <c r="I17" i="5" l="1"/>
  <c r="K38" i="5"/>
  <c r="K36" i="5"/>
  <c r="C15" i="11" l="1"/>
  <c r="K8" i="9"/>
  <c r="K16" i="9"/>
  <c r="K12" i="9"/>
  <c r="K11" i="9"/>
  <c r="K10" i="9"/>
  <c r="I8" i="9"/>
  <c r="I10" i="9" l="1"/>
  <c r="I11" i="9"/>
  <c r="I12" i="9"/>
  <c r="I16" i="9"/>
  <c r="I68" i="5" l="1"/>
  <c r="K67" i="5"/>
  <c r="K65" i="5"/>
  <c r="I64" i="5"/>
  <c r="I63" i="5"/>
  <c r="K62" i="5"/>
  <c r="I59" i="5"/>
  <c r="I58" i="5"/>
  <c r="I57" i="5"/>
  <c r="K56" i="5"/>
  <c r="I50" i="5"/>
  <c r="K49" i="5"/>
  <c r="K44" i="5"/>
  <c r="K43" i="5"/>
  <c r="I41" i="5"/>
  <c r="I40" i="5"/>
  <c r="I39" i="5"/>
  <c r="K37" i="5"/>
  <c r="K35" i="5"/>
  <c r="K34" i="5"/>
  <c r="K22" i="5"/>
  <c r="K68" i="5" l="1"/>
  <c r="K64" i="5"/>
  <c r="K58" i="5"/>
  <c r="K50" i="5"/>
  <c r="K63" i="5"/>
  <c r="I34" i="5"/>
  <c r="I62" i="5"/>
  <c r="I49" i="5"/>
  <c r="I43" i="5"/>
  <c r="I65" i="5"/>
  <c r="K59" i="5"/>
  <c r="K41" i="5"/>
  <c r="I35" i="5"/>
  <c r="I37" i="5"/>
  <c r="I56" i="5"/>
  <c r="K40" i="5"/>
  <c r="I44" i="5"/>
  <c r="I67" i="5"/>
  <c r="K57" i="5"/>
  <c r="K39" i="5"/>
  <c r="D22" i="11" l="1"/>
  <c r="C22" i="11"/>
  <c r="E22" i="11" l="1"/>
  <c r="I15" i="9" l="1"/>
  <c r="K78" i="5"/>
  <c r="K76" i="5"/>
  <c r="I28" i="5" l="1"/>
  <c r="D23" i="11"/>
  <c r="I78" i="5"/>
  <c r="I76" i="5"/>
  <c r="E6" i="9" l="1"/>
  <c r="I75" i="5" l="1"/>
  <c r="I77" i="5"/>
  <c r="C23" i="11"/>
  <c r="D18" i="11" l="1"/>
  <c r="C13" i="11" l="1"/>
  <c r="E23" i="11" l="1"/>
  <c r="C18" i="11" l="1"/>
  <c r="I22" i="5"/>
  <c r="E18" i="11" l="1"/>
  <c r="I21" i="5"/>
  <c r="C20" i="11"/>
  <c r="C12" i="11" s="1"/>
  <c r="D20" i="11" l="1"/>
  <c r="E20" i="11" l="1"/>
  <c r="C26" i="11" l="1"/>
  <c r="C25" i="11" l="1"/>
  <c r="C11" i="11" s="1"/>
  <c r="D25" i="11" l="1"/>
  <c r="E25" i="11" s="1"/>
  <c r="I7" i="9"/>
  <c r="D26" i="11" l="1"/>
  <c r="E26" i="11" l="1"/>
  <c r="I6" i="9"/>
  <c r="I7" i="5" l="1"/>
  <c r="D13" i="11" l="1"/>
  <c r="E13" i="11" l="1"/>
  <c r="E10" i="11" l="1"/>
  <c r="D15" i="11"/>
  <c r="I15" i="5"/>
  <c r="E15" i="11" l="1"/>
  <c r="D12" i="11"/>
  <c r="J6" i="5"/>
  <c r="I6" i="5"/>
  <c r="J15" i="5"/>
  <c r="D11" i="11" l="1"/>
  <c r="E11" i="11" s="1"/>
  <c r="E12" i="11"/>
</calcChain>
</file>

<file path=xl/sharedStrings.xml><?xml version="1.0" encoding="utf-8"?>
<sst xmlns="http://schemas.openxmlformats.org/spreadsheetml/2006/main" count="151" uniqueCount="135">
  <si>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</si>
  <si>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</si>
  <si>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</si>
  <si>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</si>
  <si>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</si>
  <si>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</si>
  <si>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</si>
  <si>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</si>
  <si>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</si>
  <si>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</si>
  <si>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</si>
  <si>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</si>
  <si>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</si>
  <si>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</si>
  <si>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</si>
  <si>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</si>
  <si>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</si>
  <si>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</si>
  <si>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</si>
  <si>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</si>
  <si>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</si>
  <si>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</si>
  <si>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</si>
  <si>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</si>
  <si>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</si>
  <si>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</si>
  <si>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</si>
  <si>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</si>
  <si>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</si>
  <si>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</si>
  <si>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</si>
  <si>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</si>
  <si>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</si>
  <si>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</si>
  <si>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</si>
  <si>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</si>
  <si>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</si>
  <si>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</si>
  <si>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</si>
  <si>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</si>
  <si>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</si>
  <si>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</si>
  <si>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</si>
  <si>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</si>
  <si>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</si>
  <si>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</si>
  <si>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</si>
  <si>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</si>
  <si>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</si>
  <si>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</si>
  <si>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</si>
  <si>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</si>
  <si>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</si>
  <si>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</si>
  <si>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</si>
  <si>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</si>
  <si>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</si>
  <si>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</si>
  <si>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</si>
  <si>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</si>
  <si>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</si>
  <si>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</si>
  <si>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</si>
  <si>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</si>
  <si>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</si>
  <si>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</si>
  <si>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</si>
  <si>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</si>
  <si>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</si>
  <si>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</si>
  <si>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</si>
  <si>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</si>
  <si>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</si>
  <si>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</si>
  <si>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</si>
  <si>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</si>
  <si>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</si>
  <si>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</si>
  <si>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</si>
  <si>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2404526: MEJORAMIENTO DE LOS SERVICIOS DE SALUD EN EE.SS I-1 ROSARIO BAJO - DISTRITO DE EL CARMEN DE LA FRONTERA - PROVINCIA DE HUANCABAMBA - DEPARTAMENTO DE PIURA</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</si>
  <si>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</si>
  <si>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</si>
  <si>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</si>
  <si>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</si>
  <si>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</si>
  <si>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</si>
  <si>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</si>
  <si>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</si>
  <si>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</si>
  <si>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</si>
  <si>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</si>
  <si>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</si>
  <si>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</si>
  <si>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</si>
  <si>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</si>
  <si>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</si>
  <si>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</si>
  <si>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</si>
  <si>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</si>
  <si>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</si>
  <si>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</si>
  <si>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2386577: MEJORAMIENTO DE LOS SERVICIOS DE SALUD DEL HOSPITAL DE APOYO YUNGAY, DISTRITO Y PROVINCIA DE YUNGAY, DEPARTAMENTO ANCASH / 2</t>
  </si>
  <si>
    <t>AL MES DE MARZO 2021</t>
  </si>
  <si>
    <t>FUENTE DE INFORMACION: Transparencia Económica - Ministerio de Economía y Finanzas de fecha 05.04.2021</t>
  </si>
  <si>
    <t>DEL MINISTERIO DE SALUD AL MES DE MARZO 2021</t>
  </si>
  <si>
    <t>AL PLIEGO DEL MINISTERIO DE SALUD AL MES DE MARZO 2021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</si>
  <si>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</si>
  <si>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</si>
  <si>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</si>
  <si>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</si>
  <si>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</si>
  <si>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</si>
  <si>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</si>
  <si>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</si>
  <si>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</si>
  <si>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</si>
  <si>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</si>
  <si>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</si>
  <si>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</si>
  <si>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</si>
  <si>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</si>
  <si>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Ejecución acumulada al mes de Febrero (Devengado)</t>
  </si>
  <si>
    <t>Nivel de Ejecución Mes Marzo (Devengado)</t>
  </si>
  <si>
    <t>Ejecución acumulada al mes de Febrero   (Devengado)</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</si>
  <si>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</si>
  <si>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</si>
  <si>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</si>
  <si>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</si>
  <si>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</si>
  <si>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</si>
  <si>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</si>
  <si>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</si>
  <si>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</si>
  <si>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1/     Convenio suscrito con fecha 25.06.2020 entre el GORE Cusco y el MINSA para co-ejecución de la obra "Mejoramiento de la Capacidad Resolutiva de los Servicios de Salud del Hospital Antonio Lorena Nivel III-1-Cusco".
Monto Inversión por S/ 665,268,217
Ejecutado GORE Cusco a Marzo 2021: 224 558 539.00</t>
  </si>
  <si>
    <t>1/     Proyecto Multisectorial, monto de inversión por                   S/ 330,000,000 que tiene como Unidad Formuladora a la PCM - CONCYTEC, corresponde a Salud en el año 2021 un PIM de S/ 1,111,375.00 y un devengado de S/ 150,000.00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</si>
</sst>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0">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3" fontId="35" fillId="0" borderId="2" xfId="0" applyNumberFormat="1" applyFont="1" applyBorder="1" applyAlignment="1">
      <alignment vertical="center" wrapText="1"/>
    </xf>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5" fillId="0" borderId="0" xfId="10" applyFont="1" applyAlignment="1">
      <alignment horizontal="justify" vertical="top"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5"/>
  <sheetViews>
    <sheetView workbookViewId="0">
      <selection activeCell="G14" sqref="G14"/>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5" bestFit="1" customWidth="1"/>
    <col min="7" max="7" width="16.85546875" style="108" customWidth="1"/>
    <col min="8" max="8" width="17.7109375" style="1" bestFit="1" customWidth="1"/>
    <col min="9" max="9" width="18.42578125" style="1" bestFit="1" customWidth="1"/>
    <col min="10" max="16384" width="11.42578125" style="1"/>
  </cols>
  <sheetData>
    <row r="1" spans="2:9" ht="6.75" customHeight="1" x14ac:dyDescent="0.2">
      <c r="B1" s="143"/>
      <c r="C1" s="143"/>
      <c r="D1" s="143"/>
    </row>
    <row r="2" spans="2:9" ht="15.75" customHeight="1" x14ac:dyDescent="0.2">
      <c r="B2" s="144" t="s">
        <v>18</v>
      </c>
      <c r="C2" s="144"/>
      <c r="D2" s="144"/>
      <c r="E2" s="144"/>
      <c r="F2" s="126"/>
    </row>
    <row r="3" spans="2:9" ht="15" customHeight="1" x14ac:dyDescent="0.2">
      <c r="B3" s="144" t="s">
        <v>102</v>
      </c>
      <c r="C3" s="144"/>
      <c r="D3" s="144"/>
      <c r="E3" s="144"/>
    </row>
    <row r="4" spans="2:9" x14ac:dyDescent="0.2">
      <c r="B4" s="145"/>
      <c r="C4" s="145"/>
      <c r="D4" s="145"/>
    </row>
    <row r="5" spans="2:9" ht="12.75" customHeight="1" x14ac:dyDescent="0.2">
      <c r="B5" s="142" t="s">
        <v>73</v>
      </c>
      <c r="C5" s="142"/>
      <c r="D5" s="142"/>
      <c r="F5" s="127"/>
    </row>
    <row r="6" spans="2:9" ht="12.75" customHeight="1" x14ac:dyDescent="0.2">
      <c r="B6" s="142" t="s">
        <v>4</v>
      </c>
      <c r="C6" s="142"/>
      <c r="D6" s="142"/>
      <c r="F6" s="127"/>
    </row>
    <row r="7" spans="2:9" ht="12.75" customHeight="1" thickBot="1" x14ac:dyDescent="0.25">
      <c r="B7" s="2"/>
      <c r="C7" s="2"/>
      <c r="D7" s="2"/>
      <c r="F7" s="127"/>
    </row>
    <row r="8" spans="2:9" ht="13.5" customHeight="1" thickBot="1" x14ac:dyDescent="0.25">
      <c r="B8" s="138" t="s">
        <v>1</v>
      </c>
      <c r="C8" s="139" t="s">
        <v>2</v>
      </c>
      <c r="D8" s="140" t="s">
        <v>88</v>
      </c>
      <c r="E8" s="138" t="s">
        <v>7</v>
      </c>
    </row>
    <row r="9" spans="2:9" ht="39" customHeight="1" thickBot="1" x14ac:dyDescent="0.25">
      <c r="B9" s="138"/>
      <c r="C9" s="139"/>
      <c r="D9" s="141"/>
      <c r="E9" s="138"/>
    </row>
    <row r="10" spans="2:9" s="8" customFormat="1" ht="27" customHeight="1" thickBot="1" x14ac:dyDescent="0.25">
      <c r="B10" s="4" t="s">
        <v>0</v>
      </c>
      <c r="C10" s="7">
        <v>875310945</v>
      </c>
      <c r="D10" s="7">
        <v>127878147</v>
      </c>
      <c r="E10" s="45">
        <f t="shared" ref="E10:E26" si="0">D10/C10%</f>
        <v>14.609453672488925</v>
      </c>
      <c r="F10" s="128"/>
      <c r="G10" s="109"/>
    </row>
    <row r="11" spans="2:9" s="8" customFormat="1" ht="24.75" customHeight="1" thickBot="1" x14ac:dyDescent="0.25">
      <c r="B11" s="77" t="s">
        <v>17</v>
      </c>
      <c r="C11" s="7">
        <f>C12+C25+C26</f>
        <v>875005555</v>
      </c>
      <c r="D11" s="7">
        <f>D12+D25+D26</f>
        <v>127875148</v>
      </c>
      <c r="E11" s="45">
        <f>D11/C11%</f>
        <v>14.614209849216328</v>
      </c>
      <c r="F11" s="128"/>
      <c r="G11" s="109"/>
    </row>
    <row r="12" spans="2:9" ht="18" customHeight="1" x14ac:dyDescent="0.2">
      <c r="B12" s="9" t="s">
        <v>3</v>
      </c>
      <c r="C12" s="10">
        <f>SUM(C13:C24)</f>
        <v>854314112</v>
      </c>
      <c r="D12" s="10">
        <f>SUM(D13:D24)</f>
        <v>127418735</v>
      </c>
      <c r="E12" s="78">
        <f t="shared" si="0"/>
        <v>14.914740750530878</v>
      </c>
      <c r="F12" s="112"/>
      <c r="G12" s="112"/>
    </row>
    <row r="13" spans="2:9" ht="20.100000000000001" customHeight="1" x14ac:dyDescent="0.2">
      <c r="B13" s="134" t="s">
        <v>20</v>
      </c>
      <c r="C13" s="114">
        <f>'PLIEGO MINSA'!E7</f>
        <v>334817062</v>
      </c>
      <c r="D13" s="84">
        <f>'PLIEGO MINSA'!H7</f>
        <v>91490860</v>
      </c>
      <c r="E13" s="12">
        <f t="shared" si="0"/>
        <v>27.325626553643193</v>
      </c>
      <c r="F13" s="112"/>
      <c r="G13" s="112"/>
      <c r="I13" s="106"/>
    </row>
    <row r="14" spans="2:9" ht="20.100000000000001" customHeight="1" x14ac:dyDescent="0.2">
      <c r="B14" s="135" t="s">
        <v>125</v>
      </c>
      <c r="C14" s="114">
        <f>'PLIEGO MINSA'!E12</f>
        <v>1122300</v>
      </c>
      <c r="D14" s="84">
        <f>'PLIEGO MINSA'!H12</f>
        <v>960300</v>
      </c>
      <c r="E14" s="12">
        <f t="shared" si="0"/>
        <v>85.565356856455494</v>
      </c>
      <c r="F14" s="112"/>
      <c r="G14" s="112"/>
      <c r="I14" s="106"/>
    </row>
    <row r="15" spans="2:9" ht="20.100000000000001" customHeight="1" x14ac:dyDescent="0.2">
      <c r="B15" s="134" t="s">
        <v>63</v>
      </c>
      <c r="C15" s="114">
        <f>'PLIEGO MINSA'!E15</f>
        <v>1600000</v>
      </c>
      <c r="D15" s="84">
        <f>'PLIEGO MINSA'!H15</f>
        <v>0</v>
      </c>
      <c r="E15" s="12">
        <f t="shared" si="0"/>
        <v>0</v>
      </c>
      <c r="F15" s="112"/>
      <c r="G15" s="112"/>
      <c r="I15" s="106"/>
    </row>
    <row r="16" spans="2:9" ht="20.100000000000001" customHeight="1" x14ac:dyDescent="0.2">
      <c r="B16" s="134" t="s">
        <v>67</v>
      </c>
      <c r="C16" s="114">
        <f>'PLIEGO MINSA'!E17</f>
        <v>961745</v>
      </c>
      <c r="D16" s="84">
        <f>'PLIEGO MINSA'!H17</f>
        <v>170607</v>
      </c>
      <c r="E16" s="12">
        <f t="shared" si="0"/>
        <v>17.739317594580683</v>
      </c>
      <c r="F16" s="112"/>
      <c r="G16" s="106"/>
      <c r="I16" s="106"/>
    </row>
    <row r="17" spans="2:9" ht="20.100000000000001" customHeight="1" x14ac:dyDescent="0.2">
      <c r="B17" s="134" t="s">
        <v>126</v>
      </c>
      <c r="C17" s="114">
        <f>'PLIEGO MINSA'!E19</f>
        <v>76300</v>
      </c>
      <c r="D17" s="84">
        <f>'PLIEGO MINSA'!H19</f>
        <v>0</v>
      </c>
      <c r="E17" s="12">
        <f t="shared" si="0"/>
        <v>0</v>
      </c>
      <c r="F17" s="112"/>
      <c r="G17" s="106"/>
      <c r="I17" s="106"/>
    </row>
    <row r="18" spans="2:9" ht="20.100000000000001" customHeight="1" x14ac:dyDescent="0.2">
      <c r="B18" s="113" t="s">
        <v>68</v>
      </c>
      <c r="C18" s="114">
        <f>'PLIEGO MINSA'!E21</f>
        <v>5979999</v>
      </c>
      <c r="D18" s="114">
        <f>'PLIEGO MINSA'!H21</f>
        <v>1347</v>
      </c>
      <c r="E18" s="12">
        <f t="shared" si="0"/>
        <v>2.2525087378777155E-2</v>
      </c>
      <c r="F18" s="112"/>
      <c r="H18" s="112"/>
      <c r="I18" s="112"/>
    </row>
    <row r="19" spans="2:9" ht="20.100000000000001" customHeight="1" x14ac:dyDescent="0.2">
      <c r="B19" s="113" t="s">
        <v>127</v>
      </c>
      <c r="C19" s="114">
        <f>'PLIEGO MINSA'!E27</f>
        <v>27986</v>
      </c>
      <c r="D19" s="114">
        <f>'PLIEGO MINSA'!H26</f>
        <v>0</v>
      </c>
      <c r="E19" s="12">
        <f t="shared" si="0"/>
        <v>0</v>
      </c>
      <c r="F19" s="112"/>
      <c r="H19" s="112"/>
      <c r="I19" s="112"/>
    </row>
    <row r="20" spans="2:9" ht="20.100000000000001" customHeight="1" x14ac:dyDescent="0.2">
      <c r="B20" s="113" t="s">
        <v>128</v>
      </c>
      <c r="C20" s="114">
        <f>'PLIEGO MINSA'!E28</f>
        <v>499767923</v>
      </c>
      <c r="D20" s="114">
        <f>'PLIEGO MINSA'!H28</f>
        <v>34285521</v>
      </c>
      <c r="E20" s="115">
        <f t="shared" si="0"/>
        <v>6.8602884303160847</v>
      </c>
      <c r="F20" s="112"/>
      <c r="H20" s="112"/>
      <c r="I20" s="112"/>
    </row>
    <row r="21" spans="2:9" ht="19.5" customHeight="1" x14ac:dyDescent="0.2">
      <c r="B21" s="11" t="s">
        <v>129</v>
      </c>
      <c r="C21" s="114">
        <f>'PLIEGO MINSA'!E73</f>
        <v>720035</v>
      </c>
      <c r="D21" s="114">
        <f>'PLIEGO MINSA'!H73</f>
        <v>0</v>
      </c>
      <c r="E21" s="115">
        <f t="shared" si="0"/>
        <v>0</v>
      </c>
      <c r="F21" s="112"/>
      <c r="H21" s="112"/>
      <c r="I21" s="112"/>
    </row>
    <row r="22" spans="2:9" ht="20.100000000000001" customHeight="1" x14ac:dyDescent="0.2">
      <c r="B22" s="11" t="s">
        <v>130</v>
      </c>
      <c r="C22" s="114">
        <f>'PLIEGO MINSA'!E75</f>
        <v>3853834</v>
      </c>
      <c r="D22" s="114">
        <f>'PLIEGO MINSA'!H75</f>
        <v>510100</v>
      </c>
      <c r="E22" s="115">
        <f t="shared" si="0"/>
        <v>13.236169487320939</v>
      </c>
      <c r="F22" s="112"/>
      <c r="H22" s="112"/>
      <c r="I22" s="112"/>
    </row>
    <row r="23" spans="2:9" ht="20.100000000000001" customHeight="1" x14ac:dyDescent="0.2">
      <c r="B23" s="11" t="s">
        <v>131</v>
      </c>
      <c r="C23" s="114">
        <f>'PLIEGO MINSA'!E77</f>
        <v>4797830</v>
      </c>
      <c r="D23" s="114">
        <f>'PLIEGO MINSA'!H77</f>
        <v>0</v>
      </c>
      <c r="E23" s="115">
        <f t="shared" si="0"/>
        <v>0</v>
      </c>
      <c r="F23" s="112"/>
      <c r="H23" s="112"/>
      <c r="I23" s="112"/>
    </row>
    <row r="24" spans="2:9" ht="22.5" customHeight="1" thickBot="1" x14ac:dyDescent="0.25">
      <c r="B24" s="119" t="s">
        <v>132</v>
      </c>
      <c r="C24" s="120">
        <f>'PLIEGO MINSA'!E79</f>
        <v>589098</v>
      </c>
      <c r="D24" s="120">
        <f>'PLIEGO MINSA'!H79</f>
        <v>0</v>
      </c>
      <c r="E24" s="115">
        <f t="shared" si="0"/>
        <v>0</v>
      </c>
      <c r="F24" s="112"/>
      <c r="H24" s="112"/>
      <c r="I24" s="112"/>
    </row>
    <row r="25" spans="2:9" ht="17.25" customHeight="1" thickBot="1" x14ac:dyDescent="0.25">
      <c r="B25" s="69" t="s">
        <v>12</v>
      </c>
      <c r="C25" s="70">
        <f>'UE ADSCRITAS AL PLIEGO MINSA'!E7</f>
        <v>3641957</v>
      </c>
      <c r="D25" s="70">
        <f>'UE ADSCRITAS AL PLIEGO MINSA'!H7</f>
        <v>164603</v>
      </c>
      <c r="E25" s="71">
        <f t="shared" si="0"/>
        <v>4.5196305173290074</v>
      </c>
      <c r="F25" s="112"/>
    </row>
    <row r="26" spans="2:9" ht="19.5" customHeight="1" thickBot="1" x14ac:dyDescent="0.25">
      <c r="B26" s="69" t="s">
        <v>19</v>
      </c>
      <c r="C26" s="70">
        <f>'UE ADSCRITAS AL PLIEGO MINSA'!E15</f>
        <v>17049486</v>
      </c>
      <c r="D26" s="70">
        <f>'UE ADSCRITAS AL PLIEGO MINSA'!H15</f>
        <v>291810</v>
      </c>
      <c r="E26" s="71">
        <f t="shared" si="0"/>
        <v>1.711547198548977</v>
      </c>
      <c r="F26" s="112"/>
    </row>
    <row r="27" spans="2:9" x14ac:dyDescent="0.2">
      <c r="C27" s="5"/>
      <c r="D27" s="46"/>
    </row>
    <row r="28" spans="2:9" x14ac:dyDescent="0.2">
      <c r="B28" s="62" t="s">
        <v>103</v>
      </c>
      <c r="C28" s="64"/>
      <c r="D28" s="64"/>
    </row>
    <row r="29" spans="2:9" ht="12.75" customHeight="1" x14ac:dyDescent="0.2">
      <c r="B29" s="65" t="s">
        <v>6</v>
      </c>
      <c r="C29" s="64"/>
      <c r="D29" s="64"/>
      <c r="E29" s="5"/>
    </row>
    <row r="30" spans="2:9" ht="15.75" customHeight="1" x14ac:dyDescent="0.2">
      <c r="B30" s="136" t="s">
        <v>27</v>
      </c>
      <c r="C30" s="137"/>
      <c r="D30" s="137"/>
      <c r="E30" s="6"/>
    </row>
    <row r="31" spans="2:9" x14ac:dyDescent="0.2">
      <c r="D31" s="5"/>
    </row>
    <row r="33" spans="4:5" x14ac:dyDescent="0.2">
      <c r="D33" s="5"/>
      <c r="E33" s="6"/>
    </row>
    <row r="34" spans="4:5" x14ac:dyDescent="0.2">
      <c r="D34" s="5"/>
    </row>
    <row r="35" spans="4:5" x14ac:dyDescent="0.2">
      <c r="E35" s="6"/>
    </row>
  </sheetData>
  <mergeCells count="11">
    <mergeCell ref="B6:D6"/>
    <mergeCell ref="B1:D1"/>
    <mergeCell ref="B2:E2"/>
    <mergeCell ref="B3:E3"/>
    <mergeCell ref="B4:D4"/>
    <mergeCell ref="B5:D5"/>
    <mergeCell ref="B30:D30"/>
    <mergeCell ref="B8:B9"/>
    <mergeCell ref="C8:C9"/>
    <mergeCell ref="D8:D9"/>
    <mergeCell ref="E8:E9"/>
  </mergeCells>
  <hyperlinks>
    <hyperlink ref="B30"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1000"/>
  <sheetViews>
    <sheetView tabSelected="1" zoomScale="91" zoomScaleNormal="91" workbookViewId="0">
      <pane xSplit="2" ySplit="6" topLeftCell="C43" activePane="bottomRight" state="frozen"/>
      <selection pane="topRight" activeCell="C1" sqref="C1"/>
      <selection pane="bottomLeft" activeCell="A8" sqref="A8"/>
      <selection pane="bottomRight" activeCell="J46" sqref="J46"/>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11" customWidth="1"/>
    <col min="11" max="11" width="10.5703125" style="40" customWidth="1"/>
    <col min="12" max="16384" width="11.42578125" style="20"/>
  </cols>
  <sheetData>
    <row r="1" spans="1:11" s="18" customFormat="1" ht="18.75" customHeight="1" x14ac:dyDescent="0.2">
      <c r="A1" s="151" t="s">
        <v>21</v>
      </c>
      <c r="B1" s="151"/>
      <c r="C1" s="151"/>
      <c r="D1" s="151"/>
      <c r="E1" s="151"/>
      <c r="F1" s="151"/>
      <c r="G1" s="151"/>
      <c r="H1" s="151"/>
      <c r="I1" s="151"/>
      <c r="J1" s="151"/>
      <c r="K1" s="151"/>
    </row>
    <row r="2" spans="1:11" s="18" customFormat="1" ht="18.75" customHeight="1" x14ac:dyDescent="0.2">
      <c r="A2" s="152" t="s">
        <v>104</v>
      </c>
      <c r="B2" s="152"/>
      <c r="C2" s="152"/>
      <c r="D2" s="152"/>
      <c r="E2" s="152"/>
      <c r="F2" s="152"/>
      <c r="G2" s="152"/>
      <c r="H2" s="152"/>
      <c r="I2" s="152"/>
      <c r="J2" s="152"/>
      <c r="K2" s="152"/>
    </row>
    <row r="3" spans="1:11" s="18" customFormat="1" ht="18.75" customHeight="1" x14ac:dyDescent="0.2">
      <c r="B3" s="121"/>
      <c r="C3" s="121"/>
      <c r="D3" s="123"/>
      <c r="E3" s="124"/>
      <c r="F3" s="124"/>
      <c r="G3" s="124"/>
      <c r="H3" s="124"/>
      <c r="I3" s="123"/>
      <c r="J3" s="124"/>
      <c r="K3" s="121"/>
    </row>
    <row r="4" spans="1:11" s="18" customFormat="1" ht="13.5" customHeight="1" x14ac:dyDescent="0.2">
      <c r="A4" s="149" t="s">
        <v>45</v>
      </c>
      <c r="B4" s="149" t="s">
        <v>5</v>
      </c>
      <c r="C4" s="157" t="s">
        <v>22</v>
      </c>
      <c r="D4" s="157" t="s">
        <v>77</v>
      </c>
      <c r="E4" s="148" t="s">
        <v>75</v>
      </c>
      <c r="F4" s="148"/>
      <c r="G4" s="148"/>
      <c r="H4" s="148"/>
      <c r="I4" s="148"/>
      <c r="J4" s="153" t="s">
        <v>8</v>
      </c>
      <c r="K4" s="155" t="s">
        <v>23</v>
      </c>
    </row>
    <row r="5" spans="1:11" s="19" customFormat="1" ht="60.75" customHeight="1" thickBot="1" x14ac:dyDescent="0.3">
      <c r="A5" s="150"/>
      <c r="B5" s="149"/>
      <c r="C5" s="158"/>
      <c r="D5" s="158"/>
      <c r="E5" s="47" t="s">
        <v>74</v>
      </c>
      <c r="F5" s="15" t="s">
        <v>121</v>
      </c>
      <c r="G5" s="15" t="s">
        <v>122</v>
      </c>
      <c r="H5" s="21" t="s">
        <v>76</v>
      </c>
      <c r="I5" s="17" t="s">
        <v>7</v>
      </c>
      <c r="J5" s="154"/>
      <c r="K5" s="156"/>
    </row>
    <row r="6" spans="1:11" s="55" customFormat="1" ht="21.75" customHeight="1" x14ac:dyDescent="0.2">
      <c r="A6" s="53"/>
      <c r="B6" s="54" t="s">
        <v>9</v>
      </c>
      <c r="C6" s="54"/>
      <c r="D6" s="51">
        <f t="shared" ref="D6:E6" si="0">D7+D12+D15+D17+D19+D21+D26+D28+D73+D75+D77+D79</f>
        <v>600985099.32000005</v>
      </c>
      <c r="E6" s="51">
        <f t="shared" si="0"/>
        <v>854314112</v>
      </c>
      <c r="F6" s="51">
        <f>F7+F12+F15+F17+F19+F21+F26+F28+F73+F75+F77+F79</f>
        <v>54779332</v>
      </c>
      <c r="G6" s="51">
        <f>G7+G12+G15+G17+G19+G21+G26+G28+G73+G75+G77+G79</f>
        <v>72639403</v>
      </c>
      <c r="H6" s="51">
        <f>SUM(F6:G6)</f>
        <v>127418735</v>
      </c>
      <c r="I6" s="52">
        <f t="shared" ref="I6:I22" si="1">H6/E6%</f>
        <v>14.914740750530878</v>
      </c>
      <c r="J6" s="130">
        <f>D6+H6</f>
        <v>728403834.32000005</v>
      </c>
      <c r="K6" s="54"/>
    </row>
    <row r="7" spans="1:11" s="55" customFormat="1" ht="33.75" customHeight="1" x14ac:dyDescent="0.2">
      <c r="A7" s="87"/>
      <c r="B7" s="85" t="s">
        <v>39</v>
      </c>
      <c r="C7" s="92"/>
      <c r="D7" s="61">
        <f>SUM(D8:D11)</f>
        <v>65000</v>
      </c>
      <c r="E7" s="61">
        <f>SUM(E8:E11)</f>
        <v>334817062</v>
      </c>
      <c r="F7" s="61">
        <f>SUM(F8:F11)</f>
        <v>32900600</v>
      </c>
      <c r="G7" s="61">
        <f>SUM(G8:G11)</f>
        <v>58590260</v>
      </c>
      <c r="H7" s="61">
        <f t="shared" ref="H7:H70" si="2">SUM(F7:G7)</f>
        <v>91490860</v>
      </c>
      <c r="I7" s="73">
        <f t="shared" si="1"/>
        <v>27.325626553643193</v>
      </c>
      <c r="J7" s="73">
        <f t="shared" ref="J7:J12" si="3">D7+H7</f>
        <v>91555860</v>
      </c>
      <c r="K7" s="85"/>
    </row>
    <row r="8" spans="1:11" ht="35.25" customHeight="1" x14ac:dyDescent="0.2">
      <c r="A8" s="29">
        <v>2001621</v>
      </c>
      <c r="B8" s="27" t="s">
        <v>29</v>
      </c>
      <c r="C8" s="28"/>
      <c r="D8" s="28"/>
      <c r="E8" s="28">
        <v>193819725</v>
      </c>
      <c r="F8" s="28">
        <v>0</v>
      </c>
      <c r="G8" s="28"/>
      <c r="H8" s="28">
        <f t="shared" si="2"/>
        <v>0</v>
      </c>
      <c r="I8" s="72">
        <f t="shared" si="1"/>
        <v>0</v>
      </c>
      <c r="J8" s="72">
        <f t="shared" si="3"/>
        <v>0</v>
      </c>
      <c r="K8" s="72"/>
    </row>
    <row r="9" spans="1:11" ht="60.75" customHeight="1" x14ac:dyDescent="0.2">
      <c r="A9" s="29">
        <v>2404526</v>
      </c>
      <c r="B9" s="27" t="s">
        <v>79</v>
      </c>
      <c r="C9" s="28">
        <v>3697575</v>
      </c>
      <c r="D9" s="28">
        <v>65000</v>
      </c>
      <c r="E9" s="28">
        <v>2475337</v>
      </c>
      <c r="F9" s="28">
        <v>0</v>
      </c>
      <c r="G9" s="28"/>
      <c r="H9" s="28">
        <f t="shared" si="2"/>
        <v>0</v>
      </c>
      <c r="I9" s="72">
        <f t="shared" si="1"/>
        <v>0</v>
      </c>
      <c r="J9" s="72">
        <f t="shared" si="3"/>
        <v>65000</v>
      </c>
      <c r="K9" s="72">
        <f>J9/C9%</f>
        <v>1.7579088997518644</v>
      </c>
    </row>
    <row r="10" spans="1:11" ht="66" customHeight="1" x14ac:dyDescent="0.2">
      <c r="A10" s="29">
        <v>2508544</v>
      </c>
      <c r="B10" s="27" t="s">
        <v>89</v>
      </c>
      <c r="C10" s="28">
        <v>11405600</v>
      </c>
      <c r="D10" s="28">
        <v>0</v>
      </c>
      <c r="E10" s="28">
        <v>2385000</v>
      </c>
      <c r="F10" s="28">
        <v>2385000</v>
      </c>
      <c r="G10" s="28"/>
      <c r="H10" s="28">
        <f t="shared" si="2"/>
        <v>2385000</v>
      </c>
      <c r="I10" s="72">
        <f t="shared" ref="I10" si="4">H10/E10%</f>
        <v>100</v>
      </c>
      <c r="J10" s="72">
        <f t="shared" ref="J10" si="5">D10+H10</f>
        <v>2385000</v>
      </c>
      <c r="K10" s="72">
        <f>J10/C10%</f>
        <v>20.91078066914498</v>
      </c>
    </row>
    <row r="11" spans="1:11" ht="112.5" customHeight="1" x14ac:dyDescent="0.2">
      <c r="A11" s="29">
        <v>2509549</v>
      </c>
      <c r="B11" s="27" t="s">
        <v>80</v>
      </c>
      <c r="C11" s="28">
        <v>136137000</v>
      </c>
      <c r="D11" s="28">
        <v>0</v>
      </c>
      <c r="E11" s="28">
        <v>136137000</v>
      </c>
      <c r="F11" s="28">
        <v>30515600</v>
      </c>
      <c r="G11" s="28">
        <v>58590260</v>
      </c>
      <c r="H11" s="28">
        <f t="shared" si="2"/>
        <v>89105860</v>
      </c>
      <c r="I11" s="72">
        <f t="shared" si="1"/>
        <v>65.453080352879823</v>
      </c>
      <c r="J11" s="72">
        <f t="shared" si="3"/>
        <v>89105860</v>
      </c>
      <c r="K11" s="72">
        <f>J11/C11%</f>
        <v>65.453080352879823</v>
      </c>
    </row>
    <row r="12" spans="1:11" ht="24" x14ac:dyDescent="0.2">
      <c r="A12" s="29"/>
      <c r="B12" s="49" t="s">
        <v>106</v>
      </c>
      <c r="C12" s="85"/>
      <c r="D12" s="31">
        <f>SUM(D13:D14)</f>
        <v>0</v>
      </c>
      <c r="E12" s="61">
        <f>SUM(E13:E14)</f>
        <v>1122300</v>
      </c>
      <c r="F12" s="61">
        <f t="shared" ref="F12:G12" si="6">SUM(F13:F14)</f>
        <v>0</v>
      </c>
      <c r="G12" s="61">
        <f t="shared" si="6"/>
        <v>960300</v>
      </c>
      <c r="H12" s="61">
        <f t="shared" si="2"/>
        <v>960300</v>
      </c>
      <c r="I12" s="50">
        <f t="shared" ref="I12:I13" si="7">H12/E12%</f>
        <v>85.565356856455494</v>
      </c>
      <c r="J12" s="50">
        <f t="shared" si="3"/>
        <v>960300</v>
      </c>
      <c r="K12" s="49"/>
    </row>
    <row r="13" spans="1:11" ht="114.75" customHeight="1" x14ac:dyDescent="0.2">
      <c r="A13" s="29">
        <v>2481822</v>
      </c>
      <c r="B13" s="27" t="s">
        <v>107</v>
      </c>
      <c r="C13" s="105">
        <v>2520370</v>
      </c>
      <c r="D13" s="28">
        <v>0</v>
      </c>
      <c r="E13" s="28">
        <v>162000</v>
      </c>
      <c r="F13" s="28">
        <v>0</v>
      </c>
      <c r="G13" s="105"/>
      <c r="H13" s="105">
        <f t="shared" si="2"/>
        <v>0</v>
      </c>
      <c r="I13" s="72">
        <f t="shared" si="7"/>
        <v>0</v>
      </c>
      <c r="J13" s="72">
        <f t="shared" ref="J13" si="8">D13+H13</f>
        <v>0</v>
      </c>
      <c r="K13" s="72">
        <f>J13/C13%</f>
        <v>0</v>
      </c>
    </row>
    <row r="14" spans="1:11" ht="105" customHeight="1" x14ac:dyDescent="0.2">
      <c r="A14" s="29">
        <v>2510509</v>
      </c>
      <c r="B14" s="27" t="s">
        <v>108</v>
      </c>
      <c r="C14" s="105">
        <v>1528800</v>
      </c>
      <c r="D14" s="28">
        <v>0</v>
      </c>
      <c r="E14" s="28">
        <v>960300</v>
      </c>
      <c r="F14" s="28">
        <v>0</v>
      </c>
      <c r="G14" s="105">
        <v>960300</v>
      </c>
      <c r="H14" s="105">
        <f t="shared" si="2"/>
        <v>960300</v>
      </c>
      <c r="I14" s="72">
        <f t="shared" ref="I14" si="9">H14/E14%</f>
        <v>100</v>
      </c>
      <c r="J14" s="72">
        <f t="shared" ref="J14" si="10">D14+H14</f>
        <v>960300</v>
      </c>
      <c r="K14" s="72">
        <f>J14/C14%</f>
        <v>62.813971742543174</v>
      </c>
    </row>
    <row r="15" spans="1:11" ht="24" x14ac:dyDescent="0.2">
      <c r="A15" s="29"/>
      <c r="B15" s="49" t="s">
        <v>61</v>
      </c>
      <c r="C15" s="85"/>
      <c r="D15" s="31">
        <f>D16</f>
        <v>87523901.870000005</v>
      </c>
      <c r="E15" s="61">
        <f>E16</f>
        <v>1600000</v>
      </c>
      <c r="F15" s="61">
        <f>F16</f>
        <v>0</v>
      </c>
      <c r="G15" s="61">
        <f>G16</f>
        <v>0</v>
      </c>
      <c r="H15" s="61">
        <f t="shared" si="2"/>
        <v>0</v>
      </c>
      <c r="I15" s="50">
        <f t="shared" si="1"/>
        <v>0</v>
      </c>
      <c r="J15" s="50">
        <f t="shared" ref="J15:J22" si="11">D15+H15</f>
        <v>87523901.870000005</v>
      </c>
      <c r="K15" s="49"/>
    </row>
    <row r="16" spans="1:11" ht="59.25" customHeight="1" x14ac:dyDescent="0.2">
      <c r="A16" s="29">
        <v>2056337</v>
      </c>
      <c r="B16" s="27" t="s">
        <v>71</v>
      </c>
      <c r="C16" s="28">
        <v>131826707.23999999</v>
      </c>
      <c r="D16" s="28">
        <v>87523901.870000005</v>
      </c>
      <c r="E16" s="28">
        <v>1600000</v>
      </c>
      <c r="F16" s="28">
        <v>0</v>
      </c>
      <c r="G16" s="28"/>
      <c r="H16" s="28">
        <f t="shared" si="2"/>
        <v>0</v>
      </c>
      <c r="I16" s="72">
        <f t="shared" si="1"/>
        <v>0</v>
      </c>
      <c r="J16" s="72">
        <f t="shared" si="11"/>
        <v>87523901.870000005</v>
      </c>
      <c r="K16" s="72">
        <f>J16/C16%</f>
        <v>66.393148780282019</v>
      </c>
    </row>
    <row r="17" spans="1:11" ht="39.75" customHeight="1" x14ac:dyDescent="0.2">
      <c r="A17" s="29"/>
      <c r="B17" s="85" t="s">
        <v>64</v>
      </c>
      <c r="C17" s="122"/>
      <c r="D17" s="61">
        <f>D18</f>
        <v>643308</v>
      </c>
      <c r="E17" s="103">
        <f>E18</f>
        <v>961745</v>
      </c>
      <c r="F17" s="103">
        <f>F18</f>
        <v>150400</v>
      </c>
      <c r="G17" s="103">
        <f>G18</f>
        <v>20207</v>
      </c>
      <c r="H17" s="103">
        <f t="shared" si="2"/>
        <v>170607</v>
      </c>
      <c r="I17" s="73">
        <f t="shared" si="1"/>
        <v>17.739317594580683</v>
      </c>
      <c r="J17" s="73">
        <f t="shared" si="11"/>
        <v>813915</v>
      </c>
      <c r="K17" s="85"/>
    </row>
    <row r="18" spans="1:11" ht="92.25" customHeight="1" x14ac:dyDescent="0.2">
      <c r="A18" s="29">
        <v>2414546</v>
      </c>
      <c r="B18" s="27" t="s">
        <v>65</v>
      </c>
      <c r="C18" s="28">
        <v>1506970</v>
      </c>
      <c r="D18" s="28">
        <v>643308</v>
      </c>
      <c r="E18" s="28">
        <v>961745</v>
      </c>
      <c r="F18" s="28">
        <v>150400</v>
      </c>
      <c r="G18" s="28">
        <v>20207</v>
      </c>
      <c r="H18" s="28">
        <f t="shared" si="2"/>
        <v>170607</v>
      </c>
      <c r="I18" s="72">
        <f t="shared" si="1"/>
        <v>17.739317594580683</v>
      </c>
      <c r="J18" s="72">
        <f t="shared" si="11"/>
        <v>813915</v>
      </c>
      <c r="K18" s="72">
        <f>J18/C18%</f>
        <v>54.010033378235796</v>
      </c>
    </row>
    <row r="19" spans="1:11" ht="39.75" customHeight="1" x14ac:dyDescent="0.2">
      <c r="A19" s="29"/>
      <c r="B19" s="49" t="s">
        <v>109</v>
      </c>
      <c r="C19" s="49"/>
      <c r="D19" s="31">
        <f>D20</f>
        <v>0</v>
      </c>
      <c r="E19" s="31">
        <f>E20</f>
        <v>76300</v>
      </c>
      <c r="F19" s="31">
        <f>F20</f>
        <v>0</v>
      </c>
      <c r="G19" s="31">
        <f>G20</f>
        <v>0</v>
      </c>
      <c r="H19" s="31">
        <f t="shared" si="2"/>
        <v>0</v>
      </c>
      <c r="I19" s="50">
        <f t="shared" ref="I19:I20" si="12">H19/E19%</f>
        <v>0</v>
      </c>
      <c r="J19" s="50">
        <f t="shared" ref="J19:J20" si="13">D19+H19</f>
        <v>0</v>
      </c>
      <c r="K19" s="49"/>
    </row>
    <row r="20" spans="1:11" ht="71.25" customHeight="1" x14ac:dyDescent="0.2">
      <c r="A20" s="29">
        <v>2511592</v>
      </c>
      <c r="B20" s="27" t="s">
        <v>110</v>
      </c>
      <c r="C20" s="28">
        <v>76300</v>
      </c>
      <c r="D20" s="28">
        <v>0</v>
      </c>
      <c r="E20" s="28">
        <v>76300</v>
      </c>
      <c r="F20" s="28">
        <v>0</v>
      </c>
      <c r="G20" s="28"/>
      <c r="H20" s="28">
        <f t="shared" si="2"/>
        <v>0</v>
      </c>
      <c r="I20" s="72">
        <f t="shared" si="12"/>
        <v>0</v>
      </c>
      <c r="J20" s="72">
        <f t="shared" si="13"/>
        <v>0</v>
      </c>
      <c r="K20" s="72">
        <f>J20/C20%</f>
        <v>0</v>
      </c>
    </row>
    <row r="21" spans="1:11" ht="26.25" customHeight="1" x14ac:dyDescent="0.2">
      <c r="A21" s="27"/>
      <c r="B21" s="49" t="s">
        <v>40</v>
      </c>
      <c r="C21" s="31"/>
      <c r="D21" s="31">
        <f>SUM(D22:D25)</f>
        <v>20671474.210000001</v>
      </c>
      <c r="E21" s="31">
        <f>SUM(E22:E25)</f>
        <v>5979999</v>
      </c>
      <c r="F21" s="31">
        <f t="shared" ref="F21:G21" si="14">SUM(F22:F25)</f>
        <v>0</v>
      </c>
      <c r="G21" s="31">
        <f t="shared" si="14"/>
        <v>1347</v>
      </c>
      <c r="H21" s="31">
        <f t="shared" si="2"/>
        <v>1347</v>
      </c>
      <c r="I21" s="50">
        <f t="shared" si="1"/>
        <v>2.2525087378777155E-2</v>
      </c>
      <c r="J21" s="50">
        <f t="shared" si="11"/>
        <v>20672821.210000001</v>
      </c>
      <c r="K21" s="31"/>
    </row>
    <row r="22" spans="1:11" ht="54" customHeight="1" x14ac:dyDescent="0.2">
      <c r="A22" s="29">
        <v>2178583</v>
      </c>
      <c r="B22" s="27" t="s">
        <v>28</v>
      </c>
      <c r="C22" s="28">
        <v>19633646</v>
      </c>
      <c r="D22" s="28">
        <v>18439293.32</v>
      </c>
      <c r="E22" s="28">
        <v>176169</v>
      </c>
      <c r="F22" s="28">
        <v>0</v>
      </c>
      <c r="G22" s="28">
        <v>1347</v>
      </c>
      <c r="H22" s="28">
        <f t="shared" si="2"/>
        <v>1347</v>
      </c>
      <c r="I22" s="72">
        <f t="shared" si="1"/>
        <v>0.76460671287229875</v>
      </c>
      <c r="J22" s="72">
        <f t="shared" si="11"/>
        <v>18440640.32</v>
      </c>
      <c r="K22" s="72">
        <f>J22/C22%</f>
        <v>93.923667157898237</v>
      </c>
    </row>
    <row r="23" spans="1:11" ht="54" customHeight="1" x14ac:dyDescent="0.2">
      <c r="A23" s="29">
        <v>2297121</v>
      </c>
      <c r="B23" s="27" t="s">
        <v>83</v>
      </c>
      <c r="C23" s="28">
        <v>5709722.1100000003</v>
      </c>
      <c r="D23" s="28">
        <v>2232180.89</v>
      </c>
      <c r="E23" s="28">
        <v>3477541</v>
      </c>
      <c r="F23" s="28">
        <v>0</v>
      </c>
      <c r="G23" s="28"/>
      <c r="H23" s="28">
        <f t="shared" si="2"/>
        <v>0</v>
      </c>
      <c r="I23" s="72">
        <f t="shared" ref="I23:I27" si="15">H23/E23%</f>
        <v>0</v>
      </c>
      <c r="J23" s="72">
        <f t="shared" ref="J23:J27" si="16">D23+H23</f>
        <v>2232180.89</v>
      </c>
      <c r="K23" s="72">
        <f t="shared" ref="K23:K25" si="17">J23/C23%</f>
        <v>39.094387555053885</v>
      </c>
    </row>
    <row r="24" spans="1:11" ht="186" customHeight="1" x14ac:dyDescent="0.2">
      <c r="A24" s="29">
        <v>2467215</v>
      </c>
      <c r="B24" s="27" t="s">
        <v>87</v>
      </c>
      <c r="C24" s="28">
        <v>1174200</v>
      </c>
      <c r="D24" s="28">
        <v>0</v>
      </c>
      <c r="E24" s="28">
        <v>1174200</v>
      </c>
      <c r="F24" s="28">
        <v>0</v>
      </c>
      <c r="G24" s="28"/>
      <c r="H24" s="28">
        <f t="shared" si="2"/>
        <v>0</v>
      </c>
      <c r="I24" s="72">
        <f t="shared" si="15"/>
        <v>0</v>
      </c>
      <c r="J24" s="72">
        <f t="shared" si="16"/>
        <v>0</v>
      </c>
      <c r="K24" s="72">
        <f t="shared" si="17"/>
        <v>0</v>
      </c>
    </row>
    <row r="25" spans="1:11" ht="118.5" customHeight="1" x14ac:dyDescent="0.2">
      <c r="A25" s="29">
        <v>2467266</v>
      </c>
      <c r="B25" s="27" t="s">
        <v>84</v>
      </c>
      <c r="C25" s="28">
        <v>1552089</v>
      </c>
      <c r="D25" s="28">
        <v>0</v>
      </c>
      <c r="E25" s="28">
        <v>1152089</v>
      </c>
      <c r="F25" s="28">
        <v>0</v>
      </c>
      <c r="G25" s="28"/>
      <c r="H25" s="28">
        <f t="shared" si="2"/>
        <v>0</v>
      </c>
      <c r="I25" s="72">
        <f t="shared" si="15"/>
        <v>0</v>
      </c>
      <c r="J25" s="72">
        <f t="shared" si="16"/>
        <v>0</v>
      </c>
      <c r="K25" s="72">
        <f t="shared" si="17"/>
        <v>0</v>
      </c>
    </row>
    <row r="26" spans="1:11" ht="32.25" customHeight="1" x14ac:dyDescent="0.2">
      <c r="A26" s="27"/>
      <c r="B26" s="49" t="s">
        <v>111</v>
      </c>
      <c r="C26" s="31"/>
      <c r="D26" s="31">
        <f>+D27</f>
        <v>0</v>
      </c>
      <c r="E26" s="31">
        <f>+E27</f>
        <v>27986</v>
      </c>
      <c r="F26" s="31">
        <f>F27</f>
        <v>0</v>
      </c>
      <c r="G26" s="31">
        <f>G27</f>
        <v>0</v>
      </c>
      <c r="H26" s="31">
        <f t="shared" si="2"/>
        <v>0</v>
      </c>
      <c r="I26" s="50">
        <f t="shared" si="15"/>
        <v>0</v>
      </c>
      <c r="J26" s="50">
        <f t="shared" si="16"/>
        <v>0</v>
      </c>
      <c r="K26" s="31"/>
    </row>
    <row r="27" spans="1:11" ht="67.5" customHeight="1" x14ac:dyDescent="0.2">
      <c r="A27" s="29">
        <v>2512474</v>
      </c>
      <c r="B27" s="27" t="s">
        <v>112</v>
      </c>
      <c r="C27" s="28">
        <v>27986</v>
      </c>
      <c r="D27" s="28">
        <v>0</v>
      </c>
      <c r="E27" s="28">
        <v>27986</v>
      </c>
      <c r="F27" s="28">
        <v>0</v>
      </c>
      <c r="G27" s="28"/>
      <c r="H27" s="28">
        <f t="shared" si="2"/>
        <v>0</v>
      </c>
      <c r="I27" s="72">
        <f t="shared" si="15"/>
        <v>0</v>
      </c>
      <c r="J27" s="72">
        <f t="shared" si="16"/>
        <v>0</v>
      </c>
      <c r="K27" s="72">
        <f t="shared" ref="K27" si="18">J27/C27%</f>
        <v>0</v>
      </c>
    </row>
    <row r="28" spans="1:11" ht="29.25" customHeight="1" x14ac:dyDescent="0.2">
      <c r="A28" s="32"/>
      <c r="B28" s="86" t="s">
        <v>41</v>
      </c>
      <c r="C28" s="30"/>
      <c r="D28" s="31">
        <f>SUM(D29:D72)</f>
        <v>468860479.41000003</v>
      </c>
      <c r="E28" s="31">
        <f>SUM(E29:E72)</f>
        <v>499767923</v>
      </c>
      <c r="F28" s="31">
        <f t="shared" ref="F28:G28" si="19">SUM(F29:F72)</f>
        <v>21330715</v>
      </c>
      <c r="G28" s="31">
        <f t="shared" si="19"/>
        <v>12954806</v>
      </c>
      <c r="H28" s="31">
        <f t="shared" si="2"/>
        <v>34285521</v>
      </c>
      <c r="I28" s="50">
        <f t="shared" ref="I28:I80" si="20">H28/E28%</f>
        <v>6.8602884303160847</v>
      </c>
      <c r="J28" s="50">
        <f t="shared" ref="J28:J65" si="21">D28+H28</f>
        <v>503146000.41000003</v>
      </c>
      <c r="K28" s="68"/>
    </row>
    <row r="29" spans="1:11" ht="28.5" customHeight="1" x14ac:dyDescent="0.2">
      <c r="A29" s="29"/>
      <c r="B29" s="27" t="s">
        <v>29</v>
      </c>
      <c r="C29" s="28"/>
      <c r="D29" s="28"/>
      <c r="E29" s="28">
        <v>105000</v>
      </c>
      <c r="F29" s="28">
        <v>0</v>
      </c>
      <c r="G29" s="28"/>
      <c r="H29" s="28">
        <f t="shared" si="2"/>
        <v>0</v>
      </c>
      <c r="I29" s="72">
        <f t="shared" ref="I29:I32" si="22">H29/E29%</f>
        <v>0</v>
      </c>
      <c r="J29" s="72">
        <f t="shared" ref="J29:J32" si="23">D29+H29</f>
        <v>0</v>
      </c>
      <c r="K29" s="72"/>
    </row>
    <row r="30" spans="1:11" ht="78.75" customHeight="1" x14ac:dyDescent="0.2">
      <c r="A30" s="29">
        <v>2088618</v>
      </c>
      <c r="B30" s="27" t="s">
        <v>113</v>
      </c>
      <c r="C30" s="28">
        <v>28004259</v>
      </c>
      <c r="D30" s="28">
        <v>26980239</v>
      </c>
      <c r="E30" s="28">
        <v>351368</v>
      </c>
      <c r="F30" s="28">
        <v>0</v>
      </c>
      <c r="G30" s="28"/>
      <c r="H30" s="28">
        <f t="shared" si="2"/>
        <v>0</v>
      </c>
      <c r="I30" s="72">
        <f t="shared" si="22"/>
        <v>0</v>
      </c>
      <c r="J30" s="72">
        <f t="shared" si="23"/>
        <v>26980239</v>
      </c>
      <c r="K30" s="72">
        <f t="shared" ref="K30" si="24">J30/C30%</f>
        <v>96.343341918098943</v>
      </c>
    </row>
    <row r="31" spans="1:11" ht="54" customHeight="1" x14ac:dyDescent="0.2">
      <c r="A31" s="29">
        <v>2089754</v>
      </c>
      <c r="B31" s="27" t="s">
        <v>114</v>
      </c>
      <c r="C31" s="28"/>
      <c r="D31" s="28">
        <v>7172309</v>
      </c>
      <c r="E31" s="28">
        <v>8775724</v>
      </c>
      <c r="F31" s="28">
        <v>0</v>
      </c>
      <c r="G31" s="28">
        <v>1156023</v>
      </c>
      <c r="H31" s="28">
        <f t="shared" si="2"/>
        <v>1156023</v>
      </c>
      <c r="I31" s="72">
        <f t="shared" ref="I31" si="25">H31/E31%</f>
        <v>13.172964418662209</v>
      </c>
      <c r="J31" s="72">
        <f t="shared" ref="J31" si="26">D31+H31</f>
        <v>8328332</v>
      </c>
      <c r="K31" s="72"/>
    </row>
    <row r="32" spans="1:11" ht="51" customHeight="1" x14ac:dyDescent="0.2">
      <c r="A32" s="29">
        <v>2094808</v>
      </c>
      <c r="B32" s="27" t="s">
        <v>100</v>
      </c>
      <c r="C32" s="28"/>
      <c r="D32" s="28">
        <v>9762816.8100000005</v>
      </c>
      <c r="E32" s="28">
        <v>18676914</v>
      </c>
      <c r="F32" s="28">
        <v>2513935</v>
      </c>
      <c r="G32" s="28">
        <v>23023</v>
      </c>
      <c r="H32" s="28">
        <f t="shared" si="2"/>
        <v>2536958</v>
      </c>
      <c r="I32" s="72">
        <f t="shared" si="22"/>
        <v>13.583389632784087</v>
      </c>
      <c r="J32" s="72">
        <f t="shared" si="23"/>
        <v>12299774.810000001</v>
      </c>
      <c r="K32" s="72"/>
    </row>
    <row r="33" spans="1:11" ht="69" customHeight="1" x14ac:dyDescent="0.2">
      <c r="A33" s="29">
        <v>2250037</v>
      </c>
      <c r="B33" s="116" t="s">
        <v>66</v>
      </c>
      <c r="C33" s="28">
        <v>40418074.479999997</v>
      </c>
      <c r="D33" s="28">
        <v>34361277.030000001</v>
      </c>
      <c r="E33" s="28">
        <v>4331761</v>
      </c>
      <c r="F33" s="28">
        <v>0</v>
      </c>
      <c r="G33" s="28">
        <v>1022848</v>
      </c>
      <c r="H33" s="28">
        <f t="shared" si="2"/>
        <v>1022848</v>
      </c>
      <c r="I33" s="72">
        <f t="shared" si="20"/>
        <v>23.612752411778949</v>
      </c>
      <c r="J33" s="72">
        <f t="shared" si="21"/>
        <v>35384125.030000001</v>
      </c>
      <c r="K33" s="72">
        <f t="shared" ref="K33:K68" si="27">J33/C33%</f>
        <v>87.545301168439039</v>
      </c>
    </row>
    <row r="34" spans="1:11" ht="53.25" customHeight="1" x14ac:dyDescent="0.2">
      <c r="A34" s="29">
        <v>2284722</v>
      </c>
      <c r="B34" s="116" t="s">
        <v>14</v>
      </c>
      <c r="C34" s="28">
        <v>71753909.859999999</v>
      </c>
      <c r="D34" s="28">
        <v>63342467.799999997</v>
      </c>
      <c r="E34" s="28">
        <v>7894850</v>
      </c>
      <c r="F34" s="28">
        <v>210600</v>
      </c>
      <c r="G34" s="28">
        <v>2095732</v>
      </c>
      <c r="H34" s="28">
        <f t="shared" si="2"/>
        <v>2306332</v>
      </c>
      <c r="I34" s="72">
        <f t="shared" si="20"/>
        <v>29.213119945280784</v>
      </c>
      <c r="J34" s="72">
        <f t="shared" si="21"/>
        <v>65648799.799999997</v>
      </c>
      <c r="K34" s="72">
        <f t="shared" si="27"/>
        <v>91.491599451637171</v>
      </c>
    </row>
    <row r="35" spans="1:11" ht="63" customHeight="1" x14ac:dyDescent="0.2">
      <c r="A35" s="29">
        <v>2285573</v>
      </c>
      <c r="B35" s="27" t="s">
        <v>13</v>
      </c>
      <c r="C35" s="104">
        <v>70271567.409999996</v>
      </c>
      <c r="D35" s="28">
        <v>6460056.6100000003</v>
      </c>
      <c r="E35" s="28">
        <v>6602034</v>
      </c>
      <c r="F35" s="118">
        <v>0</v>
      </c>
      <c r="G35" s="118"/>
      <c r="H35" s="118">
        <f t="shared" si="2"/>
        <v>0</v>
      </c>
      <c r="I35" s="72">
        <f t="shared" si="20"/>
        <v>0</v>
      </c>
      <c r="J35" s="72">
        <f t="shared" si="21"/>
        <v>6460056.6100000003</v>
      </c>
      <c r="K35" s="72">
        <f t="shared" si="27"/>
        <v>9.1929877873774331</v>
      </c>
    </row>
    <row r="36" spans="1:11" ht="68.25" customHeight="1" x14ac:dyDescent="0.2">
      <c r="A36" s="29">
        <v>2285839</v>
      </c>
      <c r="B36" s="27" t="s">
        <v>47</v>
      </c>
      <c r="C36" s="104">
        <v>147930731.13</v>
      </c>
      <c r="D36" s="28">
        <v>6920862.0700000003</v>
      </c>
      <c r="E36" s="28">
        <v>82425270</v>
      </c>
      <c r="F36" s="28">
        <v>6860291</v>
      </c>
      <c r="G36" s="28"/>
      <c r="H36" s="28">
        <f t="shared" si="2"/>
        <v>6860291</v>
      </c>
      <c r="I36" s="72">
        <f t="shared" si="20"/>
        <v>8.3230434064698855</v>
      </c>
      <c r="J36" s="72">
        <f t="shared" si="21"/>
        <v>13781153.07</v>
      </c>
      <c r="K36" s="72">
        <f t="shared" si="27"/>
        <v>9.3159500833462836</v>
      </c>
    </row>
    <row r="37" spans="1:11" ht="54.75" customHeight="1" x14ac:dyDescent="0.2">
      <c r="A37" s="29">
        <v>2335179</v>
      </c>
      <c r="B37" s="27" t="s">
        <v>15</v>
      </c>
      <c r="C37" s="104">
        <v>130711204.76000001</v>
      </c>
      <c r="D37" s="28">
        <v>31589916.670000002</v>
      </c>
      <c r="E37" s="28">
        <v>3594026</v>
      </c>
      <c r="F37" s="28">
        <v>1143635</v>
      </c>
      <c r="G37" s="28">
        <v>761655</v>
      </c>
      <c r="H37" s="28">
        <f t="shared" si="2"/>
        <v>1905290</v>
      </c>
      <c r="I37" s="72">
        <f t="shared" si="20"/>
        <v>53.012693842504198</v>
      </c>
      <c r="J37" s="72">
        <f t="shared" si="21"/>
        <v>33495206.670000002</v>
      </c>
      <c r="K37" s="72">
        <f t="shared" si="27"/>
        <v>25.6253522653248</v>
      </c>
    </row>
    <row r="38" spans="1:11" ht="60.75" customHeight="1" x14ac:dyDescent="0.2">
      <c r="A38" s="29">
        <v>2335476</v>
      </c>
      <c r="B38" s="27" t="s">
        <v>62</v>
      </c>
      <c r="C38" s="104">
        <v>31572595.120000001</v>
      </c>
      <c r="D38" s="28">
        <v>1120936.1599999999</v>
      </c>
      <c r="E38" s="28">
        <v>22569786</v>
      </c>
      <c r="F38" s="105">
        <v>197137</v>
      </c>
      <c r="G38" s="28"/>
      <c r="H38" s="28">
        <f t="shared" si="2"/>
        <v>197137</v>
      </c>
      <c r="I38" s="72">
        <f t="shared" si="20"/>
        <v>0.87345533537624154</v>
      </c>
      <c r="J38" s="72">
        <f t="shared" si="21"/>
        <v>1318073.1599999999</v>
      </c>
      <c r="K38" s="72">
        <f t="shared" si="27"/>
        <v>4.1747381074958021</v>
      </c>
    </row>
    <row r="39" spans="1:11" ht="59.25" customHeight="1" x14ac:dyDescent="0.2">
      <c r="A39" s="29">
        <v>2343128</v>
      </c>
      <c r="B39" s="27" t="s">
        <v>16</v>
      </c>
      <c r="C39" s="104">
        <v>29469013.25</v>
      </c>
      <c r="D39" s="28">
        <v>4997793.68</v>
      </c>
      <c r="E39" s="28">
        <v>1300191</v>
      </c>
      <c r="F39" s="28">
        <v>5700</v>
      </c>
      <c r="G39" s="28">
        <v>8473</v>
      </c>
      <c r="H39" s="28">
        <f t="shared" si="2"/>
        <v>14173</v>
      </c>
      <c r="I39" s="72">
        <f t="shared" si="20"/>
        <v>1.0900706127022877</v>
      </c>
      <c r="J39" s="72">
        <f t="shared" si="21"/>
        <v>5011966.68</v>
      </c>
      <c r="K39" s="72">
        <f t="shared" si="27"/>
        <v>17.007582294938224</v>
      </c>
    </row>
    <row r="40" spans="1:11" ht="81.75" customHeight="1" x14ac:dyDescent="0.2">
      <c r="A40" s="29">
        <v>2343407</v>
      </c>
      <c r="B40" s="27" t="s">
        <v>30</v>
      </c>
      <c r="C40" s="104">
        <v>80086404</v>
      </c>
      <c r="D40" s="28">
        <v>55351965.300000004</v>
      </c>
      <c r="E40" s="28">
        <v>6215426</v>
      </c>
      <c r="F40" s="28">
        <v>495106</v>
      </c>
      <c r="G40" s="28">
        <v>1038251</v>
      </c>
      <c r="H40" s="28">
        <f t="shared" si="2"/>
        <v>1533357</v>
      </c>
      <c r="I40" s="72">
        <f t="shared" si="20"/>
        <v>24.670183507936542</v>
      </c>
      <c r="J40" s="72">
        <f t="shared" si="21"/>
        <v>56885322.300000004</v>
      </c>
      <c r="K40" s="72">
        <f t="shared" si="27"/>
        <v>71.029936991552276</v>
      </c>
    </row>
    <row r="41" spans="1:11" ht="54.75" customHeight="1" x14ac:dyDescent="0.2">
      <c r="A41" s="29">
        <v>2344420</v>
      </c>
      <c r="B41" s="27" t="s">
        <v>31</v>
      </c>
      <c r="C41" s="104">
        <v>42099377</v>
      </c>
      <c r="D41" s="28">
        <v>16054099.300000001</v>
      </c>
      <c r="E41" s="28">
        <v>10255003</v>
      </c>
      <c r="F41" s="28">
        <v>138380</v>
      </c>
      <c r="G41" s="28">
        <v>10000</v>
      </c>
      <c r="H41" s="28">
        <f t="shared" si="2"/>
        <v>148380</v>
      </c>
      <c r="I41" s="72">
        <f t="shared" si="20"/>
        <v>1.4469035260155458</v>
      </c>
      <c r="J41" s="72">
        <f t="shared" si="21"/>
        <v>16202479.300000001</v>
      </c>
      <c r="K41" s="72">
        <f t="shared" si="27"/>
        <v>38.48626857352307</v>
      </c>
    </row>
    <row r="42" spans="1:11" ht="65.25" customHeight="1" x14ac:dyDescent="0.2">
      <c r="A42" s="29">
        <v>2346750</v>
      </c>
      <c r="B42" s="27" t="s">
        <v>90</v>
      </c>
      <c r="C42" s="104">
        <v>122963712.38</v>
      </c>
      <c r="D42" s="28">
        <v>1355379.57</v>
      </c>
      <c r="E42" s="28">
        <v>859877</v>
      </c>
      <c r="F42" s="28">
        <v>340200</v>
      </c>
      <c r="G42" s="28"/>
      <c r="H42" s="28">
        <f t="shared" si="2"/>
        <v>340200</v>
      </c>
      <c r="I42" s="72">
        <f t="shared" si="20"/>
        <v>39.563798078097214</v>
      </c>
      <c r="J42" s="72">
        <f t="shared" si="21"/>
        <v>1695579.57</v>
      </c>
      <c r="K42" s="72">
        <f t="shared" si="27"/>
        <v>1.3789267883845913</v>
      </c>
    </row>
    <row r="43" spans="1:11" ht="69" customHeight="1" x14ac:dyDescent="0.2">
      <c r="A43" s="29">
        <v>2354781</v>
      </c>
      <c r="B43" s="27" t="s">
        <v>32</v>
      </c>
      <c r="C43" s="104">
        <v>342912239.07999998</v>
      </c>
      <c r="D43" s="28">
        <v>136910751.75999999</v>
      </c>
      <c r="E43" s="28">
        <v>12556774</v>
      </c>
      <c r="F43" s="28">
        <v>3893265</v>
      </c>
      <c r="G43" s="28">
        <v>4554857</v>
      </c>
      <c r="H43" s="28">
        <f t="shared" si="2"/>
        <v>8448122</v>
      </c>
      <c r="I43" s="72">
        <f t="shared" si="20"/>
        <v>67.279398355023346</v>
      </c>
      <c r="J43" s="72">
        <f t="shared" si="21"/>
        <v>145358873.75999999</v>
      </c>
      <c r="K43" s="72">
        <f t="shared" si="27"/>
        <v>42.38952629686932</v>
      </c>
    </row>
    <row r="44" spans="1:11" ht="57.75" customHeight="1" x14ac:dyDescent="0.2">
      <c r="A44" s="29">
        <v>2372478</v>
      </c>
      <c r="B44" s="27" t="s">
        <v>33</v>
      </c>
      <c r="C44" s="104">
        <v>39138430.5</v>
      </c>
      <c r="D44" s="28">
        <v>23744650.34</v>
      </c>
      <c r="E44" s="105">
        <v>6315577</v>
      </c>
      <c r="F44" s="28">
        <v>1043857</v>
      </c>
      <c r="G44" s="28">
        <v>20000</v>
      </c>
      <c r="H44" s="28">
        <f t="shared" si="2"/>
        <v>1063857</v>
      </c>
      <c r="I44" s="72">
        <f t="shared" si="20"/>
        <v>16.844969192838597</v>
      </c>
      <c r="J44" s="72">
        <f t="shared" si="21"/>
        <v>24808507.34</v>
      </c>
      <c r="K44" s="72">
        <f t="shared" si="27"/>
        <v>63.386566663678558</v>
      </c>
    </row>
    <row r="45" spans="1:11" ht="64.5" customHeight="1" x14ac:dyDescent="0.2">
      <c r="A45" s="29">
        <v>2381374</v>
      </c>
      <c r="B45" s="27" t="s">
        <v>91</v>
      </c>
      <c r="C45" s="104">
        <v>119876685.40000001</v>
      </c>
      <c r="D45" s="28">
        <v>1223117.1100000001</v>
      </c>
      <c r="E45" s="105">
        <v>317533</v>
      </c>
      <c r="F45" s="28">
        <v>294400</v>
      </c>
      <c r="G45" s="28"/>
      <c r="H45" s="28">
        <f t="shared" si="2"/>
        <v>294400</v>
      </c>
      <c r="I45" s="72">
        <f t="shared" ref="I45:I48" si="28">H45/E45%</f>
        <v>92.714772952732474</v>
      </c>
      <c r="J45" s="72">
        <f t="shared" ref="J45:J48" si="29">D45+H45</f>
        <v>1517517.11</v>
      </c>
      <c r="K45" s="72">
        <f t="shared" ref="K45:K48" si="30">J45/C45%</f>
        <v>1.2658984563482101</v>
      </c>
    </row>
    <row r="46" spans="1:11" ht="64.5" customHeight="1" x14ac:dyDescent="0.2">
      <c r="A46" s="29">
        <v>2386577</v>
      </c>
      <c r="B46" s="27" t="s">
        <v>101</v>
      </c>
      <c r="C46" s="104"/>
      <c r="D46" s="28">
        <v>2891888.68</v>
      </c>
      <c r="E46" s="105">
        <v>25189</v>
      </c>
      <c r="F46" s="28">
        <v>0</v>
      </c>
      <c r="G46" s="28"/>
      <c r="H46" s="28">
        <f t="shared" si="2"/>
        <v>0</v>
      </c>
      <c r="I46" s="72">
        <f t="shared" si="28"/>
        <v>0</v>
      </c>
      <c r="J46" s="72">
        <f t="shared" si="29"/>
        <v>2891888.68</v>
      </c>
      <c r="K46" s="72"/>
    </row>
    <row r="47" spans="1:11" ht="64.5" customHeight="1" x14ac:dyDescent="0.2">
      <c r="A47" s="29">
        <v>2409087</v>
      </c>
      <c r="B47" s="27" t="s">
        <v>92</v>
      </c>
      <c r="C47" s="104">
        <v>6026581.2699999996</v>
      </c>
      <c r="D47" s="28">
        <v>324156.15999999997</v>
      </c>
      <c r="E47" s="105">
        <v>3489640</v>
      </c>
      <c r="F47" s="28">
        <v>463837</v>
      </c>
      <c r="G47" s="28">
        <v>927674</v>
      </c>
      <c r="H47" s="28">
        <f t="shared" si="2"/>
        <v>1391511</v>
      </c>
      <c r="I47" s="72">
        <f t="shared" si="28"/>
        <v>39.875488589080824</v>
      </c>
      <c r="J47" s="72">
        <f t="shared" si="29"/>
        <v>1715667.16</v>
      </c>
      <c r="K47" s="72">
        <f t="shared" si="30"/>
        <v>28.468331930417989</v>
      </c>
    </row>
    <row r="48" spans="1:11" ht="64.5" customHeight="1" x14ac:dyDescent="0.2">
      <c r="A48" s="29">
        <v>2412981</v>
      </c>
      <c r="B48" s="27" t="s">
        <v>93</v>
      </c>
      <c r="C48" s="104">
        <v>6929065.5800000001</v>
      </c>
      <c r="D48" s="28">
        <v>2114205.19</v>
      </c>
      <c r="E48" s="105">
        <v>3448250</v>
      </c>
      <c r="F48" s="28">
        <v>215729</v>
      </c>
      <c r="G48" s="28">
        <v>446600</v>
      </c>
      <c r="H48" s="28">
        <f t="shared" si="2"/>
        <v>662329</v>
      </c>
      <c r="I48" s="72">
        <f t="shared" si="28"/>
        <v>19.207685057637931</v>
      </c>
      <c r="J48" s="72">
        <f t="shared" si="29"/>
        <v>2776534.19</v>
      </c>
      <c r="K48" s="72">
        <f t="shared" si="30"/>
        <v>40.070831455458666</v>
      </c>
    </row>
    <row r="49" spans="1:11" ht="79.5" customHeight="1" x14ac:dyDescent="0.2">
      <c r="A49" s="29">
        <v>2414624</v>
      </c>
      <c r="B49" s="27" t="s">
        <v>48</v>
      </c>
      <c r="C49" s="104">
        <v>994445287</v>
      </c>
      <c r="D49" s="28">
        <v>11079728.390000001</v>
      </c>
      <c r="E49" s="28">
        <v>100000000</v>
      </c>
      <c r="F49" s="28">
        <v>2740929</v>
      </c>
      <c r="G49" s="28">
        <v>213644</v>
      </c>
      <c r="H49" s="28">
        <f t="shared" si="2"/>
        <v>2954573</v>
      </c>
      <c r="I49" s="72">
        <f t="shared" si="20"/>
        <v>2.9545729999999999</v>
      </c>
      <c r="J49" s="72">
        <f t="shared" si="21"/>
        <v>14034301.390000001</v>
      </c>
      <c r="K49" s="72">
        <f t="shared" si="27"/>
        <v>1.4112693351223053</v>
      </c>
    </row>
    <row r="50" spans="1:11" ht="30" customHeight="1" x14ac:dyDescent="0.2">
      <c r="A50" s="29">
        <v>2416127</v>
      </c>
      <c r="B50" s="27" t="s">
        <v>42</v>
      </c>
      <c r="C50" s="28">
        <v>69177499</v>
      </c>
      <c r="D50" s="28">
        <v>6243045</v>
      </c>
      <c r="E50" s="28">
        <v>8000000</v>
      </c>
      <c r="F50" s="28">
        <v>434717</v>
      </c>
      <c r="G50" s="28">
        <v>302500</v>
      </c>
      <c r="H50" s="28">
        <f t="shared" si="2"/>
        <v>737217</v>
      </c>
      <c r="I50" s="72">
        <f t="shared" si="20"/>
        <v>9.2152124999999998</v>
      </c>
      <c r="J50" s="72">
        <f t="shared" si="21"/>
        <v>6980262</v>
      </c>
      <c r="K50" s="72">
        <f t="shared" si="27"/>
        <v>10.090364787544575</v>
      </c>
    </row>
    <row r="51" spans="1:11" ht="60" x14ac:dyDescent="0.2">
      <c r="A51" s="29">
        <v>2426613</v>
      </c>
      <c r="B51" s="27" t="s">
        <v>115</v>
      </c>
      <c r="C51" s="28">
        <v>704574</v>
      </c>
      <c r="D51" s="28">
        <v>55068</v>
      </c>
      <c r="E51" s="28">
        <v>113824</v>
      </c>
      <c r="F51" s="28">
        <v>0</v>
      </c>
      <c r="G51" s="28"/>
      <c r="H51" s="28">
        <f t="shared" si="2"/>
        <v>0</v>
      </c>
      <c r="I51" s="72">
        <f t="shared" ref="I51" si="31">H51/E51%</f>
        <v>0</v>
      </c>
      <c r="J51" s="72">
        <f t="shared" ref="J51" si="32">D51+H51</f>
        <v>55068</v>
      </c>
      <c r="K51" s="72">
        <f t="shared" ref="K51" si="33">J51/C51%</f>
        <v>7.8157865603896823</v>
      </c>
    </row>
    <row r="52" spans="1:11" ht="60" x14ac:dyDescent="0.2">
      <c r="A52" s="29">
        <v>2426624</v>
      </c>
      <c r="B52" s="27" t="s">
        <v>116</v>
      </c>
      <c r="C52" s="28">
        <v>1203398</v>
      </c>
      <c r="D52" s="28">
        <v>53553</v>
      </c>
      <c r="E52" s="28">
        <v>163200</v>
      </c>
      <c r="F52" s="28">
        <v>0</v>
      </c>
      <c r="G52" s="28"/>
      <c r="H52" s="28">
        <f t="shared" si="2"/>
        <v>0</v>
      </c>
      <c r="I52" s="72">
        <f t="shared" ref="I52:I54" si="34">H52/E52%</f>
        <v>0</v>
      </c>
      <c r="J52" s="72">
        <f t="shared" ref="J52:J54" si="35">D52+H52</f>
        <v>53553</v>
      </c>
      <c r="K52" s="72">
        <f t="shared" ref="K52:K54" si="36">J52/C52%</f>
        <v>4.4501486623710527</v>
      </c>
    </row>
    <row r="53" spans="1:11" ht="48" x14ac:dyDescent="0.2">
      <c r="A53" s="29">
        <v>2426642</v>
      </c>
      <c r="B53" s="27" t="s">
        <v>117</v>
      </c>
      <c r="C53" s="28">
        <v>2311285</v>
      </c>
      <c r="D53" s="28">
        <v>59150</v>
      </c>
      <c r="E53" s="28">
        <v>150344</v>
      </c>
      <c r="F53" s="28">
        <v>0</v>
      </c>
      <c r="G53" s="28"/>
      <c r="H53" s="28">
        <f t="shared" si="2"/>
        <v>0</v>
      </c>
      <c r="I53" s="72">
        <f t="shared" si="34"/>
        <v>0</v>
      </c>
      <c r="J53" s="72">
        <f t="shared" si="35"/>
        <v>59150</v>
      </c>
      <c r="K53" s="72">
        <f t="shared" si="36"/>
        <v>2.5591824461284527</v>
      </c>
    </row>
    <row r="54" spans="1:11" ht="60" x14ac:dyDescent="0.2">
      <c r="A54" s="29">
        <v>2426646</v>
      </c>
      <c r="B54" s="27" t="s">
        <v>118</v>
      </c>
      <c r="C54" s="28">
        <v>2204980</v>
      </c>
      <c r="D54" s="28">
        <v>53526</v>
      </c>
      <c r="E54" s="28">
        <v>158936</v>
      </c>
      <c r="F54" s="28">
        <v>0</v>
      </c>
      <c r="G54" s="28"/>
      <c r="H54" s="28">
        <f t="shared" si="2"/>
        <v>0</v>
      </c>
      <c r="I54" s="72">
        <f t="shared" si="34"/>
        <v>0</v>
      </c>
      <c r="J54" s="72">
        <f t="shared" si="35"/>
        <v>53526</v>
      </c>
      <c r="K54" s="72">
        <f t="shared" si="36"/>
        <v>2.4275050113833232</v>
      </c>
    </row>
    <row r="55" spans="1:11" ht="63.75" customHeight="1" x14ac:dyDescent="0.2">
      <c r="A55" s="29">
        <v>2428425</v>
      </c>
      <c r="B55" s="27" t="s">
        <v>94</v>
      </c>
      <c r="C55" s="28">
        <v>1410518.55</v>
      </c>
      <c r="D55" s="28">
        <v>1306085.49</v>
      </c>
      <c r="E55" s="28">
        <v>54000</v>
      </c>
      <c r="F55" s="28">
        <v>0</v>
      </c>
      <c r="G55" s="28">
        <v>14142</v>
      </c>
      <c r="H55" s="28">
        <f t="shared" si="2"/>
        <v>14142</v>
      </c>
      <c r="I55" s="72">
        <f t="shared" ref="I55" si="37">H55/E55%</f>
        <v>26.18888888888889</v>
      </c>
      <c r="J55" s="72">
        <f t="shared" ref="J55" si="38">D55+H55</f>
        <v>1320227.49</v>
      </c>
      <c r="K55" s="72">
        <f t="shared" ref="K55" si="39">J55/C55%</f>
        <v>93.59873289153127</v>
      </c>
    </row>
    <row r="56" spans="1:11" ht="94.5" customHeight="1" x14ac:dyDescent="0.2">
      <c r="A56" s="29">
        <v>2430241</v>
      </c>
      <c r="B56" s="27" t="s">
        <v>49</v>
      </c>
      <c r="C56" s="105">
        <v>49093494</v>
      </c>
      <c r="D56" s="28">
        <v>35000</v>
      </c>
      <c r="E56" s="28">
        <v>7714484</v>
      </c>
      <c r="F56" s="28">
        <v>65000</v>
      </c>
      <c r="G56" s="28">
        <v>77000</v>
      </c>
      <c r="H56" s="28">
        <f t="shared" si="2"/>
        <v>142000</v>
      </c>
      <c r="I56" s="72">
        <f t="shared" si="20"/>
        <v>1.8406934281022556</v>
      </c>
      <c r="J56" s="72">
        <f t="shared" si="21"/>
        <v>177000</v>
      </c>
      <c r="K56" s="72">
        <f t="shared" si="27"/>
        <v>0.36053657130209554</v>
      </c>
    </row>
    <row r="57" spans="1:11" ht="39" customHeight="1" x14ac:dyDescent="0.2">
      <c r="A57" s="29">
        <v>2430242</v>
      </c>
      <c r="B57" s="27" t="s">
        <v>50</v>
      </c>
      <c r="C57" s="105">
        <v>235566130.66999999</v>
      </c>
      <c r="D57" s="28">
        <v>0</v>
      </c>
      <c r="E57" s="28">
        <v>34643983</v>
      </c>
      <c r="F57" s="28">
        <v>0</v>
      </c>
      <c r="G57" s="28"/>
      <c r="H57" s="28">
        <f t="shared" si="2"/>
        <v>0</v>
      </c>
      <c r="I57" s="72">
        <f t="shared" si="20"/>
        <v>0</v>
      </c>
      <c r="J57" s="72">
        <f t="shared" si="21"/>
        <v>0</v>
      </c>
      <c r="K57" s="72">
        <f t="shared" si="27"/>
        <v>0</v>
      </c>
    </row>
    <row r="58" spans="1:11" ht="55.5" customHeight="1" x14ac:dyDescent="0.2">
      <c r="A58" s="29">
        <v>2430246</v>
      </c>
      <c r="B58" s="27" t="s">
        <v>51</v>
      </c>
      <c r="C58" s="28">
        <v>230676144.09999999</v>
      </c>
      <c r="D58" s="28">
        <v>12793688</v>
      </c>
      <c r="E58" s="28">
        <v>26527998</v>
      </c>
      <c r="F58" s="28">
        <v>0</v>
      </c>
      <c r="G58" s="28"/>
      <c r="H58" s="28">
        <f t="shared" si="2"/>
        <v>0</v>
      </c>
      <c r="I58" s="72">
        <f t="shared" si="20"/>
        <v>0</v>
      </c>
      <c r="J58" s="72">
        <f t="shared" si="21"/>
        <v>12793688</v>
      </c>
      <c r="K58" s="72">
        <f t="shared" si="27"/>
        <v>5.546168655590944</v>
      </c>
    </row>
    <row r="59" spans="1:11" ht="63.75" customHeight="1" x14ac:dyDescent="0.2">
      <c r="A59" s="29">
        <v>2430247</v>
      </c>
      <c r="B59" s="27" t="s">
        <v>52</v>
      </c>
      <c r="C59" s="28">
        <v>70717951</v>
      </c>
      <c r="D59" s="28">
        <v>0</v>
      </c>
      <c r="E59" s="28">
        <v>16025785</v>
      </c>
      <c r="F59" s="28">
        <v>0</v>
      </c>
      <c r="G59" s="28"/>
      <c r="H59" s="28">
        <f t="shared" si="2"/>
        <v>0</v>
      </c>
      <c r="I59" s="72">
        <f t="shared" si="20"/>
        <v>0</v>
      </c>
      <c r="J59" s="72">
        <f t="shared" si="21"/>
        <v>0</v>
      </c>
      <c r="K59" s="72">
        <f t="shared" si="27"/>
        <v>0</v>
      </c>
    </row>
    <row r="60" spans="1:11" ht="63.75" customHeight="1" x14ac:dyDescent="0.2">
      <c r="A60" s="29">
        <v>2447725</v>
      </c>
      <c r="B60" s="27" t="s">
        <v>95</v>
      </c>
      <c r="C60" s="28">
        <v>2041266.67</v>
      </c>
      <c r="D60" s="28">
        <v>1656775.64</v>
      </c>
      <c r="E60" s="28">
        <v>393000</v>
      </c>
      <c r="F60" s="28">
        <v>0</v>
      </c>
      <c r="G60" s="28"/>
      <c r="H60" s="28">
        <f t="shared" si="2"/>
        <v>0</v>
      </c>
      <c r="I60" s="72">
        <f t="shared" ref="I60:I61" si="40">H60/E60%</f>
        <v>0</v>
      </c>
      <c r="J60" s="72">
        <f t="shared" ref="J60:J61" si="41">D60+H60</f>
        <v>1656775.64</v>
      </c>
      <c r="K60" s="72">
        <f t="shared" ref="K60:K61" si="42">J60/C60%</f>
        <v>81.164096016910918</v>
      </c>
    </row>
    <row r="61" spans="1:11" ht="63.75" customHeight="1" x14ac:dyDescent="0.2">
      <c r="A61" s="29">
        <v>2451748</v>
      </c>
      <c r="B61" s="27" t="s">
        <v>96</v>
      </c>
      <c r="C61" s="28">
        <v>5999114</v>
      </c>
      <c r="D61" s="28">
        <v>1527038.1</v>
      </c>
      <c r="E61" s="28">
        <v>2843908</v>
      </c>
      <c r="F61" s="28">
        <v>0</v>
      </c>
      <c r="G61" s="28"/>
      <c r="H61" s="28">
        <f t="shared" si="2"/>
        <v>0</v>
      </c>
      <c r="I61" s="72">
        <f t="shared" si="40"/>
        <v>0</v>
      </c>
      <c r="J61" s="72">
        <f t="shared" si="41"/>
        <v>1527038.1</v>
      </c>
      <c r="K61" s="72">
        <f t="shared" si="42"/>
        <v>25.45439376547937</v>
      </c>
    </row>
    <row r="62" spans="1:11" ht="60.75" customHeight="1" x14ac:dyDescent="0.2">
      <c r="A62" s="29">
        <v>2466074</v>
      </c>
      <c r="B62" s="27" t="s">
        <v>53</v>
      </c>
      <c r="C62" s="28">
        <v>53822537.07</v>
      </c>
      <c r="D62" s="28">
        <v>3600</v>
      </c>
      <c r="E62" s="28">
        <v>9766258</v>
      </c>
      <c r="F62" s="28">
        <v>0</v>
      </c>
      <c r="G62" s="28"/>
      <c r="H62" s="28">
        <f t="shared" si="2"/>
        <v>0</v>
      </c>
      <c r="I62" s="72">
        <f t="shared" si="20"/>
        <v>0</v>
      </c>
      <c r="J62" s="72">
        <f t="shared" si="21"/>
        <v>3600</v>
      </c>
      <c r="K62" s="72">
        <f t="shared" si="27"/>
        <v>6.6886479084364726E-3</v>
      </c>
    </row>
    <row r="63" spans="1:11" ht="62.25" customHeight="1" x14ac:dyDescent="0.2">
      <c r="A63" s="29">
        <v>2466086</v>
      </c>
      <c r="B63" s="27" t="s">
        <v>54</v>
      </c>
      <c r="C63" s="28">
        <v>86240917.75</v>
      </c>
      <c r="D63" s="28">
        <v>3600</v>
      </c>
      <c r="E63" s="28">
        <v>11699815</v>
      </c>
      <c r="F63" s="28">
        <v>0</v>
      </c>
      <c r="G63" s="28"/>
      <c r="H63" s="28">
        <f t="shared" si="2"/>
        <v>0</v>
      </c>
      <c r="I63" s="72">
        <f t="shared" si="20"/>
        <v>0</v>
      </c>
      <c r="J63" s="72">
        <f t="shared" si="21"/>
        <v>3600</v>
      </c>
      <c r="K63" s="72">
        <f t="shared" si="27"/>
        <v>4.1743526088577603E-3</v>
      </c>
    </row>
    <row r="64" spans="1:11" ht="77.25" customHeight="1" x14ac:dyDescent="0.2">
      <c r="A64" s="29">
        <v>2466354</v>
      </c>
      <c r="B64" s="27" t="s">
        <v>55</v>
      </c>
      <c r="C64" s="28">
        <v>62745378.259999998</v>
      </c>
      <c r="D64" s="28">
        <v>0</v>
      </c>
      <c r="E64" s="28">
        <v>7487022</v>
      </c>
      <c r="F64" s="28">
        <v>0</v>
      </c>
      <c r="G64" s="28"/>
      <c r="H64" s="28">
        <f t="shared" si="2"/>
        <v>0</v>
      </c>
      <c r="I64" s="72">
        <f t="shared" si="20"/>
        <v>0</v>
      </c>
      <c r="J64" s="72">
        <f t="shared" si="21"/>
        <v>0</v>
      </c>
      <c r="K64" s="72">
        <f t="shared" si="27"/>
        <v>0</v>
      </c>
    </row>
    <row r="65" spans="1:11" ht="79.5" customHeight="1" x14ac:dyDescent="0.2">
      <c r="A65" s="29">
        <v>2466581</v>
      </c>
      <c r="B65" s="27" t="s">
        <v>56</v>
      </c>
      <c r="C65" s="28">
        <v>66140072.539999999</v>
      </c>
      <c r="D65" s="28">
        <v>3600</v>
      </c>
      <c r="E65" s="28">
        <v>6254532</v>
      </c>
      <c r="F65" s="28">
        <v>0</v>
      </c>
      <c r="G65" s="28"/>
      <c r="H65" s="28">
        <f t="shared" si="2"/>
        <v>0</v>
      </c>
      <c r="I65" s="72">
        <f t="shared" si="20"/>
        <v>0</v>
      </c>
      <c r="J65" s="72">
        <f t="shared" si="21"/>
        <v>3600</v>
      </c>
      <c r="K65" s="72">
        <f t="shared" si="27"/>
        <v>5.442993727929165E-3</v>
      </c>
    </row>
    <row r="66" spans="1:11" ht="108" x14ac:dyDescent="0.2">
      <c r="A66" s="29">
        <v>2466660</v>
      </c>
      <c r="B66" s="27" t="s">
        <v>85</v>
      </c>
      <c r="C66" s="28">
        <v>55965310</v>
      </c>
      <c r="D66" s="28">
        <v>0</v>
      </c>
      <c r="E66" s="28">
        <v>10727762</v>
      </c>
      <c r="F66" s="28">
        <v>0</v>
      </c>
      <c r="G66" s="28"/>
      <c r="H66" s="28">
        <f t="shared" si="2"/>
        <v>0</v>
      </c>
      <c r="I66" s="72">
        <f t="shared" si="20"/>
        <v>0</v>
      </c>
      <c r="J66" s="72">
        <f t="shared" ref="J66" si="43">D66+H66</f>
        <v>0</v>
      </c>
      <c r="K66" s="72">
        <f t="shared" si="27"/>
        <v>0</v>
      </c>
    </row>
    <row r="67" spans="1:11" ht="76.5" customHeight="1" x14ac:dyDescent="0.2">
      <c r="A67" s="29">
        <v>2466669</v>
      </c>
      <c r="B67" s="27" t="s">
        <v>57</v>
      </c>
      <c r="C67" s="28">
        <v>54649465.189999998</v>
      </c>
      <c r="D67" s="28">
        <v>3600</v>
      </c>
      <c r="E67" s="28">
        <v>12893164</v>
      </c>
      <c r="F67" s="28">
        <v>0</v>
      </c>
      <c r="G67" s="28"/>
      <c r="H67" s="28">
        <f t="shared" si="2"/>
        <v>0</v>
      </c>
      <c r="I67" s="72">
        <f t="shared" si="20"/>
        <v>0</v>
      </c>
      <c r="J67" s="72">
        <f t="shared" ref="J67:J79" si="44">D67+H67</f>
        <v>3600</v>
      </c>
      <c r="K67" s="72">
        <f t="shared" si="27"/>
        <v>6.5874386647405735E-3</v>
      </c>
    </row>
    <row r="68" spans="1:11" ht="69.75" customHeight="1" x14ac:dyDescent="0.2">
      <c r="A68" s="29">
        <v>2466824</v>
      </c>
      <c r="B68" s="27" t="s">
        <v>58</v>
      </c>
      <c r="C68" s="28">
        <v>51440079.25</v>
      </c>
      <c r="D68" s="28">
        <v>3600</v>
      </c>
      <c r="E68" s="28">
        <v>7986964</v>
      </c>
      <c r="F68" s="28">
        <v>0</v>
      </c>
      <c r="G68" s="28"/>
      <c r="H68" s="28">
        <f t="shared" si="2"/>
        <v>0</v>
      </c>
      <c r="I68" s="72">
        <f t="shared" si="20"/>
        <v>0</v>
      </c>
      <c r="J68" s="72">
        <f t="shared" si="44"/>
        <v>3600</v>
      </c>
      <c r="K68" s="72">
        <f t="shared" si="27"/>
        <v>6.9984340080502501E-3</v>
      </c>
    </row>
    <row r="69" spans="1:11" ht="69.75" customHeight="1" x14ac:dyDescent="0.2">
      <c r="A69" s="29">
        <v>2468105</v>
      </c>
      <c r="B69" s="27" t="s">
        <v>97</v>
      </c>
      <c r="C69" s="28">
        <v>3540000.52</v>
      </c>
      <c r="D69" s="117">
        <v>1300933.55</v>
      </c>
      <c r="E69" s="28">
        <v>1785440</v>
      </c>
      <c r="F69" s="28">
        <v>273997</v>
      </c>
      <c r="G69" s="28">
        <v>282384</v>
      </c>
      <c r="H69" s="28">
        <f t="shared" si="2"/>
        <v>556381</v>
      </c>
      <c r="I69" s="72">
        <f t="shared" ref="I69" si="45">H69/E69%</f>
        <v>31.162122502016306</v>
      </c>
      <c r="J69" s="72">
        <f t="shared" ref="J69" si="46">D69+H69</f>
        <v>1857314.55</v>
      </c>
      <c r="K69" s="72">
        <f t="shared" ref="K69" si="47">J69/C69%</f>
        <v>52.466505004920172</v>
      </c>
    </row>
    <row r="70" spans="1:11" ht="69.75" customHeight="1" x14ac:dyDescent="0.2">
      <c r="A70" s="29">
        <v>2469055</v>
      </c>
      <c r="B70" s="27" t="s">
        <v>98</v>
      </c>
      <c r="C70" s="28">
        <v>15967651.539999999</v>
      </c>
      <c r="D70" s="28">
        <v>0</v>
      </c>
      <c r="E70" s="28">
        <v>5256491</v>
      </c>
      <c r="F70" s="28">
        <v>0</v>
      </c>
      <c r="G70" s="28"/>
      <c r="H70" s="28">
        <f t="shared" si="2"/>
        <v>0</v>
      </c>
      <c r="I70" s="72">
        <f t="shared" ref="I70" si="48">H70/E70%</f>
        <v>0</v>
      </c>
      <c r="J70" s="72">
        <f t="shared" ref="J70" si="49">D70+H70</f>
        <v>0</v>
      </c>
      <c r="K70" s="72">
        <f t="shared" ref="K70" si="50">J70/C70%</f>
        <v>0</v>
      </c>
    </row>
    <row r="71" spans="1:11" ht="69.75" customHeight="1" x14ac:dyDescent="0.2">
      <c r="A71" s="29">
        <v>2492499</v>
      </c>
      <c r="B71" s="27" t="s">
        <v>119</v>
      </c>
      <c r="C71" s="28">
        <v>28975013</v>
      </c>
      <c r="D71" s="28">
        <v>0</v>
      </c>
      <c r="E71" s="28">
        <v>28975013</v>
      </c>
      <c r="F71" s="28">
        <v>0</v>
      </c>
      <c r="G71" s="28"/>
      <c r="H71" s="28">
        <f t="shared" ref="H71:H80" si="51">SUM(F71:G71)</f>
        <v>0</v>
      </c>
      <c r="I71" s="72">
        <f t="shared" ref="I71" si="52">H71/E71%</f>
        <v>0</v>
      </c>
      <c r="J71" s="72">
        <f t="shared" ref="J71" si="53">D71+H71</f>
        <v>0</v>
      </c>
      <c r="K71" s="72">
        <f t="shared" ref="K71" si="54">J71/C71%</f>
        <v>0</v>
      </c>
    </row>
    <row r="72" spans="1:11" ht="84" x14ac:dyDescent="0.2">
      <c r="A72" s="29">
        <v>2511070</v>
      </c>
      <c r="B72" s="27" t="s">
        <v>120</v>
      </c>
      <c r="C72" s="28">
        <v>922289</v>
      </c>
      <c r="D72" s="28">
        <v>0</v>
      </c>
      <c r="E72" s="28">
        <v>35807</v>
      </c>
      <c r="F72" s="28">
        <v>0</v>
      </c>
      <c r="G72" s="28"/>
      <c r="H72" s="28">
        <f t="shared" si="51"/>
        <v>0</v>
      </c>
      <c r="I72" s="72">
        <f t="shared" ref="I72" si="55">H72/E72%</f>
        <v>0</v>
      </c>
      <c r="J72" s="72">
        <f t="shared" ref="J72" si="56">D72+H72</f>
        <v>0</v>
      </c>
      <c r="K72" s="72">
        <f t="shared" ref="K72" si="57">J72/C72%</f>
        <v>0</v>
      </c>
    </row>
    <row r="73" spans="1:11" ht="30.75" customHeight="1" x14ac:dyDescent="0.2">
      <c r="A73" s="29"/>
      <c r="B73" s="49" t="s">
        <v>81</v>
      </c>
      <c r="C73" s="31"/>
      <c r="D73" s="31">
        <f>D74</f>
        <v>11953438.859999999</v>
      </c>
      <c r="E73" s="31">
        <f>E74</f>
        <v>720035</v>
      </c>
      <c r="F73" s="31">
        <f t="shared" ref="F73:G73" si="58">F74</f>
        <v>0</v>
      </c>
      <c r="G73" s="31">
        <f t="shared" si="58"/>
        <v>0</v>
      </c>
      <c r="H73" s="31">
        <f t="shared" si="51"/>
        <v>0</v>
      </c>
      <c r="I73" s="68">
        <f t="shared" si="20"/>
        <v>0</v>
      </c>
      <c r="J73" s="68">
        <f t="shared" ref="J73" si="59">D73+H73</f>
        <v>11953438.859999999</v>
      </c>
      <c r="K73" s="31"/>
    </row>
    <row r="74" spans="1:11" ht="94.5" customHeight="1" x14ac:dyDescent="0.2">
      <c r="A74" s="29">
        <v>2133722</v>
      </c>
      <c r="B74" s="27" t="s">
        <v>82</v>
      </c>
      <c r="C74" s="28">
        <v>12673474.029999999</v>
      </c>
      <c r="D74" s="117">
        <v>11953438.859999999</v>
      </c>
      <c r="E74" s="28">
        <v>720035</v>
      </c>
      <c r="F74" s="28">
        <v>0</v>
      </c>
      <c r="G74" s="28"/>
      <c r="H74" s="28">
        <f t="shared" si="51"/>
        <v>0</v>
      </c>
      <c r="I74" s="72">
        <f t="shared" si="20"/>
        <v>0</v>
      </c>
      <c r="J74" s="72">
        <f t="shared" ref="J74" si="60">D74+H74</f>
        <v>11953438.859999999</v>
      </c>
      <c r="K74" s="72">
        <f>J74/C74%</f>
        <v>94.318565151942011</v>
      </c>
    </row>
    <row r="75" spans="1:11" ht="30.75" customHeight="1" x14ac:dyDescent="0.2">
      <c r="A75" s="29"/>
      <c r="B75" s="49" t="s">
        <v>34</v>
      </c>
      <c r="C75" s="31"/>
      <c r="D75" s="103">
        <f>D76</f>
        <v>765826.13</v>
      </c>
      <c r="E75" s="31">
        <f>E76</f>
        <v>3853834</v>
      </c>
      <c r="F75" s="31">
        <f t="shared" ref="F75:G75" si="61">F76</f>
        <v>397617</v>
      </c>
      <c r="G75" s="31">
        <f t="shared" si="61"/>
        <v>112483</v>
      </c>
      <c r="H75" s="31">
        <f t="shared" si="51"/>
        <v>510100</v>
      </c>
      <c r="I75" s="68">
        <f t="shared" si="20"/>
        <v>13.236169487320939</v>
      </c>
      <c r="J75" s="68">
        <f t="shared" si="44"/>
        <v>1275926.1299999999</v>
      </c>
      <c r="K75" s="31"/>
    </row>
    <row r="76" spans="1:11" ht="53.25" customHeight="1" x14ac:dyDescent="0.2">
      <c r="A76" s="29">
        <v>2251577</v>
      </c>
      <c r="B76" s="27" t="s">
        <v>35</v>
      </c>
      <c r="C76" s="28">
        <v>7215712.7999999998</v>
      </c>
      <c r="D76" s="28">
        <v>765826.13</v>
      </c>
      <c r="E76" s="28">
        <v>3853834</v>
      </c>
      <c r="F76" s="28">
        <v>397617</v>
      </c>
      <c r="G76" s="28">
        <v>112483</v>
      </c>
      <c r="H76" s="28">
        <f t="shared" si="51"/>
        <v>510100</v>
      </c>
      <c r="I76" s="72">
        <f t="shared" si="20"/>
        <v>13.236169487320939</v>
      </c>
      <c r="J76" s="72">
        <f t="shared" si="44"/>
        <v>1275926.1299999999</v>
      </c>
      <c r="K76" s="72">
        <f>J76/C76%</f>
        <v>17.682606907525475</v>
      </c>
    </row>
    <row r="77" spans="1:11" ht="24" x14ac:dyDescent="0.2">
      <c r="A77" s="29"/>
      <c r="B77" s="49" t="s">
        <v>36</v>
      </c>
      <c r="C77" s="31"/>
      <c r="D77" s="31">
        <f>D78</f>
        <v>9643624.8300000001</v>
      </c>
      <c r="E77" s="31">
        <f>E78</f>
        <v>4797830</v>
      </c>
      <c r="F77" s="31">
        <f t="shared" ref="F77:G77" si="62">F78</f>
        <v>0</v>
      </c>
      <c r="G77" s="31">
        <f t="shared" si="62"/>
        <v>0</v>
      </c>
      <c r="H77" s="31">
        <f t="shared" si="51"/>
        <v>0</v>
      </c>
      <c r="I77" s="68">
        <f t="shared" si="20"/>
        <v>0</v>
      </c>
      <c r="J77" s="68">
        <f t="shared" si="44"/>
        <v>9643624.8300000001</v>
      </c>
      <c r="K77" s="31"/>
    </row>
    <row r="78" spans="1:11" ht="51.75" customHeight="1" x14ac:dyDescent="0.2">
      <c r="A78" s="29">
        <v>2112841</v>
      </c>
      <c r="B78" s="27" t="s">
        <v>37</v>
      </c>
      <c r="C78" s="28">
        <v>21413189.73</v>
      </c>
      <c r="D78" s="28">
        <v>9643624.8300000001</v>
      </c>
      <c r="E78" s="28">
        <v>4797830</v>
      </c>
      <c r="F78" s="28">
        <v>0</v>
      </c>
      <c r="G78" s="28"/>
      <c r="H78" s="28">
        <f t="shared" si="51"/>
        <v>0</v>
      </c>
      <c r="I78" s="72">
        <f t="shared" si="20"/>
        <v>0</v>
      </c>
      <c r="J78" s="72">
        <f t="shared" si="44"/>
        <v>9643624.8300000001</v>
      </c>
      <c r="K78" s="72">
        <f>J78/C78%</f>
        <v>45.035909883566887</v>
      </c>
    </row>
    <row r="79" spans="1:11" ht="34.5" customHeight="1" x14ac:dyDescent="0.2">
      <c r="A79" s="29" t="s">
        <v>69</v>
      </c>
      <c r="B79" s="49" t="s">
        <v>70</v>
      </c>
      <c r="C79" s="31"/>
      <c r="D79" s="31">
        <f>D80</f>
        <v>858046.01</v>
      </c>
      <c r="E79" s="31">
        <f>E80</f>
        <v>589098</v>
      </c>
      <c r="F79" s="31">
        <f t="shared" ref="F79:G79" si="63">F80</f>
        <v>0</v>
      </c>
      <c r="G79" s="31">
        <f t="shared" si="63"/>
        <v>0</v>
      </c>
      <c r="H79" s="31">
        <f t="shared" si="51"/>
        <v>0</v>
      </c>
      <c r="I79" s="68">
        <f t="shared" si="20"/>
        <v>0</v>
      </c>
      <c r="J79" s="68">
        <f t="shared" si="44"/>
        <v>858046.01</v>
      </c>
      <c r="K79" s="31"/>
    </row>
    <row r="80" spans="1:11" ht="171" customHeight="1" x14ac:dyDescent="0.2">
      <c r="A80" s="29">
        <v>2426389</v>
      </c>
      <c r="B80" s="27" t="s">
        <v>86</v>
      </c>
      <c r="C80" s="28">
        <v>1447145</v>
      </c>
      <c r="D80" s="28">
        <v>858046.01</v>
      </c>
      <c r="E80" s="28">
        <v>589098</v>
      </c>
      <c r="F80" s="28">
        <v>0</v>
      </c>
      <c r="G80" s="28"/>
      <c r="H80" s="28">
        <f t="shared" si="51"/>
        <v>0</v>
      </c>
      <c r="I80" s="72">
        <f t="shared" si="20"/>
        <v>0</v>
      </c>
      <c r="J80" s="72">
        <f t="shared" ref="J80" si="64">D80+H80</f>
        <v>858046.01</v>
      </c>
      <c r="K80" s="72">
        <f>J80/C80%</f>
        <v>59.292331452618775</v>
      </c>
    </row>
    <row r="81" spans="1:11" s="35" customFormat="1" ht="12" x14ac:dyDescent="0.2">
      <c r="A81" s="94" t="s">
        <v>103</v>
      </c>
      <c r="B81" s="95"/>
      <c r="C81" s="96"/>
      <c r="D81" s="96"/>
      <c r="E81" s="24"/>
      <c r="F81" s="42"/>
      <c r="G81" s="42"/>
      <c r="H81" s="107"/>
      <c r="I81" s="41"/>
      <c r="J81" s="110"/>
      <c r="K81" s="41"/>
    </row>
    <row r="82" spans="1:11" s="35" customFormat="1" ht="12" x14ac:dyDescent="0.2">
      <c r="A82" s="97" t="s">
        <v>6</v>
      </c>
      <c r="B82" s="98"/>
      <c r="C82" s="96"/>
      <c r="D82" s="96"/>
      <c r="E82" s="48"/>
      <c r="F82" s="42"/>
      <c r="G82" s="42"/>
      <c r="H82" s="107"/>
      <c r="I82" s="41"/>
      <c r="J82" s="110"/>
      <c r="K82" s="41"/>
    </row>
    <row r="83" spans="1:11" ht="20.25" customHeight="1" x14ac:dyDescent="0.2">
      <c r="A83" s="99"/>
      <c r="B83" s="146" t="s">
        <v>11</v>
      </c>
      <c r="C83" s="147"/>
      <c r="D83" s="147"/>
      <c r="H83" s="107"/>
    </row>
    <row r="84" spans="1:11" ht="86.25" customHeight="1" x14ac:dyDescent="0.2">
      <c r="A84" s="83"/>
      <c r="B84" s="83" t="s">
        <v>133</v>
      </c>
      <c r="H84" s="107"/>
    </row>
    <row r="85" spans="1:11" ht="49.5" customHeight="1" x14ac:dyDescent="0.2">
      <c r="B85" s="133"/>
    </row>
    <row r="86" spans="1:11" ht="20.25" customHeight="1" x14ac:dyDescent="0.2"/>
    <row r="87" spans="1:11" ht="20.25" customHeight="1" x14ac:dyDescent="0.2"/>
    <row r="88" spans="1:11" ht="20.25" customHeight="1" x14ac:dyDescent="0.2"/>
    <row r="89" spans="1:11" ht="20.25" customHeight="1" x14ac:dyDescent="0.2"/>
    <row r="90" spans="1:11" ht="20.25" customHeight="1" x14ac:dyDescent="0.2"/>
    <row r="91" spans="1:11" ht="20.25" customHeight="1" x14ac:dyDescent="0.2"/>
    <row r="92" spans="1:11" ht="20.25" customHeight="1" x14ac:dyDescent="0.2"/>
    <row r="93" spans="1:11" ht="20.25" customHeight="1" x14ac:dyDescent="0.2"/>
    <row r="94" spans="1:11" ht="20.25" customHeight="1" x14ac:dyDescent="0.2"/>
    <row r="95" spans="1:11" ht="20.25" customHeight="1" x14ac:dyDescent="0.2"/>
    <row r="96" spans="1:11"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sheetData>
  <mergeCells count="10">
    <mergeCell ref="B83:D83"/>
    <mergeCell ref="E4:I4"/>
    <mergeCell ref="A4:A5"/>
    <mergeCell ref="B4:B5"/>
    <mergeCell ref="A1:K1"/>
    <mergeCell ref="A2:K2"/>
    <mergeCell ref="J4:J5"/>
    <mergeCell ref="K4:K5"/>
    <mergeCell ref="C4:C5"/>
    <mergeCell ref="D4:D5"/>
  </mergeCells>
  <phoneticPr fontId="6" type="noConversion"/>
  <hyperlinks>
    <hyperlink ref="B83"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R164"/>
  <sheetViews>
    <sheetView zoomScale="96" zoomScaleNormal="96" workbookViewId="0">
      <pane xSplit="2" ySplit="7" topLeftCell="C8" activePane="bottomRight" state="frozen"/>
      <selection pane="topRight" activeCell="C1" sqref="C1"/>
      <selection pane="bottomLeft" activeCell="A8" sqref="A8"/>
      <selection pane="bottomRight" activeCell="K9" sqref="K9"/>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3" t="s">
        <v>24</v>
      </c>
      <c r="B1" s="163"/>
      <c r="C1" s="163"/>
      <c r="D1" s="163"/>
      <c r="E1" s="163"/>
      <c r="F1" s="163"/>
      <c r="G1" s="163"/>
      <c r="H1" s="163"/>
      <c r="I1" s="163"/>
      <c r="J1" s="163"/>
      <c r="K1" s="163"/>
    </row>
    <row r="2" spans="1:11" ht="18" customHeight="1" x14ac:dyDescent="0.2">
      <c r="A2" s="152" t="s">
        <v>105</v>
      </c>
      <c r="B2" s="152"/>
      <c r="C2" s="152"/>
      <c r="D2" s="152"/>
      <c r="E2" s="152"/>
      <c r="F2" s="152"/>
      <c r="G2" s="152"/>
      <c r="H2" s="152"/>
      <c r="I2" s="152"/>
      <c r="J2" s="152"/>
      <c r="K2" s="152"/>
    </row>
    <row r="3" spans="1:11" ht="25.5" customHeight="1" x14ac:dyDescent="0.2">
      <c r="B3" s="22"/>
      <c r="C3" s="121"/>
      <c r="D3" s="121"/>
      <c r="E3" s="121"/>
      <c r="F3" s="124"/>
      <c r="G3" s="124"/>
      <c r="H3" s="121"/>
      <c r="I3" s="121"/>
      <c r="J3" s="124"/>
      <c r="K3" s="121"/>
    </row>
    <row r="4" spans="1:11" ht="20.25" customHeight="1" x14ac:dyDescent="0.2">
      <c r="A4" s="167" t="s">
        <v>46</v>
      </c>
      <c r="B4" s="169" t="s">
        <v>5</v>
      </c>
      <c r="C4" s="166" t="s">
        <v>22</v>
      </c>
      <c r="D4" s="157" t="s">
        <v>77</v>
      </c>
      <c r="E4" s="159" t="s">
        <v>75</v>
      </c>
      <c r="F4" s="160"/>
      <c r="G4" s="160"/>
      <c r="H4" s="160"/>
      <c r="I4" s="158"/>
      <c r="J4" s="161" t="s">
        <v>8</v>
      </c>
      <c r="K4" s="164" t="s">
        <v>23</v>
      </c>
    </row>
    <row r="5" spans="1:11" s="25" customFormat="1" ht="65.25" customHeight="1" thickBot="1" x14ac:dyDescent="0.25">
      <c r="A5" s="168"/>
      <c r="B5" s="166"/>
      <c r="C5" s="166"/>
      <c r="D5" s="158"/>
      <c r="E5" s="13" t="s">
        <v>78</v>
      </c>
      <c r="F5" s="15" t="s">
        <v>123</v>
      </c>
      <c r="G5" s="132" t="s">
        <v>122</v>
      </c>
      <c r="H5" s="14" t="s">
        <v>76</v>
      </c>
      <c r="I5" s="16" t="s">
        <v>7</v>
      </c>
      <c r="J5" s="162"/>
      <c r="K5" s="165"/>
    </row>
    <row r="6" spans="1:11" s="59" customFormat="1" ht="18.75" customHeight="1" x14ac:dyDescent="0.25">
      <c r="A6" s="57"/>
      <c r="B6" s="56" t="s">
        <v>10</v>
      </c>
      <c r="C6" s="58"/>
      <c r="D6" s="81">
        <f>D7+D15</f>
        <v>317004129.97000003</v>
      </c>
      <c r="E6" s="81">
        <f>E7+E15</f>
        <v>20691443</v>
      </c>
      <c r="F6" s="81">
        <f>F7+F15</f>
        <v>0</v>
      </c>
      <c r="G6" s="81">
        <f>G7+G15</f>
        <v>456413</v>
      </c>
      <c r="H6" s="81">
        <f>SUM(F6:G6)</f>
        <v>456413</v>
      </c>
      <c r="I6" s="82">
        <f t="shared" ref="I6:I16" si="0">H6/E6%</f>
        <v>2.2058055593319423</v>
      </c>
      <c r="J6" s="131">
        <f>D6+H6</f>
        <v>317460542.97000003</v>
      </c>
      <c r="K6" s="90"/>
    </row>
    <row r="7" spans="1:11" ht="21.75" customHeight="1" x14ac:dyDescent="0.2">
      <c r="A7" s="60"/>
      <c r="B7" s="49" t="s">
        <v>25</v>
      </c>
      <c r="C7" s="31"/>
      <c r="D7" s="31">
        <f>SUM(D8:D13)</f>
        <v>13556032.129999999</v>
      </c>
      <c r="E7" s="31">
        <f>SUM(E8:E14)</f>
        <v>3641957</v>
      </c>
      <c r="F7" s="31">
        <f>SUM(F8:F13)</f>
        <v>0</v>
      </c>
      <c r="G7" s="31">
        <f>SUM(G8:G13)</f>
        <v>164603</v>
      </c>
      <c r="H7" s="31">
        <f t="shared" ref="H7:H16" si="1">SUM(F7:G7)</f>
        <v>164603</v>
      </c>
      <c r="I7" s="50">
        <f t="shared" si="0"/>
        <v>4.5196305173290074</v>
      </c>
      <c r="J7" s="50">
        <f t="shared" ref="J7:J16" si="2">D7+H7</f>
        <v>13720635.129999999</v>
      </c>
      <c r="K7" s="68"/>
    </row>
    <row r="8" spans="1:11" ht="66" customHeight="1" x14ac:dyDescent="0.2">
      <c r="A8" s="29">
        <v>2178584</v>
      </c>
      <c r="B8" s="27" t="s">
        <v>59</v>
      </c>
      <c r="C8" s="88">
        <v>13590587</v>
      </c>
      <c r="D8" s="88">
        <v>8222406.3799999999</v>
      </c>
      <c r="E8" s="88">
        <v>1727867</v>
      </c>
      <c r="F8" s="88"/>
      <c r="G8" s="88"/>
      <c r="H8" s="88">
        <f t="shared" si="1"/>
        <v>0</v>
      </c>
      <c r="I8" s="89">
        <f t="shared" si="0"/>
        <v>0</v>
      </c>
      <c r="J8" s="89">
        <f t="shared" si="2"/>
        <v>8222406.3799999999</v>
      </c>
      <c r="K8" s="91">
        <f t="shared" ref="K8:K14" si="3">J8/C8%</f>
        <v>60.500744964143202</v>
      </c>
    </row>
    <row r="9" spans="1:11" ht="66" customHeight="1" x14ac:dyDescent="0.2">
      <c r="A9" s="29"/>
      <c r="B9" s="27" t="s">
        <v>124</v>
      </c>
      <c r="C9" s="88"/>
      <c r="D9" s="88">
        <v>483841</v>
      </c>
      <c r="E9" s="88">
        <v>1111375</v>
      </c>
      <c r="F9" s="88"/>
      <c r="G9" s="88">
        <v>150000</v>
      </c>
      <c r="H9" s="88">
        <f t="shared" ref="H9" si="4">SUM(F9:G9)</f>
        <v>150000</v>
      </c>
      <c r="I9" s="89">
        <f t="shared" ref="I9" si="5">H9/E9%</f>
        <v>13.496794511303566</v>
      </c>
      <c r="J9" s="89">
        <f t="shared" ref="J9" si="6">D9+H9</f>
        <v>633841</v>
      </c>
      <c r="K9" s="91"/>
    </row>
    <row r="10" spans="1:11" ht="96" x14ac:dyDescent="0.2">
      <c r="A10" s="29">
        <v>2427710</v>
      </c>
      <c r="B10" s="27" t="s">
        <v>44</v>
      </c>
      <c r="C10" s="88">
        <v>6202228</v>
      </c>
      <c r="D10" s="88">
        <v>2644993.58</v>
      </c>
      <c r="E10" s="88">
        <v>33040</v>
      </c>
      <c r="F10" s="88"/>
      <c r="G10" s="88"/>
      <c r="H10" s="88">
        <f t="shared" si="1"/>
        <v>0</v>
      </c>
      <c r="I10" s="89">
        <f t="shared" si="0"/>
        <v>0</v>
      </c>
      <c r="J10" s="89">
        <f t="shared" si="2"/>
        <v>2644993.58</v>
      </c>
      <c r="K10" s="91">
        <f t="shared" si="3"/>
        <v>42.64586177741289</v>
      </c>
    </row>
    <row r="11" spans="1:11" ht="88.5" customHeight="1" x14ac:dyDescent="0.2">
      <c r="A11" s="29">
        <v>2443550</v>
      </c>
      <c r="B11" s="27" t="s">
        <v>43</v>
      </c>
      <c r="C11" s="88">
        <v>13511427.77</v>
      </c>
      <c r="D11" s="88">
        <v>1694005.17</v>
      </c>
      <c r="E11" s="88">
        <v>313705</v>
      </c>
      <c r="F11" s="88"/>
      <c r="G11" s="88"/>
      <c r="H11" s="88">
        <f t="shared" si="1"/>
        <v>0</v>
      </c>
      <c r="I11" s="89">
        <f t="shared" si="0"/>
        <v>0</v>
      </c>
      <c r="J11" s="89">
        <f t="shared" si="2"/>
        <v>1694005.17</v>
      </c>
      <c r="K11" s="91">
        <f t="shared" si="3"/>
        <v>12.537573370012545</v>
      </c>
    </row>
    <row r="12" spans="1:11" ht="68.25" customHeight="1" x14ac:dyDescent="0.2">
      <c r="A12" s="29">
        <v>2461958</v>
      </c>
      <c r="B12" s="27" t="s">
        <v>60</v>
      </c>
      <c r="C12" s="88">
        <v>8960547.6300000008</v>
      </c>
      <c r="D12" s="88">
        <v>0</v>
      </c>
      <c r="E12" s="88">
        <v>324760</v>
      </c>
      <c r="F12" s="88"/>
      <c r="G12" s="88">
        <v>14603</v>
      </c>
      <c r="H12" s="88">
        <f t="shared" si="1"/>
        <v>14603</v>
      </c>
      <c r="I12" s="89">
        <f t="shared" si="0"/>
        <v>4.4965512994211112</v>
      </c>
      <c r="J12" s="89">
        <f t="shared" si="2"/>
        <v>14603</v>
      </c>
      <c r="K12" s="91">
        <f t="shared" si="3"/>
        <v>0.16296995008551723</v>
      </c>
    </row>
    <row r="13" spans="1:11" ht="90.75" customHeight="1" x14ac:dyDescent="0.2">
      <c r="A13" s="29">
        <v>2493459</v>
      </c>
      <c r="B13" s="27" t="s">
        <v>72</v>
      </c>
      <c r="C13" s="88">
        <v>1346414.93</v>
      </c>
      <c r="D13" s="88">
        <v>510786</v>
      </c>
      <c r="E13" s="88">
        <v>96860</v>
      </c>
      <c r="F13" s="88"/>
      <c r="G13" s="88"/>
      <c r="H13" s="88">
        <f t="shared" si="1"/>
        <v>0</v>
      </c>
      <c r="I13" s="89">
        <f t="shared" si="0"/>
        <v>0</v>
      </c>
      <c r="J13" s="89">
        <f t="shared" si="2"/>
        <v>510786</v>
      </c>
      <c r="K13" s="91">
        <f t="shared" si="3"/>
        <v>37.936745101303949</v>
      </c>
    </row>
    <row r="14" spans="1:11" ht="104.25" customHeight="1" x14ac:dyDescent="0.2">
      <c r="A14" s="29">
        <v>2509331</v>
      </c>
      <c r="B14" s="27" t="s">
        <v>99</v>
      </c>
      <c r="C14" s="88">
        <v>330406</v>
      </c>
      <c r="D14" s="88">
        <v>0</v>
      </c>
      <c r="E14" s="88">
        <v>34350</v>
      </c>
      <c r="F14" s="88"/>
      <c r="G14" s="88"/>
      <c r="H14" s="88">
        <f t="shared" ref="H14" si="7">SUM(F14:G14)</f>
        <v>0</v>
      </c>
      <c r="I14" s="89">
        <f t="shared" ref="I14" si="8">H14/E14%</f>
        <v>0</v>
      </c>
      <c r="J14" s="89">
        <f t="shared" ref="J14" si="9">D14+H14</f>
        <v>0</v>
      </c>
      <c r="K14" s="91">
        <f t="shared" si="3"/>
        <v>0</v>
      </c>
    </row>
    <row r="15" spans="1:11" ht="28.5" customHeight="1" x14ac:dyDescent="0.2">
      <c r="A15" s="29"/>
      <c r="B15" s="49" t="s">
        <v>26</v>
      </c>
      <c r="C15" s="31"/>
      <c r="D15" s="31">
        <f>D16</f>
        <v>303448097.84000003</v>
      </c>
      <c r="E15" s="31">
        <f>E16</f>
        <v>17049486</v>
      </c>
      <c r="F15" s="31">
        <f>F16</f>
        <v>0</v>
      </c>
      <c r="G15" s="31">
        <f>G16</f>
        <v>291810</v>
      </c>
      <c r="H15" s="31">
        <f t="shared" si="1"/>
        <v>291810</v>
      </c>
      <c r="I15" s="50">
        <f t="shared" si="0"/>
        <v>1.711547198548977</v>
      </c>
      <c r="J15" s="50">
        <f t="shared" si="2"/>
        <v>303739907.84000003</v>
      </c>
      <c r="K15" s="68"/>
    </row>
    <row r="16" spans="1:11" ht="61.5" customHeight="1" x14ac:dyDescent="0.2">
      <c r="A16" s="29">
        <v>2193990</v>
      </c>
      <c r="B16" s="27" t="s">
        <v>38</v>
      </c>
      <c r="C16" s="129">
        <v>319765088.17000002</v>
      </c>
      <c r="D16" s="88">
        <v>303448097.84000003</v>
      </c>
      <c r="E16" s="88">
        <v>17049486</v>
      </c>
      <c r="F16" s="88"/>
      <c r="G16" s="88">
        <v>291810</v>
      </c>
      <c r="H16" s="88">
        <f t="shared" si="1"/>
        <v>291810</v>
      </c>
      <c r="I16" s="89">
        <f t="shared" si="0"/>
        <v>1.711547198548977</v>
      </c>
      <c r="J16" s="89">
        <f t="shared" si="2"/>
        <v>303739907.84000003</v>
      </c>
      <c r="K16" s="91">
        <f>J16/C16%</f>
        <v>94.98845217227705</v>
      </c>
    </row>
    <row r="17" spans="1:148" s="33" customFormat="1" ht="20.25" customHeight="1" x14ac:dyDescent="0.2">
      <c r="A17" s="62" t="s">
        <v>103</v>
      </c>
      <c r="B17" s="63"/>
      <c r="C17" s="64"/>
      <c r="D17" s="26"/>
      <c r="E17" s="83"/>
      <c r="F17" s="100"/>
      <c r="G17" s="100"/>
      <c r="H17" s="23"/>
      <c r="I17" s="23"/>
      <c r="J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row>
    <row r="18" spans="1:148" s="33" customFormat="1" ht="16.5" customHeight="1" x14ac:dyDescent="0.2">
      <c r="A18" s="65" t="s">
        <v>6</v>
      </c>
      <c r="B18" s="66"/>
      <c r="C18" s="64"/>
      <c r="D18" s="26"/>
      <c r="E18" s="83"/>
      <c r="F18" s="100"/>
      <c r="G18" s="100"/>
      <c r="H18" s="23"/>
      <c r="I18" s="23"/>
      <c r="J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row>
    <row r="19" spans="1:148" s="33" customFormat="1" x14ac:dyDescent="0.2">
      <c r="A19" s="67"/>
      <c r="B19" s="146" t="s">
        <v>11</v>
      </c>
      <c r="C19" s="137"/>
      <c r="D19" s="137"/>
      <c r="E19" s="101"/>
      <c r="F19" s="100"/>
      <c r="G19" s="100"/>
      <c r="H19" s="23"/>
      <c r="I19" s="23"/>
      <c r="J19" s="80"/>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row>
    <row r="20" spans="1:148" ht="51" customHeight="1" x14ac:dyDescent="0.2">
      <c r="A20" s="102"/>
      <c r="B20" s="83" t="s">
        <v>134</v>
      </c>
      <c r="C20" s="83"/>
      <c r="E20" s="83"/>
      <c r="F20" s="100"/>
      <c r="G20" s="100"/>
    </row>
    <row r="21" spans="1:148" x14ac:dyDescent="0.2">
      <c r="B21" s="74"/>
      <c r="C21" s="74"/>
      <c r="F21" s="23"/>
      <c r="G21" s="23"/>
    </row>
    <row r="22" spans="1:148" x14ac:dyDescent="0.2">
      <c r="B22" s="74"/>
      <c r="C22" s="74"/>
      <c r="F22" s="23"/>
      <c r="G22" s="23"/>
    </row>
    <row r="23" spans="1:148" x14ac:dyDescent="0.2">
      <c r="B23" s="74"/>
      <c r="C23" s="74"/>
      <c r="F23" s="23"/>
      <c r="G23" s="23"/>
    </row>
    <row r="24" spans="1:148" x14ac:dyDescent="0.2">
      <c r="B24" s="75"/>
      <c r="C24" s="74"/>
      <c r="F24" s="23"/>
      <c r="G24" s="23"/>
    </row>
    <row r="25" spans="1:148" x14ac:dyDescent="0.2">
      <c r="F25" s="23"/>
      <c r="G25" s="23"/>
    </row>
    <row r="26" spans="1:148" ht="15" x14ac:dyDescent="0.25">
      <c r="B26" s="76"/>
      <c r="F26" s="23"/>
      <c r="G26" s="23"/>
    </row>
    <row r="27" spans="1:148" ht="15" x14ac:dyDescent="0.25">
      <c r="B27" s="93"/>
      <c r="F27" s="23"/>
      <c r="G27" s="23"/>
    </row>
    <row r="28" spans="1:148" x14ac:dyDescent="0.2">
      <c r="B28" s="79"/>
      <c r="F28" s="23"/>
      <c r="G28" s="23"/>
    </row>
    <row r="29" spans="1:148" x14ac:dyDescent="0.2">
      <c r="F29" s="23"/>
      <c r="G29" s="23"/>
    </row>
    <row r="30" spans="1:148" x14ac:dyDescent="0.2">
      <c r="F30" s="23"/>
      <c r="G30" s="23"/>
    </row>
    <row r="31" spans="1:148" x14ac:dyDescent="0.2">
      <c r="F31" s="23"/>
      <c r="G31" s="23"/>
    </row>
    <row r="32" spans="1:148" x14ac:dyDescent="0.2">
      <c r="F32" s="23"/>
      <c r="G32" s="23"/>
    </row>
    <row r="33" spans="6:7" x14ac:dyDescent="0.2">
      <c r="F33" s="23"/>
      <c r="G33" s="23"/>
    </row>
    <row r="34" spans="6:7" x14ac:dyDescent="0.2">
      <c r="F34" s="23"/>
      <c r="G34" s="23"/>
    </row>
    <row r="35" spans="6:7" x14ac:dyDescent="0.2">
      <c r="F35" s="23"/>
      <c r="G35" s="23"/>
    </row>
    <row r="36" spans="6:7" x14ac:dyDescent="0.2">
      <c r="F36" s="23"/>
      <c r="G36" s="23"/>
    </row>
    <row r="37" spans="6:7" x14ac:dyDescent="0.2">
      <c r="F37" s="23"/>
      <c r="G37" s="23"/>
    </row>
    <row r="38" spans="6:7" x14ac:dyDescent="0.2">
      <c r="F38" s="23"/>
      <c r="G38" s="23"/>
    </row>
    <row r="39" spans="6:7" x14ac:dyDescent="0.2">
      <c r="F39" s="23"/>
      <c r="G39" s="23"/>
    </row>
    <row r="40" spans="6:7" x14ac:dyDescent="0.2">
      <c r="F40" s="23"/>
      <c r="G40" s="23"/>
    </row>
    <row r="41" spans="6:7" x14ac:dyDescent="0.2">
      <c r="F41" s="23"/>
      <c r="G41" s="23"/>
    </row>
    <row r="42" spans="6:7" x14ac:dyDescent="0.2">
      <c r="F42" s="23"/>
      <c r="G42" s="23"/>
    </row>
    <row r="43" spans="6:7" x14ac:dyDescent="0.2">
      <c r="F43" s="23"/>
      <c r="G43" s="23"/>
    </row>
    <row r="44" spans="6:7" x14ac:dyDescent="0.2">
      <c r="F44" s="23"/>
      <c r="G44" s="23"/>
    </row>
    <row r="45" spans="6:7" x14ac:dyDescent="0.2">
      <c r="F45" s="23"/>
      <c r="G45" s="23"/>
    </row>
    <row r="46" spans="6:7" x14ac:dyDescent="0.2">
      <c r="F46" s="23"/>
      <c r="G46" s="23"/>
    </row>
    <row r="47" spans="6:7" x14ac:dyDescent="0.2">
      <c r="F47" s="23"/>
      <c r="G47" s="23"/>
    </row>
    <row r="48" spans="6: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C71" s="43"/>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sheetData>
  <mergeCells count="10">
    <mergeCell ref="E4:I4"/>
    <mergeCell ref="B19:D19"/>
    <mergeCell ref="J4:J5"/>
    <mergeCell ref="A1:K1"/>
    <mergeCell ref="K4:K5"/>
    <mergeCell ref="A2:K2"/>
    <mergeCell ref="C4:C5"/>
    <mergeCell ref="D4:D5"/>
    <mergeCell ref="A4:A5"/>
    <mergeCell ref="B4:B5"/>
  </mergeCells>
  <hyperlinks>
    <hyperlink ref="B19"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2021-04-09T14:19:48Z</dcterms:modified>
</cp:coreProperties>
</file>