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1\Mayo 2021\"/>
    </mc:Choice>
  </mc:AlternateContent>
  <bookViews>
    <workbookView xWindow="0" yWindow="0" windowWidth="28800" windowHeight="12435" activeTab="1"/>
  </bookViews>
  <sheets>
    <sheet name="CONSOLIDADO" sheetId="11" r:id="rId1"/>
    <sheet name="PLIEGO MINSA" sheetId="5" r:id="rId2"/>
    <sheet name="UE ADSCRITAS AL PLIEGO MINSA" sheetId="9" r:id="rId3"/>
  </sheets>
  <definedNames>
    <definedName name="_xlnm._FilterDatabase" localSheetId="1" hidden="1">'PLIEGO MINSA'!$A$5:$K$170</definedName>
    <definedName name="_xlnm._FilterDatabase" localSheetId="2" hidden="1">'UE ADSCRITAS AL PLIEGO MINSA'!#REF!</definedName>
    <definedName name="_xlnm.Print_Area" localSheetId="0">CONSOLIDADO!$B$2:$E$33</definedName>
    <definedName name="_xlnm.Print_Area" localSheetId="1">'PLIEGO MINSA'!$A$1:$K$170</definedName>
    <definedName name="_xlnm.Print_Area" localSheetId="2">'UE ADSCRITAS AL PLIEGO MINSA'!$A$1:$K$22</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J8" i="9" l="1"/>
  <c r="J74" i="5"/>
  <c r="J76" i="5"/>
  <c r="I74" i="5"/>
  <c r="I76" i="5"/>
  <c r="J85" i="5"/>
  <c r="I85" i="5"/>
  <c r="D19" i="11"/>
  <c r="C19" i="11"/>
  <c r="E19" i="11" s="1"/>
  <c r="D15" i="11"/>
  <c r="C15" i="11"/>
  <c r="E14" i="11"/>
  <c r="D14" i="11"/>
  <c r="C14" i="11"/>
  <c r="E15" i="11" l="1"/>
  <c r="G162" i="5"/>
  <c r="D162" i="5"/>
  <c r="G85" i="5"/>
  <c r="D85" i="5"/>
  <c r="G76" i="5"/>
  <c r="F76" i="5"/>
  <c r="H76" i="5" s="1"/>
  <c r="D76" i="5"/>
  <c r="G74" i="5"/>
  <c r="H74" i="5" s="1"/>
  <c r="D74" i="5"/>
  <c r="F166" i="5"/>
  <c r="F162" i="5"/>
  <c r="F159" i="5"/>
  <c r="F157" i="5"/>
  <c r="F97" i="5"/>
  <c r="F95" i="5"/>
  <c r="F90" i="5"/>
  <c r="F87" i="5"/>
  <c r="F85" i="5"/>
  <c r="H85" i="5" s="1"/>
  <c r="F83" i="5"/>
  <c r="F81" i="5"/>
  <c r="F6" i="5" s="1"/>
  <c r="F78" i="5"/>
  <c r="F74" i="5"/>
  <c r="F7" i="5"/>
  <c r="H18" i="9"/>
  <c r="H17" i="9"/>
  <c r="H16" i="9"/>
  <c r="H14" i="9"/>
  <c r="H13" i="9"/>
  <c r="H12" i="9"/>
  <c r="H11" i="9"/>
  <c r="H10" i="9"/>
  <c r="H9" i="9"/>
  <c r="H8" i="9"/>
  <c r="F15" i="9"/>
  <c r="F6" i="9" s="1"/>
  <c r="F7" i="9"/>
  <c r="H167" i="5"/>
  <c r="H165" i="5"/>
  <c r="H164" i="5"/>
  <c r="H163" i="5"/>
  <c r="H162" i="5"/>
  <c r="H161" i="5"/>
  <c r="H160" i="5"/>
  <c r="H158" i="5"/>
  <c r="H156" i="5"/>
  <c r="H155" i="5"/>
  <c r="H154" i="5"/>
  <c r="H153" i="5"/>
  <c r="H152" i="5"/>
  <c r="J152" i="5" s="1"/>
  <c r="K152" i="5" s="1"/>
  <c r="H151" i="5"/>
  <c r="H150" i="5"/>
  <c r="J150" i="5" s="1"/>
  <c r="K150" i="5" s="1"/>
  <c r="H149" i="5"/>
  <c r="H148" i="5"/>
  <c r="J148" i="5" s="1"/>
  <c r="K148" i="5" s="1"/>
  <c r="H147" i="5"/>
  <c r="J147" i="5" s="1"/>
  <c r="K147" i="5" s="1"/>
  <c r="H146" i="5"/>
  <c r="J146" i="5" s="1"/>
  <c r="K146" i="5" s="1"/>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6" i="5"/>
  <c r="H94" i="5"/>
  <c r="H93" i="5"/>
  <c r="H92" i="5"/>
  <c r="H91" i="5"/>
  <c r="H89" i="5"/>
  <c r="H88" i="5"/>
  <c r="H86" i="5"/>
  <c r="H84" i="5"/>
  <c r="H82" i="5"/>
  <c r="H80" i="5"/>
  <c r="H79" i="5"/>
  <c r="H77" i="5"/>
  <c r="H75"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J163" i="5"/>
  <c r="K163" i="5" s="1"/>
  <c r="I146" i="5" l="1"/>
  <c r="I163" i="5"/>
  <c r="I152" i="5"/>
  <c r="I150" i="5"/>
  <c r="I148" i="5"/>
  <c r="I147" i="5"/>
  <c r="J143" i="5"/>
  <c r="K143" i="5" s="1"/>
  <c r="J142" i="5"/>
  <c r="K142" i="5" s="1"/>
  <c r="J102" i="5"/>
  <c r="K102" i="5" s="1"/>
  <c r="J86" i="5"/>
  <c r="K86" i="5" s="1"/>
  <c r="J77" i="5"/>
  <c r="K77" i="5" s="1"/>
  <c r="J75" i="5"/>
  <c r="K75" i="5" s="1"/>
  <c r="J8" i="5"/>
  <c r="K8" i="5" s="1"/>
  <c r="I143" i="5" l="1"/>
  <c r="I142" i="5"/>
  <c r="I102" i="5"/>
  <c r="I86" i="5"/>
  <c r="I77" i="5"/>
  <c r="I75" i="5"/>
  <c r="I8" i="5"/>
  <c r="E162" i="5"/>
  <c r="E85" i="5"/>
  <c r="E76" i="5"/>
  <c r="E74" i="5"/>
  <c r="J18" i="9" l="1"/>
  <c r="K18" i="9" s="1"/>
  <c r="J17" i="9"/>
  <c r="K17" i="9" s="1"/>
  <c r="G15" i="9"/>
  <c r="H15" i="9" s="1"/>
  <c r="D15" i="9"/>
  <c r="G7" i="9"/>
  <c r="H7" i="9" s="1"/>
  <c r="D7" i="9"/>
  <c r="G166" i="5"/>
  <c r="H166" i="5" s="1"/>
  <c r="G159" i="5"/>
  <c r="D159" i="5"/>
  <c r="G97" i="5"/>
  <c r="H97" i="5" s="1"/>
  <c r="D97" i="5"/>
  <c r="J165" i="5"/>
  <c r="K165" i="5" s="1"/>
  <c r="J161" i="5"/>
  <c r="K161" i="5" s="1"/>
  <c r="J156" i="5"/>
  <c r="K156" i="5" s="1"/>
  <c r="J155" i="5"/>
  <c r="K155" i="5" s="1"/>
  <c r="I154" i="5"/>
  <c r="I153" i="5"/>
  <c r="I151" i="5"/>
  <c r="J149" i="5"/>
  <c r="K149" i="5" s="1"/>
  <c r="J145" i="5"/>
  <c r="K145" i="5" s="1"/>
  <c r="J89" i="5"/>
  <c r="K89" i="5" s="1"/>
  <c r="J72" i="5"/>
  <c r="K72" i="5" s="1"/>
  <c r="I71" i="5"/>
  <c r="J70" i="5"/>
  <c r="K70" i="5" s="1"/>
  <c r="J69" i="5"/>
  <c r="K69" i="5" s="1"/>
  <c r="I68" i="5"/>
  <c r="J67" i="5"/>
  <c r="K67" i="5" s="1"/>
  <c r="J66" i="5"/>
  <c r="K66" i="5" s="1"/>
  <c r="J65" i="5"/>
  <c r="K65" i="5" s="1"/>
  <c r="J64" i="5"/>
  <c r="K64" i="5" s="1"/>
  <c r="J63" i="5"/>
  <c r="K63" i="5" s="1"/>
  <c r="J62" i="5"/>
  <c r="K62" i="5" s="1"/>
  <c r="J61" i="5"/>
  <c r="K61" i="5" s="1"/>
  <c r="J60" i="5"/>
  <c r="K60" i="5" s="1"/>
  <c r="I59" i="5"/>
  <c r="J58" i="5"/>
  <c r="K58" i="5" s="1"/>
  <c r="J57" i="5"/>
  <c r="K57" i="5" s="1"/>
  <c r="J56" i="5"/>
  <c r="K56" i="5" s="1"/>
  <c r="J55" i="5"/>
  <c r="K55" i="5" s="1"/>
  <c r="J54" i="5"/>
  <c r="K54" i="5" s="1"/>
  <c r="I53" i="5"/>
  <c r="J52" i="5"/>
  <c r="K52" i="5" s="1"/>
  <c r="J51" i="5"/>
  <c r="K51" i="5" s="1"/>
  <c r="I50" i="5"/>
  <c r="J49" i="5"/>
  <c r="K49" i="5" s="1"/>
  <c r="J48" i="5"/>
  <c r="K48" i="5" s="1"/>
  <c r="J47" i="5"/>
  <c r="K47" i="5" s="1"/>
  <c r="J46" i="5"/>
  <c r="K46" i="5" s="1"/>
  <c r="J45" i="5"/>
  <c r="K45" i="5" s="1"/>
  <c r="J44" i="5"/>
  <c r="K44" i="5" s="1"/>
  <c r="J43" i="5"/>
  <c r="K43" i="5" s="1"/>
  <c r="J42" i="5"/>
  <c r="K42" i="5" s="1"/>
  <c r="I41" i="5"/>
  <c r="J40" i="5"/>
  <c r="K40" i="5" s="1"/>
  <c r="J39" i="5"/>
  <c r="K39" i="5" s="1"/>
  <c r="J38" i="5"/>
  <c r="K38" i="5" s="1"/>
  <c r="J37" i="5"/>
  <c r="K37" i="5" s="1"/>
  <c r="J36" i="5"/>
  <c r="K36" i="5" s="1"/>
  <c r="J35" i="5"/>
  <c r="K35" i="5" s="1"/>
  <c r="J34" i="5"/>
  <c r="K34" i="5" s="1"/>
  <c r="J33" i="5"/>
  <c r="K33" i="5" s="1"/>
  <c r="I32" i="5"/>
  <c r="J31" i="5"/>
  <c r="K31" i="5" s="1"/>
  <c r="J30" i="5"/>
  <c r="K30" i="5" s="1"/>
  <c r="J29" i="5"/>
  <c r="K29" i="5" s="1"/>
  <c r="J28" i="5"/>
  <c r="K28" i="5" s="1"/>
  <c r="J27" i="5"/>
  <c r="K27" i="5" s="1"/>
  <c r="J26" i="5"/>
  <c r="K26" i="5" s="1"/>
  <c r="J25" i="5"/>
  <c r="K25" i="5" s="1"/>
  <c r="J24" i="5"/>
  <c r="K24" i="5" s="1"/>
  <c r="I23" i="5"/>
  <c r="J22" i="5"/>
  <c r="K22" i="5" s="1"/>
  <c r="J21" i="5"/>
  <c r="K21" i="5" s="1"/>
  <c r="J20" i="5"/>
  <c r="K20" i="5" s="1"/>
  <c r="J19" i="5"/>
  <c r="K19" i="5" s="1"/>
  <c r="J18" i="5"/>
  <c r="K18" i="5" s="1"/>
  <c r="J17" i="5"/>
  <c r="K17" i="5" s="1"/>
  <c r="J16" i="5"/>
  <c r="K16" i="5" s="1"/>
  <c r="J15" i="5"/>
  <c r="K15" i="5" s="1"/>
  <c r="I14" i="5"/>
  <c r="J12" i="5"/>
  <c r="K12" i="5" s="1"/>
  <c r="J11" i="5"/>
  <c r="K11" i="5" s="1"/>
  <c r="J10" i="5"/>
  <c r="K10" i="5" s="1"/>
  <c r="G87" i="5"/>
  <c r="H87" i="5" s="1"/>
  <c r="D87" i="5"/>
  <c r="E15" i="9"/>
  <c r="E159" i="5"/>
  <c r="E97" i="5"/>
  <c r="E87" i="5"/>
  <c r="H159" i="5" l="1"/>
  <c r="J154" i="5"/>
  <c r="K154" i="5" s="1"/>
  <c r="J151" i="5"/>
  <c r="K151" i="5" s="1"/>
  <c r="I155" i="5"/>
  <c r="I56" i="5"/>
  <c r="J32" i="5"/>
  <c r="K32" i="5" s="1"/>
  <c r="J23" i="5"/>
  <c r="K23" i="5" s="1"/>
  <c r="I47" i="5"/>
  <c r="J41" i="5"/>
  <c r="K41" i="5" s="1"/>
  <c r="I65" i="5"/>
  <c r="I18" i="9"/>
  <c r="I17" i="9"/>
  <c r="I62" i="5"/>
  <c r="I26" i="5"/>
  <c r="J14" i="5"/>
  <c r="K14" i="5" s="1"/>
  <c r="I38" i="5"/>
  <c r="J59" i="5"/>
  <c r="K59" i="5" s="1"/>
  <c r="J68" i="5"/>
  <c r="K68" i="5" s="1"/>
  <c r="I20" i="5"/>
  <c r="J50" i="5"/>
  <c r="K50" i="5" s="1"/>
  <c r="I29" i="5"/>
  <c r="I44" i="5"/>
  <c r="I12" i="5"/>
  <c r="I17" i="5"/>
  <c r="I35" i="5"/>
  <c r="J53" i="5"/>
  <c r="K53" i="5" s="1"/>
  <c r="J71" i="5"/>
  <c r="K71" i="5" s="1"/>
  <c r="I165" i="5"/>
  <c r="I161" i="5"/>
  <c r="I156" i="5"/>
  <c r="J153" i="5"/>
  <c r="K153" i="5" s="1"/>
  <c r="I149" i="5"/>
  <c r="I145" i="5"/>
  <c r="I89" i="5"/>
  <c r="I16" i="5"/>
  <c r="I19" i="5"/>
  <c r="I22" i="5"/>
  <c r="I25" i="5"/>
  <c r="I28" i="5"/>
  <c r="I31" i="5"/>
  <c r="I34" i="5"/>
  <c r="I37" i="5"/>
  <c r="I40" i="5"/>
  <c r="I43" i="5"/>
  <c r="I46" i="5"/>
  <c r="I49" i="5"/>
  <c r="I52" i="5"/>
  <c r="I55" i="5"/>
  <c r="I58" i="5"/>
  <c r="I61" i="5"/>
  <c r="I64" i="5"/>
  <c r="I67" i="5"/>
  <c r="I70" i="5"/>
  <c r="I15" i="5"/>
  <c r="I18" i="5"/>
  <c r="I21" i="5"/>
  <c r="I24" i="5"/>
  <c r="I27" i="5"/>
  <c r="I30" i="5"/>
  <c r="I33" i="5"/>
  <c r="I36" i="5"/>
  <c r="I39" i="5"/>
  <c r="I42" i="5"/>
  <c r="I45" i="5"/>
  <c r="I48" i="5"/>
  <c r="I51" i="5"/>
  <c r="I54" i="5"/>
  <c r="I57" i="5"/>
  <c r="I60" i="5"/>
  <c r="I63" i="5"/>
  <c r="I66" i="5"/>
  <c r="I69" i="5"/>
  <c r="I72" i="5"/>
  <c r="I11" i="5"/>
  <c r="I10" i="5"/>
  <c r="C22" i="11"/>
  <c r="J9" i="9" l="1"/>
  <c r="D7" i="5"/>
  <c r="I9" i="9" l="1"/>
  <c r="G157" i="5"/>
  <c r="H157" i="5" s="1"/>
  <c r="G95" i="5"/>
  <c r="H95" i="5" s="1"/>
  <c r="G90" i="5"/>
  <c r="H90" i="5" s="1"/>
  <c r="D20" i="11"/>
  <c r="G83" i="5"/>
  <c r="H83" i="5" s="1"/>
  <c r="G81" i="5"/>
  <c r="H81" i="5" s="1"/>
  <c r="G78" i="5"/>
  <c r="H78" i="5" s="1"/>
  <c r="J79" i="5"/>
  <c r="K79" i="5" s="1"/>
  <c r="J80" i="5"/>
  <c r="K80" i="5" s="1"/>
  <c r="I88" i="5"/>
  <c r="J96" i="5"/>
  <c r="K96" i="5" s="1"/>
  <c r="J99" i="5"/>
  <c r="K99" i="5" s="1"/>
  <c r="J100" i="5"/>
  <c r="J121" i="5"/>
  <c r="K121" i="5" s="1"/>
  <c r="J122" i="5"/>
  <c r="K122" i="5" s="1"/>
  <c r="I123" i="5"/>
  <c r="J124" i="5"/>
  <c r="K124" i="5" s="1"/>
  <c r="J141" i="5"/>
  <c r="K141" i="5" s="1"/>
  <c r="J144" i="5"/>
  <c r="K144" i="5" s="1"/>
  <c r="G7" i="5"/>
  <c r="G6" i="5" s="1"/>
  <c r="D95" i="5"/>
  <c r="D78" i="5"/>
  <c r="C20" i="11"/>
  <c r="E78" i="5"/>
  <c r="E95" i="5"/>
  <c r="H7" i="5" l="1"/>
  <c r="H6" i="5"/>
  <c r="C16" i="11"/>
  <c r="J78" i="5"/>
  <c r="I95" i="5"/>
  <c r="I96" i="5"/>
  <c r="I100" i="5"/>
  <c r="E20" i="11"/>
  <c r="J95" i="5"/>
  <c r="D22" i="11"/>
  <c r="E22" i="11" s="1"/>
  <c r="J87" i="5"/>
  <c r="I122" i="5"/>
  <c r="J88" i="5"/>
  <c r="K88" i="5" s="1"/>
  <c r="I144" i="5"/>
  <c r="I141" i="5"/>
  <c r="I124" i="5"/>
  <c r="J123" i="5"/>
  <c r="K123" i="5" s="1"/>
  <c r="I121" i="5"/>
  <c r="I80" i="5"/>
  <c r="I79" i="5"/>
  <c r="I99" i="5"/>
  <c r="I87" i="5"/>
  <c r="J14" i="9"/>
  <c r="K14" i="9" s="1"/>
  <c r="I78" i="5" l="1"/>
  <c r="D16" i="11"/>
  <c r="E16" i="11" s="1"/>
  <c r="I14" i="9"/>
  <c r="J140" i="5"/>
  <c r="K140" i="5" s="1"/>
  <c r="J139" i="5"/>
  <c r="K139" i="5" s="1"/>
  <c r="J131" i="5"/>
  <c r="K131" i="5" s="1"/>
  <c r="I130" i="5"/>
  <c r="J125" i="5"/>
  <c r="K125" i="5" s="1"/>
  <c r="J118" i="5"/>
  <c r="K118" i="5" s="1"/>
  <c r="J117" i="5"/>
  <c r="K117" i="5" s="1"/>
  <c r="I116" i="5"/>
  <c r="J115" i="5"/>
  <c r="K115" i="5" s="1"/>
  <c r="I101" i="5"/>
  <c r="J98" i="5"/>
  <c r="I13" i="5"/>
  <c r="I112" i="5"/>
  <c r="J112" i="5"/>
  <c r="K112" i="5" s="1"/>
  <c r="E7" i="9"/>
  <c r="G6" i="9"/>
  <c r="H6" i="9" s="1"/>
  <c r="I131" i="5" l="1"/>
  <c r="J13" i="5"/>
  <c r="K13" i="5" s="1"/>
  <c r="J116" i="5"/>
  <c r="J130" i="5"/>
  <c r="K130" i="5" s="1"/>
  <c r="I118" i="5"/>
  <c r="I115" i="5"/>
  <c r="I140" i="5"/>
  <c r="I139" i="5"/>
  <c r="I125" i="5"/>
  <c r="I117" i="5"/>
  <c r="J101" i="5"/>
  <c r="I98" i="5"/>
  <c r="I136" i="5" l="1"/>
  <c r="J94" i="5"/>
  <c r="K94" i="5" s="1"/>
  <c r="I94" i="5"/>
  <c r="I93" i="5"/>
  <c r="J92" i="5"/>
  <c r="K92" i="5" s="1"/>
  <c r="J167" i="5"/>
  <c r="K167" i="5" s="1"/>
  <c r="E166" i="5"/>
  <c r="D166" i="5"/>
  <c r="I158" i="5"/>
  <c r="D24" i="11"/>
  <c r="E157" i="5"/>
  <c r="C24" i="11" s="1"/>
  <c r="D157" i="5"/>
  <c r="E90" i="5"/>
  <c r="D90" i="5"/>
  <c r="E83" i="5"/>
  <c r="D83" i="5"/>
  <c r="E81" i="5"/>
  <c r="D81" i="5"/>
  <c r="D6" i="5" l="1"/>
  <c r="E24" i="11"/>
  <c r="J157" i="5"/>
  <c r="I157" i="5"/>
  <c r="I167" i="5"/>
  <c r="J158" i="5"/>
  <c r="K158" i="5" s="1"/>
  <c r="J136" i="5"/>
  <c r="K136" i="5" s="1"/>
  <c r="J93" i="5"/>
  <c r="K93" i="5" s="1"/>
  <c r="I92" i="5"/>
  <c r="J16" i="9" l="1"/>
  <c r="J13" i="9"/>
  <c r="J12" i="9"/>
  <c r="J11" i="9"/>
  <c r="J10" i="9"/>
  <c r="J164" i="5"/>
  <c r="J160" i="5"/>
  <c r="J138" i="5"/>
  <c r="J137" i="5"/>
  <c r="J135" i="5"/>
  <c r="J134" i="5"/>
  <c r="J133" i="5"/>
  <c r="J132" i="5"/>
  <c r="J129" i="5"/>
  <c r="J128" i="5"/>
  <c r="J127" i="5"/>
  <c r="J126" i="5"/>
  <c r="J120" i="5"/>
  <c r="J119" i="5"/>
  <c r="J114" i="5"/>
  <c r="J113" i="5"/>
  <c r="J111" i="5"/>
  <c r="J110" i="5"/>
  <c r="J109" i="5"/>
  <c r="J108" i="5"/>
  <c r="J107" i="5"/>
  <c r="J106" i="5"/>
  <c r="J105" i="5"/>
  <c r="J104" i="5"/>
  <c r="J103" i="5"/>
  <c r="J91" i="5"/>
  <c r="J84" i="5"/>
  <c r="J82" i="5"/>
  <c r="J73" i="5"/>
  <c r="J9" i="5"/>
  <c r="J159" i="5"/>
  <c r="D6" i="9" l="1"/>
  <c r="J7" i="9"/>
  <c r="J15" i="9"/>
  <c r="J166" i="5"/>
  <c r="J162" i="5"/>
  <c r="J90" i="5"/>
  <c r="J83" i="5"/>
  <c r="J97" i="5" l="1"/>
  <c r="J7" i="5"/>
  <c r="J6" i="9"/>
  <c r="E7" i="5" l="1"/>
  <c r="E6" i="5" s="1"/>
  <c r="K82" i="5" l="1"/>
  <c r="I82" i="5" l="1"/>
  <c r="K13" i="9"/>
  <c r="I13" i="9" l="1"/>
  <c r="K9" i="5" l="1"/>
  <c r="K73" i="5"/>
  <c r="I73" i="5" l="1"/>
  <c r="I9" i="5"/>
  <c r="C27" i="11" l="1"/>
  <c r="D27" i="11" l="1"/>
  <c r="E27" i="11" s="1"/>
  <c r="I166" i="5"/>
  <c r="K103" i="5" l="1"/>
  <c r="I103" i="5"/>
  <c r="K84" i="5"/>
  <c r="I84" i="5"/>
  <c r="C18" i="11"/>
  <c r="D18" i="11" l="1"/>
  <c r="E18" i="11" s="1"/>
  <c r="I108" i="5"/>
  <c r="I106" i="5"/>
  <c r="I83" i="5" l="1"/>
  <c r="K108" i="5"/>
  <c r="K106" i="5"/>
  <c r="C17" i="11" l="1"/>
  <c r="K8" i="9"/>
  <c r="K16" i="9"/>
  <c r="K12" i="9"/>
  <c r="K11" i="9"/>
  <c r="K10" i="9"/>
  <c r="I8" i="9"/>
  <c r="I10" i="9" l="1"/>
  <c r="I11" i="9"/>
  <c r="I12" i="9"/>
  <c r="I16" i="9"/>
  <c r="I138" i="5" l="1"/>
  <c r="K137" i="5"/>
  <c r="K135" i="5"/>
  <c r="I134" i="5"/>
  <c r="I133" i="5"/>
  <c r="K132" i="5"/>
  <c r="I129" i="5"/>
  <c r="I128" i="5"/>
  <c r="I127" i="5"/>
  <c r="K126" i="5"/>
  <c r="I120" i="5"/>
  <c r="K119" i="5"/>
  <c r="K114" i="5"/>
  <c r="K113" i="5"/>
  <c r="I111" i="5"/>
  <c r="I110" i="5"/>
  <c r="I109" i="5"/>
  <c r="K107" i="5"/>
  <c r="K105" i="5"/>
  <c r="K104" i="5"/>
  <c r="K91" i="5"/>
  <c r="K138" i="5" l="1"/>
  <c r="K134" i="5"/>
  <c r="K128" i="5"/>
  <c r="K120" i="5"/>
  <c r="K133" i="5"/>
  <c r="I104" i="5"/>
  <c r="I132" i="5"/>
  <c r="I119" i="5"/>
  <c r="I113" i="5"/>
  <c r="I135" i="5"/>
  <c r="K129" i="5"/>
  <c r="K111" i="5"/>
  <c r="I105" i="5"/>
  <c r="I107" i="5"/>
  <c r="I126" i="5"/>
  <c r="K110" i="5"/>
  <c r="I114" i="5"/>
  <c r="I137" i="5"/>
  <c r="K127" i="5"/>
  <c r="K109" i="5"/>
  <c r="D25" i="11" l="1"/>
  <c r="C25" i="11"/>
  <c r="E25" i="11" l="1"/>
  <c r="I15" i="9" l="1"/>
  <c r="K164" i="5"/>
  <c r="K160" i="5"/>
  <c r="I97" i="5" l="1"/>
  <c r="D26" i="11"/>
  <c r="I164" i="5"/>
  <c r="I160" i="5"/>
  <c r="E6" i="9" l="1"/>
  <c r="I159" i="5" l="1"/>
  <c r="I162" i="5"/>
  <c r="C26" i="11"/>
  <c r="D21" i="11" l="1"/>
  <c r="C13" i="11" l="1"/>
  <c r="E26" i="11" l="1"/>
  <c r="C21" i="11" l="1"/>
  <c r="I91" i="5"/>
  <c r="E21" i="11" l="1"/>
  <c r="I90" i="5"/>
  <c r="C23" i="11"/>
  <c r="C12" i="11" s="1"/>
  <c r="D23" i="11" l="1"/>
  <c r="E23" i="11" l="1"/>
  <c r="C29" i="11" l="1"/>
  <c r="C28" i="11" l="1"/>
  <c r="C11" i="11" s="1"/>
  <c r="D28" i="11" l="1"/>
  <c r="E28" i="11" s="1"/>
  <c r="I7" i="9"/>
  <c r="D29" i="11" l="1"/>
  <c r="E29" i="11" l="1"/>
  <c r="I6" i="9"/>
  <c r="I7" i="5" l="1"/>
  <c r="D13" i="11" l="1"/>
  <c r="E13" i="11" l="1"/>
  <c r="E10" i="11" l="1"/>
  <c r="D17" i="11"/>
  <c r="I81" i="5"/>
  <c r="E17" i="11" l="1"/>
  <c r="D12" i="11"/>
  <c r="J6" i="5"/>
  <c r="I6" i="5"/>
  <c r="J81" i="5"/>
  <c r="D11" i="11" l="1"/>
  <c r="E11" i="11" s="1"/>
  <c r="E12" i="11"/>
</calcChain>
</file>

<file path=xl/sharedStrings.xml><?xml version="1.0" encoding="utf-8"?>
<sst xmlns="http://schemas.openxmlformats.org/spreadsheetml/2006/main" count="243" uniqueCount="229">
  <si>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</si>
  <si>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</si>
  <si>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</si>
  <si>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</si>
  <si>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</si>
  <si>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</si>
  <si>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</si>
  <si>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</si>
  <si>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</si>
  <si>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</si>
  <si>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</si>
  <si>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</si>
  <si>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</si>
  <si>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</si>
  <si>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</si>
  <si>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</si>
  <si>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</si>
  <si>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</si>
  <si>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</si>
  <si>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</si>
  <si>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</si>
  <si>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</si>
  <si>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</si>
  <si>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</si>
  <si>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</si>
  <si>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</si>
  <si>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</si>
  <si>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</si>
  <si>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</si>
  <si>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</si>
  <si>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</si>
  <si>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</si>
  <si>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</si>
  <si>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</si>
  <si>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</si>
  <si>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</si>
  <si>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</si>
  <si>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</si>
  <si>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</si>
  <si>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</si>
  <si>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</si>
  <si>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</si>
  <si>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</si>
  <si>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</si>
  <si>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</si>
  <si>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</si>
  <si>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</si>
  <si>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</si>
  <si>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</si>
  <si>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</si>
  <si>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</si>
  <si>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</si>
  <si>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</si>
  <si>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</si>
  <si>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</si>
  <si>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</si>
  <si>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</si>
  <si>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</si>
  <si>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</si>
  <si>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</si>
  <si>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</si>
  <si>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</si>
  <si>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</si>
  <si>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</si>
  <si>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</si>
  <si>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</si>
  <si>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</si>
  <si>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</si>
  <si>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</si>
  <si>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</si>
  <si>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</si>
  <si>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</si>
  <si>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</si>
  <si>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</si>
  <si>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</si>
  <si>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</si>
  <si>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</si>
  <si>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</si>
  <si>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</si>
  <si>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2404526: MEJORAMIENTO DE LOS SERVICIOS DE SALUD EN EE.SS I-1 ROSARIO BAJO - DISTRITO DE EL CARMEN DE LA FRONTERA - PROVINCIA DE HUANCABAMBA - DEPARTAMENTO DE PIURA</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</si>
  <si>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</si>
  <si>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</si>
  <si>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</si>
  <si>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</si>
  <si>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</si>
  <si>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</si>
  <si>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</si>
  <si>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</si>
  <si>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</si>
  <si>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</si>
  <si>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</si>
  <si>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</si>
  <si>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</si>
  <si>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</si>
  <si>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</si>
  <si>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</si>
  <si>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</si>
  <si>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</si>
  <si>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</si>
  <si>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</si>
  <si>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</si>
  <si>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2386577: MEJORAMIENTO DE LOS SERVICIOS DE SALUD DEL HOSPITAL DE APOYO YUNGAY, DISTRITO Y PROVINCIA DE YUNGAY, DEPARTAMENTO ANCASH / 2</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</si>
  <si>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</si>
  <si>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</si>
  <si>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</si>
  <si>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</si>
  <si>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</si>
  <si>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</si>
  <si>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</si>
  <si>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</si>
  <si>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</si>
  <si>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</si>
  <si>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</si>
  <si>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</si>
  <si>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</si>
  <si>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</si>
  <si>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</si>
  <si>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</si>
  <si>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</si>
  <si>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</si>
  <si>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</si>
  <si>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</si>
  <si>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</si>
  <si>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</si>
  <si>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</si>
  <si>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</si>
  <si>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</si>
  <si>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</si>
  <si>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</si>
  <si>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</si>
  <si>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</si>
  <si>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</si>
  <si>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</si>
  <si>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</si>
  <si>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</si>
  <si>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</si>
  <si>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</si>
  <si>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</si>
  <si>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</si>
  <si>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</si>
  <si>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</si>
  <si>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</si>
  <si>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</si>
  <si>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</si>
  <si>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</si>
  <si>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</si>
  <si>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</si>
  <si>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</si>
  <si>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</si>
  <si>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</si>
  <si>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</si>
  <si>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</si>
  <si>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</si>
  <si>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</si>
  <si>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</si>
  <si>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</si>
  <si>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</si>
  <si>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</si>
  <si>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</si>
  <si>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</si>
  <si>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</si>
  <si>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</si>
  <si>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</si>
  <si>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</si>
  <si>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</si>
  <si>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</si>
  <si>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</si>
  <si>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</si>
  <si>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</si>
  <si>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</si>
  <si>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</si>
  <si>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</si>
  <si>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</si>
  <si>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</si>
  <si>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</si>
  <si>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</si>
  <si>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</si>
  <si>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</si>
  <si>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</si>
  <si>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</si>
  <si>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</si>
  <si>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</si>
  <si>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</si>
  <si>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</si>
  <si>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</si>
  <si>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</si>
  <si>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</si>
  <si>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</si>
  <si>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2513768: ADQUISICION DE ASPIRADOR DE SECRECIONES; EN EL(LA) EESS HOSPITAL NACIONAL ARZOBISPO LOAYZA - LIMA EN LA LOCALIDAD LIMA, DISTRITO DE LIMA, PROVINCIA LIMA, DEPARTAMENTO LIMA</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</si>
  <si>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</si>
  <si>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</si>
  <si>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</si>
  <si>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</si>
  <si>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</si>
  <si>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</si>
  <si>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</si>
  <si>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</si>
  <si>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</si>
  <si>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</si>
  <si>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</si>
  <si>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AL MES DE MAYO 2021</t>
  </si>
  <si>
    <t>DEL MINISTERIO DE SALUD AL MES DE MAYO 2021</t>
  </si>
  <si>
    <t>AL PLIEGO DEL MINISTERIO DE SALUD AL MES DE MAYO 2021</t>
  </si>
  <si>
    <t>2088779: FORTALECIMIENTO DE LA ATENCION DE LOS SERVICIOS DE EMERGENCIA Y SERVICIOS ESPECIALIZADOS - NUEVO HOSPITAL EMERGENCIAS VILLA EL SALVADOR</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</si>
  <si>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</si>
  <si>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</si>
  <si>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</si>
  <si>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</si>
  <si>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Unidad Ejecutora 021-137: HOSPITAL CAYETANO HEREDIA</t>
  </si>
  <si>
    <t>2517974: ADQUISICION DE CAMA CLINICA RODABLE Y PULSIOXIMETRO; EN EL(LA) EESS NACIONAL CAYETANO HEREDIA - SAN MARTIN DE PORRES HONORIO DELGADO 262 URBANIZACION INGENIERIA DISTRITO DE SAN MARTIN DE PORRES, PROVINCIA LIMA, DEPARTAMENTO LIMA</t>
  </si>
  <si>
    <t>2183907: MEJORAMIENTO Y AMPLIACION DE LOS SERVICIOS DE SALUD DEL HOSPITAL QUILLABAMBA DISTRITO DE SANTA ANA, PROVINCIA DE LA CONVENCION Y DEPARTAMENTO DE CUSCO</t>
  </si>
  <si>
    <t>2498098: ADQUISICION DE MODULO DE ATENCION TEMPORAL, ELECTROCARDIOGRAFO, BOMBA DE INFUSION Y COCHE DE PARO EQUIPADO; ADEMAS DE OTROS ACTIVOS EN EL(LA) EESS REGIONAL DE ICA - ICA DISTRITO DE ICA, PROVINCIA ICA, DEPARTAMENTO ICA</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</si>
  <si>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</si>
  <si>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</si>
  <si>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</si>
  <si>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</si>
  <si>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</si>
  <si>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</si>
  <si>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2057397: MEJORAMIENTO DE LA CAPACIDAD RESOLUTIVA DEL CENTRO DE SALUD SAN GENARO DE VILLA - MICRORED SAN GENARO DE VILLA - RED BARRANCO CHORRILLOS SURCO - DISA II LIMA SUR</t>
  </si>
  <si>
    <t>Ejecución acumulada al mes de Abril (Devengado)</t>
  </si>
  <si>
    <t>Nivel de Ejecución Mes Mayo
(Devengado)</t>
  </si>
  <si>
    <t>Ejecución acumulada al mes de Abril   (Devengado)</t>
  </si>
  <si>
    <t>Nivel de Ejecución Mes Mayo (Devengado)</t>
  </si>
  <si>
    <t xml:space="preserve">     005-121: INSTITUTO NACIONAL DE SALUD MENTAL</t>
  </si>
  <si>
    <t xml:space="preserve">     007-123: INSTITUTO NACIONAL DE CIENCIAS NEUROLOGICAS</t>
  </si>
  <si>
    <t xml:space="preserve">     021-137: HOSPITAL CAYETANO HEREDIA</t>
  </si>
  <si>
    <t>FUENTE DE INFORMACION: Transparencia Económica - Ministerio de Economía y Finanzas de fecha 02.06.2021</t>
  </si>
  <si>
    <t>1/     Convenio suscrito con fecha 25.06.2020 entre el GORE Cusco y el MINSA para co-ejecución de la obra "Mejoramiento de la Capacidad Resolutiva de los Servicios de Salud del Hospital Antonio Lorena Nivel III-1-Cusco".
Monto Inversión por S/ 749 520 153.06
Ejecutado GORE Cusco a Mayo 2021: 224 662 797.52</t>
  </si>
  <si>
    <t>1/     Proyecto Multisectorial, monto de inversión por                   S/ 330,000,000 que tiene como Unidad Formuladora a la PCM - CONCYTEC, corresponde a Salud en el año 2021 un PIM de S/ 1,111,375.00 y un devengado de S/ 159,000.00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</si>
</sst>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
      <sz val="7"/>
      <color rgb="FF222222"/>
      <name val="Verdana"/>
      <family val="2"/>
    </font>
    <font>
      <sz val="10"/>
      <name val="Arial Black"/>
      <family val="2"/>
    </font>
    <font>
      <b/>
      <sz val="7"/>
      <color indexed="18"/>
      <name val="Arial"/>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164" fontId="32" fillId="2" borderId="0" xfId="1" applyFont="1" applyFill="1"/>
    <xf numFmtId="3" fontId="20" fillId="0" borderId="0" xfId="0" applyNumberFormat="1" applyFont="1" applyBorder="1" applyAlignment="1">
      <alignment horizontal="right" vertical="center" wrapText="1"/>
    </xf>
    <xf numFmtId="0" fontId="32" fillId="2" borderId="0" xfId="9" applyFont="1" applyFill="1"/>
    <xf numFmtId="3" fontId="32" fillId="2" borderId="0" xfId="9" applyNumberFormat="1" applyFont="1" applyFill="1"/>
    <xf numFmtId="3" fontId="13" fillId="0" borderId="0" xfId="10" applyNumberFormat="1" applyFont="1" applyFill="1" applyAlignment="1">
      <alignment horizontal="right"/>
    </xf>
    <xf numFmtId="3" fontId="13" fillId="0" borderId="0" xfId="10" applyNumberFormat="1" applyFont="1" applyFill="1"/>
    <xf numFmtId="164" fontId="7" fillId="2" borderId="0" xfId="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0" fontId="13" fillId="2" borderId="11" xfId="9" applyFont="1" applyFill="1" applyBorder="1" applyAlignment="1">
      <alignment horizontal="left" wrapText="1"/>
    </xf>
    <xf numFmtId="3" fontId="7" fillId="5" borderId="34" xfId="9" applyNumberFormat="1" applyFont="1" applyFill="1" applyBorder="1" applyAlignment="1">
      <alignment horizontal="right"/>
    </xf>
    <xf numFmtId="4" fontId="33"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3" fillId="7" borderId="0" xfId="0" applyFont="1" applyFill="1" applyBorder="1" applyAlignment="1">
      <alignment horizontal="right" vertical="center" wrapText="1"/>
    </xf>
    <xf numFmtId="3" fontId="33" fillId="7" borderId="0" xfId="0" applyNumberFormat="1" applyFont="1" applyFill="1" applyBorder="1" applyAlignment="1">
      <alignment horizontal="right" vertical="center" wrapText="1"/>
    </xf>
    <xf numFmtId="0" fontId="7" fillId="2" borderId="0" xfId="9" applyFont="1" applyFill="1"/>
    <xf numFmtId="0" fontId="34" fillId="0" borderId="0" xfId="0" applyFont="1" applyFill="1" applyBorder="1" applyAlignment="1">
      <alignment vertical="center" wrapText="1"/>
    </xf>
    <xf numFmtId="3" fontId="7" fillId="5" borderId="0" xfId="9" applyNumberFormat="1" applyFont="1" applyFill="1" applyBorder="1" applyAlignment="1">
      <alignment horizontal="right"/>
    </xf>
    <xf numFmtId="164" fontId="7" fillId="2" borderId="0" xfId="9" applyNumberFormat="1" applyFont="1" applyFill="1"/>
    <xf numFmtId="167" fontId="21" fillId="4" borderId="2" xfId="0" applyNumberFormat="1" applyFont="1" applyFill="1" applyBorder="1" applyAlignment="1">
      <alignment horizontal="right" vertical="center"/>
    </xf>
    <xf numFmtId="167" fontId="4" fillId="4" borderId="13"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5" fillId="0" borderId="0" xfId="10" applyFont="1" applyAlignment="1">
      <alignment horizontal="justify" vertical="top"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5"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168" fontId="20" fillId="0" borderId="10" xfId="0" applyNumberFormat="1" applyFont="1" applyBorder="1" applyAlignment="1">
      <alignment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3" fontId="36"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8"/>
  <sheetViews>
    <sheetView topLeftCell="A10" workbookViewId="0">
      <selection activeCell="D10" sqref="D10"/>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85546875" style="125" bestFit="1" customWidth="1"/>
    <col min="7" max="7" width="16.85546875" style="108" customWidth="1"/>
    <col min="8" max="8" width="17.7109375" style="1" bestFit="1" customWidth="1"/>
    <col min="9" max="9" width="18.42578125" style="1" bestFit="1" customWidth="1"/>
    <col min="10" max="16384" width="11.42578125" style="1"/>
  </cols>
  <sheetData>
    <row r="1" spans="2:9" ht="6.75" customHeight="1" x14ac:dyDescent="0.2">
      <c r="B1" s="142"/>
      <c r="C1" s="142"/>
      <c r="D1" s="142"/>
    </row>
    <row r="2" spans="2:9" ht="15.75" customHeight="1" x14ac:dyDescent="0.2">
      <c r="B2" s="143" t="s">
        <v>18</v>
      </c>
      <c r="C2" s="143"/>
      <c r="D2" s="143"/>
      <c r="E2" s="143"/>
      <c r="F2" s="126"/>
    </row>
    <row r="3" spans="2:9" ht="15" customHeight="1" x14ac:dyDescent="0.2">
      <c r="B3" s="143" t="s">
        <v>200</v>
      </c>
      <c r="C3" s="143"/>
      <c r="D3" s="143"/>
      <c r="E3" s="143"/>
    </row>
    <row r="4" spans="2:9" x14ac:dyDescent="0.2">
      <c r="B4" s="144"/>
      <c r="C4" s="144"/>
      <c r="D4" s="144"/>
    </row>
    <row r="5" spans="2:9" ht="12.75" customHeight="1" x14ac:dyDescent="0.2">
      <c r="B5" s="141" t="s">
        <v>73</v>
      </c>
      <c r="C5" s="141"/>
      <c r="D5" s="141"/>
      <c r="F5" s="127"/>
    </row>
    <row r="6" spans="2:9" ht="12.75" customHeight="1" x14ac:dyDescent="0.2">
      <c r="B6" s="141" t="s">
        <v>4</v>
      </c>
      <c r="C6" s="141"/>
      <c r="D6" s="141"/>
      <c r="F6" s="127"/>
    </row>
    <row r="7" spans="2:9" ht="12.75" customHeight="1" thickBot="1" x14ac:dyDescent="0.25">
      <c r="B7" s="2"/>
      <c r="C7" s="2"/>
      <c r="D7" s="2"/>
      <c r="F7" s="127"/>
    </row>
    <row r="8" spans="2:9" ht="13.5" customHeight="1" thickBot="1" x14ac:dyDescent="0.25">
      <c r="B8" s="147" t="s">
        <v>1</v>
      </c>
      <c r="C8" s="148" t="s">
        <v>2</v>
      </c>
      <c r="D8" s="149" t="s">
        <v>88</v>
      </c>
      <c r="E8" s="147" t="s">
        <v>7</v>
      </c>
    </row>
    <row r="9" spans="2:9" ht="39" customHeight="1" thickBot="1" x14ac:dyDescent="0.25">
      <c r="B9" s="147"/>
      <c r="C9" s="148"/>
      <c r="D9" s="150"/>
      <c r="E9" s="147"/>
    </row>
    <row r="10" spans="2:9" s="8" customFormat="1" ht="27" customHeight="1" thickBot="1" x14ac:dyDescent="0.25">
      <c r="B10" s="4" t="s">
        <v>0</v>
      </c>
      <c r="C10" s="7">
        <v>949390611</v>
      </c>
      <c r="D10" s="7">
        <v>190439204</v>
      </c>
      <c r="E10" s="45">
        <f t="shared" ref="E10:E29" si="0">D10/C10%</f>
        <v>20.059099151971708</v>
      </c>
      <c r="F10" s="128"/>
      <c r="G10" s="109"/>
    </row>
    <row r="11" spans="2:9" s="8" customFormat="1" ht="24.75" customHeight="1" thickBot="1" x14ac:dyDescent="0.25">
      <c r="B11" s="77" t="s">
        <v>17</v>
      </c>
      <c r="C11" s="7">
        <f>C12+C28+C29</f>
        <v>934523162</v>
      </c>
      <c r="D11" s="7">
        <f>D12+D28+D29</f>
        <v>190423648</v>
      </c>
      <c r="E11" s="45">
        <f>D11/C11%</f>
        <v>20.376557344225571</v>
      </c>
      <c r="F11" s="128"/>
      <c r="G11" s="109"/>
    </row>
    <row r="12" spans="2:9" ht="18" customHeight="1" x14ac:dyDescent="0.2">
      <c r="B12" s="9" t="s">
        <v>3</v>
      </c>
      <c r="C12" s="10">
        <f>SUM(C13:C27)</f>
        <v>912431866</v>
      </c>
      <c r="D12" s="10">
        <f>SUM(D13:D27)</f>
        <v>189692255</v>
      </c>
      <c r="E12" s="78">
        <f t="shared" si="0"/>
        <v>20.789744644889463</v>
      </c>
      <c r="F12" s="112"/>
      <c r="G12" s="112"/>
    </row>
    <row r="13" spans="2:9" ht="20.100000000000001" customHeight="1" x14ac:dyDescent="0.2">
      <c r="B13" s="133" t="s">
        <v>20</v>
      </c>
      <c r="C13" s="114">
        <f>'PLIEGO MINSA'!E7</f>
        <v>244581910</v>
      </c>
      <c r="D13" s="84">
        <f>'PLIEGO MINSA'!H7</f>
        <v>120365530</v>
      </c>
      <c r="E13" s="12">
        <f t="shared" si="0"/>
        <v>49.212768842961445</v>
      </c>
      <c r="F13" s="112"/>
      <c r="G13" s="112"/>
      <c r="I13" s="106"/>
    </row>
    <row r="14" spans="2:9" ht="20.100000000000001" customHeight="1" x14ac:dyDescent="0.2">
      <c r="B14" s="133" t="s">
        <v>223</v>
      </c>
      <c r="C14" s="114">
        <f>'PLIEGO MINSA'!E75</f>
        <v>203521</v>
      </c>
      <c r="D14" s="84">
        <f>+'PLIEGO MINSA'!H74</f>
        <v>0</v>
      </c>
      <c r="E14" s="12">
        <f t="shared" si="0"/>
        <v>0</v>
      </c>
      <c r="F14" s="112"/>
      <c r="G14" s="112"/>
      <c r="I14" s="106"/>
    </row>
    <row r="15" spans="2:9" ht="20.100000000000001" customHeight="1" x14ac:dyDescent="0.2">
      <c r="B15" s="133" t="s">
        <v>224</v>
      </c>
      <c r="C15" s="114">
        <f>'PLIEGO MINSA'!E76</f>
        <v>220000</v>
      </c>
      <c r="D15" s="84">
        <f>'PLIEGO MINSA'!H76</f>
        <v>0</v>
      </c>
      <c r="E15" s="12">
        <f t="shared" si="0"/>
        <v>0</v>
      </c>
      <c r="F15" s="112"/>
      <c r="G15" s="112"/>
      <c r="I15" s="106"/>
    </row>
    <row r="16" spans="2:9" ht="20.100000000000001" customHeight="1" x14ac:dyDescent="0.2">
      <c r="B16" s="134" t="s">
        <v>118</v>
      </c>
      <c r="C16" s="114">
        <f>'PLIEGO MINSA'!E78</f>
        <v>2486940</v>
      </c>
      <c r="D16" s="84">
        <f>'PLIEGO MINSA'!H78</f>
        <v>960300</v>
      </c>
      <c r="E16" s="12">
        <f t="shared" si="0"/>
        <v>38.613718063161954</v>
      </c>
      <c r="F16" s="112"/>
      <c r="G16" s="112"/>
      <c r="I16" s="106"/>
    </row>
    <row r="17" spans="2:9" ht="20.100000000000001" customHeight="1" x14ac:dyDescent="0.2">
      <c r="B17" s="133" t="s">
        <v>63</v>
      </c>
      <c r="C17" s="114">
        <f>'PLIEGO MINSA'!E81</f>
        <v>458669</v>
      </c>
      <c r="D17" s="84">
        <f>'PLIEGO MINSA'!H81</f>
        <v>20000</v>
      </c>
      <c r="E17" s="12">
        <f t="shared" si="0"/>
        <v>4.3604429337932151</v>
      </c>
      <c r="F17" s="112"/>
      <c r="G17" s="112"/>
      <c r="I17" s="106"/>
    </row>
    <row r="18" spans="2:9" ht="20.100000000000001" customHeight="1" x14ac:dyDescent="0.2">
      <c r="B18" s="133" t="s">
        <v>67</v>
      </c>
      <c r="C18" s="114">
        <f>'PLIEGO MINSA'!E83</f>
        <v>961745</v>
      </c>
      <c r="D18" s="84">
        <f>'PLIEGO MINSA'!H83</f>
        <v>176798</v>
      </c>
      <c r="E18" s="12">
        <f t="shared" si="0"/>
        <v>18.38304332229437</v>
      </c>
      <c r="F18" s="112"/>
      <c r="G18" s="106"/>
      <c r="I18" s="106"/>
    </row>
    <row r="19" spans="2:9" ht="20.100000000000001" customHeight="1" x14ac:dyDescent="0.2">
      <c r="B19" s="133" t="s">
        <v>225</v>
      </c>
      <c r="C19" s="114">
        <f>'PLIEGO MINSA'!E85</f>
        <v>132534</v>
      </c>
      <c r="D19" s="84">
        <f>'PLIEGO MINSA'!H85</f>
        <v>0</v>
      </c>
      <c r="E19" s="12">
        <f t="shared" si="0"/>
        <v>0</v>
      </c>
      <c r="F19" s="112"/>
      <c r="G19" s="106"/>
      <c r="I19" s="106"/>
    </row>
    <row r="20" spans="2:9" ht="20.100000000000001" customHeight="1" x14ac:dyDescent="0.2">
      <c r="B20" s="133" t="s">
        <v>119</v>
      </c>
      <c r="C20" s="114">
        <f>'PLIEGO MINSA'!E87</f>
        <v>166522</v>
      </c>
      <c r="D20" s="84">
        <f>'PLIEGO MINSA'!H87</f>
        <v>0</v>
      </c>
      <c r="E20" s="12">
        <f t="shared" si="0"/>
        <v>0</v>
      </c>
      <c r="F20" s="112"/>
      <c r="G20" s="106"/>
      <c r="I20" s="106"/>
    </row>
    <row r="21" spans="2:9" ht="20.100000000000001" customHeight="1" x14ac:dyDescent="0.2">
      <c r="B21" s="113" t="s">
        <v>68</v>
      </c>
      <c r="C21" s="114">
        <f>'PLIEGO MINSA'!E90</f>
        <v>5979999</v>
      </c>
      <c r="D21" s="114">
        <f>'PLIEGO MINSA'!H90</f>
        <v>196243</v>
      </c>
      <c r="E21" s="12">
        <f t="shared" si="0"/>
        <v>3.2816560671665664</v>
      </c>
      <c r="F21" s="112"/>
      <c r="H21" s="112"/>
      <c r="I21" s="112"/>
    </row>
    <row r="22" spans="2:9" ht="20.100000000000001" customHeight="1" x14ac:dyDescent="0.2">
      <c r="B22" s="113" t="s">
        <v>120</v>
      </c>
      <c r="C22" s="114">
        <f>'PLIEGO MINSA'!E96</f>
        <v>27986</v>
      </c>
      <c r="D22" s="114">
        <f>'PLIEGO MINSA'!H95</f>
        <v>27986</v>
      </c>
      <c r="E22" s="12">
        <f t="shared" si="0"/>
        <v>100</v>
      </c>
      <c r="F22" s="112"/>
      <c r="H22" s="112"/>
      <c r="I22" s="112"/>
    </row>
    <row r="23" spans="2:9" ht="20.100000000000001" customHeight="1" x14ac:dyDescent="0.2">
      <c r="B23" s="113" t="s">
        <v>121</v>
      </c>
      <c r="C23" s="114">
        <f>'PLIEGO MINSA'!E97</f>
        <v>645977534</v>
      </c>
      <c r="D23" s="114">
        <f>'PLIEGO MINSA'!H97</f>
        <v>66125605</v>
      </c>
      <c r="E23" s="115">
        <f t="shared" si="0"/>
        <v>10.236517761003125</v>
      </c>
      <c r="F23" s="112"/>
      <c r="H23" s="112"/>
      <c r="I23" s="112"/>
    </row>
    <row r="24" spans="2:9" ht="19.5" customHeight="1" x14ac:dyDescent="0.2">
      <c r="B24" s="11" t="s">
        <v>122</v>
      </c>
      <c r="C24" s="114">
        <f>'PLIEGO MINSA'!E157</f>
        <v>720035</v>
      </c>
      <c r="D24" s="114">
        <f>'PLIEGO MINSA'!H157</f>
        <v>40807</v>
      </c>
      <c r="E24" s="115">
        <f t="shared" si="0"/>
        <v>5.6673633920573305</v>
      </c>
      <c r="F24" s="112"/>
      <c r="H24" s="112"/>
      <c r="I24" s="112"/>
    </row>
    <row r="25" spans="2:9" ht="20.100000000000001" customHeight="1" x14ac:dyDescent="0.2">
      <c r="B25" s="11" t="s">
        <v>123</v>
      </c>
      <c r="C25" s="114">
        <f>'PLIEGO MINSA'!E159</f>
        <v>5076215</v>
      </c>
      <c r="D25" s="114">
        <f>'PLIEGO MINSA'!H159</f>
        <v>1778986</v>
      </c>
      <c r="E25" s="115">
        <f t="shared" si="0"/>
        <v>35.045521121544297</v>
      </c>
      <c r="F25" s="112"/>
      <c r="H25" s="112"/>
      <c r="I25" s="112"/>
    </row>
    <row r="26" spans="2:9" ht="20.100000000000001" customHeight="1" x14ac:dyDescent="0.2">
      <c r="B26" s="11" t="s">
        <v>124</v>
      </c>
      <c r="C26" s="114">
        <f>'PLIEGO MINSA'!E162</f>
        <v>4849158</v>
      </c>
      <c r="D26" s="114">
        <f>'PLIEGO MINSA'!H162</f>
        <v>0</v>
      </c>
      <c r="E26" s="115">
        <f t="shared" si="0"/>
        <v>0</v>
      </c>
      <c r="F26" s="112"/>
      <c r="H26" s="112"/>
      <c r="I26" s="112"/>
    </row>
    <row r="27" spans="2:9" ht="22.5" customHeight="1" thickBot="1" x14ac:dyDescent="0.25">
      <c r="B27" s="119" t="s">
        <v>125</v>
      </c>
      <c r="C27" s="120">
        <f>'PLIEGO MINSA'!E166</f>
        <v>589098</v>
      </c>
      <c r="D27" s="120">
        <f>'PLIEGO MINSA'!H166</f>
        <v>0</v>
      </c>
      <c r="E27" s="115">
        <f t="shared" si="0"/>
        <v>0</v>
      </c>
      <c r="F27" s="112"/>
      <c r="H27" s="112"/>
      <c r="I27" s="112"/>
    </row>
    <row r="28" spans="2:9" ht="17.25" customHeight="1" thickBot="1" x14ac:dyDescent="0.25">
      <c r="B28" s="69" t="s">
        <v>12</v>
      </c>
      <c r="C28" s="70">
        <f>'UE ADSCRITAS AL PLIEGO MINSA'!E7</f>
        <v>3671514</v>
      </c>
      <c r="D28" s="70">
        <f>'UE ADSCRITAS AL PLIEGO MINSA'!H7</f>
        <v>439583</v>
      </c>
      <c r="E28" s="71">
        <f t="shared" si="0"/>
        <v>11.97279923214238</v>
      </c>
      <c r="F28" s="112"/>
    </row>
    <row r="29" spans="2:9" ht="19.5" customHeight="1" thickBot="1" x14ac:dyDescent="0.25">
      <c r="B29" s="69" t="s">
        <v>19</v>
      </c>
      <c r="C29" s="70">
        <f>'UE ADSCRITAS AL PLIEGO MINSA'!E15</f>
        <v>18419782</v>
      </c>
      <c r="D29" s="70">
        <f>'UE ADSCRITAS AL PLIEGO MINSA'!H15</f>
        <v>291810</v>
      </c>
      <c r="E29" s="71">
        <f t="shared" si="0"/>
        <v>1.5842207035892173</v>
      </c>
      <c r="F29" s="112"/>
    </row>
    <row r="30" spans="2:9" x14ac:dyDescent="0.2">
      <c r="C30" s="5"/>
      <c r="D30" s="46"/>
    </row>
    <row r="31" spans="2:9" x14ac:dyDescent="0.2">
      <c r="B31" s="62" t="s">
        <v>226</v>
      </c>
      <c r="C31" s="64"/>
      <c r="D31" s="64"/>
    </row>
    <row r="32" spans="2:9" ht="12.75" customHeight="1" x14ac:dyDescent="0.2">
      <c r="B32" s="65" t="s">
        <v>6</v>
      </c>
      <c r="C32" s="64"/>
      <c r="D32" s="64"/>
      <c r="E32" s="5"/>
    </row>
    <row r="33" spans="2:5" ht="15.75" customHeight="1" x14ac:dyDescent="0.2">
      <c r="B33" s="145" t="s">
        <v>27</v>
      </c>
      <c r="C33" s="146"/>
      <c r="D33" s="146"/>
      <c r="E33" s="6"/>
    </row>
    <row r="34" spans="2:5" x14ac:dyDescent="0.2">
      <c r="D34" s="5"/>
    </row>
    <row r="36" spans="2:5" x14ac:dyDescent="0.2">
      <c r="D36" s="5"/>
      <c r="E36" s="6"/>
    </row>
    <row r="37" spans="2:5" x14ac:dyDescent="0.2">
      <c r="D37" s="5"/>
    </row>
    <row r="38" spans="2:5" x14ac:dyDescent="0.2">
      <c r="E38" s="6"/>
    </row>
  </sheetData>
  <mergeCells count="11">
    <mergeCell ref="B33:D33"/>
    <mergeCell ref="B8:B9"/>
    <mergeCell ref="C8:C9"/>
    <mergeCell ref="D8:D9"/>
    <mergeCell ref="E8:E9"/>
    <mergeCell ref="B6:D6"/>
    <mergeCell ref="B1:D1"/>
    <mergeCell ref="B2:E2"/>
    <mergeCell ref="B3:E3"/>
    <mergeCell ref="B4:D4"/>
    <mergeCell ref="B5:D5"/>
  </mergeCells>
  <hyperlinks>
    <hyperlink ref="B33"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087"/>
  <sheetViews>
    <sheetView tabSelected="1" zoomScale="91" zoomScaleNormal="91" workbookViewId="0">
      <pane xSplit="2" ySplit="6" topLeftCell="C7" activePane="bottomRight" state="frozen"/>
      <selection pane="topRight" activeCell="C1" sqref="C1"/>
      <selection pane="bottomLeft" activeCell="A8" sqref="A8"/>
      <selection pane="bottomRight" activeCell="C10" sqref="C10"/>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11" customWidth="1"/>
    <col min="11" max="11" width="10.5703125" style="40" customWidth="1"/>
    <col min="12" max="16384" width="11.42578125" style="20"/>
  </cols>
  <sheetData>
    <row r="1" spans="1:12" s="18" customFormat="1" ht="18.75" customHeight="1" x14ac:dyDescent="0.2">
      <c r="A1" s="156" t="s">
        <v>21</v>
      </c>
      <c r="B1" s="156"/>
      <c r="C1" s="156"/>
      <c r="D1" s="156"/>
      <c r="E1" s="156"/>
      <c r="F1" s="156"/>
      <c r="G1" s="156"/>
      <c r="H1" s="156"/>
      <c r="I1" s="156"/>
      <c r="J1" s="156"/>
      <c r="K1" s="156"/>
    </row>
    <row r="2" spans="1:12" s="18" customFormat="1" ht="18.75" customHeight="1" x14ac:dyDescent="0.2">
      <c r="A2" s="157" t="s">
        <v>201</v>
      </c>
      <c r="B2" s="157"/>
      <c r="C2" s="157"/>
      <c r="D2" s="157"/>
      <c r="E2" s="157"/>
      <c r="F2" s="157"/>
      <c r="G2" s="157"/>
      <c r="H2" s="157"/>
      <c r="I2" s="157"/>
      <c r="J2" s="157"/>
      <c r="K2" s="157"/>
    </row>
    <row r="3" spans="1:12" s="18" customFormat="1" ht="18.75" customHeight="1" x14ac:dyDescent="0.2">
      <c r="B3" s="121"/>
      <c r="C3" s="121"/>
      <c r="D3" s="123"/>
      <c r="E3" s="124"/>
      <c r="F3" s="124"/>
      <c r="G3" s="124"/>
      <c r="H3" s="124"/>
      <c r="I3" s="123"/>
      <c r="J3" s="124"/>
      <c r="K3" s="121"/>
    </row>
    <row r="4" spans="1:12" s="18" customFormat="1" ht="13.5" customHeight="1" x14ac:dyDescent="0.2">
      <c r="A4" s="154" t="s">
        <v>45</v>
      </c>
      <c r="B4" s="154" t="s">
        <v>5</v>
      </c>
      <c r="C4" s="162" t="s">
        <v>22</v>
      </c>
      <c r="D4" s="162" t="s">
        <v>77</v>
      </c>
      <c r="E4" s="153" t="s">
        <v>75</v>
      </c>
      <c r="F4" s="153"/>
      <c r="G4" s="153"/>
      <c r="H4" s="153"/>
      <c r="I4" s="153"/>
      <c r="J4" s="158" t="s">
        <v>8</v>
      </c>
      <c r="K4" s="160" t="s">
        <v>23</v>
      </c>
    </row>
    <row r="5" spans="1:12" s="19" customFormat="1" ht="60.75" customHeight="1" thickBot="1" x14ac:dyDescent="0.3">
      <c r="A5" s="155"/>
      <c r="B5" s="154"/>
      <c r="C5" s="163"/>
      <c r="D5" s="163"/>
      <c r="E5" s="47" t="s">
        <v>74</v>
      </c>
      <c r="F5" s="15" t="s">
        <v>219</v>
      </c>
      <c r="G5" s="15" t="s">
        <v>220</v>
      </c>
      <c r="H5" s="21" t="s">
        <v>76</v>
      </c>
      <c r="I5" s="17" t="s">
        <v>7</v>
      </c>
      <c r="J5" s="159"/>
      <c r="K5" s="161"/>
    </row>
    <row r="6" spans="1:12" s="55" customFormat="1" ht="21.75" customHeight="1" x14ac:dyDescent="0.2">
      <c r="A6" s="53"/>
      <c r="B6" s="54" t="s">
        <v>9</v>
      </c>
      <c r="C6" s="54"/>
      <c r="D6" s="51">
        <f>D7+D74+D76+D78+D81+D83+D85+D87+D90+D95+D97+D157+D159+D162+D166</f>
        <v>932547571.85000002</v>
      </c>
      <c r="E6" s="51">
        <f>E7+E74+E76+E78+E81+E83+E85+E87+E90+E95+E97+E157+E159+E162+E166</f>
        <v>912431866</v>
      </c>
      <c r="F6" s="51">
        <f>F7+F74+F76+F78+F81+F83+F85+F87+F90+F95+F97+F157+F159+F162+F166</f>
        <v>161364289</v>
      </c>
      <c r="G6" s="51">
        <f>G7+G74+G76+G78+G81+G83+G85+G87+G90+G95+G97+G157+G159+G162+G166</f>
        <v>28327966</v>
      </c>
      <c r="H6" s="51">
        <f>+F6+G6</f>
        <v>189692255</v>
      </c>
      <c r="I6" s="52">
        <f t="shared" ref="I6:I91" si="0">H6/E6%</f>
        <v>20.789744644889463</v>
      </c>
      <c r="J6" s="129">
        <f>D6+H6</f>
        <v>1122239826.8499999</v>
      </c>
      <c r="K6" s="54"/>
      <c r="L6" s="176"/>
    </row>
    <row r="7" spans="1:12" s="55" customFormat="1" ht="33.75" customHeight="1" x14ac:dyDescent="0.2">
      <c r="A7" s="87"/>
      <c r="B7" s="85" t="s">
        <v>39</v>
      </c>
      <c r="C7" s="92"/>
      <c r="D7" s="61">
        <f>SUM(D8:D73)</f>
        <v>242533309.38</v>
      </c>
      <c r="E7" s="61">
        <f>SUM(E8:E73)</f>
        <v>244581910</v>
      </c>
      <c r="F7" s="61">
        <f>SUM(F8:F73)</f>
        <v>105499860</v>
      </c>
      <c r="G7" s="61">
        <f>SUM(G8:G73)</f>
        <v>14865670</v>
      </c>
      <c r="H7" s="61">
        <f>+F7+G7</f>
        <v>120365530</v>
      </c>
      <c r="I7" s="73">
        <f t="shared" si="0"/>
        <v>49.212768842961445</v>
      </c>
      <c r="J7" s="73">
        <f t="shared" ref="J7:J78" si="1">D7+H7</f>
        <v>362898839.38</v>
      </c>
      <c r="K7" s="85"/>
      <c r="L7" s="176"/>
    </row>
    <row r="8" spans="1:12" ht="35.25" customHeight="1" x14ac:dyDescent="0.2">
      <c r="A8" s="29">
        <v>2088779</v>
      </c>
      <c r="B8" s="27" t="s">
        <v>203</v>
      </c>
      <c r="C8" s="28">
        <v>255270770.75</v>
      </c>
      <c r="D8" s="28">
        <v>242468309.38</v>
      </c>
      <c r="E8" s="28">
        <v>20000</v>
      </c>
      <c r="F8" s="28">
        <v>0</v>
      </c>
      <c r="G8" s="28"/>
      <c r="H8" s="28">
        <f t="shared" ref="H8:H71" si="2">+F8+G8</f>
        <v>0</v>
      </c>
      <c r="I8" s="72">
        <f t="shared" ref="I8" si="3">H8/E8%</f>
        <v>0</v>
      </c>
      <c r="J8" s="72">
        <f t="shared" ref="J8" si="4">D8+H8</f>
        <v>242468309.38</v>
      </c>
      <c r="K8" s="72">
        <f>J8/C8%</f>
        <v>94.984752334791153</v>
      </c>
    </row>
    <row r="9" spans="1:12" ht="60.75" customHeight="1" x14ac:dyDescent="0.2">
      <c r="A9" s="29">
        <v>2404526</v>
      </c>
      <c r="B9" s="27" t="s">
        <v>79</v>
      </c>
      <c r="C9" s="28">
        <v>3697575</v>
      </c>
      <c r="D9" s="28">
        <v>65000</v>
      </c>
      <c r="E9" s="28">
        <v>2475337</v>
      </c>
      <c r="F9" s="28">
        <v>0</v>
      </c>
      <c r="G9" s="28"/>
      <c r="H9" s="28">
        <f t="shared" si="2"/>
        <v>0</v>
      </c>
      <c r="I9" s="72">
        <f t="shared" si="0"/>
        <v>0</v>
      </c>
      <c r="J9" s="72">
        <f t="shared" si="1"/>
        <v>65000</v>
      </c>
      <c r="K9" s="72">
        <f>J9/C9%</f>
        <v>1.7579088997518644</v>
      </c>
    </row>
    <row r="10" spans="1:12" ht="60.75" customHeight="1" x14ac:dyDescent="0.2">
      <c r="A10" s="29">
        <v>2505828</v>
      </c>
      <c r="B10" s="27" t="s">
        <v>126</v>
      </c>
      <c r="C10" s="28">
        <v>2828716</v>
      </c>
      <c r="D10" s="28">
        <v>0</v>
      </c>
      <c r="E10" s="28">
        <v>2262972</v>
      </c>
      <c r="F10" s="28">
        <v>0</v>
      </c>
      <c r="G10" s="28"/>
      <c r="H10" s="28">
        <f t="shared" si="2"/>
        <v>0</v>
      </c>
      <c r="I10" s="72">
        <f t="shared" ref="I10:I12" si="5">H10/E10%</f>
        <v>0</v>
      </c>
      <c r="J10" s="72">
        <f t="shared" ref="J10:J12" si="6">D10+H10</f>
        <v>0</v>
      </c>
      <c r="K10" s="72">
        <f t="shared" ref="K10:K12" si="7">J10/C10%</f>
        <v>0</v>
      </c>
    </row>
    <row r="11" spans="1:12" ht="60.75" customHeight="1" x14ac:dyDescent="0.2">
      <c r="A11" s="29">
        <v>2505831</v>
      </c>
      <c r="B11" s="27" t="s">
        <v>127</v>
      </c>
      <c r="C11" s="28">
        <v>794679</v>
      </c>
      <c r="D11" s="28">
        <v>0</v>
      </c>
      <c r="E11" s="28">
        <v>397341</v>
      </c>
      <c r="F11" s="28">
        <v>0</v>
      </c>
      <c r="G11" s="28"/>
      <c r="H11" s="28">
        <f t="shared" si="2"/>
        <v>0</v>
      </c>
      <c r="I11" s="72">
        <f t="shared" si="5"/>
        <v>0</v>
      </c>
      <c r="J11" s="72">
        <f t="shared" si="6"/>
        <v>0</v>
      </c>
      <c r="K11" s="72">
        <f t="shared" si="7"/>
        <v>0</v>
      </c>
    </row>
    <row r="12" spans="1:12" ht="60.75" customHeight="1" x14ac:dyDescent="0.2">
      <c r="A12" s="29">
        <v>2505841</v>
      </c>
      <c r="B12" s="27" t="s">
        <v>128</v>
      </c>
      <c r="C12" s="28">
        <v>400000</v>
      </c>
      <c r="D12" s="28">
        <v>0</v>
      </c>
      <c r="E12" s="28">
        <v>179687</v>
      </c>
      <c r="F12" s="28">
        <v>0</v>
      </c>
      <c r="G12" s="28"/>
      <c r="H12" s="28">
        <f t="shared" si="2"/>
        <v>0</v>
      </c>
      <c r="I12" s="72">
        <f t="shared" si="5"/>
        <v>0</v>
      </c>
      <c r="J12" s="72">
        <f t="shared" si="6"/>
        <v>0</v>
      </c>
      <c r="K12" s="72">
        <f t="shared" si="7"/>
        <v>0</v>
      </c>
    </row>
    <row r="13" spans="1:12" ht="66" customHeight="1" x14ac:dyDescent="0.2">
      <c r="A13" s="29">
        <v>2508544</v>
      </c>
      <c r="B13" s="27" t="s">
        <v>89</v>
      </c>
      <c r="C13" s="28">
        <v>11405600</v>
      </c>
      <c r="D13" s="28">
        <v>0</v>
      </c>
      <c r="E13" s="28">
        <v>11405600</v>
      </c>
      <c r="F13" s="28">
        <v>2385000</v>
      </c>
      <c r="G13" s="28"/>
      <c r="H13" s="28">
        <f t="shared" si="2"/>
        <v>2385000</v>
      </c>
      <c r="I13" s="72">
        <f t="shared" ref="I13:I72" si="8">H13/E13%</f>
        <v>20.91078066914498</v>
      </c>
      <c r="J13" s="72">
        <f t="shared" ref="J13:J72" si="9">D13+H13</f>
        <v>2385000</v>
      </c>
      <c r="K13" s="72">
        <f>J13/C13%</f>
        <v>20.91078066914498</v>
      </c>
    </row>
    <row r="14" spans="1:12" ht="66" customHeight="1" x14ac:dyDescent="0.2">
      <c r="A14" s="29">
        <v>2508908</v>
      </c>
      <c r="B14" s="27" t="s">
        <v>129</v>
      </c>
      <c r="C14" s="28">
        <v>1028200</v>
      </c>
      <c r="D14" s="28">
        <v>0</v>
      </c>
      <c r="E14" s="28">
        <v>1028200</v>
      </c>
      <c r="F14" s="28">
        <v>0</v>
      </c>
      <c r="G14" s="28">
        <v>1028200</v>
      </c>
      <c r="H14" s="28">
        <f t="shared" si="2"/>
        <v>1028200</v>
      </c>
      <c r="I14" s="72">
        <f t="shared" si="8"/>
        <v>100</v>
      </c>
      <c r="J14" s="72">
        <f t="shared" si="9"/>
        <v>1028200</v>
      </c>
      <c r="K14" s="72">
        <f t="shared" ref="K14:K72" si="10">J14/C14%</f>
        <v>100</v>
      </c>
    </row>
    <row r="15" spans="1:12" ht="66" customHeight="1" x14ac:dyDescent="0.2">
      <c r="A15" s="29">
        <v>2508911</v>
      </c>
      <c r="B15" s="27" t="s">
        <v>130</v>
      </c>
      <c r="C15" s="28">
        <v>6381200</v>
      </c>
      <c r="D15" s="28">
        <v>0</v>
      </c>
      <c r="E15" s="28">
        <v>6381200</v>
      </c>
      <c r="F15" s="28">
        <v>0</v>
      </c>
      <c r="G15" s="28">
        <v>6381200</v>
      </c>
      <c r="H15" s="28">
        <f t="shared" si="2"/>
        <v>6381200</v>
      </c>
      <c r="I15" s="72">
        <f t="shared" si="8"/>
        <v>100</v>
      </c>
      <c r="J15" s="72">
        <f t="shared" si="9"/>
        <v>6381200</v>
      </c>
      <c r="K15" s="72">
        <f t="shared" si="10"/>
        <v>100</v>
      </c>
    </row>
    <row r="16" spans="1:12" ht="66" customHeight="1" x14ac:dyDescent="0.2">
      <c r="A16" s="29">
        <v>2508941</v>
      </c>
      <c r="B16" s="27" t="s">
        <v>131</v>
      </c>
      <c r="C16" s="28">
        <v>4982000</v>
      </c>
      <c r="D16" s="28">
        <v>0</v>
      </c>
      <c r="E16" s="28">
        <v>4982000</v>
      </c>
      <c r="F16" s="28">
        <v>0</v>
      </c>
      <c r="G16" s="28">
        <v>2597000</v>
      </c>
      <c r="H16" s="28">
        <f t="shared" si="2"/>
        <v>2597000</v>
      </c>
      <c r="I16" s="72">
        <f t="shared" si="8"/>
        <v>52.127659574468083</v>
      </c>
      <c r="J16" s="72">
        <f t="shared" si="9"/>
        <v>2597000</v>
      </c>
      <c r="K16" s="72">
        <f t="shared" si="10"/>
        <v>52.127659574468083</v>
      </c>
    </row>
    <row r="17" spans="1:11" ht="118.5" customHeight="1" x14ac:dyDescent="0.2">
      <c r="A17" s="29">
        <v>2509291</v>
      </c>
      <c r="B17" s="27" t="s">
        <v>132</v>
      </c>
      <c r="C17" s="28">
        <v>1572579</v>
      </c>
      <c r="D17" s="28">
        <v>0</v>
      </c>
      <c r="E17" s="28">
        <v>1661243</v>
      </c>
      <c r="F17" s="28">
        <v>0</v>
      </c>
      <c r="G17" s="28"/>
      <c r="H17" s="28">
        <f t="shared" si="2"/>
        <v>0</v>
      </c>
      <c r="I17" s="72">
        <f t="shared" si="8"/>
        <v>0</v>
      </c>
      <c r="J17" s="72">
        <f t="shared" si="9"/>
        <v>0</v>
      </c>
      <c r="K17" s="72">
        <f t="shared" si="10"/>
        <v>0</v>
      </c>
    </row>
    <row r="18" spans="1:11" ht="119.25" customHeight="1" x14ac:dyDescent="0.2">
      <c r="A18" s="29">
        <v>2509292</v>
      </c>
      <c r="B18" s="27" t="s">
        <v>133</v>
      </c>
      <c r="C18" s="28">
        <v>973111</v>
      </c>
      <c r="D18" s="28">
        <v>0</v>
      </c>
      <c r="E18" s="28">
        <v>1083618</v>
      </c>
      <c r="F18" s="28">
        <v>0</v>
      </c>
      <c r="G18" s="28"/>
      <c r="H18" s="28">
        <f t="shared" si="2"/>
        <v>0</v>
      </c>
      <c r="I18" s="72">
        <f t="shared" si="8"/>
        <v>0</v>
      </c>
      <c r="J18" s="72">
        <f t="shared" si="9"/>
        <v>0</v>
      </c>
      <c r="K18" s="72">
        <f t="shared" si="10"/>
        <v>0</v>
      </c>
    </row>
    <row r="19" spans="1:11" ht="108" x14ac:dyDescent="0.2">
      <c r="A19" s="29">
        <v>2509293</v>
      </c>
      <c r="B19" s="27" t="s">
        <v>134</v>
      </c>
      <c r="C19" s="28">
        <v>1157494</v>
      </c>
      <c r="D19" s="28">
        <v>0</v>
      </c>
      <c r="E19" s="28">
        <v>1250292</v>
      </c>
      <c r="F19" s="28">
        <v>0</v>
      </c>
      <c r="G19" s="28"/>
      <c r="H19" s="28">
        <f t="shared" si="2"/>
        <v>0</v>
      </c>
      <c r="I19" s="72">
        <f t="shared" si="8"/>
        <v>0</v>
      </c>
      <c r="J19" s="72">
        <f t="shared" si="9"/>
        <v>0</v>
      </c>
      <c r="K19" s="72">
        <f t="shared" si="10"/>
        <v>0</v>
      </c>
    </row>
    <row r="20" spans="1:11" ht="122.25" customHeight="1" x14ac:dyDescent="0.2">
      <c r="A20" s="29">
        <v>2509299</v>
      </c>
      <c r="B20" s="27" t="s">
        <v>135</v>
      </c>
      <c r="C20" s="28">
        <v>1043672</v>
      </c>
      <c r="D20" s="28">
        <v>0</v>
      </c>
      <c r="E20" s="28">
        <v>1151503</v>
      </c>
      <c r="F20" s="28">
        <v>0</v>
      </c>
      <c r="G20" s="28"/>
      <c r="H20" s="28">
        <f t="shared" si="2"/>
        <v>0</v>
      </c>
      <c r="I20" s="72">
        <f t="shared" si="8"/>
        <v>0</v>
      </c>
      <c r="J20" s="72">
        <f t="shared" si="9"/>
        <v>0</v>
      </c>
      <c r="K20" s="72">
        <f t="shared" si="10"/>
        <v>0</v>
      </c>
    </row>
    <row r="21" spans="1:11" ht="117.75" customHeight="1" x14ac:dyDescent="0.2">
      <c r="A21" s="29">
        <v>2509300</v>
      </c>
      <c r="B21" s="27" t="s">
        <v>136</v>
      </c>
      <c r="C21" s="28">
        <v>642575</v>
      </c>
      <c r="D21" s="28">
        <v>0</v>
      </c>
      <c r="E21" s="28">
        <v>725146</v>
      </c>
      <c r="F21" s="28">
        <v>0</v>
      </c>
      <c r="G21" s="28"/>
      <c r="H21" s="28">
        <f t="shared" si="2"/>
        <v>0</v>
      </c>
      <c r="I21" s="72">
        <f t="shared" si="8"/>
        <v>0</v>
      </c>
      <c r="J21" s="72">
        <f t="shared" si="9"/>
        <v>0</v>
      </c>
      <c r="K21" s="72">
        <f t="shared" si="10"/>
        <v>0</v>
      </c>
    </row>
    <row r="22" spans="1:11" ht="117.75" customHeight="1" x14ac:dyDescent="0.2">
      <c r="A22" s="29">
        <v>2509303</v>
      </c>
      <c r="B22" s="27" t="s">
        <v>137</v>
      </c>
      <c r="C22" s="28">
        <v>1449678</v>
      </c>
      <c r="D22" s="28">
        <v>0</v>
      </c>
      <c r="E22" s="28">
        <v>1577609</v>
      </c>
      <c r="F22" s="28">
        <v>0</v>
      </c>
      <c r="G22" s="28"/>
      <c r="H22" s="28">
        <f t="shared" si="2"/>
        <v>0</v>
      </c>
      <c r="I22" s="72">
        <f t="shared" si="8"/>
        <v>0</v>
      </c>
      <c r="J22" s="72">
        <f t="shared" si="9"/>
        <v>0</v>
      </c>
      <c r="K22" s="72">
        <f t="shared" si="10"/>
        <v>0</v>
      </c>
    </row>
    <row r="23" spans="1:11" ht="114.75" customHeight="1" x14ac:dyDescent="0.2">
      <c r="A23" s="29">
        <v>2509304</v>
      </c>
      <c r="B23" s="27" t="s">
        <v>138</v>
      </c>
      <c r="C23" s="28">
        <v>1186960</v>
      </c>
      <c r="D23" s="28">
        <v>0</v>
      </c>
      <c r="E23" s="28">
        <v>1280348</v>
      </c>
      <c r="F23" s="28">
        <v>0</v>
      </c>
      <c r="G23" s="28"/>
      <c r="H23" s="28">
        <f t="shared" si="2"/>
        <v>0</v>
      </c>
      <c r="I23" s="72">
        <f t="shared" si="8"/>
        <v>0</v>
      </c>
      <c r="J23" s="72">
        <f t="shared" si="9"/>
        <v>0</v>
      </c>
      <c r="K23" s="72">
        <f t="shared" si="10"/>
        <v>0</v>
      </c>
    </row>
    <row r="24" spans="1:11" ht="129" customHeight="1" x14ac:dyDescent="0.2">
      <c r="A24" s="29">
        <v>2509306</v>
      </c>
      <c r="B24" s="27" t="s">
        <v>139</v>
      </c>
      <c r="C24" s="28">
        <v>1266241</v>
      </c>
      <c r="D24" s="28">
        <v>0</v>
      </c>
      <c r="E24" s="28">
        <v>1360926</v>
      </c>
      <c r="F24" s="28">
        <v>0</v>
      </c>
      <c r="G24" s="28"/>
      <c r="H24" s="28">
        <f t="shared" si="2"/>
        <v>0</v>
      </c>
      <c r="I24" s="72">
        <f t="shared" si="8"/>
        <v>0</v>
      </c>
      <c r="J24" s="72">
        <f t="shared" si="9"/>
        <v>0</v>
      </c>
      <c r="K24" s="72">
        <f t="shared" si="10"/>
        <v>0</v>
      </c>
    </row>
    <row r="25" spans="1:11" ht="117" customHeight="1" x14ac:dyDescent="0.2">
      <c r="A25" s="29">
        <v>2509308</v>
      </c>
      <c r="B25" s="27" t="s">
        <v>140</v>
      </c>
      <c r="C25" s="28">
        <v>1212102</v>
      </c>
      <c r="D25" s="28">
        <v>0</v>
      </c>
      <c r="E25" s="28">
        <v>1295047</v>
      </c>
      <c r="F25" s="28">
        <v>0</v>
      </c>
      <c r="G25" s="28"/>
      <c r="H25" s="28">
        <f t="shared" si="2"/>
        <v>0</v>
      </c>
      <c r="I25" s="72">
        <f t="shared" si="8"/>
        <v>0</v>
      </c>
      <c r="J25" s="72">
        <f t="shared" si="9"/>
        <v>0</v>
      </c>
      <c r="K25" s="72">
        <f t="shared" si="10"/>
        <v>0</v>
      </c>
    </row>
    <row r="26" spans="1:11" ht="117.75" customHeight="1" x14ac:dyDescent="0.2">
      <c r="A26" s="29">
        <v>2509309</v>
      </c>
      <c r="B26" s="27" t="s">
        <v>141</v>
      </c>
      <c r="C26" s="28">
        <v>1415295</v>
      </c>
      <c r="D26" s="28">
        <v>0</v>
      </c>
      <c r="E26" s="28">
        <v>1595810</v>
      </c>
      <c r="F26" s="28">
        <v>0</v>
      </c>
      <c r="G26" s="28"/>
      <c r="H26" s="28">
        <f t="shared" si="2"/>
        <v>0</v>
      </c>
      <c r="I26" s="72">
        <f t="shared" si="8"/>
        <v>0</v>
      </c>
      <c r="J26" s="72">
        <f t="shared" si="9"/>
        <v>0</v>
      </c>
      <c r="K26" s="72">
        <f t="shared" si="10"/>
        <v>0</v>
      </c>
    </row>
    <row r="27" spans="1:11" ht="117" customHeight="1" x14ac:dyDescent="0.2">
      <c r="A27" s="29">
        <v>2509310</v>
      </c>
      <c r="B27" s="27" t="s">
        <v>142</v>
      </c>
      <c r="C27" s="28">
        <v>907764</v>
      </c>
      <c r="D27" s="28">
        <v>0</v>
      </c>
      <c r="E27" s="28">
        <v>1010031</v>
      </c>
      <c r="F27" s="28">
        <v>0</v>
      </c>
      <c r="G27" s="28"/>
      <c r="H27" s="28">
        <f t="shared" si="2"/>
        <v>0</v>
      </c>
      <c r="I27" s="72">
        <f t="shared" si="8"/>
        <v>0</v>
      </c>
      <c r="J27" s="72">
        <f t="shared" si="9"/>
        <v>0</v>
      </c>
      <c r="K27" s="72">
        <f t="shared" si="10"/>
        <v>0</v>
      </c>
    </row>
    <row r="28" spans="1:11" ht="115.5" customHeight="1" x14ac:dyDescent="0.2">
      <c r="A28" s="29">
        <v>2509312</v>
      </c>
      <c r="B28" s="27" t="s">
        <v>143</v>
      </c>
      <c r="C28" s="28">
        <v>1631173</v>
      </c>
      <c r="D28" s="28">
        <v>0</v>
      </c>
      <c r="E28" s="28">
        <v>1812295</v>
      </c>
      <c r="F28" s="28">
        <v>0</v>
      </c>
      <c r="G28" s="28"/>
      <c r="H28" s="28">
        <f t="shared" si="2"/>
        <v>0</v>
      </c>
      <c r="I28" s="72">
        <f t="shared" si="8"/>
        <v>0</v>
      </c>
      <c r="J28" s="72">
        <f t="shared" si="9"/>
        <v>0</v>
      </c>
      <c r="K28" s="72">
        <f t="shared" si="10"/>
        <v>0</v>
      </c>
    </row>
    <row r="29" spans="1:11" ht="128.25" customHeight="1" x14ac:dyDescent="0.2">
      <c r="A29" s="29">
        <v>2509313</v>
      </c>
      <c r="B29" s="27" t="s">
        <v>144</v>
      </c>
      <c r="C29" s="28">
        <v>944532</v>
      </c>
      <c r="D29" s="28">
        <v>0</v>
      </c>
      <c r="E29" s="28">
        <v>1085805</v>
      </c>
      <c r="F29" s="28">
        <v>0</v>
      </c>
      <c r="G29" s="28"/>
      <c r="H29" s="28">
        <f t="shared" si="2"/>
        <v>0</v>
      </c>
      <c r="I29" s="72">
        <f t="shared" si="8"/>
        <v>0</v>
      </c>
      <c r="J29" s="72">
        <f t="shared" si="9"/>
        <v>0</v>
      </c>
      <c r="K29" s="72">
        <f t="shared" si="10"/>
        <v>0</v>
      </c>
    </row>
    <row r="30" spans="1:11" ht="108" x14ac:dyDescent="0.2">
      <c r="A30" s="29">
        <v>2509315</v>
      </c>
      <c r="B30" s="27" t="s">
        <v>145</v>
      </c>
      <c r="C30" s="28">
        <v>847512</v>
      </c>
      <c r="D30" s="28">
        <v>0</v>
      </c>
      <c r="E30" s="28">
        <v>950172</v>
      </c>
      <c r="F30" s="28">
        <v>0</v>
      </c>
      <c r="G30" s="28"/>
      <c r="H30" s="28">
        <f t="shared" si="2"/>
        <v>0</v>
      </c>
      <c r="I30" s="72">
        <f t="shared" si="8"/>
        <v>0</v>
      </c>
      <c r="J30" s="72">
        <f t="shared" si="9"/>
        <v>0</v>
      </c>
      <c r="K30" s="72">
        <f t="shared" si="10"/>
        <v>0</v>
      </c>
    </row>
    <row r="31" spans="1:11" ht="129" customHeight="1" x14ac:dyDescent="0.2">
      <c r="A31" s="29">
        <v>2509316</v>
      </c>
      <c r="B31" s="27" t="s">
        <v>146</v>
      </c>
      <c r="C31" s="28">
        <v>1217447</v>
      </c>
      <c r="D31" s="28">
        <v>0</v>
      </c>
      <c r="E31" s="28">
        <v>1316855</v>
      </c>
      <c r="F31" s="28">
        <v>0</v>
      </c>
      <c r="G31" s="28"/>
      <c r="H31" s="28">
        <f t="shared" si="2"/>
        <v>0</v>
      </c>
      <c r="I31" s="72">
        <f t="shared" si="8"/>
        <v>0</v>
      </c>
      <c r="J31" s="72">
        <f t="shared" si="9"/>
        <v>0</v>
      </c>
      <c r="K31" s="72">
        <f t="shared" si="10"/>
        <v>0</v>
      </c>
    </row>
    <row r="32" spans="1:11" ht="132" customHeight="1" x14ac:dyDescent="0.2">
      <c r="A32" s="29">
        <v>2509318</v>
      </c>
      <c r="B32" s="27" t="s">
        <v>147</v>
      </c>
      <c r="C32" s="28">
        <v>1573453</v>
      </c>
      <c r="D32" s="28">
        <v>0</v>
      </c>
      <c r="E32" s="28">
        <v>1746724</v>
      </c>
      <c r="F32" s="28">
        <v>0</v>
      </c>
      <c r="G32" s="28"/>
      <c r="H32" s="28">
        <f t="shared" si="2"/>
        <v>0</v>
      </c>
      <c r="I32" s="72">
        <f t="shared" si="8"/>
        <v>0</v>
      </c>
      <c r="J32" s="72">
        <f t="shared" si="9"/>
        <v>0</v>
      </c>
      <c r="K32" s="72">
        <f t="shared" si="10"/>
        <v>0</v>
      </c>
    </row>
    <row r="33" spans="1:11" ht="96" x14ac:dyDescent="0.2">
      <c r="A33" s="29">
        <v>2509322</v>
      </c>
      <c r="B33" s="27" t="s">
        <v>148</v>
      </c>
      <c r="C33" s="28">
        <v>1294340</v>
      </c>
      <c r="D33" s="28">
        <v>0</v>
      </c>
      <c r="E33" s="28">
        <v>1383362</v>
      </c>
      <c r="F33" s="28">
        <v>0</v>
      </c>
      <c r="G33" s="28"/>
      <c r="H33" s="28">
        <f t="shared" si="2"/>
        <v>0</v>
      </c>
      <c r="I33" s="72">
        <f t="shared" si="8"/>
        <v>0</v>
      </c>
      <c r="J33" s="72">
        <f t="shared" si="9"/>
        <v>0</v>
      </c>
      <c r="K33" s="72">
        <f t="shared" si="10"/>
        <v>0</v>
      </c>
    </row>
    <row r="34" spans="1:11" ht="118.5" customHeight="1" x14ac:dyDescent="0.2">
      <c r="A34" s="29">
        <v>2509329</v>
      </c>
      <c r="B34" s="27" t="s">
        <v>149</v>
      </c>
      <c r="C34" s="28">
        <v>1654769</v>
      </c>
      <c r="D34" s="28">
        <v>0</v>
      </c>
      <c r="E34" s="28">
        <v>1749647</v>
      </c>
      <c r="F34" s="28">
        <v>0</v>
      </c>
      <c r="G34" s="28"/>
      <c r="H34" s="28">
        <f t="shared" si="2"/>
        <v>0</v>
      </c>
      <c r="I34" s="72">
        <f t="shared" si="8"/>
        <v>0</v>
      </c>
      <c r="J34" s="72">
        <f t="shared" si="9"/>
        <v>0</v>
      </c>
      <c r="K34" s="72">
        <f t="shared" si="10"/>
        <v>0</v>
      </c>
    </row>
    <row r="35" spans="1:11" ht="114" customHeight="1" x14ac:dyDescent="0.2">
      <c r="A35" s="29">
        <v>2509332</v>
      </c>
      <c r="B35" s="27" t="s">
        <v>150</v>
      </c>
      <c r="C35" s="28">
        <v>905644</v>
      </c>
      <c r="D35" s="28">
        <v>0</v>
      </c>
      <c r="E35" s="28">
        <v>1001402</v>
      </c>
      <c r="F35" s="28">
        <v>0</v>
      </c>
      <c r="G35" s="28"/>
      <c r="H35" s="28">
        <f t="shared" si="2"/>
        <v>0</v>
      </c>
      <c r="I35" s="72">
        <f t="shared" si="8"/>
        <v>0</v>
      </c>
      <c r="J35" s="72">
        <f t="shared" si="9"/>
        <v>0</v>
      </c>
      <c r="K35" s="72">
        <f t="shared" si="10"/>
        <v>0</v>
      </c>
    </row>
    <row r="36" spans="1:11" ht="108" x14ac:dyDescent="0.2">
      <c r="A36" s="29">
        <v>2509337</v>
      </c>
      <c r="B36" s="27" t="s">
        <v>151</v>
      </c>
      <c r="C36" s="28">
        <v>1974591</v>
      </c>
      <c r="D36" s="28">
        <v>0</v>
      </c>
      <c r="E36" s="28">
        <v>2143455</v>
      </c>
      <c r="F36" s="28">
        <v>0</v>
      </c>
      <c r="G36" s="28"/>
      <c r="H36" s="28">
        <f t="shared" si="2"/>
        <v>0</v>
      </c>
      <c r="I36" s="72">
        <f t="shared" si="8"/>
        <v>0</v>
      </c>
      <c r="J36" s="72">
        <f t="shared" si="9"/>
        <v>0</v>
      </c>
      <c r="K36" s="72">
        <f t="shared" si="10"/>
        <v>0</v>
      </c>
    </row>
    <row r="37" spans="1:11" ht="116.25" customHeight="1" x14ac:dyDescent="0.2">
      <c r="A37" s="29">
        <v>2509338</v>
      </c>
      <c r="B37" s="27" t="s">
        <v>152</v>
      </c>
      <c r="C37" s="28">
        <v>1160094</v>
      </c>
      <c r="D37" s="28">
        <v>0</v>
      </c>
      <c r="E37" s="28">
        <v>1259797</v>
      </c>
      <c r="F37" s="28">
        <v>0</v>
      </c>
      <c r="G37" s="28"/>
      <c r="H37" s="28">
        <f t="shared" si="2"/>
        <v>0</v>
      </c>
      <c r="I37" s="72">
        <f t="shared" si="8"/>
        <v>0</v>
      </c>
      <c r="J37" s="72">
        <f t="shared" si="9"/>
        <v>0</v>
      </c>
      <c r="K37" s="72">
        <f t="shared" si="10"/>
        <v>0</v>
      </c>
    </row>
    <row r="38" spans="1:11" ht="118.5" customHeight="1" x14ac:dyDescent="0.2">
      <c r="A38" s="29">
        <v>2509339</v>
      </c>
      <c r="B38" s="27" t="s">
        <v>153</v>
      </c>
      <c r="C38" s="28">
        <v>1283557</v>
      </c>
      <c r="D38" s="28">
        <v>0</v>
      </c>
      <c r="E38" s="28">
        <v>1402526</v>
      </c>
      <c r="F38" s="28">
        <v>0</v>
      </c>
      <c r="G38" s="28"/>
      <c r="H38" s="28">
        <f t="shared" si="2"/>
        <v>0</v>
      </c>
      <c r="I38" s="72">
        <f t="shared" si="8"/>
        <v>0</v>
      </c>
      <c r="J38" s="72">
        <f t="shared" si="9"/>
        <v>0</v>
      </c>
      <c r="K38" s="72">
        <f t="shared" si="10"/>
        <v>0</v>
      </c>
    </row>
    <row r="39" spans="1:11" ht="131.25" customHeight="1" x14ac:dyDescent="0.2">
      <c r="A39" s="29">
        <v>2509340</v>
      </c>
      <c r="B39" s="27" t="s">
        <v>154</v>
      </c>
      <c r="C39" s="28">
        <v>1330389</v>
      </c>
      <c r="D39" s="28">
        <v>0</v>
      </c>
      <c r="E39" s="28">
        <v>1378586</v>
      </c>
      <c r="F39" s="28">
        <v>0</v>
      </c>
      <c r="G39" s="28"/>
      <c r="H39" s="28">
        <f t="shared" si="2"/>
        <v>0</v>
      </c>
      <c r="I39" s="72">
        <f t="shared" si="8"/>
        <v>0</v>
      </c>
      <c r="J39" s="72">
        <f t="shared" si="9"/>
        <v>0</v>
      </c>
      <c r="K39" s="72">
        <f t="shared" si="10"/>
        <v>0</v>
      </c>
    </row>
    <row r="40" spans="1:11" ht="141.75" customHeight="1" x14ac:dyDescent="0.2">
      <c r="A40" s="29">
        <v>2509341</v>
      </c>
      <c r="B40" s="27" t="s">
        <v>155</v>
      </c>
      <c r="C40" s="28">
        <v>1236259</v>
      </c>
      <c r="D40" s="28">
        <v>0</v>
      </c>
      <c r="E40" s="28">
        <v>1285972</v>
      </c>
      <c r="F40" s="28">
        <v>0</v>
      </c>
      <c r="G40" s="28"/>
      <c r="H40" s="28">
        <f t="shared" si="2"/>
        <v>0</v>
      </c>
      <c r="I40" s="72">
        <f t="shared" si="8"/>
        <v>0</v>
      </c>
      <c r="J40" s="72">
        <f t="shared" si="9"/>
        <v>0</v>
      </c>
      <c r="K40" s="72">
        <f t="shared" si="10"/>
        <v>0</v>
      </c>
    </row>
    <row r="41" spans="1:11" ht="143.25" customHeight="1" x14ac:dyDescent="0.2">
      <c r="A41" s="29">
        <v>2509342</v>
      </c>
      <c r="B41" s="27" t="s">
        <v>156</v>
      </c>
      <c r="C41" s="28">
        <v>1428771</v>
      </c>
      <c r="D41" s="28">
        <v>0</v>
      </c>
      <c r="E41" s="28">
        <v>1501783</v>
      </c>
      <c r="F41" s="28">
        <v>0</v>
      </c>
      <c r="G41" s="28"/>
      <c r="H41" s="28">
        <f t="shared" si="2"/>
        <v>0</v>
      </c>
      <c r="I41" s="72">
        <f t="shared" si="8"/>
        <v>0</v>
      </c>
      <c r="J41" s="72">
        <f t="shared" si="9"/>
        <v>0</v>
      </c>
      <c r="K41" s="72">
        <f t="shared" si="10"/>
        <v>0</v>
      </c>
    </row>
    <row r="42" spans="1:11" ht="108" x14ac:dyDescent="0.2">
      <c r="A42" s="29">
        <v>2509343</v>
      </c>
      <c r="B42" s="27" t="s">
        <v>157</v>
      </c>
      <c r="C42" s="28">
        <v>1601189</v>
      </c>
      <c r="D42" s="28">
        <v>0</v>
      </c>
      <c r="E42" s="28">
        <v>1736460</v>
      </c>
      <c r="F42" s="28">
        <v>0</v>
      </c>
      <c r="G42" s="28"/>
      <c r="H42" s="28">
        <f t="shared" si="2"/>
        <v>0</v>
      </c>
      <c r="I42" s="72">
        <f t="shared" si="8"/>
        <v>0</v>
      </c>
      <c r="J42" s="72">
        <f t="shared" si="9"/>
        <v>0</v>
      </c>
      <c r="K42" s="72">
        <f t="shared" si="10"/>
        <v>0</v>
      </c>
    </row>
    <row r="43" spans="1:11" ht="127.5" customHeight="1" x14ac:dyDescent="0.2">
      <c r="A43" s="29">
        <v>2509351</v>
      </c>
      <c r="B43" s="27" t="s">
        <v>158</v>
      </c>
      <c r="C43" s="28">
        <v>1100304</v>
      </c>
      <c r="D43" s="28">
        <v>0</v>
      </c>
      <c r="E43" s="28">
        <v>1247609</v>
      </c>
      <c r="F43" s="28">
        <v>0</v>
      </c>
      <c r="G43" s="28"/>
      <c r="H43" s="28">
        <f t="shared" si="2"/>
        <v>0</v>
      </c>
      <c r="I43" s="72">
        <f t="shared" si="8"/>
        <v>0</v>
      </c>
      <c r="J43" s="72">
        <f t="shared" si="9"/>
        <v>0</v>
      </c>
      <c r="K43" s="72">
        <f t="shared" si="10"/>
        <v>0</v>
      </c>
    </row>
    <row r="44" spans="1:11" ht="127.5" customHeight="1" x14ac:dyDescent="0.2">
      <c r="A44" s="29">
        <v>2509352</v>
      </c>
      <c r="B44" s="27" t="s">
        <v>159</v>
      </c>
      <c r="C44" s="28">
        <v>1169821</v>
      </c>
      <c r="D44" s="28">
        <v>0</v>
      </c>
      <c r="E44" s="28">
        <v>1268136</v>
      </c>
      <c r="F44" s="28">
        <v>0</v>
      </c>
      <c r="G44" s="28"/>
      <c r="H44" s="28">
        <f t="shared" si="2"/>
        <v>0</v>
      </c>
      <c r="I44" s="72">
        <f t="shared" si="8"/>
        <v>0</v>
      </c>
      <c r="J44" s="72">
        <f t="shared" si="9"/>
        <v>0</v>
      </c>
      <c r="K44" s="72">
        <f t="shared" si="10"/>
        <v>0</v>
      </c>
    </row>
    <row r="45" spans="1:11" ht="127.5" customHeight="1" x14ac:dyDescent="0.2">
      <c r="A45" s="29">
        <v>2509354</v>
      </c>
      <c r="B45" s="27" t="s">
        <v>160</v>
      </c>
      <c r="C45" s="28">
        <v>1012604</v>
      </c>
      <c r="D45" s="28">
        <v>0</v>
      </c>
      <c r="E45" s="28">
        <v>1124265</v>
      </c>
      <c r="F45" s="28">
        <v>0</v>
      </c>
      <c r="G45" s="28"/>
      <c r="H45" s="28">
        <f t="shared" si="2"/>
        <v>0</v>
      </c>
      <c r="I45" s="72">
        <f t="shared" si="8"/>
        <v>0</v>
      </c>
      <c r="J45" s="72">
        <f t="shared" si="9"/>
        <v>0</v>
      </c>
      <c r="K45" s="72">
        <f t="shared" si="10"/>
        <v>0</v>
      </c>
    </row>
    <row r="46" spans="1:11" ht="127.5" customHeight="1" x14ac:dyDescent="0.2">
      <c r="A46" s="29">
        <v>2509355</v>
      </c>
      <c r="B46" s="27" t="s">
        <v>161</v>
      </c>
      <c r="C46" s="28">
        <v>1599777</v>
      </c>
      <c r="D46" s="28">
        <v>0</v>
      </c>
      <c r="E46" s="28">
        <v>1699278</v>
      </c>
      <c r="F46" s="28">
        <v>0</v>
      </c>
      <c r="G46" s="28"/>
      <c r="H46" s="28">
        <f t="shared" si="2"/>
        <v>0</v>
      </c>
      <c r="I46" s="72">
        <f t="shared" si="8"/>
        <v>0</v>
      </c>
      <c r="J46" s="72">
        <f t="shared" si="9"/>
        <v>0</v>
      </c>
      <c r="K46" s="72">
        <f t="shared" si="10"/>
        <v>0</v>
      </c>
    </row>
    <row r="47" spans="1:11" ht="127.5" customHeight="1" x14ac:dyDescent="0.2">
      <c r="A47" s="29">
        <v>2509360</v>
      </c>
      <c r="B47" s="27" t="s">
        <v>162</v>
      </c>
      <c r="C47" s="28">
        <v>1107380</v>
      </c>
      <c r="D47" s="28">
        <v>0</v>
      </c>
      <c r="E47" s="28">
        <v>1254275</v>
      </c>
      <c r="F47" s="28">
        <v>0</v>
      </c>
      <c r="G47" s="28"/>
      <c r="H47" s="28">
        <f t="shared" si="2"/>
        <v>0</v>
      </c>
      <c r="I47" s="72">
        <f t="shared" si="8"/>
        <v>0</v>
      </c>
      <c r="J47" s="72">
        <f t="shared" si="9"/>
        <v>0</v>
      </c>
      <c r="K47" s="72">
        <f t="shared" si="10"/>
        <v>0</v>
      </c>
    </row>
    <row r="48" spans="1:11" ht="127.5" customHeight="1" x14ac:dyDescent="0.2">
      <c r="A48" s="29">
        <v>2509361</v>
      </c>
      <c r="B48" s="27" t="s">
        <v>163</v>
      </c>
      <c r="C48" s="28">
        <v>1527737</v>
      </c>
      <c r="D48" s="28">
        <v>0</v>
      </c>
      <c r="E48" s="28">
        <v>1629273</v>
      </c>
      <c r="F48" s="28">
        <v>0</v>
      </c>
      <c r="G48" s="28"/>
      <c r="H48" s="28">
        <f t="shared" si="2"/>
        <v>0</v>
      </c>
      <c r="I48" s="72">
        <f t="shared" si="8"/>
        <v>0</v>
      </c>
      <c r="J48" s="72">
        <f t="shared" si="9"/>
        <v>0</v>
      </c>
      <c r="K48" s="72">
        <f t="shared" si="10"/>
        <v>0</v>
      </c>
    </row>
    <row r="49" spans="1:11" ht="127.5" customHeight="1" x14ac:dyDescent="0.2">
      <c r="A49" s="29">
        <v>2509366</v>
      </c>
      <c r="B49" s="27" t="s">
        <v>164</v>
      </c>
      <c r="C49" s="28">
        <v>1700273</v>
      </c>
      <c r="D49" s="28">
        <v>0</v>
      </c>
      <c r="E49" s="28">
        <v>1874506</v>
      </c>
      <c r="F49" s="28">
        <v>0</v>
      </c>
      <c r="G49" s="28"/>
      <c r="H49" s="28">
        <f t="shared" si="2"/>
        <v>0</v>
      </c>
      <c r="I49" s="72">
        <f t="shared" si="8"/>
        <v>0</v>
      </c>
      <c r="J49" s="72">
        <f t="shared" si="9"/>
        <v>0</v>
      </c>
      <c r="K49" s="72">
        <f t="shared" si="10"/>
        <v>0</v>
      </c>
    </row>
    <row r="50" spans="1:11" ht="127.5" customHeight="1" x14ac:dyDescent="0.2">
      <c r="A50" s="29">
        <v>2509371</v>
      </c>
      <c r="B50" s="27" t="s">
        <v>165</v>
      </c>
      <c r="C50" s="28">
        <v>1785047</v>
      </c>
      <c r="D50" s="28">
        <v>0</v>
      </c>
      <c r="E50" s="28">
        <v>1938182</v>
      </c>
      <c r="F50" s="28">
        <v>0</v>
      </c>
      <c r="G50" s="28"/>
      <c r="H50" s="28">
        <f t="shared" si="2"/>
        <v>0</v>
      </c>
      <c r="I50" s="72">
        <f t="shared" si="8"/>
        <v>0</v>
      </c>
      <c r="J50" s="72">
        <f t="shared" si="9"/>
        <v>0</v>
      </c>
      <c r="K50" s="72">
        <f t="shared" si="10"/>
        <v>0</v>
      </c>
    </row>
    <row r="51" spans="1:11" ht="127.5" customHeight="1" x14ac:dyDescent="0.2">
      <c r="A51" s="29">
        <v>2509380</v>
      </c>
      <c r="B51" s="27" t="s">
        <v>166</v>
      </c>
      <c r="C51" s="28">
        <v>1464537</v>
      </c>
      <c r="D51" s="28">
        <v>0</v>
      </c>
      <c r="E51" s="28">
        <v>1566124</v>
      </c>
      <c r="F51" s="28">
        <v>0</v>
      </c>
      <c r="G51" s="28"/>
      <c r="H51" s="28">
        <f t="shared" si="2"/>
        <v>0</v>
      </c>
      <c r="I51" s="72">
        <f t="shared" si="8"/>
        <v>0</v>
      </c>
      <c r="J51" s="72">
        <f t="shared" si="9"/>
        <v>0</v>
      </c>
      <c r="K51" s="72">
        <f t="shared" si="10"/>
        <v>0</v>
      </c>
    </row>
    <row r="52" spans="1:11" ht="127.5" customHeight="1" x14ac:dyDescent="0.2">
      <c r="A52" s="29">
        <v>2509386</v>
      </c>
      <c r="B52" s="27" t="s">
        <v>167</v>
      </c>
      <c r="C52" s="28">
        <v>1789460</v>
      </c>
      <c r="D52" s="28">
        <v>0</v>
      </c>
      <c r="E52" s="28">
        <v>1932879</v>
      </c>
      <c r="F52" s="28">
        <v>0</v>
      </c>
      <c r="G52" s="28"/>
      <c r="H52" s="28">
        <f t="shared" si="2"/>
        <v>0</v>
      </c>
      <c r="I52" s="72">
        <f t="shared" si="8"/>
        <v>0</v>
      </c>
      <c r="J52" s="72">
        <f t="shared" si="9"/>
        <v>0</v>
      </c>
      <c r="K52" s="72">
        <f t="shared" si="10"/>
        <v>0</v>
      </c>
    </row>
    <row r="53" spans="1:11" ht="127.5" customHeight="1" x14ac:dyDescent="0.2">
      <c r="A53" s="29">
        <v>2509395</v>
      </c>
      <c r="B53" s="27" t="s">
        <v>168</v>
      </c>
      <c r="C53" s="28">
        <v>1566785</v>
      </c>
      <c r="D53" s="28">
        <v>0</v>
      </c>
      <c r="E53" s="28">
        <v>1744498</v>
      </c>
      <c r="F53" s="28">
        <v>0</v>
      </c>
      <c r="G53" s="28"/>
      <c r="H53" s="28">
        <f t="shared" si="2"/>
        <v>0</v>
      </c>
      <c r="I53" s="72">
        <f t="shared" si="8"/>
        <v>0</v>
      </c>
      <c r="J53" s="72">
        <f t="shared" si="9"/>
        <v>0</v>
      </c>
      <c r="K53" s="72">
        <f t="shared" si="10"/>
        <v>0</v>
      </c>
    </row>
    <row r="54" spans="1:11" ht="127.5" customHeight="1" x14ac:dyDescent="0.2">
      <c r="A54" s="29">
        <v>2509397</v>
      </c>
      <c r="B54" s="27" t="s">
        <v>169</v>
      </c>
      <c r="C54" s="28">
        <v>1156232</v>
      </c>
      <c r="D54" s="28">
        <v>0</v>
      </c>
      <c r="E54" s="28">
        <v>1245925</v>
      </c>
      <c r="F54" s="28">
        <v>0</v>
      </c>
      <c r="G54" s="28"/>
      <c r="H54" s="28">
        <f t="shared" si="2"/>
        <v>0</v>
      </c>
      <c r="I54" s="72">
        <f t="shared" si="8"/>
        <v>0</v>
      </c>
      <c r="J54" s="72">
        <f t="shared" si="9"/>
        <v>0</v>
      </c>
      <c r="K54" s="72">
        <f t="shared" si="10"/>
        <v>0</v>
      </c>
    </row>
    <row r="55" spans="1:11" ht="127.5" customHeight="1" x14ac:dyDescent="0.2">
      <c r="A55" s="29">
        <v>2509403</v>
      </c>
      <c r="B55" s="27" t="s">
        <v>170</v>
      </c>
      <c r="C55" s="28">
        <v>1193920</v>
      </c>
      <c r="D55" s="28">
        <v>0</v>
      </c>
      <c r="E55" s="28">
        <v>1288814</v>
      </c>
      <c r="F55" s="28">
        <v>0</v>
      </c>
      <c r="G55" s="28"/>
      <c r="H55" s="28">
        <f t="shared" si="2"/>
        <v>0</v>
      </c>
      <c r="I55" s="72">
        <f t="shared" si="8"/>
        <v>0</v>
      </c>
      <c r="J55" s="72">
        <f t="shared" si="9"/>
        <v>0</v>
      </c>
      <c r="K55" s="72">
        <f t="shared" si="10"/>
        <v>0</v>
      </c>
    </row>
    <row r="56" spans="1:11" ht="127.5" customHeight="1" x14ac:dyDescent="0.2">
      <c r="A56" s="29">
        <v>2509405</v>
      </c>
      <c r="B56" s="27" t="s">
        <v>171</v>
      </c>
      <c r="C56" s="28">
        <v>900930</v>
      </c>
      <c r="D56" s="28">
        <v>0</v>
      </c>
      <c r="E56" s="28">
        <v>1014058</v>
      </c>
      <c r="F56" s="28">
        <v>0</v>
      </c>
      <c r="G56" s="28"/>
      <c r="H56" s="28">
        <f t="shared" si="2"/>
        <v>0</v>
      </c>
      <c r="I56" s="72">
        <f t="shared" si="8"/>
        <v>0</v>
      </c>
      <c r="J56" s="72">
        <f t="shared" si="9"/>
        <v>0</v>
      </c>
      <c r="K56" s="72">
        <f t="shared" si="10"/>
        <v>0</v>
      </c>
    </row>
    <row r="57" spans="1:11" ht="127.5" customHeight="1" x14ac:dyDescent="0.2">
      <c r="A57" s="29">
        <v>2509408</v>
      </c>
      <c r="B57" s="27" t="s">
        <v>172</v>
      </c>
      <c r="C57" s="28">
        <v>1358406</v>
      </c>
      <c r="D57" s="28">
        <v>0</v>
      </c>
      <c r="E57" s="28">
        <v>1518715</v>
      </c>
      <c r="F57" s="28">
        <v>0</v>
      </c>
      <c r="G57" s="28"/>
      <c r="H57" s="28">
        <f t="shared" si="2"/>
        <v>0</v>
      </c>
      <c r="I57" s="72">
        <f t="shared" si="8"/>
        <v>0</v>
      </c>
      <c r="J57" s="72">
        <f t="shared" si="9"/>
        <v>0</v>
      </c>
      <c r="K57" s="72">
        <f t="shared" si="10"/>
        <v>0</v>
      </c>
    </row>
    <row r="58" spans="1:11" ht="127.5" customHeight="1" x14ac:dyDescent="0.2">
      <c r="A58" s="29">
        <v>2509412</v>
      </c>
      <c r="B58" s="27" t="s">
        <v>173</v>
      </c>
      <c r="C58" s="28">
        <v>1383512</v>
      </c>
      <c r="D58" s="28">
        <v>0</v>
      </c>
      <c r="E58" s="28">
        <v>1455646</v>
      </c>
      <c r="F58" s="28">
        <v>0</v>
      </c>
      <c r="G58" s="28"/>
      <c r="H58" s="28">
        <f t="shared" si="2"/>
        <v>0</v>
      </c>
      <c r="I58" s="72">
        <f t="shared" si="8"/>
        <v>0</v>
      </c>
      <c r="J58" s="72">
        <f t="shared" si="9"/>
        <v>0</v>
      </c>
      <c r="K58" s="72">
        <f t="shared" si="10"/>
        <v>0</v>
      </c>
    </row>
    <row r="59" spans="1:11" ht="127.5" customHeight="1" x14ac:dyDescent="0.2">
      <c r="A59" s="29">
        <v>2509419</v>
      </c>
      <c r="B59" s="27" t="s">
        <v>174</v>
      </c>
      <c r="C59" s="28">
        <v>1341885</v>
      </c>
      <c r="D59" s="28">
        <v>0</v>
      </c>
      <c r="E59" s="28">
        <v>1409962</v>
      </c>
      <c r="F59" s="28">
        <v>0</v>
      </c>
      <c r="G59" s="28"/>
      <c r="H59" s="28">
        <f t="shared" si="2"/>
        <v>0</v>
      </c>
      <c r="I59" s="72">
        <f t="shared" si="8"/>
        <v>0</v>
      </c>
      <c r="J59" s="72">
        <f t="shared" si="9"/>
        <v>0</v>
      </c>
      <c r="K59" s="72">
        <f t="shared" si="10"/>
        <v>0</v>
      </c>
    </row>
    <row r="60" spans="1:11" ht="127.5" customHeight="1" x14ac:dyDescent="0.2">
      <c r="A60" s="29">
        <v>2509420</v>
      </c>
      <c r="B60" s="27" t="s">
        <v>175</v>
      </c>
      <c r="C60" s="28">
        <v>714951</v>
      </c>
      <c r="D60" s="28">
        <v>0</v>
      </c>
      <c r="E60" s="28">
        <v>764149</v>
      </c>
      <c r="F60" s="28">
        <v>0</v>
      </c>
      <c r="G60" s="28"/>
      <c r="H60" s="28">
        <f t="shared" si="2"/>
        <v>0</v>
      </c>
      <c r="I60" s="72">
        <f t="shared" si="8"/>
        <v>0</v>
      </c>
      <c r="J60" s="72">
        <f t="shared" si="9"/>
        <v>0</v>
      </c>
      <c r="K60" s="72">
        <f t="shared" si="10"/>
        <v>0</v>
      </c>
    </row>
    <row r="61" spans="1:11" ht="127.5" customHeight="1" x14ac:dyDescent="0.2">
      <c r="A61" s="29">
        <v>2509423</v>
      </c>
      <c r="B61" s="27" t="s">
        <v>176</v>
      </c>
      <c r="C61" s="28">
        <v>1520604</v>
      </c>
      <c r="D61" s="28">
        <v>0</v>
      </c>
      <c r="E61" s="28">
        <v>1620177</v>
      </c>
      <c r="F61" s="28">
        <v>0</v>
      </c>
      <c r="G61" s="28"/>
      <c r="H61" s="28">
        <f t="shared" si="2"/>
        <v>0</v>
      </c>
      <c r="I61" s="72">
        <f t="shared" si="8"/>
        <v>0</v>
      </c>
      <c r="J61" s="72">
        <f t="shared" si="9"/>
        <v>0</v>
      </c>
      <c r="K61" s="72">
        <f t="shared" si="10"/>
        <v>0</v>
      </c>
    </row>
    <row r="62" spans="1:11" ht="127.5" customHeight="1" x14ac:dyDescent="0.2">
      <c r="A62" s="29">
        <v>2509431</v>
      </c>
      <c r="B62" s="27" t="s">
        <v>177</v>
      </c>
      <c r="C62" s="28">
        <v>1468490</v>
      </c>
      <c r="D62" s="28">
        <v>0</v>
      </c>
      <c r="E62" s="28">
        <v>1606827</v>
      </c>
      <c r="F62" s="28">
        <v>0</v>
      </c>
      <c r="G62" s="28"/>
      <c r="H62" s="28">
        <f t="shared" si="2"/>
        <v>0</v>
      </c>
      <c r="I62" s="72">
        <f t="shared" si="8"/>
        <v>0</v>
      </c>
      <c r="J62" s="72">
        <f t="shared" si="9"/>
        <v>0</v>
      </c>
      <c r="K62" s="72">
        <f t="shared" si="10"/>
        <v>0</v>
      </c>
    </row>
    <row r="63" spans="1:11" ht="127.5" customHeight="1" x14ac:dyDescent="0.2">
      <c r="A63" s="29">
        <v>2509436</v>
      </c>
      <c r="B63" s="27" t="s">
        <v>178</v>
      </c>
      <c r="C63" s="28">
        <v>1262342</v>
      </c>
      <c r="D63" s="28">
        <v>0</v>
      </c>
      <c r="E63" s="28">
        <v>1366271</v>
      </c>
      <c r="F63" s="28">
        <v>0</v>
      </c>
      <c r="G63" s="28"/>
      <c r="H63" s="28">
        <f t="shared" si="2"/>
        <v>0</v>
      </c>
      <c r="I63" s="72">
        <f t="shared" si="8"/>
        <v>0</v>
      </c>
      <c r="J63" s="72">
        <f t="shared" si="9"/>
        <v>0</v>
      </c>
      <c r="K63" s="72">
        <f t="shared" si="10"/>
        <v>0</v>
      </c>
    </row>
    <row r="64" spans="1:11" ht="127.5" customHeight="1" x14ac:dyDescent="0.2">
      <c r="A64" s="29">
        <v>2509438</v>
      </c>
      <c r="B64" s="27" t="s">
        <v>179</v>
      </c>
      <c r="C64" s="28">
        <v>1387182</v>
      </c>
      <c r="D64" s="28">
        <v>0</v>
      </c>
      <c r="E64" s="28">
        <v>1460245</v>
      </c>
      <c r="F64" s="28">
        <v>0</v>
      </c>
      <c r="G64" s="28"/>
      <c r="H64" s="28">
        <f t="shared" si="2"/>
        <v>0</v>
      </c>
      <c r="I64" s="72">
        <f t="shared" si="8"/>
        <v>0</v>
      </c>
      <c r="J64" s="72">
        <f t="shared" si="9"/>
        <v>0</v>
      </c>
      <c r="K64" s="72">
        <f t="shared" si="10"/>
        <v>0</v>
      </c>
    </row>
    <row r="65" spans="1:11" ht="127.5" customHeight="1" x14ac:dyDescent="0.2">
      <c r="A65" s="29">
        <v>2509440</v>
      </c>
      <c r="B65" s="27" t="s">
        <v>180</v>
      </c>
      <c r="C65" s="28">
        <v>1582690</v>
      </c>
      <c r="D65" s="28">
        <v>0</v>
      </c>
      <c r="E65" s="28">
        <v>1698894</v>
      </c>
      <c r="F65" s="28">
        <v>0</v>
      </c>
      <c r="G65" s="28"/>
      <c r="H65" s="28">
        <f t="shared" si="2"/>
        <v>0</v>
      </c>
      <c r="I65" s="72">
        <f t="shared" si="8"/>
        <v>0</v>
      </c>
      <c r="J65" s="72">
        <f t="shared" si="9"/>
        <v>0</v>
      </c>
      <c r="K65" s="72">
        <f t="shared" si="10"/>
        <v>0</v>
      </c>
    </row>
    <row r="66" spans="1:11" ht="145.5" customHeight="1" x14ac:dyDescent="0.2">
      <c r="A66" s="29">
        <v>2509442</v>
      </c>
      <c r="B66" s="27" t="s">
        <v>181</v>
      </c>
      <c r="C66" s="28">
        <v>1842422</v>
      </c>
      <c r="D66" s="28">
        <v>0</v>
      </c>
      <c r="E66" s="28">
        <v>1916586</v>
      </c>
      <c r="F66" s="28">
        <v>0</v>
      </c>
      <c r="G66" s="28"/>
      <c r="H66" s="28">
        <f t="shared" si="2"/>
        <v>0</v>
      </c>
      <c r="I66" s="72">
        <f t="shared" si="8"/>
        <v>0</v>
      </c>
      <c r="J66" s="72">
        <f t="shared" si="9"/>
        <v>0</v>
      </c>
      <c r="K66" s="72">
        <f t="shared" si="10"/>
        <v>0</v>
      </c>
    </row>
    <row r="67" spans="1:11" ht="120" customHeight="1" x14ac:dyDescent="0.2">
      <c r="A67" s="29">
        <v>2509444</v>
      </c>
      <c r="B67" s="27" t="s">
        <v>182</v>
      </c>
      <c r="C67" s="28">
        <v>1027836</v>
      </c>
      <c r="D67" s="28">
        <v>0</v>
      </c>
      <c r="E67" s="28">
        <v>1120182</v>
      </c>
      <c r="F67" s="28">
        <v>0</v>
      </c>
      <c r="G67" s="28"/>
      <c r="H67" s="28">
        <f t="shared" si="2"/>
        <v>0</v>
      </c>
      <c r="I67" s="72">
        <f t="shared" si="8"/>
        <v>0</v>
      </c>
      <c r="J67" s="72">
        <f t="shared" si="9"/>
        <v>0</v>
      </c>
      <c r="K67" s="72">
        <f t="shared" si="10"/>
        <v>0</v>
      </c>
    </row>
    <row r="68" spans="1:11" ht="125.25" customHeight="1" x14ac:dyDescent="0.2">
      <c r="A68" s="29">
        <v>2509445</v>
      </c>
      <c r="B68" s="27" t="s">
        <v>183</v>
      </c>
      <c r="C68" s="28">
        <v>1057933</v>
      </c>
      <c r="D68" s="28">
        <v>0</v>
      </c>
      <c r="E68" s="28">
        <v>1157478</v>
      </c>
      <c r="F68" s="28">
        <v>0</v>
      </c>
      <c r="G68" s="28"/>
      <c r="H68" s="28">
        <f t="shared" si="2"/>
        <v>0</v>
      </c>
      <c r="I68" s="72">
        <f t="shared" si="8"/>
        <v>0</v>
      </c>
      <c r="J68" s="72">
        <f t="shared" si="9"/>
        <v>0</v>
      </c>
      <c r="K68" s="72">
        <f t="shared" si="10"/>
        <v>0</v>
      </c>
    </row>
    <row r="69" spans="1:11" ht="130.5" customHeight="1" x14ac:dyDescent="0.2">
      <c r="A69" s="29">
        <v>2509446</v>
      </c>
      <c r="B69" s="27" t="s">
        <v>184</v>
      </c>
      <c r="C69" s="28">
        <v>1353921</v>
      </c>
      <c r="D69" s="28">
        <v>0</v>
      </c>
      <c r="E69" s="28">
        <v>1432712</v>
      </c>
      <c r="F69" s="28">
        <v>0</v>
      </c>
      <c r="G69" s="28"/>
      <c r="H69" s="28">
        <f t="shared" si="2"/>
        <v>0</v>
      </c>
      <c r="I69" s="72">
        <f t="shared" si="8"/>
        <v>0</v>
      </c>
      <c r="J69" s="72">
        <f t="shared" si="9"/>
        <v>0</v>
      </c>
      <c r="K69" s="72">
        <f t="shared" si="10"/>
        <v>0</v>
      </c>
    </row>
    <row r="70" spans="1:11" ht="130.5" customHeight="1" x14ac:dyDescent="0.2">
      <c r="A70" s="29">
        <v>2509447</v>
      </c>
      <c r="B70" s="27" t="s">
        <v>185</v>
      </c>
      <c r="C70" s="28">
        <v>1800228</v>
      </c>
      <c r="D70" s="28">
        <v>0</v>
      </c>
      <c r="E70" s="28">
        <v>1884148</v>
      </c>
      <c r="F70" s="28">
        <v>0</v>
      </c>
      <c r="G70" s="28"/>
      <c r="H70" s="28">
        <f t="shared" si="2"/>
        <v>0</v>
      </c>
      <c r="I70" s="72">
        <f t="shared" si="8"/>
        <v>0</v>
      </c>
      <c r="J70" s="72">
        <f t="shared" si="9"/>
        <v>0</v>
      </c>
      <c r="K70" s="72">
        <f t="shared" si="10"/>
        <v>0</v>
      </c>
    </row>
    <row r="71" spans="1:11" ht="131.25" customHeight="1" x14ac:dyDescent="0.2">
      <c r="A71" s="29">
        <v>2509449</v>
      </c>
      <c r="B71" s="27" t="s">
        <v>186</v>
      </c>
      <c r="C71" s="28">
        <v>1078596</v>
      </c>
      <c r="D71" s="28">
        <v>0</v>
      </c>
      <c r="E71" s="28">
        <v>1171807</v>
      </c>
      <c r="F71" s="28">
        <v>0</v>
      </c>
      <c r="G71" s="28"/>
      <c r="H71" s="28">
        <f t="shared" si="2"/>
        <v>0</v>
      </c>
      <c r="I71" s="72">
        <f t="shared" si="8"/>
        <v>0</v>
      </c>
      <c r="J71" s="72">
        <f t="shared" si="9"/>
        <v>0</v>
      </c>
      <c r="K71" s="72">
        <f t="shared" si="10"/>
        <v>0</v>
      </c>
    </row>
    <row r="72" spans="1:11" ht="114" customHeight="1" x14ac:dyDescent="0.2">
      <c r="A72" s="29">
        <v>2509452</v>
      </c>
      <c r="B72" s="27" t="s">
        <v>187</v>
      </c>
      <c r="C72" s="28">
        <v>1062666</v>
      </c>
      <c r="D72" s="28">
        <v>0</v>
      </c>
      <c r="E72" s="28">
        <v>1154538</v>
      </c>
      <c r="F72" s="28">
        <v>0</v>
      </c>
      <c r="G72" s="28"/>
      <c r="H72" s="28">
        <f t="shared" ref="H72:H135" si="11">+F72+G72</f>
        <v>0</v>
      </c>
      <c r="I72" s="72">
        <f t="shared" si="8"/>
        <v>0</v>
      </c>
      <c r="J72" s="72">
        <f t="shared" si="9"/>
        <v>0</v>
      </c>
      <c r="K72" s="72">
        <f t="shared" si="10"/>
        <v>0</v>
      </c>
    </row>
    <row r="73" spans="1:11" ht="112.5" customHeight="1" x14ac:dyDescent="0.2">
      <c r="A73" s="29">
        <v>2509549</v>
      </c>
      <c r="B73" s="27" t="s">
        <v>80</v>
      </c>
      <c r="C73" s="28">
        <v>136137000</v>
      </c>
      <c r="D73" s="28">
        <v>0</v>
      </c>
      <c r="E73" s="28">
        <v>136137000</v>
      </c>
      <c r="F73" s="28">
        <v>103114860</v>
      </c>
      <c r="G73" s="28">
        <v>4859270</v>
      </c>
      <c r="H73" s="28">
        <f t="shared" si="11"/>
        <v>107974130</v>
      </c>
      <c r="I73" s="72">
        <f t="shared" si="0"/>
        <v>79.312846617745365</v>
      </c>
      <c r="J73" s="72">
        <f t="shared" si="1"/>
        <v>107974130</v>
      </c>
      <c r="K73" s="72">
        <f>J73/C73%</f>
        <v>79.312846617745365</v>
      </c>
    </row>
    <row r="74" spans="1:11" ht="24" x14ac:dyDescent="0.2">
      <c r="A74" s="29"/>
      <c r="B74" s="49" t="s">
        <v>204</v>
      </c>
      <c r="C74" s="85"/>
      <c r="D74" s="61">
        <f>D75</f>
        <v>4690554.8499999996</v>
      </c>
      <c r="E74" s="61">
        <f>E75</f>
        <v>203521</v>
      </c>
      <c r="F74" s="61">
        <f>F75</f>
        <v>0</v>
      </c>
      <c r="G74" s="61">
        <f>G75</f>
        <v>0</v>
      </c>
      <c r="H74" s="61">
        <f t="shared" si="11"/>
        <v>0</v>
      </c>
      <c r="I74" s="50">
        <f t="shared" si="0"/>
        <v>0</v>
      </c>
      <c r="J74" s="50">
        <f t="shared" si="1"/>
        <v>4690554.8499999996</v>
      </c>
      <c r="K74" s="49"/>
    </row>
    <row r="75" spans="1:11" ht="117.75" customHeight="1" x14ac:dyDescent="0.2">
      <c r="A75" s="29">
        <v>2345252</v>
      </c>
      <c r="B75" s="27" t="s">
        <v>205</v>
      </c>
      <c r="C75" s="105">
        <v>6470452</v>
      </c>
      <c r="D75" s="28">
        <v>4690554.8499999996</v>
      </c>
      <c r="E75" s="105">
        <v>203521</v>
      </c>
      <c r="F75" s="28">
        <v>0</v>
      </c>
      <c r="G75" s="105"/>
      <c r="H75" s="105">
        <f t="shared" si="11"/>
        <v>0</v>
      </c>
      <c r="I75" s="72">
        <f t="shared" ref="I75" si="12">H75/E75%</f>
        <v>0</v>
      </c>
      <c r="J75" s="72">
        <f t="shared" ref="J75" si="13">D75+H75</f>
        <v>4690554.8499999996</v>
      </c>
      <c r="K75" s="72">
        <f t="shared" ref="K75" si="14">J75/C75%</f>
        <v>72.491919420776171</v>
      </c>
    </row>
    <row r="76" spans="1:11" ht="24" x14ac:dyDescent="0.2">
      <c r="A76" s="29"/>
      <c r="B76" s="49" t="s">
        <v>206</v>
      </c>
      <c r="C76" s="85"/>
      <c r="D76" s="61">
        <f>D77</f>
        <v>980393.23</v>
      </c>
      <c r="E76" s="61">
        <f>E77</f>
        <v>220000</v>
      </c>
      <c r="F76" s="61">
        <f>F77</f>
        <v>0</v>
      </c>
      <c r="G76" s="61">
        <f>G77</f>
        <v>0</v>
      </c>
      <c r="H76" s="61">
        <f t="shared" si="11"/>
        <v>0</v>
      </c>
      <c r="I76" s="50">
        <f t="shared" si="0"/>
        <v>0</v>
      </c>
      <c r="J76" s="50">
        <f t="shared" si="1"/>
        <v>980393.23</v>
      </c>
      <c r="K76" s="49"/>
    </row>
    <row r="77" spans="1:11" ht="182.25" customHeight="1" x14ac:dyDescent="0.2">
      <c r="A77" s="29">
        <v>2467261</v>
      </c>
      <c r="B77" s="27" t="s">
        <v>207</v>
      </c>
      <c r="C77" s="105">
        <v>1352117</v>
      </c>
      <c r="D77" s="28">
        <v>980393.23</v>
      </c>
      <c r="E77" s="105">
        <v>220000</v>
      </c>
      <c r="F77" s="28">
        <v>0</v>
      </c>
      <c r="G77" s="105"/>
      <c r="H77" s="105">
        <f t="shared" si="11"/>
        <v>0</v>
      </c>
      <c r="I77" s="72">
        <f t="shared" ref="I77" si="15">H77/E77%</f>
        <v>0</v>
      </c>
      <c r="J77" s="72">
        <f t="shared" ref="J77" si="16">D77+H77</f>
        <v>980393.23</v>
      </c>
      <c r="K77" s="72">
        <f t="shared" ref="K77" si="17">J77/C77%</f>
        <v>72.508017427485939</v>
      </c>
    </row>
    <row r="78" spans="1:11" ht="24" x14ac:dyDescent="0.2">
      <c r="A78" s="29"/>
      <c r="B78" s="49" t="s">
        <v>102</v>
      </c>
      <c r="C78" s="85"/>
      <c r="D78" s="31">
        <f>SUM(D79:D80)</f>
        <v>0</v>
      </c>
      <c r="E78" s="61">
        <f>SUM(E79:E80)</f>
        <v>2486940</v>
      </c>
      <c r="F78" s="61">
        <f>SUM(F79:F80)</f>
        <v>960300</v>
      </c>
      <c r="G78" s="61">
        <f t="shared" ref="G78" si="18">SUM(G79:G80)</f>
        <v>0</v>
      </c>
      <c r="H78" s="61">
        <f t="shared" si="11"/>
        <v>960300</v>
      </c>
      <c r="I78" s="50">
        <f t="shared" ref="I78:I79" si="19">H78/E78%</f>
        <v>38.613718063161954</v>
      </c>
      <c r="J78" s="50">
        <f t="shared" si="1"/>
        <v>960300</v>
      </c>
      <c r="K78" s="49"/>
    </row>
    <row r="79" spans="1:11" ht="114.75" customHeight="1" x14ac:dyDescent="0.2">
      <c r="A79" s="29">
        <v>2481822</v>
      </c>
      <c r="B79" s="27" t="s">
        <v>103</v>
      </c>
      <c r="C79" s="105">
        <v>2520370</v>
      </c>
      <c r="D79" s="28">
        <v>0</v>
      </c>
      <c r="E79" s="28">
        <v>955000</v>
      </c>
      <c r="F79" s="105">
        <v>0</v>
      </c>
      <c r="G79" s="105"/>
      <c r="H79" s="105">
        <f t="shared" si="11"/>
        <v>0</v>
      </c>
      <c r="I79" s="72">
        <f t="shared" si="19"/>
        <v>0</v>
      </c>
      <c r="J79" s="72">
        <f t="shared" ref="J79" si="20">D79+H79</f>
        <v>0</v>
      </c>
      <c r="K79" s="72">
        <f>J79/C79%</f>
        <v>0</v>
      </c>
    </row>
    <row r="80" spans="1:11" ht="105" customHeight="1" x14ac:dyDescent="0.2">
      <c r="A80" s="29">
        <v>2510509</v>
      </c>
      <c r="B80" s="27" t="s">
        <v>104</v>
      </c>
      <c r="C80" s="105">
        <v>1895040</v>
      </c>
      <c r="D80" s="28">
        <v>0</v>
      </c>
      <c r="E80" s="28">
        <v>1531940</v>
      </c>
      <c r="F80" s="105">
        <v>960300</v>
      </c>
      <c r="G80" s="105"/>
      <c r="H80" s="105">
        <f t="shared" si="11"/>
        <v>960300</v>
      </c>
      <c r="I80" s="72">
        <f t="shared" ref="I80" si="21">H80/E80%</f>
        <v>62.685222658850869</v>
      </c>
      <c r="J80" s="72">
        <f t="shared" ref="J80" si="22">D80+H80</f>
        <v>960300</v>
      </c>
      <c r="K80" s="72">
        <f>J80/C80%</f>
        <v>50.67439209726443</v>
      </c>
    </row>
    <row r="81" spans="1:12" ht="24" x14ac:dyDescent="0.2">
      <c r="A81" s="29"/>
      <c r="B81" s="49" t="s">
        <v>61</v>
      </c>
      <c r="C81" s="85"/>
      <c r="D81" s="31">
        <f>D82</f>
        <v>87523901.870000005</v>
      </c>
      <c r="E81" s="61">
        <f>E82</f>
        <v>458669</v>
      </c>
      <c r="F81" s="61">
        <f>F82</f>
        <v>20000</v>
      </c>
      <c r="G81" s="61">
        <f>G82</f>
        <v>0</v>
      </c>
      <c r="H81" s="61">
        <f t="shared" si="11"/>
        <v>20000</v>
      </c>
      <c r="I81" s="50">
        <f t="shared" si="0"/>
        <v>4.3604429337932151</v>
      </c>
      <c r="J81" s="50">
        <f t="shared" ref="J81:J91" si="23">D81+H81</f>
        <v>87543901.870000005</v>
      </c>
      <c r="K81" s="49"/>
    </row>
    <row r="82" spans="1:12" ht="59.25" customHeight="1" x14ac:dyDescent="0.2">
      <c r="A82" s="29">
        <v>2056337</v>
      </c>
      <c r="B82" s="27" t="s">
        <v>71</v>
      </c>
      <c r="C82" s="28">
        <v>131826707.23999999</v>
      </c>
      <c r="D82" s="28">
        <v>87523901.870000005</v>
      </c>
      <c r="E82" s="28">
        <v>458669</v>
      </c>
      <c r="F82" s="28">
        <v>20000</v>
      </c>
      <c r="G82" s="28"/>
      <c r="H82" s="28">
        <f t="shared" si="11"/>
        <v>20000</v>
      </c>
      <c r="I82" s="72">
        <f t="shared" si="0"/>
        <v>4.3604429337932151</v>
      </c>
      <c r="J82" s="72">
        <f t="shared" si="23"/>
        <v>87543901.870000005</v>
      </c>
      <c r="K82" s="72">
        <f>J82/C82%</f>
        <v>66.408320212853411</v>
      </c>
    </row>
    <row r="83" spans="1:12" ht="39.75" customHeight="1" x14ac:dyDescent="0.2">
      <c r="A83" s="29"/>
      <c r="B83" s="85" t="s">
        <v>64</v>
      </c>
      <c r="C83" s="122"/>
      <c r="D83" s="61">
        <f>D84</f>
        <v>643308</v>
      </c>
      <c r="E83" s="103">
        <f>E84</f>
        <v>961745</v>
      </c>
      <c r="F83" s="103">
        <f>F84</f>
        <v>176798</v>
      </c>
      <c r="G83" s="103">
        <f>G84</f>
        <v>0</v>
      </c>
      <c r="H83" s="103">
        <f t="shared" si="11"/>
        <v>176798</v>
      </c>
      <c r="I83" s="73">
        <f t="shared" si="0"/>
        <v>18.38304332229437</v>
      </c>
      <c r="J83" s="73">
        <f t="shared" si="23"/>
        <v>820106</v>
      </c>
      <c r="K83" s="85"/>
      <c r="L83" s="177"/>
    </row>
    <row r="84" spans="1:12" ht="92.25" customHeight="1" x14ac:dyDescent="0.2">
      <c r="A84" s="29">
        <v>2414546</v>
      </c>
      <c r="B84" s="27" t="s">
        <v>65</v>
      </c>
      <c r="C84" s="28">
        <v>1506970</v>
      </c>
      <c r="D84" s="28">
        <v>643308</v>
      </c>
      <c r="E84" s="28">
        <v>961745</v>
      </c>
      <c r="F84" s="28">
        <v>176798</v>
      </c>
      <c r="G84" s="28"/>
      <c r="H84" s="28">
        <f t="shared" si="11"/>
        <v>176798</v>
      </c>
      <c r="I84" s="72">
        <f t="shared" si="0"/>
        <v>18.38304332229437</v>
      </c>
      <c r="J84" s="72">
        <f t="shared" si="23"/>
        <v>820106</v>
      </c>
      <c r="K84" s="72">
        <f>J84/C84%</f>
        <v>54.420857747665842</v>
      </c>
    </row>
    <row r="85" spans="1:12" ht="39.75" customHeight="1" x14ac:dyDescent="0.2">
      <c r="A85" s="29"/>
      <c r="B85" s="49" t="s">
        <v>208</v>
      </c>
      <c r="C85" s="49"/>
      <c r="D85" s="31">
        <f>D86</f>
        <v>0</v>
      </c>
      <c r="E85" s="31">
        <f>E86</f>
        <v>132534</v>
      </c>
      <c r="F85" s="31">
        <f>F86</f>
        <v>0</v>
      </c>
      <c r="G85" s="31">
        <f>G86</f>
        <v>0</v>
      </c>
      <c r="H85" s="31">
        <f t="shared" si="11"/>
        <v>0</v>
      </c>
      <c r="I85" s="73">
        <f t="shared" si="0"/>
        <v>0</v>
      </c>
      <c r="J85" s="73">
        <f t="shared" si="23"/>
        <v>0</v>
      </c>
      <c r="K85" s="49"/>
    </row>
    <row r="86" spans="1:12" ht="92.25" customHeight="1" x14ac:dyDescent="0.2">
      <c r="A86" s="29">
        <v>2517974</v>
      </c>
      <c r="B86" s="27" t="s">
        <v>209</v>
      </c>
      <c r="C86" s="28">
        <v>132534</v>
      </c>
      <c r="D86" s="28">
        <v>0</v>
      </c>
      <c r="E86" s="28">
        <v>132534</v>
      </c>
      <c r="F86" s="28">
        <v>0</v>
      </c>
      <c r="G86" s="28"/>
      <c r="H86" s="28">
        <f t="shared" si="11"/>
        <v>0</v>
      </c>
      <c r="I86" s="72">
        <f t="shared" ref="I86" si="24">H86/E86%</f>
        <v>0</v>
      </c>
      <c r="J86" s="72">
        <f t="shared" ref="J86" si="25">D86+H86</f>
        <v>0</v>
      </c>
      <c r="K86" s="72">
        <f>J86/C86%</f>
        <v>0</v>
      </c>
    </row>
    <row r="87" spans="1:12" ht="39.75" customHeight="1" x14ac:dyDescent="0.2">
      <c r="A87" s="29"/>
      <c r="B87" s="49" t="s">
        <v>105</v>
      </c>
      <c r="C87" s="49"/>
      <c r="D87" s="31">
        <f>SUM(D88:D89)</f>
        <v>0</v>
      </c>
      <c r="E87" s="31">
        <f>SUM(E88:E89)</f>
        <v>166522</v>
      </c>
      <c r="F87" s="31">
        <f>SUM(F88:F89)</f>
        <v>0</v>
      </c>
      <c r="G87" s="31">
        <f t="shared" ref="G87" si="26">SUM(G88:G89)</f>
        <v>0</v>
      </c>
      <c r="H87" s="31">
        <f t="shared" si="11"/>
        <v>0</v>
      </c>
      <c r="I87" s="50">
        <f t="shared" ref="I87:I88" si="27">H87/E87%</f>
        <v>0</v>
      </c>
      <c r="J87" s="50">
        <f t="shared" ref="J87:J88" si="28">D87+H87</f>
        <v>0</v>
      </c>
      <c r="K87" s="49"/>
    </row>
    <row r="88" spans="1:12" ht="71.25" customHeight="1" x14ac:dyDescent="0.2">
      <c r="A88" s="29">
        <v>2511592</v>
      </c>
      <c r="B88" s="27" t="s">
        <v>106</v>
      </c>
      <c r="C88" s="28">
        <v>76300</v>
      </c>
      <c r="D88" s="28">
        <v>0</v>
      </c>
      <c r="E88" s="28">
        <v>76300</v>
      </c>
      <c r="F88" s="28">
        <v>0</v>
      </c>
      <c r="G88" s="28"/>
      <c r="H88" s="28">
        <f t="shared" si="11"/>
        <v>0</v>
      </c>
      <c r="I88" s="72">
        <f t="shared" si="27"/>
        <v>0</v>
      </c>
      <c r="J88" s="72">
        <f t="shared" si="28"/>
        <v>0</v>
      </c>
      <c r="K88" s="72">
        <f>J88/C88%</f>
        <v>0</v>
      </c>
    </row>
    <row r="89" spans="1:12" ht="71.25" customHeight="1" x14ac:dyDescent="0.2">
      <c r="A89" s="29">
        <v>2513768</v>
      </c>
      <c r="B89" s="27" t="s">
        <v>188</v>
      </c>
      <c r="C89" s="28">
        <v>90222</v>
      </c>
      <c r="D89" s="28">
        <v>0</v>
      </c>
      <c r="E89" s="28">
        <v>90222</v>
      </c>
      <c r="F89" s="28">
        <v>0</v>
      </c>
      <c r="G89" s="28"/>
      <c r="H89" s="28">
        <f t="shared" si="11"/>
        <v>0</v>
      </c>
      <c r="I89" s="72">
        <f t="shared" ref="I89" si="29">H89/E89%</f>
        <v>0</v>
      </c>
      <c r="J89" s="72">
        <f t="shared" ref="J89" si="30">D89+H89</f>
        <v>0</v>
      </c>
      <c r="K89" s="72">
        <f>J89/C89%</f>
        <v>0</v>
      </c>
    </row>
    <row r="90" spans="1:12" ht="26.25" customHeight="1" x14ac:dyDescent="0.2">
      <c r="A90" s="27"/>
      <c r="B90" s="49" t="s">
        <v>40</v>
      </c>
      <c r="C90" s="31"/>
      <c r="D90" s="31">
        <f>SUM(D91:D94)</f>
        <v>20671474.210000001</v>
      </c>
      <c r="E90" s="31">
        <f>SUM(E91:E94)</f>
        <v>5979999</v>
      </c>
      <c r="F90" s="31">
        <f>SUM(F91:F94)</f>
        <v>36543</v>
      </c>
      <c r="G90" s="31">
        <f t="shared" ref="G90" si="31">SUM(G91:G94)</f>
        <v>159700</v>
      </c>
      <c r="H90" s="31">
        <f t="shared" si="11"/>
        <v>196243</v>
      </c>
      <c r="I90" s="50">
        <f t="shared" si="0"/>
        <v>3.2816560671665664</v>
      </c>
      <c r="J90" s="50">
        <f t="shared" si="23"/>
        <v>20867717.210000001</v>
      </c>
      <c r="K90" s="31"/>
    </row>
    <row r="91" spans="1:12" ht="54" customHeight="1" x14ac:dyDescent="0.2">
      <c r="A91" s="29">
        <v>2178583</v>
      </c>
      <c r="B91" s="27" t="s">
        <v>28</v>
      </c>
      <c r="C91" s="28">
        <v>19445338.510000002</v>
      </c>
      <c r="D91" s="28">
        <v>18439293.32</v>
      </c>
      <c r="E91" s="28">
        <v>176169</v>
      </c>
      <c r="F91" s="28">
        <v>1347</v>
      </c>
      <c r="G91" s="28"/>
      <c r="H91" s="28">
        <f t="shared" si="11"/>
        <v>1347</v>
      </c>
      <c r="I91" s="72">
        <f t="shared" si="0"/>
        <v>0.76460671287229875</v>
      </c>
      <c r="J91" s="72">
        <f t="shared" si="23"/>
        <v>18440640.32</v>
      </c>
      <c r="K91" s="72">
        <f>J91/C91%</f>
        <v>94.833218308422232</v>
      </c>
    </row>
    <row r="92" spans="1:12" ht="54" customHeight="1" x14ac:dyDescent="0.2">
      <c r="A92" s="29">
        <v>2297121</v>
      </c>
      <c r="B92" s="27" t="s">
        <v>83</v>
      </c>
      <c r="C92" s="28">
        <v>6948291.1100000003</v>
      </c>
      <c r="D92" s="28">
        <v>2232180.89</v>
      </c>
      <c r="E92" s="28">
        <v>3477541</v>
      </c>
      <c r="F92" s="28">
        <v>35196</v>
      </c>
      <c r="G92" s="28">
        <v>37800</v>
      </c>
      <c r="H92" s="28">
        <f t="shared" si="11"/>
        <v>72996</v>
      </c>
      <c r="I92" s="72">
        <f t="shared" ref="I92:I96" si="32">H92/E92%</f>
        <v>2.099069428656628</v>
      </c>
      <c r="J92" s="72">
        <f t="shared" ref="J92:J96" si="33">D92+H92</f>
        <v>2305176.89</v>
      </c>
      <c r="K92" s="72">
        <f t="shared" ref="K92:K94" si="34">J92/C92%</f>
        <v>33.176170277068316</v>
      </c>
    </row>
    <row r="93" spans="1:12" ht="186" customHeight="1" x14ac:dyDescent="0.2">
      <c r="A93" s="29">
        <v>2467215</v>
      </c>
      <c r="B93" s="27" t="s">
        <v>87</v>
      </c>
      <c r="C93" s="28">
        <v>1174200</v>
      </c>
      <c r="D93" s="28">
        <v>0</v>
      </c>
      <c r="E93" s="28">
        <v>1174200</v>
      </c>
      <c r="F93" s="28">
        <v>0</v>
      </c>
      <c r="G93" s="28">
        <v>121900</v>
      </c>
      <c r="H93" s="28">
        <f t="shared" si="11"/>
        <v>121900</v>
      </c>
      <c r="I93" s="72">
        <f t="shared" si="32"/>
        <v>10.381536365184807</v>
      </c>
      <c r="J93" s="72">
        <f t="shared" si="33"/>
        <v>121900</v>
      </c>
      <c r="K93" s="72">
        <f t="shared" si="34"/>
        <v>10.381536365184807</v>
      </c>
    </row>
    <row r="94" spans="1:12" ht="118.5" customHeight="1" x14ac:dyDescent="0.2">
      <c r="A94" s="29">
        <v>2467266</v>
      </c>
      <c r="B94" s="27" t="s">
        <v>84</v>
      </c>
      <c r="C94" s="28">
        <v>1776000</v>
      </c>
      <c r="D94" s="28">
        <v>0</v>
      </c>
      <c r="E94" s="28">
        <v>1152089</v>
      </c>
      <c r="F94" s="28">
        <v>0</v>
      </c>
      <c r="G94" s="28"/>
      <c r="H94" s="28">
        <f t="shared" si="11"/>
        <v>0</v>
      </c>
      <c r="I94" s="72">
        <f t="shared" si="32"/>
        <v>0</v>
      </c>
      <c r="J94" s="72">
        <f t="shared" si="33"/>
        <v>0</v>
      </c>
      <c r="K94" s="72">
        <f t="shared" si="34"/>
        <v>0</v>
      </c>
    </row>
    <row r="95" spans="1:12" ht="32.25" customHeight="1" x14ac:dyDescent="0.2">
      <c r="A95" s="27"/>
      <c r="B95" s="49" t="s">
        <v>107</v>
      </c>
      <c r="C95" s="31"/>
      <c r="D95" s="31">
        <f>+D96</f>
        <v>0</v>
      </c>
      <c r="E95" s="31">
        <f>+E96</f>
        <v>27986</v>
      </c>
      <c r="F95" s="31">
        <f>+F96</f>
        <v>27986</v>
      </c>
      <c r="G95" s="31">
        <f>G96</f>
        <v>0</v>
      </c>
      <c r="H95" s="31">
        <f t="shared" si="11"/>
        <v>27986</v>
      </c>
      <c r="I95" s="50">
        <f t="shared" si="32"/>
        <v>100</v>
      </c>
      <c r="J95" s="50">
        <f t="shared" si="33"/>
        <v>27986</v>
      </c>
      <c r="K95" s="31"/>
    </row>
    <row r="96" spans="1:12" ht="67.5" customHeight="1" x14ac:dyDescent="0.2">
      <c r="A96" s="29">
        <v>2512474</v>
      </c>
      <c r="B96" s="27" t="s">
        <v>108</v>
      </c>
      <c r="C96" s="28">
        <v>27986</v>
      </c>
      <c r="D96" s="28">
        <v>0</v>
      </c>
      <c r="E96" s="28">
        <v>27986</v>
      </c>
      <c r="F96" s="28">
        <v>27986</v>
      </c>
      <c r="G96" s="28"/>
      <c r="H96" s="28">
        <f t="shared" si="11"/>
        <v>27986</v>
      </c>
      <c r="I96" s="72">
        <f t="shared" si="32"/>
        <v>100</v>
      </c>
      <c r="J96" s="72">
        <f t="shared" si="33"/>
        <v>27986</v>
      </c>
      <c r="K96" s="72">
        <f t="shared" ref="K96" si="35">J96/C96%</f>
        <v>100</v>
      </c>
    </row>
    <row r="97" spans="1:12" ht="29.25" customHeight="1" x14ac:dyDescent="0.2">
      <c r="A97" s="32"/>
      <c r="B97" s="86" t="s">
        <v>41</v>
      </c>
      <c r="C97" s="30"/>
      <c r="D97" s="31">
        <f>SUM(D98:D156)</f>
        <v>538744056.47000003</v>
      </c>
      <c r="E97" s="31">
        <f>SUM(E98:E156)</f>
        <v>645977534</v>
      </c>
      <c r="F97" s="31">
        <f>SUM(F98:F156)</f>
        <v>52881031</v>
      </c>
      <c r="G97" s="31">
        <f>SUM(G98:G156)</f>
        <v>13244574</v>
      </c>
      <c r="H97" s="31">
        <f t="shared" si="11"/>
        <v>66125605</v>
      </c>
      <c r="I97" s="50">
        <f t="shared" ref="I97:I167" si="36">H97/E97%</f>
        <v>10.236517761003125</v>
      </c>
      <c r="J97" s="50">
        <f t="shared" ref="J97:J135" si="37">D97+H97</f>
        <v>604869661.47000003</v>
      </c>
      <c r="K97" s="68"/>
      <c r="L97" s="177"/>
    </row>
    <row r="98" spans="1:12" ht="28.5" customHeight="1" x14ac:dyDescent="0.2">
      <c r="A98" s="29"/>
      <c r="B98" s="27" t="s">
        <v>29</v>
      </c>
      <c r="C98" s="28"/>
      <c r="D98" s="28"/>
      <c r="E98" s="28">
        <v>510261</v>
      </c>
      <c r="F98" s="28">
        <v>68500</v>
      </c>
      <c r="G98" s="28">
        <v>40266</v>
      </c>
      <c r="H98" s="28">
        <f t="shared" si="11"/>
        <v>108766</v>
      </c>
      <c r="I98" s="72">
        <f t="shared" ref="I98:I102" si="38">H98/E98%</f>
        <v>21.315758014035957</v>
      </c>
      <c r="J98" s="72">
        <f t="shared" ref="J98:J102" si="39">D98+H98</f>
        <v>108766</v>
      </c>
      <c r="K98" s="72"/>
    </row>
    <row r="99" spans="1:12" ht="78.75" customHeight="1" x14ac:dyDescent="0.2">
      <c r="A99" s="29">
        <v>2088618</v>
      </c>
      <c r="B99" s="27" t="s">
        <v>109</v>
      </c>
      <c r="C99" s="28">
        <v>28004259</v>
      </c>
      <c r="D99" s="28">
        <v>26980239</v>
      </c>
      <c r="E99" s="28">
        <v>351368</v>
      </c>
      <c r="F99" s="28">
        <v>0</v>
      </c>
      <c r="G99" s="28">
        <v>351367</v>
      </c>
      <c r="H99" s="28">
        <f t="shared" si="11"/>
        <v>351367</v>
      </c>
      <c r="I99" s="72">
        <f t="shared" si="38"/>
        <v>99.999715398101145</v>
      </c>
      <c r="J99" s="72">
        <f t="shared" si="39"/>
        <v>27331606</v>
      </c>
      <c r="K99" s="72">
        <f t="shared" ref="K99" si="40">J99/C99%</f>
        <v>97.598033213447991</v>
      </c>
    </row>
    <row r="100" spans="1:12" ht="54" customHeight="1" x14ac:dyDescent="0.2">
      <c r="A100" s="29">
        <v>2089754</v>
      </c>
      <c r="B100" s="27" t="s">
        <v>110</v>
      </c>
      <c r="C100" s="28"/>
      <c r="D100" s="28">
        <v>7172309</v>
      </c>
      <c r="E100" s="28">
        <v>8920885</v>
      </c>
      <c r="F100" s="28">
        <v>1193523</v>
      </c>
      <c r="G100" s="28">
        <v>87813</v>
      </c>
      <c r="H100" s="28">
        <f t="shared" si="11"/>
        <v>1281336</v>
      </c>
      <c r="I100" s="72">
        <f t="shared" ref="I100" si="41">H100/E100%</f>
        <v>14.363328302068684</v>
      </c>
      <c r="J100" s="72">
        <f t="shared" ref="J100" si="42">D100+H100</f>
        <v>8453645</v>
      </c>
      <c r="K100" s="72"/>
    </row>
    <row r="101" spans="1:12" ht="51" customHeight="1" x14ac:dyDescent="0.2">
      <c r="A101" s="29">
        <v>2094808</v>
      </c>
      <c r="B101" s="27" t="s">
        <v>100</v>
      </c>
      <c r="C101" s="28"/>
      <c r="D101" s="28">
        <v>9762816.8100000005</v>
      </c>
      <c r="E101" s="28">
        <v>113892086</v>
      </c>
      <c r="F101" s="28">
        <v>2550390</v>
      </c>
      <c r="G101" s="28">
        <v>9574</v>
      </c>
      <c r="H101" s="28">
        <f t="shared" si="11"/>
        <v>2559964</v>
      </c>
      <c r="I101" s="72">
        <f t="shared" si="38"/>
        <v>2.247710170134209</v>
      </c>
      <c r="J101" s="72">
        <f t="shared" si="39"/>
        <v>12322780.810000001</v>
      </c>
      <c r="K101" s="72"/>
    </row>
    <row r="102" spans="1:12" ht="67.5" customHeight="1" x14ac:dyDescent="0.2">
      <c r="A102" s="29">
        <v>2183907</v>
      </c>
      <c r="B102" s="27" t="s">
        <v>210</v>
      </c>
      <c r="C102" s="175">
        <v>185299820.22</v>
      </c>
      <c r="D102" s="28">
        <v>64883577.060000002</v>
      </c>
      <c r="E102" s="28">
        <v>11547042</v>
      </c>
      <c r="F102" s="28">
        <v>0</v>
      </c>
      <c r="G102" s="28"/>
      <c r="H102" s="28">
        <f t="shared" si="11"/>
        <v>0</v>
      </c>
      <c r="I102" s="72">
        <f t="shared" si="38"/>
        <v>0</v>
      </c>
      <c r="J102" s="72">
        <f t="shared" si="39"/>
        <v>64883577.060000002</v>
      </c>
      <c r="K102" s="72">
        <f t="shared" ref="K102" si="43">J102/C102%</f>
        <v>35.015456023090579</v>
      </c>
    </row>
    <row r="103" spans="1:12" ht="69" customHeight="1" x14ac:dyDescent="0.2">
      <c r="A103" s="29">
        <v>2250037</v>
      </c>
      <c r="B103" s="116" t="s">
        <v>66</v>
      </c>
      <c r="C103" s="28">
        <v>40418074.479999997</v>
      </c>
      <c r="D103" s="28">
        <v>34361277.030000001</v>
      </c>
      <c r="E103" s="28">
        <v>4331761</v>
      </c>
      <c r="F103" s="28">
        <v>1376384</v>
      </c>
      <c r="G103" s="28">
        <v>37996</v>
      </c>
      <c r="H103" s="28">
        <f t="shared" si="11"/>
        <v>1414380</v>
      </c>
      <c r="I103" s="72">
        <f t="shared" si="36"/>
        <v>32.651385891326875</v>
      </c>
      <c r="J103" s="72">
        <f t="shared" si="37"/>
        <v>35775657.030000001</v>
      </c>
      <c r="K103" s="72">
        <f t="shared" ref="K103:K138" si="44">J103/C103%</f>
        <v>88.5140063950914</v>
      </c>
    </row>
    <row r="104" spans="1:12" ht="53.25" customHeight="1" x14ac:dyDescent="0.2">
      <c r="A104" s="29">
        <v>2284722</v>
      </c>
      <c r="B104" s="116" t="s">
        <v>14</v>
      </c>
      <c r="C104" s="28">
        <v>72180765.040000007</v>
      </c>
      <c r="D104" s="28">
        <v>63342467.799999997</v>
      </c>
      <c r="E104" s="28">
        <v>7353476</v>
      </c>
      <c r="F104" s="28">
        <v>3695910</v>
      </c>
      <c r="G104" s="28">
        <v>495273</v>
      </c>
      <c r="H104" s="28">
        <f t="shared" si="11"/>
        <v>4191183</v>
      </c>
      <c r="I104" s="72">
        <f t="shared" si="36"/>
        <v>56.99594314307955</v>
      </c>
      <c r="J104" s="72">
        <f t="shared" si="37"/>
        <v>67533650.799999997</v>
      </c>
      <c r="K104" s="72">
        <f t="shared" si="44"/>
        <v>93.561838479510797</v>
      </c>
    </row>
    <row r="105" spans="1:12" ht="63" customHeight="1" x14ac:dyDescent="0.2">
      <c r="A105" s="29">
        <v>2285573</v>
      </c>
      <c r="B105" s="27" t="s">
        <v>13</v>
      </c>
      <c r="C105" s="104">
        <v>70621688.109999999</v>
      </c>
      <c r="D105" s="28">
        <v>6460056.6100000003</v>
      </c>
      <c r="E105" s="28">
        <v>7713367</v>
      </c>
      <c r="F105" s="118">
        <v>0</v>
      </c>
      <c r="G105" s="118"/>
      <c r="H105" s="118">
        <f t="shared" si="11"/>
        <v>0</v>
      </c>
      <c r="I105" s="72">
        <f t="shared" si="36"/>
        <v>0</v>
      </c>
      <c r="J105" s="72">
        <f t="shared" si="37"/>
        <v>6460056.6100000003</v>
      </c>
      <c r="K105" s="72">
        <f t="shared" si="44"/>
        <v>9.1474117695088903</v>
      </c>
    </row>
    <row r="106" spans="1:12" ht="68.25" customHeight="1" x14ac:dyDescent="0.2">
      <c r="A106" s="29">
        <v>2285839</v>
      </c>
      <c r="B106" s="27" t="s">
        <v>47</v>
      </c>
      <c r="C106" s="104">
        <v>147930731.13</v>
      </c>
      <c r="D106" s="28">
        <v>6920862.0700000003</v>
      </c>
      <c r="E106" s="28">
        <v>82425270</v>
      </c>
      <c r="F106" s="28">
        <v>15951468</v>
      </c>
      <c r="G106" s="28">
        <v>18205</v>
      </c>
      <c r="H106" s="28">
        <f t="shared" si="11"/>
        <v>15969673</v>
      </c>
      <c r="I106" s="72">
        <f t="shared" si="36"/>
        <v>19.374729376076051</v>
      </c>
      <c r="J106" s="72">
        <f t="shared" si="37"/>
        <v>22890535.07</v>
      </c>
      <c r="K106" s="72">
        <f t="shared" si="44"/>
        <v>15.473820006935567</v>
      </c>
    </row>
    <row r="107" spans="1:12" ht="54.75" customHeight="1" x14ac:dyDescent="0.2">
      <c r="A107" s="29">
        <v>2335179</v>
      </c>
      <c r="B107" s="27" t="s">
        <v>15</v>
      </c>
      <c r="C107" s="104">
        <v>130711204.76000001</v>
      </c>
      <c r="D107" s="28">
        <v>31589916.670000002</v>
      </c>
      <c r="E107" s="28">
        <v>3594026</v>
      </c>
      <c r="F107" s="28">
        <v>2663663</v>
      </c>
      <c r="G107" s="28">
        <v>649963</v>
      </c>
      <c r="H107" s="28">
        <f t="shared" si="11"/>
        <v>3313626</v>
      </c>
      <c r="I107" s="72">
        <f t="shared" si="36"/>
        <v>92.198164398365506</v>
      </c>
      <c r="J107" s="72">
        <f t="shared" si="37"/>
        <v>34903542.670000002</v>
      </c>
      <c r="K107" s="72">
        <f t="shared" si="44"/>
        <v>26.702793179885919</v>
      </c>
    </row>
    <row r="108" spans="1:12" ht="60.75" customHeight="1" x14ac:dyDescent="0.2">
      <c r="A108" s="29">
        <v>2335476</v>
      </c>
      <c r="B108" s="27" t="s">
        <v>62</v>
      </c>
      <c r="C108" s="104">
        <v>31572595.120000001</v>
      </c>
      <c r="D108" s="28">
        <v>1120936.1599999999</v>
      </c>
      <c r="E108" s="28">
        <v>22569786</v>
      </c>
      <c r="F108" s="28">
        <v>197137</v>
      </c>
      <c r="G108" s="28"/>
      <c r="H108" s="28">
        <f t="shared" si="11"/>
        <v>197137</v>
      </c>
      <c r="I108" s="72">
        <f t="shared" si="36"/>
        <v>0.87345533537624154</v>
      </c>
      <c r="J108" s="72">
        <f t="shared" si="37"/>
        <v>1318073.1599999999</v>
      </c>
      <c r="K108" s="72">
        <f t="shared" si="44"/>
        <v>4.1747381074958021</v>
      </c>
    </row>
    <row r="109" spans="1:12" ht="59.25" customHeight="1" x14ac:dyDescent="0.2">
      <c r="A109" s="29">
        <v>2343128</v>
      </c>
      <c r="B109" s="27" t="s">
        <v>16</v>
      </c>
      <c r="C109" s="104">
        <v>29469013.25</v>
      </c>
      <c r="D109" s="28">
        <v>4997793.68</v>
      </c>
      <c r="E109" s="28">
        <v>1300191</v>
      </c>
      <c r="F109" s="28">
        <v>217315</v>
      </c>
      <c r="G109" s="28">
        <v>242408</v>
      </c>
      <c r="H109" s="28">
        <f t="shared" si="11"/>
        <v>459723</v>
      </c>
      <c r="I109" s="72">
        <f t="shared" si="36"/>
        <v>35.358112769585389</v>
      </c>
      <c r="J109" s="72">
        <f t="shared" si="37"/>
        <v>5457516.6799999997</v>
      </c>
      <c r="K109" s="72">
        <f t="shared" si="44"/>
        <v>18.519509403661488</v>
      </c>
    </row>
    <row r="110" spans="1:12" ht="81.75" customHeight="1" x14ac:dyDescent="0.2">
      <c r="A110" s="29">
        <v>2343407</v>
      </c>
      <c r="B110" s="27" t="s">
        <v>30</v>
      </c>
      <c r="C110" s="104">
        <v>81057820.730000004</v>
      </c>
      <c r="D110" s="28">
        <v>55351965.300000004</v>
      </c>
      <c r="E110" s="28">
        <v>6215426</v>
      </c>
      <c r="F110" s="28">
        <v>1797437</v>
      </c>
      <c r="G110" s="28">
        <v>672322</v>
      </c>
      <c r="H110" s="28">
        <f t="shared" si="11"/>
        <v>2469759</v>
      </c>
      <c r="I110" s="72">
        <f t="shared" si="36"/>
        <v>39.735956956128184</v>
      </c>
      <c r="J110" s="72">
        <f t="shared" si="37"/>
        <v>57821724.300000004</v>
      </c>
      <c r="K110" s="72">
        <f t="shared" si="44"/>
        <v>71.33392407945631</v>
      </c>
    </row>
    <row r="111" spans="1:12" ht="54.75" customHeight="1" x14ac:dyDescent="0.2">
      <c r="A111" s="29">
        <v>2344420</v>
      </c>
      <c r="B111" s="27" t="s">
        <v>31</v>
      </c>
      <c r="C111" s="104">
        <v>42099377</v>
      </c>
      <c r="D111" s="28">
        <v>16054099.300000001</v>
      </c>
      <c r="E111" s="28">
        <v>9685044</v>
      </c>
      <c r="F111" s="28">
        <v>164580</v>
      </c>
      <c r="G111" s="28">
        <v>16806</v>
      </c>
      <c r="H111" s="28">
        <f t="shared" si="11"/>
        <v>181386</v>
      </c>
      <c r="I111" s="72">
        <f t="shared" si="36"/>
        <v>1.8728464217612226</v>
      </c>
      <c r="J111" s="72">
        <f t="shared" si="37"/>
        <v>16235485.300000001</v>
      </c>
      <c r="K111" s="72">
        <f t="shared" si="44"/>
        <v>38.564668783578433</v>
      </c>
    </row>
    <row r="112" spans="1:12" ht="65.25" customHeight="1" x14ac:dyDescent="0.2">
      <c r="A112" s="29">
        <v>2346750</v>
      </c>
      <c r="B112" s="27" t="s">
        <v>90</v>
      </c>
      <c r="C112" s="104">
        <v>122963712.38</v>
      </c>
      <c r="D112" s="28">
        <v>1355379.57</v>
      </c>
      <c r="E112" s="28">
        <v>859877</v>
      </c>
      <c r="F112" s="28">
        <v>409200</v>
      </c>
      <c r="G112" s="28">
        <v>55500</v>
      </c>
      <c r="H112" s="28">
        <f t="shared" si="11"/>
        <v>464700</v>
      </c>
      <c r="I112" s="72">
        <f t="shared" si="36"/>
        <v>54.042613071404396</v>
      </c>
      <c r="J112" s="72">
        <f t="shared" si="37"/>
        <v>1820079.57</v>
      </c>
      <c r="K112" s="72">
        <f t="shared" si="44"/>
        <v>1.4801761713043688</v>
      </c>
    </row>
    <row r="113" spans="1:11" ht="69" customHeight="1" x14ac:dyDescent="0.2">
      <c r="A113" s="29">
        <v>2354781</v>
      </c>
      <c r="B113" s="27" t="s">
        <v>32</v>
      </c>
      <c r="C113" s="104">
        <v>342912239.07999998</v>
      </c>
      <c r="D113" s="28">
        <v>136910751.75999999</v>
      </c>
      <c r="E113" s="28">
        <v>12556774</v>
      </c>
      <c r="F113" s="28">
        <v>12458320</v>
      </c>
      <c r="G113" s="28">
        <v>28160</v>
      </c>
      <c r="H113" s="28">
        <f t="shared" si="11"/>
        <v>12486480</v>
      </c>
      <c r="I113" s="72">
        <f t="shared" si="36"/>
        <v>99.440190609467052</v>
      </c>
      <c r="J113" s="72">
        <f t="shared" si="37"/>
        <v>149397231.75999999</v>
      </c>
      <c r="K113" s="72">
        <f t="shared" si="44"/>
        <v>43.567191465903392</v>
      </c>
    </row>
    <row r="114" spans="1:11" ht="57.75" customHeight="1" x14ac:dyDescent="0.2">
      <c r="A114" s="29">
        <v>2372478</v>
      </c>
      <c r="B114" s="27" t="s">
        <v>33</v>
      </c>
      <c r="C114" s="104">
        <v>39138430.5</v>
      </c>
      <c r="D114" s="28">
        <v>23744650.34</v>
      </c>
      <c r="E114" s="105">
        <v>6315577</v>
      </c>
      <c r="F114" s="28">
        <v>1079557</v>
      </c>
      <c r="G114" s="28">
        <v>1425636</v>
      </c>
      <c r="H114" s="28">
        <f t="shared" si="11"/>
        <v>2505193</v>
      </c>
      <c r="I114" s="72">
        <f t="shared" si="36"/>
        <v>39.666890293634296</v>
      </c>
      <c r="J114" s="72">
        <f t="shared" si="37"/>
        <v>26249843.34</v>
      </c>
      <c r="K114" s="72">
        <f t="shared" si="44"/>
        <v>67.069228389217088</v>
      </c>
    </row>
    <row r="115" spans="1:11" ht="64.5" customHeight="1" x14ac:dyDescent="0.2">
      <c r="A115" s="29">
        <v>2381374</v>
      </c>
      <c r="B115" s="27" t="s">
        <v>91</v>
      </c>
      <c r="C115" s="104">
        <v>119876685.40000001</v>
      </c>
      <c r="D115" s="28">
        <v>1223117.1100000001</v>
      </c>
      <c r="E115" s="105">
        <v>317533</v>
      </c>
      <c r="F115" s="28">
        <v>294400</v>
      </c>
      <c r="G115" s="28"/>
      <c r="H115" s="28">
        <f t="shared" si="11"/>
        <v>294400</v>
      </c>
      <c r="I115" s="72">
        <f t="shared" ref="I115:I118" si="45">H115/E115%</f>
        <v>92.714772952732474</v>
      </c>
      <c r="J115" s="72">
        <f t="shared" ref="J115:J118" si="46">D115+H115</f>
        <v>1517517.11</v>
      </c>
      <c r="K115" s="72">
        <f t="shared" ref="K115:K118" si="47">J115/C115%</f>
        <v>1.2658984563482101</v>
      </c>
    </row>
    <row r="116" spans="1:11" ht="64.5" customHeight="1" x14ac:dyDescent="0.2">
      <c r="A116" s="29">
        <v>2386577</v>
      </c>
      <c r="B116" s="27" t="s">
        <v>101</v>
      </c>
      <c r="C116" s="104"/>
      <c r="D116" s="28">
        <v>2891888.68</v>
      </c>
      <c r="E116" s="105">
        <v>25189</v>
      </c>
      <c r="F116" s="28">
        <v>0</v>
      </c>
      <c r="G116" s="28">
        <v>25189</v>
      </c>
      <c r="H116" s="28">
        <f t="shared" si="11"/>
        <v>25189</v>
      </c>
      <c r="I116" s="72">
        <f t="shared" si="45"/>
        <v>100</v>
      </c>
      <c r="J116" s="72">
        <f t="shared" si="46"/>
        <v>2917077.68</v>
      </c>
      <c r="K116" s="72"/>
    </row>
    <row r="117" spans="1:11" ht="64.5" customHeight="1" x14ac:dyDescent="0.2">
      <c r="A117" s="29">
        <v>2409087</v>
      </c>
      <c r="B117" s="27" t="s">
        <v>92</v>
      </c>
      <c r="C117" s="104">
        <v>6026581.2699999996</v>
      </c>
      <c r="D117" s="28">
        <v>324156.15999999997</v>
      </c>
      <c r="E117" s="105">
        <v>3489640</v>
      </c>
      <c r="F117" s="28">
        <v>1678798</v>
      </c>
      <c r="G117" s="28">
        <v>626731</v>
      </c>
      <c r="H117" s="28">
        <f t="shared" si="11"/>
        <v>2305529</v>
      </c>
      <c r="I117" s="72">
        <f t="shared" si="45"/>
        <v>66.067817883793168</v>
      </c>
      <c r="J117" s="72">
        <f t="shared" si="46"/>
        <v>2629685.16</v>
      </c>
      <c r="K117" s="72">
        <f t="shared" si="47"/>
        <v>43.634774711998539</v>
      </c>
    </row>
    <row r="118" spans="1:11" ht="64.5" customHeight="1" x14ac:dyDescent="0.2">
      <c r="A118" s="29">
        <v>2412981</v>
      </c>
      <c r="B118" s="27" t="s">
        <v>93</v>
      </c>
      <c r="C118" s="104">
        <v>6929065.5800000001</v>
      </c>
      <c r="D118" s="28">
        <v>2114205.19</v>
      </c>
      <c r="E118" s="105">
        <v>3448250</v>
      </c>
      <c r="F118" s="28">
        <v>758066</v>
      </c>
      <c r="G118" s="28">
        <v>189824</v>
      </c>
      <c r="H118" s="28">
        <f t="shared" si="11"/>
        <v>947890</v>
      </c>
      <c r="I118" s="72">
        <f t="shared" si="45"/>
        <v>27.489016167621259</v>
      </c>
      <c r="J118" s="72">
        <f t="shared" si="46"/>
        <v>3062095.19</v>
      </c>
      <c r="K118" s="72">
        <f t="shared" si="47"/>
        <v>44.192036496788354</v>
      </c>
    </row>
    <row r="119" spans="1:11" ht="79.5" customHeight="1" x14ac:dyDescent="0.2">
      <c r="A119" s="29">
        <v>2414624</v>
      </c>
      <c r="B119" s="27" t="s">
        <v>48</v>
      </c>
      <c r="C119" s="104">
        <v>994445287</v>
      </c>
      <c r="D119" s="28">
        <v>11079728.390000001</v>
      </c>
      <c r="E119" s="28">
        <v>100000000</v>
      </c>
      <c r="F119" s="28">
        <v>3218749</v>
      </c>
      <c r="G119" s="28">
        <v>72000</v>
      </c>
      <c r="H119" s="28">
        <f t="shared" si="11"/>
        <v>3290749</v>
      </c>
      <c r="I119" s="72">
        <f t="shared" si="36"/>
        <v>3.2907489999999999</v>
      </c>
      <c r="J119" s="72">
        <f t="shared" si="37"/>
        <v>14370477.390000001</v>
      </c>
      <c r="K119" s="72">
        <f t="shared" si="44"/>
        <v>1.4450747143015019</v>
      </c>
    </row>
    <row r="120" spans="1:11" ht="30" customHeight="1" x14ac:dyDescent="0.2">
      <c r="A120" s="29">
        <v>2416127</v>
      </c>
      <c r="B120" s="27" t="s">
        <v>42</v>
      </c>
      <c r="C120" s="28">
        <v>69177499</v>
      </c>
      <c r="D120" s="28">
        <v>6243045</v>
      </c>
      <c r="E120" s="28">
        <v>8000000</v>
      </c>
      <c r="F120" s="28">
        <v>904717</v>
      </c>
      <c r="G120" s="28">
        <v>49000</v>
      </c>
      <c r="H120" s="28">
        <f t="shared" si="11"/>
        <v>953717</v>
      </c>
      <c r="I120" s="72">
        <f t="shared" si="36"/>
        <v>11.921462500000001</v>
      </c>
      <c r="J120" s="72">
        <f t="shared" si="37"/>
        <v>7196762</v>
      </c>
      <c r="K120" s="72">
        <f t="shared" si="44"/>
        <v>10.403327821955518</v>
      </c>
    </row>
    <row r="121" spans="1:11" ht="60" x14ac:dyDescent="0.2">
      <c r="A121" s="29">
        <v>2426613</v>
      </c>
      <c r="B121" s="27" t="s">
        <v>111</v>
      </c>
      <c r="C121" s="28">
        <v>704574</v>
      </c>
      <c r="D121" s="28">
        <v>55068</v>
      </c>
      <c r="E121" s="28">
        <v>113824</v>
      </c>
      <c r="F121" s="28">
        <v>0</v>
      </c>
      <c r="G121" s="28"/>
      <c r="H121" s="28">
        <f t="shared" si="11"/>
        <v>0</v>
      </c>
      <c r="I121" s="72">
        <f t="shared" ref="I121" si="48">H121/E121%</f>
        <v>0</v>
      </c>
      <c r="J121" s="72">
        <f t="shared" ref="J121" si="49">D121+H121</f>
        <v>55068</v>
      </c>
      <c r="K121" s="72">
        <f t="shared" ref="K121" si="50">J121/C121%</f>
        <v>7.8157865603896823</v>
      </c>
    </row>
    <row r="122" spans="1:11" ht="60" x14ac:dyDescent="0.2">
      <c r="A122" s="29">
        <v>2426624</v>
      </c>
      <c r="B122" s="27" t="s">
        <v>112</v>
      </c>
      <c r="C122" s="28">
        <v>1203398</v>
      </c>
      <c r="D122" s="28">
        <v>53553</v>
      </c>
      <c r="E122" s="28">
        <v>163200</v>
      </c>
      <c r="F122" s="28">
        <v>0</v>
      </c>
      <c r="G122" s="28"/>
      <c r="H122" s="28">
        <f t="shared" si="11"/>
        <v>0</v>
      </c>
      <c r="I122" s="72">
        <f t="shared" ref="I122:I124" si="51">H122/E122%</f>
        <v>0</v>
      </c>
      <c r="J122" s="72">
        <f t="shared" ref="J122:J124" si="52">D122+H122</f>
        <v>53553</v>
      </c>
      <c r="K122" s="72">
        <f t="shared" ref="K122:K124" si="53">J122/C122%</f>
        <v>4.4501486623710527</v>
      </c>
    </row>
    <row r="123" spans="1:11" ht="54.75" customHeight="1" x14ac:dyDescent="0.2">
      <c r="A123" s="29">
        <v>2426642</v>
      </c>
      <c r="B123" s="27" t="s">
        <v>113</v>
      </c>
      <c r="C123" s="28">
        <v>2311285</v>
      </c>
      <c r="D123" s="28">
        <v>59150</v>
      </c>
      <c r="E123" s="28">
        <v>150344</v>
      </c>
      <c r="F123" s="28">
        <v>0</v>
      </c>
      <c r="G123" s="28"/>
      <c r="H123" s="28">
        <f t="shared" si="11"/>
        <v>0</v>
      </c>
      <c r="I123" s="72">
        <f t="shared" si="51"/>
        <v>0</v>
      </c>
      <c r="J123" s="72">
        <f t="shared" si="52"/>
        <v>59150</v>
      </c>
      <c r="K123" s="72">
        <f t="shared" si="53"/>
        <v>2.5591824461284527</v>
      </c>
    </row>
    <row r="124" spans="1:11" ht="63.75" customHeight="1" x14ac:dyDescent="0.2">
      <c r="A124" s="29">
        <v>2426646</v>
      </c>
      <c r="B124" s="27" t="s">
        <v>114</v>
      </c>
      <c r="C124" s="28">
        <v>2204980</v>
      </c>
      <c r="D124" s="28">
        <v>53526</v>
      </c>
      <c r="E124" s="28">
        <v>158936</v>
      </c>
      <c r="F124" s="28">
        <v>0</v>
      </c>
      <c r="G124" s="28"/>
      <c r="H124" s="28">
        <f t="shared" si="11"/>
        <v>0</v>
      </c>
      <c r="I124" s="72">
        <f t="shared" si="51"/>
        <v>0</v>
      </c>
      <c r="J124" s="72">
        <f t="shared" si="52"/>
        <v>53526</v>
      </c>
      <c r="K124" s="72">
        <f t="shared" si="53"/>
        <v>2.4275050113833232</v>
      </c>
    </row>
    <row r="125" spans="1:11" ht="63.75" customHeight="1" x14ac:dyDescent="0.2">
      <c r="A125" s="29">
        <v>2428425</v>
      </c>
      <c r="B125" s="27" t="s">
        <v>94</v>
      </c>
      <c r="C125" s="28">
        <v>1410518.55</v>
      </c>
      <c r="D125" s="28">
        <v>1306085.49</v>
      </c>
      <c r="E125" s="28">
        <v>54000</v>
      </c>
      <c r="F125" s="28">
        <v>14142</v>
      </c>
      <c r="G125" s="28"/>
      <c r="H125" s="28">
        <f t="shared" si="11"/>
        <v>14142</v>
      </c>
      <c r="I125" s="72">
        <f t="shared" ref="I125" si="54">H125/E125%</f>
        <v>26.18888888888889</v>
      </c>
      <c r="J125" s="72">
        <f t="shared" ref="J125" si="55">D125+H125</f>
        <v>1320227.49</v>
      </c>
      <c r="K125" s="72">
        <f t="shared" ref="K125" si="56">J125/C125%</f>
        <v>93.59873289153127</v>
      </c>
    </row>
    <row r="126" spans="1:11" ht="94.5" customHeight="1" x14ac:dyDescent="0.2">
      <c r="A126" s="29">
        <v>2430241</v>
      </c>
      <c r="B126" s="27" t="s">
        <v>49</v>
      </c>
      <c r="C126" s="105">
        <v>49093494</v>
      </c>
      <c r="D126" s="28">
        <v>35000</v>
      </c>
      <c r="E126" s="28">
        <v>7714484</v>
      </c>
      <c r="F126" s="28">
        <v>155000</v>
      </c>
      <c r="G126" s="28">
        <v>22000</v>
      </c>
      <c r="H126" s="28">
        <f t="shared" si="11"/>
        <v>177000</v>
      </c>
      <c r="I126" s="72">
        <f t="shared" si="36"/>
        <v>2.2943854702401354</v>
      </c>
      <c r="J126" s="72">
        <f t="shared" si="37"/>
        <v>212000</v>
      </c>
      <c r="K126" s="72">
        <f t="shared" si="44"/>
        <v>0.43182911364996757</v>
      </c>
    </row>
    <row r="127" spans="1:11" ht="39" customHeight="1" x14ac:dyDescent="0.2">
      <c r="A127" s="29">
        <v>2430242</v>
      </c>
      <c r="B127" s="27" t="s">
        <v>50</v>
      </c>
      <c r="C127" s="105">
        <v>235566130.66999999</v>
      </c>
      <c r="D127" s="28">
        <v>0</v>
      </c>
      <c r="E127" s="28">
        <v>34643983</v>
      </c>
      <c r="F127" s="28">
        <v>0</v>
      </c>
      <c r="G127" s="28"/>
      <c r="H127" s="28">
        <f t="shared" si="11"/>
        <v>0</v>
      </c>
      <c r="I127" s="72">
        <f t="shared" si="36"/>
        <v>0</v>
      </c>
      <c r="J127" s="72">
        <f t="shared" si="37"/>
        <v>0</v>
      </c>
      <c r="K127" s="72">
        <f t="shared" si="44"/>
        <v>0</v>
      </c>
    </row>
    <row r="128" spans="1:11" ht="55.5" customHeight="1" x14ac:dyDescent="0.2">
      <c r="A128" s="29">
        <v>2430246</v>
      </c>
      <c r="B128" s="27" t="s">
        <v>51</v>
      </c>
      <c r="C128" s="28">
        <v>230676144.09999999</v>
      </c>
      <c r="D128" s="28">
        <v>12793688</v>
      </c>
      <c r="E128" s="28">
        <v>26527998</v>
      </c>
      <c r="F128" s="28">
        <v>0</v>
      </c>
      <c r="G128" s="28">
        <v>5737691</v>
      </c>
      <c r="H128" s="28">
        <f t="shared" si="11"/>
        <v>5737691</v>
      </c>
      <c r="I128" s="72">
        <f t="shared" si="36"/>
        <v>21.628812698191549</v>
      </c>
      <c r="J128" s="72">
        <f t="shared" si="37"/>
        <v>18531379</v>
      </c>
      <c r="K128" s="72">
        <f t="shared" si="44"/>
        <v>8.0335047528653387</v>
      </c>
    </row>
    <row r="129" spans="1:11" ht="63.75" customHeight="1" x14ac:dyDescent="0.2">
      <c r="A129" s="29">
        <v>2430247</v>
      </c>
      <c r="B129" s="27" t="s">
        <v>52</v>
      </c>
      <c r="C129" s="28">
        <v>70717951</v>
      </c>
      <c r="D129" s="28">
        <v>0</v>
      </c>
      <c r="E129" s="28">
        <v>16025785</v>
      </c>
      <c r="F129" s="28">
        <v>0</v>
      </c>
      <c r="G129" s="28">
        <v>7500</v>
      </c>
      <c r="H129" s="28">
        <f t="shared" si="11"/>
        <v>7500</v>
      </c>
      <c r="I129" s="72">
        <f t="shared" si="36"/>
        <v>4.6799579552577297E-2</v>
      </c>
      <c r="J129" s="72">
        <f t="shared" si="37"/>
        <v>7500</v>
      </c>
      <c r="K129" s="72">
        <f t="shared" si="44"/>
        <v>1.0605510897791708E-2</v>
      </c>
    </row>
    <row r="130" spans="1:11" ht="63.75" customHeight="1" x14ac:dyDescent="0.2">
      <c r="A130" s="29">
        <v>2447725</v>
      </c>
      <c r="B130" s="27" t="s">
        <v>95</v>
      </c>
      <c r="C130" s="28">
        <v>2041266.67</v>
      </c>
      <c r="D130" s="28">
        <v>1656775.64</v>
      </c>
      <c r="E130" s="28">
        <v>393000</v>
      </c>
      <c r="F130" s="28">
        <v>0</v>
      </c>
      <c r="G130" s="28"/>
      <c r="H130" s="28">
        <f t="shared" si="11"/>
        <v>0</v>
      </c>
      <c r="I130" s="72">
        <f t="shared" ref="I130:I131" si="57">H130/E130%</f>
        <v>0</v>
      </c>
      <c r="J130" s="72">
        <f t="shared" ref="J130:J131" si="58">D130+H130</f>
        <v>1656775.64</v>
      </c>
      <c r="K130" s="72">
        <f t="shared" ref="K130:K131" si="59">J130/C130%</f>
        <v>81.164096016910918</v>
      </c>
    </row>
    <row r="131" spans="1:11" ht="63.75" customHeight="1" x14ac:dyDescent="0.2">
      <c r="A131" s="29">
        <v>2451748</v>
      </c>
      <c r="B131" s="27" t="s">
        <v>96</v>
      </c>
      <c r="C131" s="28">
        <v>6076105.1699999999</v>
      </c>
      <c r="D131" s="28">
        <v>1527038.1</v>
      </c>
      <c r="E131" s="28">
        <v>3172067</v>
      </c>
      <c r="F131" s="28">
        <v>0</v>
      </c>
      <c r="G131" s="28"/>
      <c r="H131" s="28">
        <f t="shared" si="11"/>
        <v>0</v>
      </c>
      <c r="I131" s="72">
        <f t="shared" si="57"/>
        <v>0</v>
      </c>
      <c r="J131" s="72">
        <f t="shared" si="58"/>
        <v>1527038.1</v>
      </c>
      <c r="K131" s="72">
        <f t="shared" si="59"/>
        <v>25.13185761727031</v>
      </c>
    </row>
    <row r="132" spans="1:11" ht="60.75" customHeight="1" x14ac:dyDescent="0.2">
      <c r="A132" s="29">
        <v>2466074</v>
      </c>
      <c r="B132" s="27" t="s">
        <v>53</v>
      </c>
      <c r="C132" s="28">
        <v>53822537.07</v>
      </c>
      <c r="D132" s="28">
        <v>3600</v>
      </c>
      <c r="E132" s="28">
        <v>9766258</v>
      </c>
      <c r="F132" s="28">
        <v>0</v>
      </c>
      <c r="G132" s="28"/>
      <c r="H132" s="28">
        <f t="shared" si="11"/>
        <v>0</v>
      </c>
      <c r="I132" s="72">
        <f t="shared" si="36"/>
        <v>0</v>
      </c>
      <c r="J132" s="72">
        <f t="shared" si="37"/>
        <v>3600</v>
      </c>
      <c r="K132" s="72">
        <f t="shared" si="44"/>
        <v>6.6886479084364726E-3</v>
      </c>
    </row>
    <row r="133" spans="1:11" ht="62.25" customHeight="1" x14ac:dyDescent="0.2">
      <c r="A133" s="29">
        <v>2466086</v>
      </c>
      <c r="B133" s="27" t="s">
        <v>54</v>
      </c>
      <c r="C133" s="28">
        <v>86240917.75</v>
      </c>
      <c r="D133" s="28">
        <v>3600</v>
      </c>
      <c r="E133" s="28">
        <v>11699815</v>
      </c>
      <c r="F133" s="28">
        <v>0</v>
      </c>
      <c r="G133" s="28"/>
      <c r="H133" s="28">
        <f t="shared" si="11"/>
        <v>0</v>
      </c>
      <c r="I133" s="72">
        <f t="shared" si="36"/>
        <v>0</v>
      </c>
      <c r="J133" s="72">
        <f t="shared" si="37"/>
        <v>3600</v>
      </c>
      <c r="K133" s="72">
        <f t="shared" si="44"/>
        <v>4.1743526088577603E-3</v>
      </c>
    </row>
    <row r="134" spans="1:11" ht="77.25" customHeight="1" x14ac:dyDescent="0.2">
      <c r="A134" s="29">
        <v>2466354</v>
      </c>
      <c r="B134" s="27" t="s">
        <v>55</v>
      </c>
      <c r="C134" s="28">
        <v>62745378.259999998</v>
      </c>
      <c r="D134" s="28">
        <v>0</v>
      </c>
      <c r="E134" s="28">
        <v>7487022</v>
      </c>
      <c r="F134" s="28">
        <v>0</v>
      </c>
      <c r="G134" s="28"/>
      <c r="H134" s="28">
        <f t="shared" si="11"/>
        <v>0</v>
      </c>
      <c r="I134" s="72">
        <f t="shared" si="36"/>
        <v>0</v>
      </c>
      <c r="J134" s="72">
        <f t="shared" si="37"/>
        <v>0</v>
      </c>
      <c r="K134" s="72">
        <f t="shared" si="44"/>
        <v>0</v>
      </c>
    </row>
    <row r="135" spans="1:11" ht="79.5" customHeight="1" x14ac:dyDescent="0.2">
      <c r="A135" s="29">
        <v>2466581</v>
      </c>
      <c r="B135" s="27" t="s">
        <v>56</v>
      </c>
      <c r="C135" s="28">
        <v>66140072.539999999</v>
      </c>
      <c r="D135" s="28">
        <v>3600</v>
      </c>
      <c r="E135" s="28">
        <v>6254532</v>
      </c>
      <c r="F135" s="28">
        <v>0</v>
      </c>
      <c r="G135" s="28"/>
      <c r="H135" s="28">
        <f t="shared" si="11"/>
        <v>0</v>
      </c>
      <c r="I135" s="72">
        <f t="shared" si="36"/>
        <v>0</v>
      </c>
      <c r="J135" s="72">
        <f t="shared" si="37"/>
        <v>3600</v>
      </c>
      <c r="K135" s="72">
        <f t="shared" si="44"/>
        <v>5.442993727929165E-3</v>
      </c>
    </row>
    <row r="136" spans="1:11" ht="108" x14ac:dyDescent="0.2">
      <c r="A136" s="29">
        <v>2466660</v>
      </c>
      <c r="B136" s="27" t="s">
        <v>85</v>
      </c>
      <c r="C136" s="28">
        <v>55965310</v>
      </c>
      <c r="D136" s="28">
        <v>0</v>
      </c>
      <c r="E136" s="28">
        <v>10727762</v>
      </c>
      <c r="F136" s="28">
        <v>0</v>
      </c>
      <c r="G136" s="28"/>
      <c r="H136" s="28">
        <f t="shared" ref="H136:H167" si="60">+F136+G136</f>
        <v>0</v>
      </c>
      <c r="I136" s="72">
        <f t="shared" si="36"/>
        <v>0</v>
      </c>
      <c r="J136" s="72">
        <f t="shared" ref="J136" si="61">D136+H136</f>
        <v>0</v>
      </c>
      <c r="K136" s="72">
        <f t="shared" si="44"/>
        <v>0</v>
      </c>
    </row>
    <row r="137" spans="1:11" ht="76.5" customHeight="1" x14ac:dyDescent="0.2">
      <c r="A137" s="29">
        <v>2466669</v>
      </c>
      <c r="B137" s="27" t="s">
        <v>57</v>
      </c>
      <c r="C137" s="28">
        <v>54649465.189999998</v>
      </c>
      <c r="D137" s="28">
        <v>3600</v>
      </c>
      <c r="E137" s="28">
        <v>12893164</v>
      </c>
      <c r="F137" s="28">
        <v>0</v>
      </c>
      <c r="G137" s="28"/>
      <c r="H137" s="28">
        <f t="shared" si="60"/>
        <v>0</v>
      </c>
      <c r="I137" s="72">
        <f t="shared" si="36"/>
        <v>0</v>
      </c>
      <c r="J137" s="72">
        <f t="shared" ref="J137:J166" si="62">D137+H137</f>
        <v>3600</v>
      </c>
      <c r="K137" s="72">
        <f t="shared" si="44"/>
        <v>6.5874386647405735E-3</v>
      </c>
    </row>
    <row r="138" spans="1:11" ht="69.75" customHeight="1" x14ac:dyDescent="0.2">
      <c r="A138" s="29">
        <v>2466824</v>
      </c>
      <c r="B138" s="27" t="s">
        <v>58</v>
      </c>
      <c r="C138" s="28">
        <v>51440079.25</v>
      </c>
      <c r="D138" s="28">
        <v>3600</v>
      </c>
      <c r="E138" s="28">
        <v>7986964</v>
      </c>
      <c r="F138" s="28">
        <v>0</v>
      </c>
      <c r="G138" s="28"/>
      <c r="H138" s="28">
        <f t="shared" si="60"/>
        <v>0</v>
      </c>
      <c r="I138" s="72">
        <f t="shared" si="36"/>
        <v>0</v>
      </c>
      <c r="J138" s="72">
        <f t="shared" si="62"/>
        <v>3600</v>
      </c>
      <c r="K138" s="72">
        <f t="shared" si="44"/>
        <v>6.9984340080502501E-3</v>
      </c>
    </row>
    <row r="139" spans="1:11" ht="69.75" customHeight="1" x14ac:dyDescent="0.2">
      <c r="A139" s="29">
        <v>2468105</v>
      </c>
      <c r="B139" s="27" t="s">
        <v>97</v>
      </c>
      <c r="C139" s="28">
        <v>3540000.52</v>
      </c>
      <c r="D139" s="117">
        <v>1300933.55</v>
      </c>
      <c r="E139" s="28">
        <v>1916474</v>
      </c>
      <c r="F139" s="28">
        <v>708109</v>
      </c>
      <c r="G139" s="28"/>
      <c r="H139" s="28">
        <f t="shared" si="60"/>
        <v>708109</v>
      </c>
      <c r="I139" s="72">
        <f t="shared" ref="I139" si="63">H139/E139%</f>
        <v>36.948531521951246</v>
      </c>
      <c r="J139" s="72">
        <f t="shared" ref="J139" si="64">D139+H139</f>
        <v>2009042.55</v>
      </c>
      <c r="K139" s="72">
        <f t="shared" ref="K139" si="65">J139/C139%</f>
        <v>56.752606070238656</v>
      </c>
    </row>
    <row r="140" spans="1:11" ht="69.75" customHeight="1" x14ac:dyDescent="0.2">
      <c r="A140" s="29">
        <v>2469055</v>
      </c>
      <c r="B140" s="27" t="s">
        <v>98</v>
      </c>
      <c r="C140" s="28">
        <v>15967651.539999999</v>
      </c>
      <c r="D140" s="28">
        <v>0</v>
      </c>
      <c r="E140" s="28">
        <v>14847877</v>
      </c>
      <c r="F140" s="28">
        <v>527106</v>
      </c>
      <c r="G140" s="28">
        <v>478222</v>
      </c>
      <c r="H140" s="28">
        <f t="shared" si="60"/>
        <v>1005328</v>
      </c>
      <c r="I140" s="72">
        <f t="shared" ref="I140" si="66">H140/E140%</f>
        <v>6.7708535031641226</v>
      </c>
      <c r="J140" s="72">
        <f t="shared" ref="J140" si="67">D140+H140</f>
        <v>1005328</v>
      </c>
      <c r="K140" s="72">
        <f t="shared" ref="K140" si="68">J140/C140%</f>
        <v>6.2960291780014632</v>
      </c>
    </row>
    <row r="141" spans="1:11" ht="69.75" customHeight="1" x14ac:dyDescent="0.2">
      <c r="A141" s="29">
        <v>2492499</v>
      </c>
      <c r="B141" s="27" t="s">
        <v>115</v>
      </c>
      <c r="C141" s="28">
        <v>28975013</v>
      </c>
      <c r="D141" s="28">
        <v>0</v>
      </c>
      <c r="E141" s="28">
        <v>28975013</v>
      </c>
      <c r="F141" s="28">
        <v>0</v>
      </c>
      <c r="G141" s="28"/>
      <c r="H141" s="28">
        <f t="shared" si="60"/>
        <v>0</v>
      </c>
      <c r="I141" s="72">
        <f t="shared" ref="I141" si="69">H141/E141%</f>
        <v>0</v>
      </c>
      <c r="J141" s="72">
        <f t="shared" ref="J141" si="70">D141+H141</f>
        <v>0</v>
      </c>
      <c r="K141" s="72">
        <f t="shared" ref="K141" si="71">J141/C141%</f>
        <v>0</v>
      </c>
    </row>
    <row r="142" spans="1:11" ht="83.25" customHeight="1" x14ac:dyDescent="0.2">
      <c r="A142" s="29">
        <v>2498098</v>
      </c>
      <c r="B142" s="27" t="s">
        <v>211</v>
      </c>
      <c r="C142" s="28">
        <v>28118128.960000001</v>
      </c>
      <c r="D142" s="28">
        <v>5000000</v>
      </c>
      <c r="E142" s="28">
        <v>23118129</v>
      </c>
      <c r="F142" s="28">
        <v>0</v>
      </c>
      <c r="G142" s="28"/>
      <c r="H142" s="28">
        <f t="shared" si="60"/>
        <v>0</v>
      </c>
      <c r="I142" s="72">
        <f t="shared" ref="I142:I143" si="72">H142/E142%</f>
        <v>0</v>
      </c>
      <c r="J142" s="72">
        <f t="shared" ref="J142:J143" si="73">D142+H142</f>
        <v>5000000</v>
      </c>
      <c r="K142" s="72">
        <f t="shared" ref="K142:K143" si="74">J142/C142%</f>
        <v>17.782122014991995</v>
      </c>
    </row>
    <row r="143" spans="1:11" ht="84" customHeight="1" x14ac:dyDescent="0.2">
      <c r="A143" s="29">
        <v>2509736</v>
      </c>
      <c r="B143" s="27" t="s">
        <v>212</v>
      </c>
      <c r="C143" s="28">
        <v>5132259.4400000004</v>
      </c>
      <c r="D143" s="28">
        <v>0</v>
      </c>
      <c r="E143" s="28">
        <v>471300</v>
      </c>
      <c r="F143" s="28">
        <v>0</v>
      </c>
      <c r="G143" s="28"/>
      <c r="H143" s="28">
        <f t="shared" si="60"/>
        <v>0</v>
      </c>
      <c r="I143" s="72">
        <f t="shared" si="72"/>
        <v>0</v>
      </c>
      <c r="J143" s="72">
        <f t="shared" si="73"/>
        <v>0</v>
      </c>
      <c r="K143" s="72">
        <f t="shared" si="74"/>
        <v>0</v>
      </c>
    </row>
    <row r="144" spans="1:11" ht="84" x14ac:dyDescent="0.2">
      <c r="A144" s="29">
        <v>2511070</v>
      </c>
      <c r="B144" s="27" t="s">
        <v>116</v>
      </c>
      <c r="C144" s="28">
        <v>922289</v>
      </c>
      <c r="D144" s="28">
        <v>0</v>
      </c>
      <c r="E144" s="28">
        <v>922289</v>
      </c>
      <c r="F144" s="28">
        <v>0</v>
      </c>
      <c r="G144" s="28"/>
      <c r="H144" s="28">
        <f t="shared" si="60"/>
        <v>0</v>
      </c>
      <c r="I144" s="72">
        <f t="shared" ref="I144" si="75">H144/E144%</f>
        <v>0</v>
      </c>
      <c r="J144" s="72">
        <f t="shared" ref="J144" si="76">D144+H144</f>
        <v>0</v>
      </c>
      <c r="K144" s="72">
        <f t="shared" ref="K144" si="77">J144/C144%</f>
        <v>0</v>
      </c>
    </row>
    <row r="145" spans="1:11" ht="102" customHeight="1" x14ac:dyDescent="0.2">
      <c r="A145" s="29">
        <v>2514327</v>
      </c>
      <c r="B145" s="27" t="s">
        <v>189</v>
      </c>
      <c r="C145" s="28">
        <v>3213780.64</v>
      </c>
      <c r="D145" s="28">
        <v>0</v>
      </c>
      <c r="E145" s="28">
        <v>443829</v>
      </c>
      <c r="F145" s="28">
        <v>138880</v>
      </c>
      <c r="G145" s="28">
        <v>118988</v>
      </c>
      <c r="H145" s="28">
        <f t="shared" si="60"/>
        <v>257868</v>
      </c>
      <c r="I145" s="72">
        <f t="shared" ref="I145:I150" si="78">H145/E145%</f>
        <v>58.100755020514661</v>
      </c>
      <c r="J145" s="72">
        <f t="shared" ref="J145:J150" si="79">D145+H145</f>
        <v>257868</v>
      </c>
      <c r="K145" s="72">
        <f t="shared" ref="K145:K150" si="80">J145/C145%</f>
        <v>8.0238208168433047</v>
      </c>
    </row>
    <row r="146" spans="1:11" ht="102" customHeight="1" x14ac:dyDescent="0.2">
      <c r="A146" s="29">
        <v>2514769</v>
      </c>
      <c r="B146" s="27" t="s">
        <v>213</v>
      </c>
      <c r="C146" s="28">
        <v>1689946.51</v>
      </c>
      <c r="D146" s="28">
        <v>0</v>
      </c>
      <c r="E146" s="28">
        <v>157100</v>
      </c>
      <c r="F146" s="28">
        <v>0</v>
      </c>
      <c r="G146" s="28"/>
      <c r="H146" s="28">
        <f t="shared" si="60"/>
        <v>0</v>
      </c>
      <c r="I146" s="72">
        <f t="shared" ref="I146:I148" si="81">H146/E146%</f>
        <v>0</v>
      </c>
      <c r="J146" s="72">
        <f t="shared" ref="J146:J148" si="82">D146+H146</f>
        <v>0</v>
      </c>
      <c r="K146" s="72">
        <f t="shared" ref="K146:K148" si="83">J146/C146%</f>
        <v>0</v>
      </c>
    </row>
    <row r="147" spans="1:11" ht="102" customHeight="1" x14ac:dyDescent="0.2">
      <c r="A147" s="29">
        <v>2515506</v>
      </c>
      <c r="B147" s="27" t="s">
        <v>214</v>
      </c>
      <c r="C147" s="28">
        <v>1885119.6</v>
      </c>
      <c r="D147" s="28">
        <v>0</v>
      </c>
      <c r="E147" s="28">
        <v>157100</v>
      </c>
      <c r="F147" s="28">
        <v>0</v>
      </c>
      <c r="G147" s="28"/>
      <c r="H147" s="28">
        <f t="shared" si="60"/>
        <v>0</v>
      </c>
      <c r="I147" s="72">
        <f t="shared" si="81"/>
        <v>0</v>
      </c>
      <c r="J147" s="72">
        <f t="shared" si="82"/>
        <v>0</v>
      </c>
      <c r="K147" s="72">
        <f t="shared" si="83"/>
        <v>0</v>
      </c>
    </row>
    <row r="148" spans="1:11" ht="102" customHeight="1" x14ac:dyDescent="0.2">
      <c r="A148" s="29">
        <v>2515622</v>
      </c>
      <c r="B148" s="27" t="s">
        <v>215</v>
      </c>
      <c r="C148" s="28">
        <v>2031296.94</v>
      </c>
      <c r="D148" s="28">
        <v>0</v>
      </c>
      <c r="E148" s="28">
        <v>157100</v>
      </c>
      <c r="F148" s="28">
        <v>0</v>
      </c>
      <c r="G148" s="28"/>
      <c r="H148" s="28">
        <f t="shared" si="60"/>
        <v>0</v>
      </c>
      <c r="I148" s="72">
        <f t="shared" si="81"/>
        <v>0</v>
      </c>
      <c r="J148" s="72">
        <f t="shared" si="82"/>
        <v>0</v>
      </c>
      <c r="K148" s="72">
        <f t="shared" si="83"/>
        <v>0</v>
      </c>
    </row>
    <row r="149" spans="1:11" ht="98.25" customHeight="1" x14ac:dyDescent="0.2">
      <c r="A149" s="29">
        <v>2515742</v>
      </c>
      <c r="B149" s="27" t="s">
        <v>190</v>
      </c>
      <c r="C149" s="28">
        <v>2937230.64</v>
      </c>
      <c r="D149" s="28">
        <v>0</v>
      </c>
      <c r="E149" s="28">
        <v>585649</v>
      </c>
      <c r="F149" s="28">
        <v>138880</v>
      </c>
      <c r="G149" s="28">
        <v>353788</v>
      </c>
      <c r="H149" s="28">
        <f t="shared" si="60"/>
        <v>492668</v>
      </c>
      <c r="I149" s="72">
        <f t="shared" si="78"/>
        <v>84.123425464740833</v>
      </c>
      <c r="J149" s="72">
        <f t="shared" si="79"/>
        <v>492668</v>
      </c>
      <c r="K149" s="72">
        <f t="shared" si="80"/>
        <v>16.773214649565279</v>
      </c>
    </row>
    <row r="150" spans="1:11" ht="106.5" customHeight="1" x14ac:dyDescent="0.2">
      <c r="A150" s="29">
        <v>2515844</v>
      </c>
      <c r="B150" s="27" t="s">
        <v>216</v>
      </c>
      <c r="C150" s="28">
        <v>2846118.29</v>
      </c>
      <c r="D150" s="28">
        <v>0</v>
      </c>
      <c r="E150" s="28">
        <v>294550</v>
      </c>
      <c r="F150" s="28">
        <v>0</v>
      </c>
      <c r="G150" s="28"/>
      <c r="H150" s="28">
        <f t="shared" si="60"/>
        <v>0</v>
      </c>
      <c r="I150" s="72">
        <f t="shared" si="78"/>
        <v>0</v>
      </c>
      <c r="J150" s="72">
        <f t="shared" si="79"/>
        <v>0</v>
      </c>
      <c r="K150" s="72">
        <f t="shared" si="80"/>
        <v>0</v>
      </c>
    </row>
    <row r="151" spans="1:11" ht="81" customHeight="1" x14ac:dyDescent="0.2">
      <c r="A151" s="29">
        <v>2516089</v>
      </c>
      <c r="B151" s="27" t="s">
        <v>191</v>
      </c>
      <c r="C151" s="28">
        <v>3031610.64</v>
      </c>
      <c r="D151" s="28">
        <v>0</v>
      </c>
      <c r="E151" s="28">
        <v>712429</v>
      </c>
      <c r="F151" s="28">
        <v>138880</v>
      </c>
      <c r="G151" s="28">
        <v>387588</v>
      </c>
      <c r="H151" s="28">
        <f t="shared" si="60"/>
        <v>526468</v>
      </c>
      <c r="I151" s="72">
        <f t="shared" ref="I151:I156" si="84">H151/E151%</f>
        <v>73.897609445993922</v>
      </c>
      <c r="J151" s="72">
        <f t="shared" ref="J151:J156" si="85">D151+H151</f>
        <v>526468</v>
      </c>
      <c r="K151" s="72">
        <f t="shared" ref="K151:K156" si="86">J151/C151%</f>
        <v>17.365950397904658</v>
      </c>
    </row>
    <row r="152" spans="1:11" ht="105" customHeight="1" x14ac:dyDescent="0.2">
      <c r="A152" s="29">
        <v>2516519</v>
      </c>
      <c r="B152" s="27" t="s">
        <v>217</v>
      </c>
      <c r="C152" s="28">
        <v>1689946.51</v>
      </c>
      <c r="D152" s="28">
        <v>0</v>
      </c>
      <c r="E152" s="28">
        <v>157100</v>
      </c>
      <c r="F152" s="28">
        <v>0</v>
      </c>
      <c r="G152" s="28"/>
      <c r="H152" s="28">
        <f t="shared" si="60"/>
        <v>0</v>
      </c>
      <c r="I152" s="72">
        <f t="shared" ref="I152" si="87">H152/E152%</f>
        <v>0</v>
      </c>
      <c r="J152" s="72">
        <f t="shared" ref="J152" si="88">D152+H152</f>
        <v>0</v>
      </c>
      <c r="K152" s="72">
        <f t="shared" ref="K152" si="89">J152/C152%</f>
        <v>0</v>
      </c>
    </row>
    <row r="153" spans="1:11" ht="102" customHeight="1" x14ac:dyDescent="0.2">
      <c r="A153" s="29">
        <v>2516867</v>
      </c>
      <c r="B153" s="27" t="s">
        <v>192</v>
      </c>
      <c r="C153" s="28">
        <v>1418325.32</v>
      </c>
      <c r="D153" s="28">
        <v>0</v>
      </c>
      <c r="E153" s="28">
        <v>229735</v>
      </c>
      <c r="F153" s="28">
        <v>69440</v>
      </c>
      <c r="G153" s="28">
        <v>160294</v>
      </c>
      <c r="H153" s="28">
        <f t="shared" si="60"/>
        <v>229734</v>
      </c>
      <c r="I153" s="72">
        <f t="shared" si="84"/>
        <v>99.999564715868289</v>
      </c>
      <c r="J153" s="72">
        <f t="shared" si="85"/>
        <v>229734</v>
      </c>
      <c r="K153" s="72">
        <f t="shared" si="86"/>
        <v>16.197553322956963</v>
      </c>
    </row>
    <row r="154" spans="1:11" ht="94.5" customHeight="1" x14ac:dyDescent="0.2">
      <c r="A154" s="29">
        <v>2516868</v>
      </c>
      <c r="B154" s="27" t="s">
        <v>193</v>
      </c>
      <c r="C154" s="28">
        <v>1513075.32</v>
      </c>
      <c r="D154" s="28">
        <v>0</v>
      </c>
      <c r="E154" s="28">
        <v>389715</v>
      </c>
      <c r="F154" s="28">
        <v>69440</v>
      </c>
      <c r="G154" s="28">
        <v>227294</v>
      </c>
      <c r="H154" s="28">
        <f t="shared" si="60"/>
        <v>296734</v>
      </c>
      <c r="I154" s="72">
        <f t="shared" si="84"/>
        <v>76.14128273225306</v>
      </c>
      <c r="J154" s="72">
        <f t="shared" si="85"/>
        <v>296734</v>
      </c>
      <c r="K154" s="72">
        <f t="shared" si="86"/>
        <v>19.611317168268926</v>
      </c>
    </row>
    <row r="155" spans="1:11" ht="102" customHeight="1" x14ac:dyDescent="0.2">
      <c r="A155" s="29">
        <v>2516869</v>
      </c>
      <c r="B155" s="27" t="s">
        <v>194</v>
      </c>
      <c r="C155" s="28">
        <v>2427944.0299999998</v>
      </c>
      <c r="D155" s="28">
        <v>0</v>
      </c>
      <c r="E155" s="28">
        <v>694309</v>
      </c>
      <c r="F155" s="28">
        <v>104160</v>
      </c>
      <c r="G155" s="28">
        <v>404188</v>
      </c>
      <c r="H155" s="28">
        <f t="shared" si="60"/>
        <v>508348</v>
      </c>
      <c r="I155" s="72">
        <f t="shared" si="84"/>
        <v>73.21639212512008</v>
      </c>
      <c r="J155" s="72">
        <f t="shared" si="85"/>
        <v>508348</v>
      </c>
      <c r="K155" s="72">
        <f t="shared" si="86"/>
        <v>20.937385447060738</v>
      </c>
    </row>
    <row r="156" spans="1:11" ht="91.5" customHeight="1" x14ac:dyDescent="0.2">
      <c r="A156" s="29">
        <v>2516870</v>
      </c>
      <c r="B156" s="27" t="s">
        <v>195</v>
      </c>
      <c r="C156" s="28">
        <v>2998250.64</v>
      </c>
      <c r="D156" s="28">
        <v>0</v>
      </c>
      <c r="E156" s="28">
        <v>391869</v>
      </c>
      <c r="F156" s="28">
        <v>138880</v>
      </c>
      <c r="G156" s="28">
        <v>252988</v>
      </c>
      <c r="H156" s="28">
        <f t="shared" si="60"/>
        <v>391868</v>
      </c>
      <c r="I156" s="72">
        <f t="shared" si="84"/>
        <v>99.999744812679751</v>
      </c>
      <c r="J156" s="72">
        <f t="shared" si="85"/>
        <v>391868</v>
      </c>
      <c r="K156" s="72">
        <f t="shared" si="86"/>
        <v>13.069887979745415</v>
      </c>
    </row>
    <row r="157" spans="1:11" ht="30.75" customHeight="1" x14ac:dyDescent="0.2">
      <c r="A157" s="29"/>
      <c r="B157" s="49" t="s">
        <v>81</v>
      </c>
      <c r="C157" s="31"/>
      <c r="D157" s="31">
        <f>D158</f>
        <v>11953438.859999999</v>
      </c>
      <c r="E157" s="31">
        <f>E158</f>
        <v>720035</v>
      </c>
      <c r="F157" s="31">
        <f>F158</f>
        <v>33046</v>
      </c>
      <c r="G157" s="31">
        <f t="shared" ref="G157" si="90">G158</f>
        <v>7761</v>
      </c>
      <c r="H157" s="31">
        <f t="shared" si="60"/>
        <v>40807</v>
      </c>
      <c r="I157" s="68">
        <f t="shared" si="36"/>
        <v>5.6673633920573305</v>
      </c>
      <c r="J157" s="68">
        <f t="shared" ref="J157" si="91">D157+H157</f>
        <v>11994245.859999999</v>
      </c>
      <c r="K157" s="31"/>
    </row>
    <row r="158" spans="1:11" ht="94.5" customHeight="1" x14ac:dyDescent="0.2">
      <c r="A158" s="29">
        <v>2133722</v>
      </c>
      <c r="B158" s="27" t="s">
        <v>82</v>
      </c>
      <c r="C158" s="28">
        <v>12673474.029999999</v>
      </c>
      <c r="D158" s="117">
        <v>11953438.859999999</v>
      </c>
      <c r="E158" s="28">
        <v>720035</v>
      </c>
      <c r="F158" s="28">
        <v>33046</v>
      </c>
      <c r="G158" s="28">
        <v>7761</v>
      </c>
      <c r="H158" s="28">
        <f t="shared" si="60"/>
        <v>40807</v>
      </c>
      <c r="I158" s="72">
        <f t="shared" si="36"/>
        <v>5.6673633920573305</v>
      </c>
      <c r="J158" s="72">
        <f t="shared" ref="J158" si="92">D158+H158</f>
        <v>11994245.859999999</v>
      </c>
      <c r="K158" s="72">
        <f>J158/C158%</f>
        <v>94.640552634643313</v>
      </c>
    </row>
    <row r="159" spans="1:11" ht="30.75" customHeight="1" x14ac:dyDescent="0.2">
      <c r="A159" s="29"/>
      <c r="B159" s="49" t="s">
        <v>34</v>
      </c>
      <c r="C159" s="31"/>
      <c r="D159" s="31">
        <f>SUM(D160:D161)</f>
        <v>765826.13</v>
      </c>
      <c r="E159" s="31">
        <f>SUM(E160:E161)</f>
        <v>5076215</v>
      </c>
      <c r="F159" s="31">
        <f>SUM(F160:F161)</f>
        <v>1728725</v>
      </c>
      <c r="G159" s="31">
        <f t="shared" ref="F159:G159" si="93">SUM(G160:G161)</f>
        <v>50261</v>
      </c>
      <c r="H159" s="31">
        <f t="shared" si="60"/>
        <v>1778986</v>
      </c>
      <c r="I159" s="68">
        <f t="shared" si="36"/>
        <v>35.045521121544297</v>
      </c>
      <c r="J159" s="68">
        <f t="shared" si="62"/>
        <v>2544812.13</v>
      </c>
      <c r="K159" s="31"/>
    </row>
    <row r="160" spans="1:11" ht="53.25" customHeight="1" x14ac:dyDescent="0.2">
      <c r="A160" s="29">
        <v>2251577</v>
      </c>
      <c r="B160" s="27" t="s">
        <v>35</v>
      </c>
      <c r="C160" s="28">
        <v>7215712.7999999998</v>
      </c>
      <c r="D160" s="28">
        <v>765826.13</v>
      </c>
      <c r="E160" s="28">
        <v>3853834</v>
      </c>
      <c r="F160" s="28">
        <v>515955</v>
      </c>
      <c r="G160" s="28">
        <v>50261</v>
      </c>
      <c r="H160" s="28">
        <f t="shared" si="60"/>
        <v>566216</v>
      </c>
      <c r="I160" s="72">
        <f t="shared" si="36"/>
        <v>14.692277871854367</v>
      </c>
      <c r="J160" s="72">
        <f t="shared" si="62"/>
        <v>1332042.1299999999</v>
      </c>
      <c r="K160" s="72">
        <f>J160/C160%</f>
        <v>18.460298613880529</v>
      </c>
    </row>
    <row r="161" spans="1:11" ht="78.75" customHeight="1" x14ac:dyDescent="0.2">
      <c r="A161" s="29">
        <v>2514802</v>
      </c>
      <c r="B161" s="27" t="s">
        <v>196</v>
      </c>
      <c r="C161" s="28">
        <v>1222380.6000000001</v>
      </c>
      <c r="D161" s="28">
        <v>0</v>
      </c>
      <c r="E161" s="28">
        <v>1222381</v>
      </c>
      <c r="F161" s="28">
        <v>1212770</v>
      </c>
      <c r="G161" s="28"/>
      <c r="H161" s="28">
        <f t="shared" si="60"/>
        <v>1212770</v>
      </c>
      <c r="I161" s="72">
        <f t="shared" ref="I161" si="94">H161/E161%</f>
        <v>99.213747595880506</v>
      </c>
      <c r="J161" s="72">
        <f t="shared" ref="J161" si="95">D161+H161</f>
        <v>1212770</v>
      </c>
      <c r="K161" s="72">
        <f>J161/C161%</f>
        <v>99.21378006162729</v>
      </c>
    </row>
    <row r="162" spans="1:11" ht="24" x14ac:dyDescent="0.2">
      <c r="A162" s="29"/>
      <c r="B162" s="49" t="s">
        <v>36</v>
      </c>
      <c r="C162" s="31"/>
      <c r="D162" s="31">
        <f>SUM(D163:D165)</f>
        <v>23183262.84</v>
      </c>
      <c r="E162" s="31">
        <f>SUM(E163:E165)</f>
        <v>4849158</v>
      </c>
      <c r="F162" s="31">
        <f>SUM(F163:F165)</f>
        <v>0</v>
      </c>
      <c r="G162" s="31">
        <f>SUM(G163:G165)</f>
        <v>0</v>
      </c>
      <c r="H162" s="31">
        <f t="shared" si="60"/>
        <v>0</v>
      </c>
      <c r="I162" s="68">
        <f t="shared" si="36"/>
        <v>0</v>
      </c>
      <c r="J162" s="68">
        <f t="shared" si="62"/>
        <v>23183262.84</v>
      </c>
      <c r="K162" s="31"/>
    </row>
    <row r="163" spans="1:11" ht="68.25" customHeight="1" x14ac:dyDescent="0.2">
      <c r="A163" s="29">
        <v>2057397</v>
      </c>
      <c r="B163" s="27" t="s">
        <v>218</v>
      </c>
      <c r="C163" s="28">
        <v>15164378.33</v>
      </c>
      <c r="D163" s="28">
        <v>13539638.01</v>
      </c>
      <c r="E163" s="28">
        <v>51328</v>
      </c>
      <c r="F163" s="28">
        <v>0</v>
      </c>
      <c r="G163" s="28"/>
      <c r="H163" s="28">
        <f t="shared" si="60"/>
        <v>0</v>
      </c>
      <c r="I163" s="72">
        <f t="shared" ref="I163" si="96">H163/E163%</f>
        <v>0</v>
      </c>
      <c r="J163" s="72">
        <f t="shared" ref="J163" si="97">D163+H163</f>
        <v>13539638.01</v>
      </c>
      <c r="K163" s="72">
        <f>J163/C163%</f>
        <v>89.285809911602215</v>
      </c>
    </row>
    <row r="164" spans="1:11" ht="51.75" customHeight="1" x14ac:dyDescent="0.2">
      <c r="A164" s="29">
        <v>2112841</v>
      </c>
      <c r="B164" s="27" t="s">
        <v>37</v>
      </c>
      <c r="C164" s="28">
        <v>21413189.73</v>
      </c>
      <c r="D164" s="28">
        <v>9643624.8300000001</v>
      </c>
      <c r="E164" s="28">
        <v>2938038</v>
      </c>
      <c r="F164" s="28">
        <v>0</v>
      </c>
      <c r="G164" s="28"/>
      <c r="H164" s="28">
        <f t="shared" si="60"/>
        <v>0</v>
      </c>
      <c r="I164" s="72">
        <f t="shared" si="36"/>
        <v>0</v>
      </c>
      <c r="J164" s="72">
        <f t="shared" si="62"/>
        <v>9643624.8300000001</v>
      </c>
      <c r="K164" s="72">
        <f>J164/C164%</f>
        <v>45.035909883566887</v>
      </c>
    </row>
    <row r="165" spans="1:11" ht="84" x14ac:dyDescent="0.2">
      <c r="A165" s="29">
        <v>2511458</v>
      </c>
      <c r="B165" s="27" t="s">
        <v>197</v>
      </c>
      <c r="C165" s="28">
        <v>3138472.21</v>
      </c>
      <c r="D165" s="28">
        <v>0</v>
      </c>
      <c r="E165" s="28">
        <v>1859792</v>
      </c>
      <c r="F165" s="28">
        <v>0</v>
      </c>
      <c r="G165" s="28"/>
      <c r="H165" s="28">
        <f t="shared" si="60"/>
        <v>0</v>
      </c>
      <c r="I165" s="72">
        <f t="shared" ref="I165" si="98">H165/E165%</f>
        <v>0</v>
      </c>
      <c r="J165" s="72">
        <f t="shared" ref="J165" si="99">D165+H165</f>
        <v>0</v>
      </c>
      <c r="K165" s="72">
        <f>J165/C165%</f>
        <v>0</v>
      </c>
    </row>
    <row r="166" spans="1:11" ht="34.5" customHeight="1" x14ac:dyDescent="0.2">
      <c r="A166" s="29" t="s">
        <v>69</v>
      </c>
      <c r="B166" s="49" t="s">
        <v>70</v>
      </c>
      <c r="C166" s="31"/>
      <c r="D166" s="31">
        <f>D167</f>
        <v>858046.01</v>
      </c>
      <c r="E166" s="31">
        <f>E167</f>
        <v>589098</v>
      </c>
      <c r="F166" s="31">
        <f>F167</f>
        <v>0</v>
      </c>
      <c r="G166" s="31">
        <f t="shared" ref="F166:G166" si="100">G167</f>
        <v>0</v>
      </c>
      <c r="H166" s="31">
        <f t="shared" si="60"/>
        <v>0</v>
      </c>
      <c r="I166" s="68">
        <f t="shared" si="36"/>
        <v>0</v>
      </c>
      <c r="J166" s="68">
        <f t="shared" si="62"/>
        <v>858046.01</v>
      </c>
      <c r="K166" s="31"/>
    </row>
    <row r="167" spans="1:11" ht="171" customHeight="1" x14ac:dyDescent="0.2">
      <c r="A167" s="29">
        <v>2426389</v>
      </c>
      <c r="B167" s="27" t="s">
        <v>86</v>
      </c>
      <c r="C167" s="28">
        <v>1447145</v>
      </c>
      <c r="D167" s="28">
        <v>858046.01</v>
      </c>
      <c r="E167" s="28">
        <v>589098</v>
      </c>
      <c r="F167" s="28">
        <v>0</v>
      </c>
      <c r="G167" s="28"/>
      <c r="H167" s="28">
        <f t="shared" si="60"/>
        <v>0</v>
      </c>
      <c r="I167" s="72">
        <f t="shared" si="36"/>
        <v>0</v>
      </c>
      <c r="J167" s="72">
        <f t="shared" ref="J167" si="101">D167+H167</f>
        <v>858046.01</v>
      </c>
      <c r="K167" s="72">
        <f>J167/C167%</f>
        <v>59.292331452618775</v>
      </c>
    </row>
    <row r="168" spans="1:11" s="35" customFormat="1" ht="12" x14ac:dyDescent="0.2">
      <c r="A168" s="94" t="s">
        <v>226</v>
      </c>
      <c r="B168" s="95"/>
      <c r="C168" s="96"/>
      <c r="D168" s="96"/>
      <c r="E168" s="24"/>
      <c r="F168" s="42"/>
      <c r="G168" s="42"/>
      <c r="H168" s="107"/>
      <c r="I168" s="41"/>
      <c r="J168" s="110"/>
      <c r="K168" s="41"/>
    </row>
    <row r="169" spans="1:11" s="35" customFormat="1" ht="12" x14ac:dyDescent="0.2">
      <c r="A169" s="97" t="s">
        <v>6</v>
      </c>
      <c r="B169" s="98"/>
      <c r="C169" s="96"/>
      <c r="D169" s="96"/>
      <c r="E169" s="48"/>
      <c r="F169" s="42"/>
      <c r="G169" s="42"/>
      <c r="H169" s="107"/>
      <c r="I169" s="41"/>
      <c r="J169" s="110"/>
      <c r="K169" s="41"/>
    </row>
    <row r="170" spans="1:11" ht="20.25" customHeight="1" x14ac:dyDescent="0.2">
      <c r="A170" s="99"/>
      <c r="B170" s="151" t="s">
        <v>11</v>
      </c>
      <c r="C170" s="152"/>
      <c r="D170" s="152"/>
      <c r="H170" s="107"/>
    </row>
    <row r="171" spans="1:11" ht="86.25" customHeight="1" x14ac:dyDescent="0.2">
      <c r="A171" s="83"/>
      <c r="B171" s="83" t="s">
        <v>227</v>
      </c>
      <c r="H171" s="107"/>
    </row>
    <row r="172" spans="1:11" ht="49.5" customHeight="1" x14ac:dyDescent="0.2">
      <c r="B172" s="132"/>
    </row>
    <row r="173" spans="1:11" ht="20.25" customHeight="1" x14ac:dyDescent="0.2"/>
    <row r="174" spans="1:11" ht="20.25" customHeight="1" x14ac:dyDescent="0.2"/>
    <row r="175" spans="1:11" ht="20.25" customHeight="1" x14ac:dyDescent="0.2"/>
    <row r="176" spans="1:11"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sheetData>
  <mergeCells count="10">
    <mergeCell ref="B170:D170"/>
    <mergeCell ref="E4:I4"/>
    <mergeCell ref="A4:A5"/>
    <mergeCell ref="B4:B5"/>
    <mergeCell ref="A1:K1"/>
    <mergeCell ref="A2:K2"/>
    <mergeCell ref="J4:J5"/>
    <mergeCell ref="K4:K5"/>
    <mergeCell ref="C4:C5"/>
    <mergeCell ref="D4:D5"/>
  </mergeCells>
  <phoneticPr fontId="6" type="noConversion"/>
  <hyperlinks>
    <hyperlink ref="B170"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P166"/>
  <sheetViews>
    <sheetView zoomScale="96" zoomScaleNormal="96" workbookViewId="0">
      <pane xSplit="2" ySplit="7" topLeftCell="C8" activePane="bottomRight" state="frozen"/>
      <selection pane="topRight" activeCell="C1" sqref="C1"/>
      <selection pane="bottomLeft" activeCell="A8" sqref="A8"/>
      <selection pane="bottomRight" activeCell="B8" sqref="B8"/>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68" t="s">
        <v>24</v>
      </c>
      <c r="B1" s="168"/>
      <c r="C1" s="168"/>
      <c r="D1" s="168"/>
      <c r="E1" s="168"/>
      <c r="F1" s="168"/>
      <c r="G1" s="168"/>
      <c r="H1" s="168"/>
      <c r="I1" s="168"/>
      <c r="J1" s="168"/>
      <c r="K1" s="168"/>
    </row>
    <row r="2" spans="1:11" ht="18" customHeight="1" x14ac:dyDescent="0.2">
      <c r="A2" s="157" t="s">
        <v>202</v>
      </c>
      <c r="B2" s="157"/>
      <c r="C2" s="157"/>
      <c r="D2" s="157"/>
      <c r="E2" s="157"/>
      <c r="F2" s="157"/>
      <c r="G2" s="157"/>
      <c r="H2" s="157"/>
      <c r="I2" s="157"/>
      <c r="J2" s="157"/>
      <c r="K2" s="157"/>
    </row>
    <row r="3" spans="1:11" ht="25.5" customHeight="1" x14ac:dyDescent="0.2">
      <c r="B3" s="22"/>
      <c r="C3" s="121"/>
      <c r="D3" s="121"/>
      <c r="E3" s="121"/>
      <c r="F3" s="124"/>
      <c r="G3" s="124"/>
      <c r="H3" s="121"/>
      <c r="I3" s="121"/>
      <c r="J3" s="124"/>
      <c r="K3" s="121"/>
    </row>
    <row r="4" spans="1:11" ht="20.25" customHeight="1" x14ac:dyDescent="0.2">
      <c r="A4" s="172" t="s">
        <v>46</v>
      </c>
      <c r="B4" s="174" t="s">
        <v>5</v>
      </c>
      <c r="C4" s="171" t="s">
        <v>22</v>
      </c>
      <c r="D4" s="162" t="s">
        <v>77</v>
      </c>
      <c r="E4" s="164" t="s">
        <v>75</v>
      </c>
      <c r="F4" s="165"/>
      <c r="G4" s="165"/>
      <c r="H4" s="165"/>
      <c r="I4" s="163"/>
      <c r="J4" s="166" t="s">
        <v>8</v>
      </c>
      <c r="K4" s="169" t="s">
        <v>23</v>
      </c>
    </row>
    <row r="5" spans="1:11" s="25" customFormat="1" ht="65.25" customHeight="1" thickBot="1" x14ac:dyDescent="0.25">
      <c r="A5" s="173"/>
      <c r="B5" s="171"/>
      <c r="C5" s="171"/>
      <c r="D5" s="163"/>
      <c r="E5" s="13" t="s">
        <v>78</v>
      </c>
      <c r="F5" s="15" t="s">
        <v>221</v>
      </c>
      <c r="G5" s="131" t="s">
        <v>222</v>
      </c>
      <c r="H5" s="14" t="s">
        <v>76</v>
      </c>
      <c r="I5" s="16" t="s">
        <v>7</v>
      </c>
      <c r="J5" s="167"/>
      <c r="K5" s="170"/>
    </row>
    <row r="6" spans="1:11" s="59" customFormat="1" ht="18.75" customHeight="1" x14ac:dyDescent="0.25">
      <c r="A6" s="57"/>
      <c r="B6" s="56" t="s">
        <v>10</v>
      </c>
      <c r="C6" s="58"/>
      <c r="D6" s="81">
        <f>D7+D15</f>
        <v>317188398.27000004</v>
      </c>
      <c r="E6" s="81">
        <f>E7+E15</f>
        <v>22091296</v>
      </c>
      <c r="F6" s="81">
        <f>F7+F15</f>
        <v>693853</v>
      </c>
      <c r="G6" s="81">
        <f>G7+G15</f>
        <v>37540</v>
      </c>
      <c r="H6" s="81">
        <f>+F6+G6</f>
        <v>731393</v>
      </c>
      <c r="I6" s="82">
        <f t="shared" ref="I6:I16" si="0">H6/E6%</f>
        <v>3.3107745240478423</v>
      </c>
      <c r="J6" s="130">
        <f>D6+H6</f>
        <v>317919791.27000004</v>
      </c>
      <c r="K6" s="90"/>
    </row>
    <row r="7" spans="1:11" ht="21.75" customHeight="1" x14ac:dyDescent="0.2">
      <c r="A7" s="60"/>
      <c r="B7" s="49" t="s">
        <v>25</v>
      </c>
      <c r="C7" s="31"/>
      <c r="D7" s="31">
        <f>SUM(D8:D14)</f>
        <v>13556032.129999999</v>
      </c>
      <c r="E7" s="31">
        <f>SUM(E8:E14)</f>
        <v>3671514</v>
      </c>
      <c r="F7" s="31">
        <f>SUM(F8:F14)</f>
        <v>402043</v>
      </c>
      <c r="G7" s="31">
        <f t="shared" ref="F7:G7" si="1">SUM(G8:G14)</f>
        <v>37540</v>
      </c>
      <c r="H7" s="31">
        <f>+F7+G7</f>
        <v>439583</v>
      </c>
      <c r="I7" s="50">
        <f t="shared" si="0"/>
        <v>11.97279923214238</v>
      </c>
      <c r="J7" s="50">
        <f t="shared" ref="J7:J16" si="2">D7+H7</f>
        <v>13995615.129999999</v>
      </c>
      <c r="K7" s="68"/>
    </row>
    <row r="8" spans="1:11" ht="66" customHeight="1" x14ac:dyDescent="0.2">
      <c r="A8" s="29">
        <v>2178584</v>
      </c>
      <c r="B8" s="27" t="s">
        <v>59</v>
      </c>
      <c r="C8" s="88">
        <v>13590587</v>
      </c>
      <c r="D8" s="88">
        <v>8222406.3799999999</v>
      </c>
      <c r="E8" s="88">
        <v>1727867</v>
      </c>
      <c r="F8" s="88">
        <v>0</v>
      </c>
      <c r="G8" s="88"/>
      <c r="H8" s="88">
        <f t="shared" ref="H8:H18" si="3">+F8+G8</f>
        <v>0</v>
      </c>
      <c r="I8" s="89">
        <f t="shared" si="0"/>
        <v>0</v>
      </c>
      <c r="J8" s="89">
        <f>D8+H8</f>
        <v>8222406.3799999999</v>
      </c>
      <c r="K8" s="91">
        <f t="shared" ref="K8:K14" si="4">J8/C8%</f>
        <v>60.500744964143202</v>
      </c>
    </row>
    <row r="9" spans="1:11" ht="66" customHeight="1" x14ac:dyDescent="0.2">
      <c r="A9" s="29">
        <v>2271925</v>
      </c>
      <c r="B9" s="27" t="s">
        <v>117</v>
      </c>
      <c r="C9" s="88"/>
      <c r="D9" s="88">
        <v>483841</v>
      </c>
      <c r="E9" s="88">
        <v>1111375</v>
      </c>
      <c r="F9" s="88">
        <v>154500</v>
      </c>
      <c r="G9" s="88">
        <v>4500</v>
      </c>
      <c r="H9" s="88">
        <f t="shared" si="3"/>
        <v>159000</v>
      </c>
      <c r="I9" s="89">
        <f t="shared" ref="I9" si="5">H9/E9%</f>
        <v>14.306602181981779</v>
      </c>
      <c r="J9" s="89">
        <f t="shared" ref="J9" si="6">D9+H9</f>
        <v>642841</v>
      </c>
      <c r="K9" s="91"/>
    </row>
    <row r="10" spans="1:11" ht="96" x14ac:dyDescent="0.2">
      <c r="A10" s="29">
        <v>2427710</v>
      </c>
      <c r="B10" s="27" t="s">
        <v>44</v>
      </c>
      <c r="C10" s="88">
        <v>6202228</v>
      </c>
      <c r="D10" s="88">
        <v>2644993.58</v>
      </c>
      <c r="E10" s="88">
        <v>33040</v>
      </c>
      <c r="F10" s="88">
        <v>0</v>
      </c>
      <c r="G10" s="88">
        <v>33040</v>
      </c>
      <c r="H10" s="88">
        <f t="shared" si="3"/>
        <v>33040</v>
      </c>
      <c r="I10" s="89">
        <f t="shared" si="0"/>
        <v>100</v>
      </c>
      <c r="J10" s="89">
        <f t="shared" si="2"/>
        <v>2678033.58</v>
      </c>
      <c r="K10" s="91">
        <f t="shared" si="4"/>
        <v>43.178573570658806</v>
      </c>
    </row>
    <row r="11" spans="1:11" ht="88.5" customHeight="1" x14ac:dyDescent="0.2">
      <c r="A11" s="29">
        <v>2443550</v>
      </c>
      <c r="B11" s="27" t="s">
        <v>43</v>
      </c>
      <c r="C11" s="88">
        <v>13511427.77</v>
      </c>
      <c r="D11" s="88">
        <v>1694005.17</v>
      </c>
      <c r="E11" s="88">
        <v>328112</v>
      </c>
      <c r="F11" s="88">
        <v>117639</v>
      </c>
      <c r="G11" s="88"/>
      <c r="H11" s="88">
        <f t="shared" si="3"/>
        <v>117639</v>
      </c>
      <c r="I11" s="89">
        <f t="shared" si="0"/>
        <v>35.853306188130887</v>
      </c>
      <c r="J11" s="89">
        <f t="shared" si="2"/>
        <v>1811644.17</v>
      </c>
      <c r="K11" s="91">
        <f t="shared" si="4"/>
        <v>13.408236352507991</v>
      </c>
    </row>
    <row r="12" spans="1:11" ht="68.25" customHeight="1" x14ac:dyDescent="0.2">
      <c r="A12" s="29">
        <v>2461958</v>
      </c>
      <c r="B12" s="27" t="s">
        <v>60</v>
      </c>
      <c r="C12" s="88">
        <v>8960547.6300000008</v>
      </c>
      <c r="D12" s="88">
        <v>0</v>
      </c>
      <c r="E12" s="88">
        <v>324760</v>
      </c>
      <c r="F12" s="88">
        <v>129904</v>
      </c>
      <c r="G12" s="88"/>
      <c r="H12" s="88">
        <f t="shared" si="3"/>
        <v>129904</v>
      </c>
      <c r="I12" s="89">
        <f t="shared" si="0"/>
        <v>40</v>
      </c>
      <c r="J12" s="89">
        <f t="shared" si="2"/>
        <v>129904</v>
      </c>
      <c r="K12" s="91">
        <f t="shared" si="4"/>
        <v>1.4497328217427263</v>
      </c>
    </row>
    <row r="13" spans="1:11" ht="90.75" customHeight="1" x14ac:dyDescent="0.2">
      <c r="A13" s="29">
        <v>2493459</v>
      </c>
      <c r="B13" s="27" t="s">
        <v>72</v>
      </c>
      <c r="C13" s="88">
        <v>1346414.93</v>
      </c>
      <c r="D13" s="88">
        <v>510786</v>
      </c>
      <c r="E13" s="88">
        <v>96860</v>
      </c>
      <c r="F13" s="88">
        <v>0</v>
      </c>
      <c r="G13" s="88"/>
      <c r="H13" s="88">
        <f t="shared" si="3"/>
        <v>0</v>
      </c>
      <c r="I13" s="89">
        <f t="shared" si="0"/>
        <v>0</v>
      </c>
      <c r="J13" s="89">
        <f t="shared" si="2"/>
        <v>510786</v>
      </c>
      <c r="K13" s="91">
        <f t="shared" si="4"/>
        <v>37.936745101303949</v>
      </c>
    </row>
    <row r="14" spans="1:11" ht="104.25" customHeight="1" x14ac:dyDescent="0.2">
      <c r="A14" s="29">
        <v>2509331</v>
      </c>
      <c r="B14" s="27" t="s">
        <v>99</v>
      </c>
      <c r="C14" s="88">
        <v>330406</v>
      </c>
      <c r="D14" s="88">
        <v>0</v>
      </c>
      <c r="E14" s="88">
        <v>49500</v>
      </c>
      <c r="F14" s="88">
        <v>0</v>
      </c>
      <c r="G14" s="88"/>
      <c r="H14" s="88">
        <f t="shared" si="3"/>
        <v>0</v>
      </c>
      <c r="I14" s="89">
        <f t="shared" ref="I14" si="7">H14/E14%</f>
        <v>0</v>
      </c>
      <c r="J14" s="89">
        <f t="shared" ref="J14" si="8">D14+H14</f>
        <v>0</v>
      </c>
      <c r="K14" s="91">
        <f t="shared" si="4"/>
        <v>0</v>
      </c>
    </row>
    <row r="15" spans="1:11" ht="28.5" customHeight="1" x14ac:dyDescent="0.2">
      <c r="A15" s="29"/>
      <c r="B15" s="49" t="s">
        <v>26</v>
      </c>
      <c r="C15" s="31"/>
      <c r="D15" s="31">
        <f>SUM(D16:D18)</f>
        <v>303632366.14000005</v>
      </c>
      <c r="E15" s="31">
        <f>SUM(E16:E18)</f>
        <v>18419782</v>
      </c>
      <c r="F15" s="31">
        <f>SUM(F16:F18)</f>
        <v>291810</v>
      </c>
      <c r="G15" s="31">
        <f t="shared" ref="F15:G15" si="9">SUM(G16:G18)</f>
        <v>0</v>
      </c>
      <c r="H15" s="31">
        <f t="shared" si="3"/>
        <v>291810</v>
      </c>
      <c r="I15" s="50">
        <f t="shared" si="0"/>
        <v>1.5842207035892173</v>
      </c>
      <c r="J15" s="50">
        <f t="shared" si="2"/>
        <v>303924176.14000005</v>
      </c>
      <c r="K15" s="68"/>
    </row>
    <row r="16" spans="1:11" ht="61.5" customHeight="1" x14ac:dyDescent="0.2">
      <c r="A16" s="135">
        <v>2193990</v>
      </c>
      <c r="B16" s="136" t="s">
        <v>38</v>
      </c>
      <c r="C16" s="137">
        <v>319765088.17000002</v>
      </c>
      <c r="D16" s="138">
        <v>303448097.84000003</v>
      </c>
      <c r="E16" s="138">
        <v>17049486</v>
      </c>
      <c r="F16" s="138">
        <v>291810</v>
      </c>
      <c r="G16" s="138"/>
      <c r="H16" s="138">
        <f t="shared" si="3"/>
        <v>291810</v>
      </c>
      <c r="I16" s="139">
        <f t="shared" si="0"/>
        <v>1.711547198548977</v>
      </c>
      <c r="J16" s="139">
        <f t="shared" si="2"/>
        <v>303739907.84000003</v>
      </c>
      <c r="K16" s="140">
        <f>J16/C16%</f>
        <v>94.98845217227705</v>
      </c>
    </row>
    <row r="17" spans="1:146" ht="87.75" customHeight="1" x14ac:dyDescent="0.2">
      <c r="A17" s="135">
        <v>2462000</v>
      </c>
      <c r="B17" s="27" t="s">
        <v>198</v>
      </c>
      <c r="C17" s="88">
        <v>2195154.08</v>
      </c>
      <c r="D17" s="88">
        <v>184268.3</v>
      </c>
      <c r="E17" s="138">
        <v>925242</v>
      </c>
      <c r="F17" s="138">
        <v>0</v>
      </c>
      <c r="G17" s="88"/>
      <c r="H17" s="88">
        <f t="shared" si="3"/>
        <v>0</v>
      </c>
      <c r="I17" s="139">
        <f t="shared" ref="I17:I18" si="10">H17/E17%</f>
        <v>0</v>
      </c>
      <c r="J17" s="139">
        <f t="shared" ref="J17:J18" si="11">D17+H17</f>
        <v>184268.3</v>
      </c>
      <c r="K17" s="140">
        <f t="shared" ref="K17:K18" si="12">J17/C17%</f>
        <v>8.3943219147514228</v>
      </c>
    </row>
    <row r="18" spans="1:146" ht="109.5" customHeight="1" x14ac:dyDescent="0.2">
      <c r="A18" s="135">
        <v>2479765</v>
      </c>
      <c r="B18" s="27" t="s">
        <v>199</v>
      </c>
      <c r="C18" s="88">
        <v>1695105.36</v>
      </c>
      <c r="D18" s="88">
        <v>0</v>
      </c>
      <c r="E18" s="88">
        <v>445054</v>
      </c>
      <c r="F18" s="88">
        <v>0</v>
      </c>
      <c r="G18" s="88"/>
      <c r="H18" s="88">
        <f t="shared" si="3"/>
        <v>0</v>
      </c>
      <c r="I18" s="89">
        <f t="shared" si="10"/>
        <v>0</v>
      </c>
      <c r="J18" s="89">
        <f t="shared" si="11"/>
        <v>0</v>
      </c>
      <c r="K18" s="91">
        <f t="shared" si="12"/>
        <v>0</v>
      </c>
    </row>
    <row r="19" spans="1:146" s="33" customFormat="1" ht="20.25" customHeight="1" x14ac:dyDescent="0.2">
      <c r="A19" s="62" t="s">
        <v>226</v>
      </c>
      <c r="B19" s="63"/>
      <c r="C19" s="64"/>
      <c r="D19" s="26"/>
      <c r="E19" s="83"/>
      <c r="F19" s="100"/>
      <c r="G19" s="100"/>
      <c r="H19" s="23"/>
      <c r="I19" s="23"/>
      <c r="J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row>
    <row r="20" spans="1:146" s="33" customFormat="1" ht="16.5" customHeight="1" x14ac:dyDescent="0.2">
      <c r="A20" s="65" t="s">
        <v>6</v>
      </c>
      <c r="B20" s="66"/>
      <c r="C20" s="64"/>
      <c r="D20" s="26"/>
      <c r="E20" s="83"/>
      <c r="F20" s="100"/>
      <c r="G20" s="100"/>
      <c r="H20" s="23"/>
      <c r="I20" s="23"/>
      <c r="J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row>
    <row r="21" spans="1:146" s="33" customFormat="1" x14ac:dyDescent="0.2">
      <c r="A21" s="67"/>
      <c r="B21" s="151" t="s">
        <v>11</v>
      </c>
      <c r="C21" s="146"/>
      <c r="D21" s="146"/>
      <c r="E21" s="101"/>
      <c r="F21" s="100"/>
      <c r="G21" s="100"/>
      <c r="H21" s="23"/>
      <c r="I21" s="23"/>
      <c r="J21" s="80"/>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row>
    <row r="22" spans="1:146" ht="51" customHeight="1" x14ac:dyDescent="0.2">
      <c r="A22" s="102"/>
      <c r="B22" s="83" t="s">
        <v>228</v>
      </c>
      <c r="C22" s="83"/>
      <c r="E22" s="83"/>
      <c r="F22" s="100"/>
      <c r="G22" s="100"/>
    </row>
    <row r="23" spans="1:146" x14ac:dyDescent="0.2">
      <c r="B23" s="74"/>
      <c r="C23" s="74"/>
      <c r="F23" s="23"/>
      <c r="G23" s="23"/>
    </row>
    <row r="24" spans="1:146" x14ac:dyDescent="0.2">
      <c r="B24" s="74"/>
      <c r="C24" s="74"/>
      <c r="F24" s="23"/>
      <c r="G24" s="23"/>
    </row>
    <row r="25" spans="1:146" x14ac:dyDescent="0.2">
      <c r="B25" s="74"/>
      <c r="C25" s="74"/>
      <c r="F25" s="23"/>
      <c r="G25" s="23"/>
    </row>
    <row r="26" spans="1:146" x14ac:dyDescent="0.2">
      <c r="B26" s="75"/>
      <c r="C26" s="74"/>
      <c r="F26" s="23"/>
      <c r="G26" s="23"/>
    </row>
    <row r="27" spans="1:146" x14ac:dyDescent="0.2">
      <c r="F27" s="23"/>
      <c r="G27" s="23"/>
    </row>
    <row r="28" spans="1:146" ht="15" x14ac:dyDescent="0.25">
      <c r="B28" s="76"/>
      <c r="F28" s="23"/>
      <c r="G28" s="23"/>
    </row>
    <row r="29" spans="1:146" ht="15" x14ac:dyDescent="0.25">
      <c r="B29" s="93"/>
      <c r="F29" s="23"/>
      <c r="G29" s="23"/>
    </row>
    <row r="30" spans="1:146" x14ac:dyDescent="0.2">
      <c r="B30" s="79"/>
      <c r="F30" s="23"/>
      <c r="G30" s="23"/>
    </row>
    <row r="31" spans="1:146" x14ac:dyDescent="0.2">
      <c r="F31" s="23"/>
      <c r="G31" s="23"/>
    </row>
    <row r="32" spans="1:146" x14ac:dyDescent="0.2">
      <c r="F32" s="23"/>
      <c r="G32" s="23"/>
    </row>
    <row r="33" spans="6:7" x14ac:dyDescent="0.2">
      <c r="F33" s="23"/>
      <c r="G33" s="23"/>
    </row>
    <row r="34" spans="6:7" x14ac:dyDescent="0.2">
      <c r="F34" s="23"/>
      <c r="G34" s="23"/>
    </row>
    <row r="35" spans="6:7" x14ac:dyDescent="0.2">
      <c r="F35" s="23"/>
      <c r="G35" s="23"/>
    </row>
    <row r="36" spans="6:7" x14ac:dyDescent="0.2">
      <c r="F36" s="23"/>
      <c r="G36" s="23"/>
    </row>
    <row r="37" spans="6:7" x14ac:dyDescent="0.2">
      <c r="F37" s="23"/>
      <c r="G37" s="23"/>
    </row>
    <row r="38" spans="6:7" x14ac:dyDescent="0.2">
      <c r="F38" s="23"/>
      <c r="G38" s="23"/>
    </row>
    <row r="39" spans="6:7" x14ac:dyDescent="0.2">
      <c r="F39" s="23"/>
      <c r="G39" s="23"/>
    </row>
    <row r="40" spans="6:7" x14ac:dyDescent="0.2">
      <c r="F40" s="23"/>
      <c r="G40" s="23"/>
    </row>
    <row r="41" spans="6:7" x14ac:dyDescent="0.2">
      <c r="F41" s="23"/>
      <c r="G41" s="23"/>
    </row>
    <row r="42" spans="6:7" x14ac:dyDescent="0.2">
      <c r="F42" s="23"/>
      <c r="G42" s="23"/>
    </row>
    <row r="43" spans="6:7" x14ac:dyDescent="0.2">
      <c r="F43" s="23"/>
      <c r="G43" s="23"/>
    </row>
    <row r="44" spans="6:7" x14ac:dyDescent="0.2">
      <c r="F44" s="23"/>
      <c r="G44" s="23"/>
    </row>
    <row r="45" spans="6:7" x14ac:dyDescent="0.2">
      <c r="F45" s="23"/>
      <c r="G45" s="23"/>
    </row>
    <row r="46" spans="6:7" x14ac:dyDescent="0.2">
      <c r="F46" s="23"/>
      <c r="G46" s="23"/>
    </row>
    <row r="47" spans="6:7" x14ac:dyDescent="0.2">
      <c r="F47" s="23"/>
      <c r="G47" s="23"/>
    </row>
    <row r="48" spans="6: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3:7" x14ac:dyDescent="0.2">
      <c r="F65" s="23"/>
      <c r="G65" s="23"/>
    </row>
    <row r="66" spans="3:7" x14ac:dyDescent="0.2">
      <c r="F66" s="23"/>
      <c r="G66" s="23"/>
    </row>
    <row r="67" spans="3:7" x14ac:dyDescent="0.2">
      <c r="F67" s="23"/>
      <c r="G67" s="23"/>
    </row>
    <row r="68" spans="3:7" x14ac:dyDescent="0.2">
      <c r="F68" s="23"/>
      <c r="G68" s="23"/>
    </row>
    <row r="69" spans="3:7" x14ac:dyDescent="0.2">
      <c r="F69" s="23"/>
      <c r="G69" s="23"/>
    </row>
    <row r="70" spans="3:7" x14ac:dyDescent="0.2">
      <c r="F70" s="23"/>
      <c r="G70" s="23"/>
    </row>
    <row r="71" spans="3:7" x14ac:dyDescent="0.2">
      <c r="F71" s="23"/>
      <c r="G71" s="23"/>
    </row>
    <row r="72" spans="3:7" x14ac:dyDescent="0.2">
      <c r="F72" s="23"/>
      <c r="G72" s="23"/>
    </row>
    <row r="73" spans="3:7" x14ac:dyDescent="0.2">
      <c r="C73" s="43"/>
      <c r="F73" s="23"/>
      <c r="G73" s="23"/>
    </row>
    <row r="74" spans="3:7" x14ac:dyDescent="0.2">
      <c r="F74" s="23"/>
      <c r="G74" s="23"/>
    </row>
    <row r="75" spans="3:7" x14ac:dyDescent="0.2">
      <c r="F75" s="23"/>
      <c r="G75" s="23"/>
    </row>
    <row r="76" spans="3:7" x14ac:dyDescent="0.2">
      <c r="F76" s="23"/>
      <c r="G76" s="23"/>
    </row>
    <row r="77" spans="3:7" x14ac:dyDescent="0.2">
      <c r="F77" s="23"/>
      <c r="G77" s="23"/>
    </row>
    <row r="78" spans="3:7" x14ac:dyDescent="0.2">
      <c r="F78" s="23"/>
      <c r="G78" s="23"/>
    </row>
    <row r="79" spans="3:7" x14ac:dyDescent="0.2">
      <c r="F79" s="23"/>
      <c r="G79" s="23"/>
    </row>
    <row r="80" spans="3:7" x14ac:dyDescent="0.2">
      <c r="F80" s="23"/>
      <c r="G80" s="23"/>
    </row>
    <row r="81" spans="6:7" x14ac:dyDescent="0.2">
      <c r="F81" s="23"/>
      <c r="G81" s="23"/>
    </row>
    <row r="82" spans="6:7" x14ac:dyDescent="0.2">
      <c r="F82" s="23"/>
      <c r="G82" s="23"/>
    </row>
    <row r="83" spans="6:7" x14ac:dyDescent="0.2">
      <c r="F83" s="23"/>
      <c r="G83" s="23"/>
    </row>
    <row r="84" spans="6:7" x14ac:dyDescent="0.2">
      <c r="F84" s="23"/>
      <c r="G84" s="23"/>
    </row>
    <row r="85" spans="6:7" x14ac:dyDescent="0.2">
      <c r="F85" s="23"/>
      <c r="G85" s="23"/>
    </row>
    <row r="86" spans="6:7" x14ac:dyDescent="0.2">
      <c r="F86" s="23"/>
      <c r="G86" s="23"/>
    </row>
    <row r="87" spans="6:7" x14ac:dyDescent="0.2">
      <c r="F87" s="23"/>
      <c r="G87" s="23"/>
    </row>
    <row r="88" spans="6:7" x14ac:dyDescent="0.2">
      <c r="F88" s="23"/>
      <c r="G88" s="23"/>
    </row>
    <row r="89" spans="6:7" x14ac:dyDescent="0.2">
      <c r="F89" s="23"/>
      <c r="G89" s="23"/>
    </row>
    <row r="90" spans="6:7" x14ac:dyDescent="0.2">
      <c r="F90" s="23"/>
      <c r="G90" s="23"/>
    </row>
    <row r="91" spans="6:7" x14ac:dyDescent="0.2">
      <c r="F91" s="23"/>
      <c r="G91" s="23"/>
    </row>
    <row r="92" spans="6:7" x14ac:dyDescent="0.2">
      <c r="F92" s="23"/>
      <c r="G92" s="23"/>
    </row>
    <row r="93" spans="6:7" x14ac:dyDescent="0.2">
      <c r="F93" s="23"/>
      <c r="G93" s="23"/>
    </row>
    <row r="94" spans="6:7" x14ac:dyDescent="0.2">
      <c r="F94" s="23"/>
      <c r="G94" s="23"/>
    </row>
    <row r="95" spans="6:7" x14ac:dyDescent="0.2">
      <c r="F95" s="23"/>
      <c r="G95" s="23"/>
    </row>
    <row r="96" spans="6: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sheetData>
  <mergeCells count="10">
    <mergeCell ref="E4:I4"/>
    <mergeCell ref="B21:D21"/>
    <mergeCell ref="J4:J5"/>
    <mergeCell ref="A1:K1"/>
    <mergeCell ref="K4:K5"/>
    <mergeCell ref="A2:K2"/>
    <mergeCell ref="C4:C5"/>
    <mergeCell ref="D4:D5"/>
    <mergeCell ref="A4:A5"/>
    <mergeCell ref="B4:B5"/>
  </mergeCells>
  <hyperlinks>
    <hyperlink ref="B21"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2021-06-09T04:21:31Z</dcterms:modified>
</cp:coreProperties>
</file>