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1\Agosto 2021\"/>
    </mc:Choice>
  </mc:AlternateContent>
  <bookViews>
    <workbookView xWindow="0" yWindow="0" windowWidth="28800" windowHeight="12435"/>
  </bookViews>
  <sheets>
    <sheet name="CONSOLIDADO" sheetId="11" r:id="rId1"/>
    <sheet name="PLIEGO MINSA" sheetId="5" r:id="rId2"/>
    <sheet name="UE ADSCRITAS AL PLIEGO MINSA" sheetId="9" r:id="rId3"/>
  </sheets>
  <definedNames>
    <definedName name="_xlnm._FilterDatabase" localSheetId="1" hidden="1">'PLIEGO MINSA'!$A$5:$K$203</definedName>
    <definedName name="_xlnm._FilterDatabase" localSheetId="2" hidden="1">'UE ADSCRITAS AL PLIEGO MINSA'!#REF!</definedName>
    <definedName name="_xlnm.Print_Area" localSheetId="0">CONSOLIDADO!$B$2:$E$35</definedName>
    <definedName name="_xlnm.Print_Area" localSheetId="1">'PLIEGO MINSA'!$A$1:$K$203</definedName>
    <definedName name="_xlnm.Print_Area" localSheetId="2">'UE ADSCRITAS AL PLIEGO MINSA'!$A$1:$K$25</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15" i="9" l="1"/>
  <c r="F6" i="9" s="1"/>
  <c r="H8" i="9"/>
  <c r="H9" i="9"/>
  <c r="H10" i="9"/>
  <c r="H11" i="9"/>
  <c r="H12" i="9"/>
  <c r="H13" i="9"/>
  <c r="H14" i="9"/>
  <c r="H16" i="9"/>
  <c r="H17" i="9"/>
  <c r="H18" i="9"/>
  <c r="H19" i="9"/>
  <c r="H20" i="9"/>
  <c r="H21" i="9"/>
  <c r="F7" i="9"/>
  <c r="G7" i="9"/>
  <c r="H7" i="9" s="1"/>
  <c r="G198" i="5" l="1"/>
  <c r="H198" i="5" s="1"/>
  <c r="F198" i="5"/>
  <c r="G194" i="5"/>
  <c r="F194" i="5"/>
  <c r="G185" i="5"/>
  <c r="F185" i="5"/>
  <c r="G183" i="5"/>
  <c r="F183" i="5"/>
  <c r="G108" i="5"/>
  <c r="F108" i="5"/>
  <c r="G105" i="5"/>
  <c r="H105" i="5" s="1"/>
  <c r="F105" i="5"/>
  <c r="G102" i="5"/>
  <c r="H102" i="5" s="1"/>
  <c r="F102" i="5"/>
  <c r="G97" i="5"/>
  <c r="F97" i="5"/>
  <c r="G94" i="5"/>
  <c r="F94" i="5"/>
  <c r="H94" i="5" s="1"/>
  <c r="G91" i="5"/>
  <c r="F91" i="5"/>
  <c r="G88" i="5"/>
  <c r="F88" i="5"/>
  <c r="G85" i="5"/>
  <c r="F85" i="5"/>
  <c r="G83" i="5"/>
  <c r="F83" i="5"/>
  <c r="G80" i="5"/>
  <c r="F80" i="5"/>
  <c r="F77" i="5"/>
  <c r="G77" i="5"/>
  <c r="F75" i="5"/>
  <c r="G75" i="5"/>
  <c r="F7" i="5"/>
  <c r="G7" i="5"/>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6" i="5"/>
  <c r="H77" i="5"/>
  <c r="H78" i="5"/>
  <c r="H79" i="5"/>
  <c r="H81" i="5"/>
  <c r="H82" i="5"/>
  <c r="H84" i="5"/>
  <c r="H85" i="5"/>
  <c r="H86" i="5"/>
  <c r="H87" i="5"/>
  <c r="H89" i="5"/>
  <c r="H90" i="5"/>
  <c r="H92" i="5"/>
  <c r="H93" i="5"/>
  <c r="H95" i="5"/>
  <c r="H96" i="5"/>
  <c r="H98" i="5"/>
  <c r="H99" i="5"/>
  <c r="H100" i="5"/>
  <c r="H101" i="5"/>
  <c r="H103" i="5"/>
  <c r="H104" i="5"/>
  <c r="H106" i="5"/>
  <c r="H107" i="5"/>
  <c r="H109" i="5"/>
  <c r="H110" i="5"/>
  <c r="H111" i="5"/>
  <c r="H112" i="5"/>
  <c r="H113" i="5"/>
  <c r="H114" i="5"/>
  <c r="H115" i="5"/>
  <c r="H116" i="5"/>
  <c r="H117" i="5"/>
  <c r="H118" i="5"/>
  <c r="H119" i="5"/>
  <c r="H120" i="5"/>
  <c r="H121" i="5"/>
  <c r="H122" i="5"/>
  <c r="H123" i="5"/>
  <c r="H124" i="5"/>
  <c r="H125" i="5"/>
  <c r="H126" i="5"/>
  <c r="H127" i="5"/>
  <c r="H128" i="5"/>
  <c r="H129" i="5"/>
  <c r="H130" i="5"/>
  <c r="H131" i="5"/>
  <c r="H132" i="5"/>
  <c r="H133" i="5"/>
  <c r="H134" i="5"/>
  <c r="H135" i="5"/>
  <c r="H136" i="5"/>
  <c r="H137" i="5"/>
  <c r="H138" i="5"/>
  <c r="H139" i="5"/>
  <c r="H140" i="5"/>
  <c r="J140" i="5" s="1"/>
  <c r="K140" i="5" s="1"/>
  <c r="H141" i="5"/>
  <c r="J141" i="5" s="1"/>
  <c r="K141" i="5" s="1"/>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4" i="5"/>
  <c r="H185" i="5"/>
  <c r="H186" i="5"/>
  <c r="H187" i="5"/>
  <c r="H188" i="5"/>
  <c r="H189" i="5"/>
  <c r="J189" i="5" s="1"/>
  <c r="K189" i="5" s="1"/>
  <c r="H190" i="5"/>
  <c r="J190" i="5" s="1"/>
  <c r="K190" i="5" s="1"/>
  <c r="H191" i="5"/>
  <c r="H192" i="5"/>
  <c r="J192" i="5" s="1"/>
  <c r="K192" i="5" s="1"/>
  <c r="H193" i="5"/>
  <c r="J193" i="5" s="1"/>
  <c r="K193" i="5" s="1"/>
  <c r="H195" i="5"/>
  <c r="H196" i="5"/>
  <c r="H197" i="5"/>
  <c r="H199" i="5"/>
  <c r="H200" i="5"/>
  <c r="J126" i="5"/>
  <c r="K126" i="5" s="1"/>
  <c r="J191" i="5"/>
  <c r="K191" i="5" s="1"/>
  <c r="I87" i="5"/>
  <c r="D85" i="5"/>
  <c r="D185" i="5"/>
  <c r="D198" i="5"/>
  <c r="J200" i="5"/>
  <c r="K200" i="5" s="1"/>
  <c r="J188" i="5"/>
  <c r="K188" i="5" s="1"/>
  <c r="J87" i="5"/>
  <c r="K87" i="5" s="1"/>
  <c r="E85" i="5"/>
  <c r="E198" i="5"/>
  <c r="E185" i="5"/>
  <c r="I190" i="5" l="1"/>
  <c r="H88" i="5"/>
  <c r="H83" i="5"/>
  <c r="G6" i="5"/>
  <c r="F6" i="5"/>
  <c r="I193" i="5"/>
  <c r="I200" i="5"/>
  <c r="I189" i="5"/>
  <c r="I192" i="5"/>
  <c r="I188" i="5"/>
  <c r="I191" i="5"/>
  <c r="I141" i="5"/>
  <c r="I140" i="5"/>
  <c r="I126" i="5"/>
  <c r="C24" i="11"/>
  <c r="H194" i="5"/>
  <c r="H183" i="5"/>
  <c r="H108" i="5"/>
  <c r="D108" i="5"/>
  <c r="H97" i="5"/>
  <c r="H91" i="5"/>
  <c r="D91" i="5"/>
  <c r="D88" i="5"/>
  <c r="H80" i="5"/>
  <c r="H75" i="5"/>
  <c r="H7" i="5"/>
  <c r="D7" i="5"/>
  <c r="I182" i="5"/>
  <c r="I107" i="5"/>
  <c r="J106" i="5"/>
  <c r="K106" i="5" s="1"/>
  <c r="D24" i="11"/>
  <c r="I93" i="5"/>
  <c r="I90" i="5"/>
  <c r="J79" i="5"/>
  <c r="K79" i="5" s="1"/>
  <c r="D77" i="5"/>
  <c r="E108" i="5"/>
  <c r="E105" i="5"/>
  <c r="D105" i="5"/>
  <c r="E77" i="5"/>
  <c r="E88" i="5"/>
  <c r="E91" i="5"/>
  <c r="J182" i="5" l="1"/>
  <c r="K182" i="5" s="1"/>
  <c r="J161" i="5"/>
  <c r="K161" i="5" s="1"/>
  <c r="I161" i="5"/>
  <c r="J162" i="5"/>
  <c r="K162" i="5" s="1"/>
  <c r="I162" i="5"/>
  <c r="J163" i="5"/>
  <c r="K163" i="5" s="1"/>
  <c r="I163" i="5"/>
  <c r="J158" i="5"/>
  <c r="K158" i="5" s="1"/>
  <c r="I158" i="5"/>
  <c r="I164" i="5"/>
  <c r="J164" i="5"/>
  <c r="K164" i="5" s="1"/>
  <c r="I159" i="5"/>
  <c r="J159" i="5"/>
  <c r="K159" i="5" s="1"/>
  <c r="J165" i="5"/>
  <c r="K165" i="5" s="1"/>
  <c r="I165" i="5"/>
  <c r="J160" i="5"/>
  <c r="K160" i="5" s="1"/>
  <c r="I160" i="5"/>
  <c r="I79" i="5"/>
  <c r="J90" i="5"/>
  <c r="K90" i="5" s="1"/>
  <c r="J107" i="5"/>
  <c r="K107" i="5" s="1"/>
  <c r="J93" i="5"/>
  <c r="K93" i="5" s="1"/>
  <c r="I106" i="5"/>
  <c r="E24" i="11"/>
  <c r="I105" i="5"/>
  <c r="J105" i="5"/>
  <c r="J17" i="9"/>
  <c r="K17" i="9" s="1"/>
  <c r="I21" i="9"/>
  <c r="J20" i="9"/>
  <c r="K20" i="9" s="1"/>
  <c r="G15" i="9"/>
  <c r="D15" i="9"/>
  <c r="E15" i="9"/>
  <c r="G6" i="9" l="1"/>
  <c r="H6" i="9" s="1"/>
  <c r="H15" i="9"/>
  <c r="J21" i="9"/>
  <c r="K21" i="9" s="1"/>
  <c r="I20" i="9"/>
  <c r="I17" i="9"/>
  <c r="J120" i="5"/>
  <c r="K120" i="5" s="1"/>
  <c r="J119" i="5"/>
  <c r="K119" i="5" s="1"/>
  <c r="D102" i="5"/>
  <c r="D20" i="11"/>
  <c r="J92" i="5"/>
  <c r="K92" i="5" s="1"/>
  <c r="J114" i="5"/>
  <c r="K114" i="5" s="1"/>
  <c r="I104" i="5"/>
  <c r="J74" i="5"/>
  <c r="K74" i="5" s="1"/>
  <c r="J73" i="5"/>
  <c r="K73" i="5" s="1"/>
  <c r="E102" i="5"/>
  <c r="C23" i="11" s="1"/>
  <c r="C20" i="11"/>
  <c r="E7" i="5"/>
  <c r="I114" i="5" l="1"/>
  <c r="E20" i="11"/>
  <c r="J104" i="5"/>
  <c r="K104" i="5" s="1"/>
  <c r="I120" i="5"/>
  <c r="I119" i="5"/>
  <c r="I91" i="5"/>
  <c r="J91" i="5"/>
  <c r="I92" i="5"/>
  <c r="I74" i="5"/>
  <c r="I73" i="5"/>
  <c r="C14" i="11"/>
  <c r="D194" i="5" l="1"/>
  <c r="D75" i="5"/>
  <c r="J8" i="9"/>
  <c r="J177" i="5"/>
  <c r="K177" i="5" s="1"/>
  <c r="J175" i="5"/>
  <c r="K175" i="5" s="1"/>
  <c r="J173" i="5"/>
  <c r="K173" i="5" s="1"/>
  <c r="J172" i="5"/>
  <c r="K172" i="5" s="1"/>
  <c r="J171" i="5"/>
  <c r="K171" i="5" s="1"/>
  <c r="J195" i="5"/>
  <c r="K195" i="5" s="1"/>
  <c r="D19" i="11" l="1"/>
  <c r="D14" i="11"/>
  <c r="E14" i="11" s="1"/>
  <c r="D15" i="11"/>
  <c r="J77" i="5"/>
  <c r="I171" i="5"/>
  <c r="I195" i="5"/>
  <c r="I177" i="5"/>
  <c r="I175" i="5"/>
  <c r="I173" i="5"/>
  <c r="I172" i="5"/>
  <c r="J168" i="5"/>
  <c r="K168" i="5" s="1"/>
  <c r="J167" i="5"/>
  <c r="K167" i="5" s="1"/>
  <c r="J113" i="5"/>
  <c r="K113" i="5" s="1"/>
  <c r="J89" i="5"/>
  <c r="K89" i="5" s="1"/>
  <c r="J78" i="5"/>
  <c r="K78" i="5" s="1"/>
  <c r="J76" i="5"/>
  <c r="K76" i="5" s="1"/>
  <c r="J8" i="5"/>
  <c r="K8" i="5" s="1"/>
  <c r="J88" i="5" l="1"/>
  <c r="J75" i="5"/>
  <c r="I168" i="5"/>
  <c r="I167" i="5"/>
  <c r="I113" i="5"/>
  <c r="I89" i="5"/>
  <c r="I78" i="5"/>
  <c r="I76" i="5"/>
  <c r="I8" i="5"/>
  <c r="E194" i="5"/>
  <c r="E75" i="5"/>
  <c r="I75" i="5" s="1"/>
  <c r="C15" i="11" l="1"/>
  <c r="E15" i="11" s="1"/>
  <c r="I77" i="5"/>
  <c r="C19" i="11"/>
  <c r="E19" i="11" s="1"/>
  <c r="I88" i="5"/>
  <c r="J19" i="9"/>
  <c r="K19" i="9" s="1"/>
  <c r="J18" i="9"/>
  <c r="K18" i="9" s="1"/>
  <c r="D7" i="9"/>
  <c r="J197" i="5"/>
  <c r="K197" i="5" s="1"/>
  <c r="J187" i="5"/>
  <c r="K187" i="5" s="1"/>
  <c r="J181" i="5"/>
  <c r="K181" i="5" s="1"/>
  <c r="J180" i="5"/>
  <c r="K180" i="5" s="1"/>
  <c r="I179" i="5"/>
  <c r="I178" i="5"/>
  <c r="I176" i="5"/>
  <c r="J174" i="5"/>
  <c r="K174" i="5" s="1"/>
  <c r="J170" i="5"/>
  <c r="K170" i="5" s="1"/>
  <c r="J96" i="5"/>
  <c r="K96" i="5" s="1"/>
  <c r="J71" i="5"/>
  <c r="K71" i="5" s="1"/>
  <c r="I70" i="5"/>
  <c r="J69" i="5"/>
  <c r="K69" i="5" s="1"/>
  <c r="J68" i="5"/>
  <c r="K68" i="5" s="1"/>
  <c r="I67" i="5"/>
  <c r="J66" i="5"/>
  <c r="K66" i="5" s="1"/>
  <c r="J65" i="5"/>
  <c r="K65" i="5" s="1"/>
  <c r="J64" i="5"/>
  <c r="K64" i="5" s="1"/>
  <c r="J63" i="5"/>
  <c r="K63" i="5" s="1"/>
  <c r="J62" i="5"/>
  <c r="K62" i="5" s="1"/>
  <c r="J61" i="5"/>
  <c r="K61" i="5" s="1"/>
  <c r="J60" i="5"/>
  <c r="K60" i="5" s="1"/>
  <c r="J59" i="5"/>
  <c r="K59" i="5" s="1"/>
  <c r="I58" i="5"/>
  <c r="J57" i="5"/>
  <c r="K57" i="5" s="1"/>
  <c r="J56" i="5"/>
  <c r="K56" i="5" s="1"/>
  <c r="J55" i="5"/>
  <c r="K55" i="5" s="1"/>
  <c r="J54" i="5"/>
  <c r="K54" i="5" s="1"/>
  <c r="J53" i="5"/>
  <c r="K53" i="5" s="1"/>
  <c r="I52" i="5"/>
  <c r="J51" i="5"/>
  <c r="K51" i="5" s="1"/>
  <c r="J50" i="5"/>
  <c r="K50" i="5" s="1"/>
  <c r="I49" i="5"/>
  <c r="J48" i="5"/>
  <c r="K48" i="5" s="1"/>
  <c r="J47" i="5"/>
  <c r="K47" i="5" s="1"/>
  <c r="J46" i="5"/>
  <c r="K46" i="5" s="1"/>
  <c r="J45" i="5"/>
  <c r="K45" i="5" s="1"/>
  <c r="J44" i="5"/>
  <c r="K44" i="5" s="1"/>
  <c r="J43" i="5"/>
  <c r="K43" i="5" s="1"/>
  <c r="J42" i="5"/>
  <c r="K42" i="5" s="1"/>
  <c r="J41" i="5"/>
  <c r="K41" i="5" s="1"/>
  <c r="I40" i="5"/>
  <c r="J39" i="5"/>
  <c r="K39" i="5" s="1"/>
  <c r="J38" i="5"/>
  <c r="K38" i="5" s="1"/>
  <c r="J37" i="5"/>
  <c r="K37" i="5" s="1"/>
  <c r="J36" i="5"/>
  <c r="K36" i="5" s="1"/>
  <c r="J35" i="5"/>
  <c r="K35" i="5" s="1"/>
  <c r="J34" i="5"/>
  <c r="K34" i="5" s="1"/>
  <c r="J33" i="5"/>
  <c r="K33" i="5" s="1"/>
  <c r="J32" i="5"/>
  <c r="K32" i="5" s="1"/>
  <c r="I31" i="5"/>
  <c r="J30" i="5"/>
  <c r="K30" i="5" s="1"/>
  <c r="J29" i="5"/>
  <c r="K29" i="5" s="1"/>
  <c r="J28" i="5"/>
  <c r="K28" i="5" s="1"/>
  <c r="J27" i="5"/>
  <c r="K27" i="5" s="1"/>
  <c r="J26" i="5"/>
  <c r="K26" i="5" s="1"/>
  <c r="J25" i="5"/>
  <c r="K25" i="5" s="1"/>
  <c r="J24" i="5"/>
  <c r="K24" i="5" s="1"/>
  <c r="J23" i="5"/>
  <c r="K23" i="5" s="1"/>
  <c r="I22" i="5"/>
  <c r="J21" i="5"/>
  <c r="K21" i="5" s="1"/>
  <c r="J20" i="5"/>
  <c r="K20" i="5" s="1"/>
  <c r="J19" i="5"/>
  <c r="K19" i="5" s="1"/>
  <c r="J18" i="5"/>
  <c r="K18" i="5" s="1"/>
  <c r="J17" i="5"/>
  <c r="K17" i="5" s="1"/>
  <c r="J16" i="5"/>
  <c r="K16" i="5" s="1"/>
  <c r="J15" i="5"/>
  <c r="K15" i="5" s="1"/>
  <c r="J14" i="5"/>
  <c r="K14" i="5" s="1"/>
  <c r="I13" i="5"/>
  <c r="J11" i="5"/>
  <c r="K11" i="5" s="1"/>
  <c r="J10" i="5"/>
  <c r="K10" i="5" s="1"/>
  <c r="J9" i="5"/>
  <c r="K9" i="5" s="1"/>
  <c r="D94" i="5"/>
  <c r="E94" i="5"/>
  <c r="J179" i="5" l="1"/>
  <c r="K179" i="5" s="1"/>
  <c r="J176" i="5"/>
  <c r="K176" i="5" s="1"/>
  <c r="I180" i="5"/>
  <c r="I55" i="5"/>
  <c r="J31" i="5"/>
  <c r="K31" i="5" s="1"/>
  <c r="J22" i="5"/>
  <c r="K22" i="5" s="1"/>
  <c r="I46" i="5"/>
  <c r="J40" i="5"/>
  <c r="K40" i="5" s="1"/>
  <c r="I64" i="5"/>
  <c r="I19" i="9"/>
  <c r="I18" i="9"/>
  <c r="I61" i="5"/>
  <c r="I25" i="5"/>
  <c r="J13" i="5"/>
  <c r="K13" i="5" s="1"/>
  <c r="I37" i="5"/>
  <c r="J58" i="5"/>
  <c r="K58" i="5" s="1"/>
  <c r="J67" i="5"/>
  <c r="K67" i="5" s="1"/>
  <c r="I19" i="5"/>
  <c r="J49" i="5"/>
  <c r="K49" i="5" s="1"/>
  <c r="I28" i="5"/>
  <c r="I43" i="5"/>
  <c r="I11" i="5"/>
  <c r="I16" i="5"/>
  <c r="I34" i="5"/>
  <c r="J52" i="5"/>
  <c r="K52" i="5" s="1"/>
  <c r="J70" i="5"/>
  <c r="K70" i="5" s="1"/>
  <c r="I197" i="5"/>
  <c r="I187" i="5"/>
  <c r="I181" i="5"/>
  <c r="J178" i="5"/>
  <c r="K178" i="5" s="1"/>
  <c r="I174" i="5"/>
  <c r="I170" i="5"/>
  <c r="I96" i="5"/>
  <c r="I15" i="5"/>
  <c r="I18" i="5"/>
  <c r="I21" i="5"/>
  <c r="I24" i="5"/>
  <c r="I27" i="5"/>
  <c r="I30" i="5"/>
  <c r="I33" i="5"/>
  <c r="I36" i="5"/>
  <c r="I39" i="5"/>
  <c r="I42" i="5"/>
  <c r="I45" i="5"/>
  <c r="I48" i="5"/>
  <c r="I51" i="5"/>
  <c r="I54" i="5"/>
  <c r="I57" i="5"/>
  <c r="I60" i="5"/>
  <c r="I63" i="5"/>
  <c r="I66" i="5"/>
  <c r="I69" i="5"/>
  <c r="I14" i="5"/>
  <c r="I17" i="5"/>
  <c r="I20" i="5"/>
  <c r="I23" i="5"/>
  <c r="I26" i="5"/>
  <c r="I29" i="5"/>
  <c r="I32" i="5"/>
  <c r="I35" i="5"/>
  <c r="I38" i="5"/>
  <c r="I41" i="5"/>
  <c r="I44" i="5"/>
  <c r="I47" i="5"/>
  <c r="I50" i="5"/>
  <c r="I53" i="5"/>
  <c r="I56" i="5"/>
  <c r="I59" i="5"/>
  <c r="I62" i="5"/>
  <c r="I65" i="5"/>
  <c r="I68" i="5"/>
  <c r="I71" i="5"/>
  <c r="I10" i="5"/>
  <c r="I9" i="5"/>
  <c r="J9" i="9" l="1"/>
  <c r="I9" i="9" l="1"/>
  <c r="D21" i="11"/>
  <c r="J81" i="5"/>
  <c r="K81" i="5" s="1"/>
  <c r="J82" i="5"/>
  <c r="K82" i="5" s="1"/>
  <c r="I95" i="5"/>
  <c r="J103" i="5"/>
  <c r="K103" i="5" s="1"/>
  <c r="J110" i="5"/>
  <c r="K110" i="5" s="1"/>
  <c r="J111" i="5"/>
  <c r="J136" i="5"/>
  <c r="K136" i="5" s="1"/>
  <c r="J137" i="5"/>
  <c r="K137" i="5" s="1"/>
  <c r="I138" i="5"/>
  <c r="J139" i="5"/>
  <c r="K139" i="5" s="1"/>
  <c r="J166" i="5"/>
  <c r="K166" i="5" s="1"/>
  <c r="J169" i="5"/>
  <c r="K169" i="5" s="1"/>
  <c r="D80" i="5"/>
  <c r="C21" i="11"/>
  <c r="E80" i="5"/>
  <c r="H6" i="5" l="1"/>
  <c r="C16" i="11"/>
  <c r="J80" i="5"/>
  <c r="I102" i="5"/>
  <c r="I103" i="5"/>
  <c r="I111" i="5"/>
  <c r="E21" i="11"/>
  <c r="J102" i="5"/>
  <c r="D23" i="11"/>
  <c r="E23" i="11" s="1"/>
  <c r="J94" i="5"/>
  <c r="I137" i="5"/>
  <c r="J95" i="5"/>
  <c r="K95" i="5" s="1"/>
  <c r="I169" i="5"/>
  <c r="I166" i="5"/>
  <c r="I139" i="5"/>
  <c r="J138" i="5"/>
  <c r="K138" i="5" s="1"/>
  <c r="I136" i="5"/>
  <c r="I82" i="5"/>
  <c r="I81" i="5"/>
  <c r="I110" i="5"/>
  <c r="I94" i="5"/>
  <c r="J14" i="9"/>
  <c r="K14" i="9" s="1"/>
  <c r="I80" i="5" l="1"/>
  <c r="D16" i="11"/>
  <c r="E16" i="11" s="1"/>
  <c r="I14" i="9"/>
  <c r="J157" i="5"/>
  <c r="K157" i="5" s="1"/>
  <c r="J156" i="5"/>
  <c r="K156" i="5" s="1"/>
  <c r="J148" i="5"/>
  <c r="K148" i="5" s="1"/>
  <c r="I147" i="5"/>
  <c r="J142" i="5"/>
  <c r="K142" i="5" s="1"/>
  <c r="J133" i="5"/>
  <c r="K133" i="5" s="1"/>
  <c r="J132" i="5"/>
  <c r="K132" i="5" s="1"/>
  <c r="I131" i="5"/>
  <c r="J130" i="5"/>
  <c r="K130" i="5" s="1"/>
  <c r="I112" i="5"/>
  <c r="J109" i="5"/>
  <c r="I12" i="5"/>
  <c r="I127" i="5"/>
  <c r="J127" i="5"/>
  <c r="K127" i="5" s="1"/>
  <c r="E7" i="9"/>
  <c r="I148" i="5" l="1"/>
  <c r="J12" i="5"/>
  <c r="K12" i="5" s="1"/>
  <c r="J131" i="5"/>
  <c r="J147" i="5"/>
  <c r="K147" i="5" s="1"/>
  <c r="I133" i="5"/>
  <c r="I130" i="5"/>
  <c r="I157" i="5"/>
  <c r="I156" i="5"/>
  <c r="I142" i="5"/>
  <c r="I132" i="5"/>
  <c r="J112" i="5"/>
  <c r="I109" i="5"/>
  <c r="I153" i="5" l="1"/>
  <c r="J101" i="5"/>
  <c r="K101" i="5" s="1"/>
  <c r="I101" i="5"/>
  <c r="I100" i="5"/>
  <c r="J99" i="5"/>
  <c r="K99" i="5" s="1"/>
  <c r="J199" i="5"/>
  <c r="K199" i="5" s="1"/>
  <c r="I184" i="5"/>
  <c r="D26" i="11"/>
  <c r="E183" i="5"/>
  <c r="C26" i="11" s="1"/>
  <c r="D183" i="5"/>
  <c r="E97" i="5"/>
  <c r="D97" i="5"/>
  <c r="E83" i="5"/>
  <c r="D83" i="5"/>
  <c r="E6" i="5" l="1"/>
  <c r="D6" i="5"/>
  <c r="E26" i="11"/>
  <c r="J183" i="5"/>
  <c r="I183" i="5"/>
  <c r="I199" i="5"/>
  <c r="J184" i="5"/>
  <c r="K184" i="5" s="1"/>
  <c r="J153" i="5"/>
  <c r="K153" i="5" s="1"/>
  <c r="J100" i="5"/>
  <c r="K100" i="5" s="1"/>
  <c r="I99" i="5"/>
  <c r="J16" i="9" l="1"/>
  <c r="J13" i="9"/>
  <c r="J12" i="9"/>
  <c r="J11" i="9"/>
  <c r="J10" i="9"/>
  <c r="J196" i="5"/>
  <c r="J186" i="5"/>
  <c r="J155" i="5"/>
  <c r="J154" i="5"/>
  <c r="J152" i="5"/>
  <c r="J151" i="5"/>
  <c r="J150" i="5"/>
  <c r="J149" i="5"/>
  <c r="J146" i="5"/>
  <c r="J145" i="5"/>
  <c r="J144" i="5"/>
  <c r="J143" i="5"/>
  <c r="J135" i="5"/>
  <c r="J134" i="5"/>
  <c r="J129" i="5"/>
  <c r="J128" i="5"/>
  <c r="J125" i="5"/>
  <c r="J124" i="5"/>
  <c r="J123" i="5"/>
  <c r="J122" i="5"/>
  <c r="J121" i="5"/>
  <c r="J118" i="5"/>
  <c r="J117" i="5"/>
  <c r="J116" i="5"/>
  <c r="J115" i="5"/>
  <c r="J98" i="5"/>
  <c r="J86" i="5"/>
  <c r="J84" i="5"/>
  <c r="J72" i="5"/>
  <c r="J185" i="5"/>
  <c r="D6" i="9" l="1"/>
  <c r="J7" i="9"/>
  <c r="J15" i="9"/>
  <c r="J198" i="5"/>
  <c r="J194" i="5"/>
  <c r="J97" i="5"/>
  <c r="J85" i="5"/>
  <c r="J108" i="5" l="1"/>
  <c r="J7" i="5"/>
  <c r="J6" i="9"/>
  <c r="K84" i="5" l="1"/>
  <c r="I84" i="5" l="1"/>
  <c r="K13" i="9"/>
  <c r="I13" i="9" l="1"/>
  <c r="K72" i="5" l="1"/>
  <c r="I72" i="5" l="1"/>
  <c r="C29" i="11" l="1"/>
  <c r="D29" i="11" l="1"/>
  <c r="E29" i="11" s="1"/>
  <c r="I198" i="5"/>
  <c r="K115" i="5" l="1"/>
  <c r="I115" i="5"/>
  <c r="K86" i="5"/>
  <c r="I86" i="5"/>
  <c r="C18" i="11"/>
  <c r="D18" i="11" l="1"/>
  <c r="E18" i="11" s="1"/>
  <c r="I122" i="5"/>
  <c r="I118" i="5"/>
  <c r="I85" i="5" l="1"/>
  <c r="K122" i="5"/>
  <c r="K118" i="5"/>
  <c r="C17" i="11" l="1"/>
  <c r="K8" i="9"/>
  <c r="K16" i="9"/>
  <c r="K12" i="9"/>
  <c r="K11" i="9"/>
  <c r="K10" i="9"/>
  <c r="I8" i="9"/>
  <c r="I10" i="9" l="1"/>
  <c r="I11" i="9"/>
  <c r="I12" i="9"/>
  <c r="I16" i="9"/>
  <c r="I155" i="5" l="1"/>
  <c r="K154" i="5"/>
  <c r="K152" i="5"/>
  <c r="I151" i="5"/>
  <c r="I150" i="5"/>
  <c r="K149" i="5"/>
  <c r="I146" i="5"/>
  <c r="I145" i="5"/>
  <c r="I144" i="5"/>
  <c r="K143" i="5"/>
  <c r="I135" i="5"/>
  <c r="K134" i="5"/>
  <c r="K129" i="5"/>
  <c r="K128" i="5"/>
  <c r="I125" i="5"/>
  <c r="I124" i="5"/>
  <c r="I123" i="5"/>
  <c r="K121" i="5"/>
  <c r="K117" i="5"/>
  <c r="K116" i="5"/>
  <c r="K98" i="5"/>
  <c r="K155" i="5" l="1"/>
  <c r="K151" i="5"/>
  <c r="K145" i="5"/>
  <c r="K135" i="5"/>
  <c r="K150" i="5"/>
  <c r="I116" i="5"/>
  <c r="I149" i="5"/>
  <c r="I134" i="5"/>
  <c r="I128" i="5"/>
  <c r="I152" i="5"/>
  <c r="K146" i="5"/>
  <c r="K125" i="5"/>
  <c r="I117" i="5"/>
  <c r="I121" i="5"/>
  <c r="I143" i="5"/>
  <c r="K124" i="5"/>
  <c r="I129" i="5"/>
  <c r="I154" i="5"/>
  <c r="K144" i="5"/>
  <c r="K123" i="5"/>
  <c r="D27" i="11" l="1"/>
  <c r="C27" i="11"/>
  <c r="E27" i="11" l="1"/>
  <c r="I15" i="9" l="1"/>
  <c r="K196" i="5"/>
  <c r="K186" i="5"/>
  <c r="I108" i="5" l="1"/>
  <c r="D28" i="11"/>
  <c r="I196" i="5"/>
  <c r="I186" i="5"/>
  <c r="E6" i="9" l="1"/>
  <c r="I185" i="5" l="1"/>
  <c r="I194" i="5"/>
  <c r="C28" i="11"/>
  <c r="D22" i="11" l="1"/>
  <c r="C13" i="11" l="1"/>
  <c r="E28" i="11" l="1"/>
  <c r="C22" i="11" l="1"/>
  <c r="I98" i="5"/>
  <c r="E22" i="11" l="1"/>
  <c r="I97" i="5"/>
  <c r="C25" i="11"/>
  <c r="C12" i="11" s="1"/>
  <c r="D25" i="11" l="1"/>
  <c r="E25" i="11" l="1"/>
  <c r="C31" i="11" l="1"/>
  <c r="C30" i="11" l="1"/>
  <c r="C11" i="11" s="1"/>
  <c r="D30" i="11" l="1"/>
  <c r="E30" i="11" s="1"/>
  <c r="I7" i="9"/>
  <c r="D31" i="11" l="1"/>
  <c r="E31" i="11" l="1"/>
  <c r="I6" i="9"/>
  <c r="I7" i="5" l="1"/>
  <c r="D13" i="11" l="1"/>
  <c r="E13" i="11" l="1"/>
  <c r="E10" i="11" l="1"/>
  <c r="D17" i="11"/>
  <c r="I83" i="5"/>
  <c r="E17" i="11" l="1"/>
  <c r="D12" i="11"/>
  <c r="J6" i="5"/>
  <c r="I6" i="5"/>
  <c r="J83" i="5"/>
  <c r="D11" i="11" l="1"/>
  <c r="E11" i="11" s="1"/>
  <c r="E12" i="11"/>
</calcChain>
</file>

<file path=xl/sharedStrings.xml><?xml version="1.0" encoding="utf-8"?>
<sst xmlns="http://schemas.openxmlformats.org/spreadsheetml/2006/main" count="282" uniqueCount="267">
  <si>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</si>
  <si>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</si>
  <si>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</si>
  <si>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</si>
  <si>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</si>
  <si>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</si>
  <si>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</si>
  <si>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</si>
  <si>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</si>
  <si>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</si>
  <si>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</si>
  <si>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</si>
  <si>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</si>
  <si>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</si>
  <si>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</si>
  <si>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</si>
  <si>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</si>
  <si>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</si>
  <si>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</si>
  <si>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</si>
  <si>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</si>
  <si>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</si>
  <si>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</si>
  <si>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</si>
  <si>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</si>
  <si>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</si>
  <si>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</si>
  <si>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</si>
  <si>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2178583: MEJORAMIENTO DE LA CAPACIDAD RESOLUTIVA DEL SERVICIO DE NEUROCIRUGIA Y DE LA SALA DE OPERACIONES DEL HOSPITAL DOS DE MAYO</t>
  </si>
  <si>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</si>
  <si>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</si>
  <si>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</si>
  <si>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</si>
  <si>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</si>
  <si>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144-1684: DIRECCION DE REDES INTEGRADAS DE SALUD LIMA NORTE</t>
  </si>
  <si>
    <t>2251577: MEJORAMIENTO DE LOS SERVICIOS EN SALUD PUESTO DE SALUD LUIS ENRIQUE, CARABAYLLO, RED DE SALUD VI TUPAC AMARU, LIMA</t>
  </si>
  <si>
    <t>Unidad Ejecutora 145-1685: DIRECCION DE REDES INTEGRADAS DE SALUD LIMA SUR</t>
  </si>
  <si>
    <t>2112841: FORTALECIMIENTO DE LA CAPACIDAD RESOLUTIVA DEL CENTRO DE SALUD I-4 VILLA MARIA DEL TRIUNFO DE LA DISA II LIMA SUR</t>
  </si>
  <si>
    <t>2193990: AMPLIACION DE LA CAPACIDAD DE RESPUESTA EN EL TRATAMIENTO AMBULATORIO DEL CANCER DEL INSTITUTO NACIONAL DE ENFERMEDADES NEOPLASICAS, LIMA - PERU</t>
  </si>
  <si>
    <t>Unidad Ejecutora 001-117: ADMINISTRACION CENTRAL - MINSA</t>
  </si>
  <si>
    <t>Unidad Ejecutora 028-144: HOSPITAL NACIONAL DOS DE MAYO</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</si>
  <si>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</si>
  <si>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</si>
  <si>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</si>
  <si>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2427710: ADQUISICION DE AGITADOR MAGNETICO, ANALIZADORES DE HEMATOLOGIA, BALANZAS ANALITICAS, CENTRIFUGAS, CROMATOGRAFO LIQUIDO, GABINETES O ESTACIONES PARA FLUJO LAMINAR, INCUBADORA PARA CULTIVO MICROBIOLOGICO, MICRO CENTRIFUGAS, MICROSCOPIO BINOCULAR</t>
  </si>
  <si>
    <t xml:space="preserve">
Código Unificado
</t>
  </si>
  <si>
    <t>Código Unificado</t>
  </si>
  <si>
    <t>2285839: MEJORAMIENTO Y AMPLIACION DE LOS SERVICIOS DE SALUD DEL ESTABLECIMIENTO DE SALUD LLATA, DISTRITO DE LLATA, PROVINCIA DE HUAMALIES - REGION HUANUCO</t>
  </si>
  <si>
    <t>2414624: MEJORAMIENTO Y AMPLIACION DE LOS SERVICIOS DE SALUD DEL HOSPITAL NACIONAL SERGIO ENRIQUE BERNALES LOCALIDAD DE COLLIQUE DEL DISTRITO DE COMAS - PROVINCIA DE LIMA - DEPARTAMENTO DE LIMA</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</si>
  <si>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</si>
  <si>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</si>
  <si>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</si>
  <si>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</si>
  <si>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</si>
  <si>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</si>
  <si>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</si>
  <si>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</si>
  <si>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</si>
  <si>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</si>
  <si>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2178584: MEJORAMIENTO DE LAS AREAS TECNICAS Y AREAS DE INVESTIGACION DEL CENTRO NACIONAL DE SALUD PUBLICA DEL INSTITUTO NACIONAL DE SALUD SEDE CHORRILLOS</t>
  </si>
  <si>
    <t>2461958: RENOVACION DE CERCO PERIMETRICO; EN EL(LA) INSTITUTO NACIONAL DE SALUD EN LA LOCALIDAD CHORRILLOS, DISTRITO DE CHORRILLOS, PROVINCIA LIMA, DEPARTAMENTO LIMA</t>
  </si>
  <si>
    <t>Unidad Ejecutora 009-125: INSTITUTO NACIONAL DE REHABILITACION</t>
  </si>
  <si>
    <t>2335476: MEJORAMIENTO Y AMPLIACION DE LOS SERVICIOS DE SALUD DEL ESTABLECIMIENTO DE SALUD PARCONA EN EL DISTRITO DE PARCONA, PROVINCIA Y DEPARTAMENTO DE ICA</t>
  </si>
  <si>
    <t xml:space="preserve">     009-125: INSTITUTO NACIONAL DE REHABILITACIÓN</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</si>
  <si>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</si>
  <si>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</si>
  <si>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2250037: MEJORAMIENTO DE LA CAPACIDAD RESOLUTIVA DEL ESTABLECIMIENTO DE SALUD ESTRATEGICO DE PUTINA, PROVINCIA SAN ANTONIO DE PUTINA - REGION PUNO</t>
  </si>
  <si>
    <t xml:space="preserve">     010-126: INSTITUTO NACIONAL DE SALUD DEL NIÑO</t>
  </si>
  <si>
    <t xml:space="preserve">     028-144: HOSPITAL NACIONAL DOS DE MAYO</t>
  </si>
  <si>
    <t xml:space="preserve">                                                                                                                                                                                                                                                                                                                                                                                                                                                                                                                                                                                                                                                                              </t>
  </si>
  <si>
    <t>Unidad Ejecutora 146-1686: DIRECCION DE REDES INTEGRADAS DE SALUD LIMA ESTE</t>
  </si>
  <si>
    <t>2056337: MEJORAMIENTO DE LA ATENCION DE LAS PERSONAS CON DISCAPACIDAD DE ALTA COMPLEJIDAD EN EL INSTITUTO NACIONAL DE REHABILITACION</t>
  </si>
  <si>
    <t>2493459: ADQUISICION DE CROMATOGRAFO, CROMATOGRAFO, ANALIZADOR DE OXIGENO Y LECTOR PARA PRUEBA DE ELISA; ADEMAS DE OTROS ACTIVOS EN EL(LA) CENTRO NACIONAL DE CONTROL DE CALIDAD EN LA LOCALIDAD CHORRILLOS, DISTRITO DE CHORRILLOS, PROVINCIA LIMA, DEPARTAMENTO LIMA</t>
  </si>
  <si>
    <r>
      <t xml:space="preserve">Año de Ejecución: </t>
    </r>
    <r>
      <rPr>
        <b/>
        <sz val="10"/>
        <rFont val="Arial"/>
        <family val="2"/>
      </rPr>
      <t>2021</t>
    </r>
  </si>
  <si>
    <t>Ppto. 2021                    (PIM)</t>
  </si>
  <si>
    <t>AÑO 2021</t>
  </si>
  <si>
    <t>Ppto. Ejecución acumulada 2021</t>
  </si>
  <si>
    <t>Ppto. Ejecución Acumulada al 2020</t>
  </si>
  <si>
    <t>Ppto 2021 (PIM)</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</si>
  <si>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</si>
  <si>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Unidad Ejecutora 143-1683: DIRECCION DE REDES INTEGRADAS DE SALUD LIMA CENTRO</t>
  </si>
  <si>
    <t>2133722: CONSTRUCCION DE NUEVA INFRAESTRUCTURA E IMPLEMENTACION DEL ESTABLECIMIENTO DE SALUD CHACARILLA DE OTERO DE LA MICRORED DE SALUD PIEDRA LIZA, DIRECCION DE RED DE SALUD SAN JUAN DE LURIGANCHO, DIRECCION DE SALUD IV LIMA ESTE</t>
  </si>
  <si>
    <t>2297121: MEJORAMIENTO DEL SERVICIO DE CIRUGIA DE CABEZA Y CUELLO DEL HOSPITAL NACIONAL DOS DE MAYO</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</si>
  <si>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</si>
  <si>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</si>
  <si>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 xml:space="preserve">2426389: ADQUISICION DE AUTOCLAVES O ESTERILIZADORES DE VAPOR, MAQUINA DE ANESTESIA CON SISTEMA DE MONITOREO COMPLETO, UNIDADES DE MONITOREO DE SIGNOS VITALES MULTI PARAMETRO, LAMPARA CIALITICA, ELECTROBISTURI, LAMPARA CIALITICA, REFRIGERADOR O NEVERA PARA PROPOSITOS GENERALES, INCUBADORAS PARA EL TRANSPORTE DE PACIENTES O ACCESORIOS, ELECTROBISTURI, ASPIRADOR DE SECRECIONES, ASPIRADOR DE SECRECIONES, INCUBADORAS O CALENTADORES DE BEBES PARA USO CLINICO, ROTADOR SEROLOGICO. </t>
  </si>
  <si>
    <t>2467215: ADQUISICION DE BOMBAS DE INFUSION DE JERINGA INTRAVENOSA, COLPOSCOPIO O VAGINOSCOPIO, EQUIPO ELECTROCARDIOGRAFO, NEBULIZADOR, MEDIDORES DE IMPEDANCIA, BANDEJAS PARA COMPRESAS, BAÑOS DE PARAFINA TERAPEUTICOS O SUS ACCESORIOS, EQUIPO DE TERAPIA LASER, EQUIPO DE FISIOTERAPIA, ASPIRADOR DE SECRECIONES, MICROSCOPIO BINOCULAR, CENTRIFUGAS, BICICLETAS ESTATICAS, EQUIPO DE TERAPIA COMBINADA, ESTERILIZACION CON GENERADOR ELECTRICO DE VAPOR, UNIDAD DENTAL, TONOMETROS PARA USO OFTALMICO, OXIMETRO DE PULSO</t>
  </si>
  <si>
    <t>Ejecución acumulada al 2021  (Devengado)</t>
  </si>
  <si>
    <t>2508544: ADQUISICION DE CONCENTRADOR DE OXIGENO; EN TRESCIENTOS ONCE ESTABLECIMIENTOS DE SALUD I.4, ESTABLECIMIENTOS DE SALUD I.3 A NIVEL NACIONAL</t>
  </si>
  <si>
    <t>2346750: MEJORAMIENTO DE LOS SERVICIOS DE SALUD DEL HOSPITAL BAMBAMARCA, CENTRO POBLADO DE BAMBAMARCA - DISTRITO DE BAMBAMARCA - PROVINCIA DE HUALGAYOC - REGION CAJAMARCA</t>
  </si>
  <si>
    <t>2381374: MEJORAMIENTO DE LOS SERVICIOS DE SALUD DEL ESTABLECIMIENTO DE SALUD MOTUPE - DISTRITO DE MOTUPE - PROVINCIA DE LAMBAYEQUE- DEPARTAMENTO DE LAMBAYEQUE</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</si>
  <si>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</si>
  <si>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</si>
  <si>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</si>
  <si>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2447725: REHABILITACION Y REPOSICION DEL CENTRO DE SALUD SAPILLICA, DISTRITO DE SAPILLICA, PROVINCIA DE AYABACA, REGION PIURA</t>
  </si>
  <si>
    <t>2451748: REHABILITACION Y REPOSICION DEL CENTRO DE SALUD LAS LOMAS, DISTRITO DE LAS LOMAS, PROVINCIA PIURA, REGION PIURA</t>
  </si>
  <si>
    <t>2468105: REHABILITACION DE LOS SERVICIOS DE SALUD DEL ESTABLECIMIENTO DE SALUD MOYAN, DISTRITO DE INCAHUASI, PROVINCIA DE FERREÑAFE, REGION LAMBAYEQUE</t>
  </si>
  <si>
    <t>2469055: REHABILITACION DE LOS SERVICIOS DE SALUD DEL HOSPITAL DE LA AMISTAD PERU-COREA SANTA ROSA II-2, DISTRITO 26 DE OCTUBRE, PROVINCIA PIURA, REGION PIURA</t>
  </si>
  <si>
    <t>2509331: ADQUISICION DE GRUPO ELECTROGENO Y GRUPO ELECTROGENO; EN EL(LA) CENTRO DE INVESTIGACION DE ENFERMEDADES TROPICALES MAXIME KUCZYNSKI DEL CENTRO NACIONAL DE SALUD PUBLICA DEL INSTITUTO NACIONAL DE SALUD DISTRITO DE SAN JUAN BAUTISTA, PROVINCIA MAYNAS, DEPARTAMENTO LORETO</t>
  </si>
  <si>
    <t>2094808: MEJORAMIENTO DE LA CAPACIDAD RESOLUTIVA DE LOS SERVICIOS DE SALUD DEL HOSPITAL ANTONIO LORENA NIVEL III-1-CUSCO / 1</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</si>
  <si>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</si>
  <si>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</si>
  <si>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2510509: ADQUISICION DE MICROSCOPIO QUIRURGICO, LAMPARA DE HENDIDURA, MAQUINA DE ANESTESIA Y MONITOR MULTI PARAMETRO; ADEMAS DE OTROS ACTIVOS EN EL(LA) EESS INSTITUTO NACIONAL DE OFTALMOLOGIA - LIMA EN LA LOCALIDAD LIMA, DISTRITO DE LIMA, PROVINCIA LIMA, DEPARTAMENTO LIMA</t>
  </si>
  <si>
    <t>Unidad Ejecutora 027-143: HOSPITAL NACIONAL ARZOBISPO LOAYZA</t>
  </si>
  <si>
    <t>2511592: ADQUISICION DE REFRIGERADORA Y CONGELADORA; EN EL(LA) EESS HOSPITAL NACIONAL ARZOBISPO LOAYZA - LIMA EN LA LOCALIDAD LIMA, DISTRITO DE LIMA, PROVINCIA LIMA, DEPARTAMENTO LIMA</t>
  </si>
  <si>
    <t>Unidad Ejecutora 029-145: HOSPITAL DE APOYO SANTA ROSA</t>
  </si>
  <si>
    <t>2512474: ADQUISICION DE REFRIGERADORA; EN EL(LA) EESS HOSPITAL DE APOYO SANTA ROSA - PUEBLO LIBRE EN LA LOCALIDAD PUEBLO LIBRE, DISTRITO DE PUEBLO LIBRE, PROVINCIA LIMA, DEPARTAMENTO LIMA</t>
  </si>
  <si>
    <t>2088618: MEJORAMIENTO DE LA CAPACIDAD RESOLUTIVA DE LOS SERVICIOS DE SALUD PARA BRINDAR ATENCION INTEGRAL A LAS MUJERES (GESTANTES, PARTURIENTAS Y MADRES LACTANTES) Y DE NIÑOS Y NIÑAS MENORES DE 3 AÑOS EN EL DEPARTAMENTO DE UCAYALI</t>
  </si>
  <si>
    <t>2089754: EXPEDIENTES TECNICOS, ESTUDIOS DE PRE-INVERSION Y OTROS ESTUDIOS - PLAN INTEGRAL PARA LA RECONSTRUCCION CON CAMBIOS</t>
  </si>
  <si>
    <t>2426613: RECUPERACION DE LOS SERVICIOS DE SALUD DEL PUESTO DE SALUD PUCHACA DEL CENTRO POBLADO DE PUCHACA ALTO, DISTRITO DE INCAHUASI, PROVINCIA DE FERREÑAFE - LAMBAYEQUE</t>
  </si>
  <si>
    <t>2426624: RECUPERACION DE LOS SERVICIOS DE SALUD DEL PUESTO DE SALUD CHIÑAMA, DEL CENTRO POBLADO DE CHIÑAMA, DISTRITO DE CAÑARIS, PROVINCIA DE FERREÑAFE - LAMBAYEQUE</t>
  </si>
  <si>
    <t>2426642: RECUPERACION DE LOS SERVICIOS DE SALAS DEL CENTRO DE SALUD SALAS, DISTRITO DE SALAS, PROVINCIA DE LAMBAYEQUE - LAMBAYEQUE</t>
  </si>
  <si>
    <t>2426646: RECUPERACION DE LOS SERVICIOS DE SALUD DEL PUESTO DE SALUD HUAYABAMBA, CENTRO POBLADO DE HUAYABAMBA, DISTRITO DE CAÑARIS, PROVINCIA DE FERREÑAFE - LAMBAYEQUE</t>
  </si>
  <si>
    <t>2492499: RECONSTRUCCION DEL CENTRO DE SALUD INCAHUASI, DISTRITO DE INCAHUASI, PROVINCIA DE FERREÑAFE, DEPARTAMENTO DE LAMBAYEQUE</t>
  </si>
  <si>
    <t>2511070: CONSTRUCCION DE CERCO PERIMETRICO; EN EL(LA) EESS HOSPITAL SAN JUAN DE LURIGANCHO - SAN JUAN DE LURIGANCHO EN LA LOCALIDAD SAN JUAN DE LURIGANCHO, DISTRITO DE SAN JUAN DE LURIGANCHO, PROVINCIA LIMA, DEPARTAMENTO LIMA</t>
  </si>
  <si>
    <t>2271925: MEJORAMIENTO Y AMPLIACION DE LOS SERVICIOS DEL SISTEMA NACIONAL DE CIENCIA, TECNOLOGIA E INNOVACION TECNOLOGICA  1/</t>
  </si>
  <si>
    <t xml:space="preserve">      008-124: INSTITUTO NACIONAL DE OFTALMOLOGIA</t>
  </si>
  <si>
    <t xml:space="preserve">     027-143: HOSPITAL NACIONAL ARZOBISPO LOAYZA</t>
  </si>
  <si>
    <t xml:space="preserve">     029-145: HOSPITAL DE APOYO SANTA ROSA</t>
  </si>
  <si>
    <t xml:space="preserve">    125-1655: PROGRAMA NACIONAL DE INVERSIONES EN SALUD</t>
  </si>
  <si>
    <t xml:space="preserve">     143-1683: DIRECCION DE REDES INTEGRADAS DE SALUD LIMA CENTRO</t>
  </si>
  <si>
    <t xml:space="preserve">     144-1684: DIRECCIÓN DE REDES INTEGRADAS DE SALUD LIMA  NORTE          </t>
  </si>
  <si>
    <t xml:space="preserve">     145-1685: DIRECCIÓN DE REDES INTEGRADAS DE SALUD LIMA SUR</t>
  </si>
  <si>
    <t xml:space="preserve">     146-1686: DIRECCION DE REDES INTEGRADAS DE SALUD LIMA ESTE</t>
  </si>
  <si>
    <t>2505828: ADQUISICION DE AMBULANCIA FLUVIAL Y AMBULANCIA RURAL; EN SEIS ESTABLECIMIENTOS DE SALUD I.4 A NIVEL DEPARTAMENTAL</t>
  </si>
  <si>
    <t>2505831: ADQUISICION DE AMBULANCIA FLUVIAL Y AMBULANCIA URBANA; EN DOS ESTABLECIMIENTOS DE SALUD II.1, ESTABLECIMIENTOS DE SALUD II.2 A NIVEL DEPARTAMENTAL</t>
  </si>
  <si>
    <t>2505841: ADQUISICION DE AMBULANCIA URBANA; EN EL(LA) EESS HOSPITAL REGIONAL DE LORETO FELIPE SANTIAGO ARRIOLA IGLESIAS - PUNCHANA DISTRITO DE PUNCHANA, PROVINCIA MAYNAS, DEPARTAMENTO LORETO</t>
  </si>
  <si>
    <t>2508908: ADQUISICION DE CONCENTRADOR DE OXIGENO; EN CINCUENTA Y OCHO ESTABLECIMIENTOS DE SALUD I.2, ESTABLECIMIENTOS DE SALUD I.3 A NIVEL DEPARTAMENTAL</t>
  </si>
  <si>
    <t>2508911: ADQUISICION DE CONCENTRADOR DE OXIGENO; EN TRESCIENTOS OCHENTA Y CUATRO ESTABLECIMIENTOS DE SALUD I.2, ESTABLECIMIENTOS DE SALUD I.3 A NIVEL NACIONAL</t>
  </si>
  <si>
    <t>2508941: ADQUISICION DE CONCENTRADOR DE OXIGENO; EN TRESCIENTOS TRECE ESTABLECIMIENTOS DE SALUD I.2, ESTABLECIMIENTOS DE SALUD I.3 A NIVEL NACIONAL</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</si>
  <si>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</si>
  <si>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</si>
  <si>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</si>
  <si>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</si>
  <si>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</si>
  <si>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</si>
  <si>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</si>
  <si>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</si>
  <si>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</si>
  <si>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</si>
  <si>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</si>
  <si>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</si>
  <si>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</si>
  <si>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</si>
  <si>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</si>
  <si>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</si>
  <si>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</si>
  <si>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</si>
  <si>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</si>
  <si>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</si>
  <si>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</si>
  <si>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</si>
  <si>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</si>
  <si>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</si>
  <si>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</si>
  <si>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</si>
  <si>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</si>
  <si>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</si>
  <si>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</si>
  <si>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</si>
  <si>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</si>
  <si>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</si>
  <si>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</si>
  <si>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</si>
  <si>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</si>
  <si>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</si>
  <si>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</si>
  <si>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</si>
  <si>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</si>
  <si>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</si>
  <si>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</si>
  <si>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</si>
  <si>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</si>
  <si>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</si>
  <si>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</si>
  <si>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</si>
  <si>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</si>
  <si>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</si>
  <si>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</si>
  <si>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</si>
  <si>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</si>
  <si>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</si>
  <si>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</si>
  <si>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</si>
  <si>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</si>
  <si>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</si>
  <si>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2513768: ADQUISICION DE ASPIRADOR DE SECRECIONES; EN EL(LA) EESS HOSPITAL NACIONAL ARZOBISPO LOAYZA - LIMA EN LA LOCALIDAD LIMA, DISTRITO DE LIMA, PROVINCIA LIMA, DEPARTAMENTO LIMA</t>
  </si>
  <si>
    <t>2514327: ADQUISICION DE CONCENTRADOR DE OXIGENO, EQUIPO DE RAYOS X DIGITAL, ASPIRADOR DE SECRECIONES Y MONITOR DE FUNCIONES VITALES; ADEMAS DE OTROS ACTIVOS EN DOS ESTABLECIMIENTOS DE SALUD II.1, ESTABLECIMIENTOS DE SALUD II.2 A NIVEL DEPARTAMENTAL (HUANUCO)</t>
  </si>
  <si>
    <t>2515742: ADQUISICION DE CONCENTRADOR DE OXIGENO, EQUIPO DE RAYOS X DIGITAL, MONITOR DE FUNCIONES VITALES Y ASPIRADOR DE SECRECIONES; ADEMAS DE OTROS ACTIVOS EN DOS ESTABLECIMIENTOS DE SALUD II.1, ESTABLECIMIENTOS DE SALUD II.2 A NIVEL DEPARTAMENTAL (HUANCAVELICA)</t>
  </si>
  <si>
    <t>2516089: ADQUISICION DE BOMBA DE INFUSION, MONITOR DE FUNCIONES VITALES, REFRIGERADORA Y PULSIOXIMETRO; ADEMAS DE OTROS ACTIVOS EN DOS ESTABLECIMIENTOS DE SALUD II.2 A NIVEL DEPARTAMENTAL (APURIMAC)</t>
  </si>
  <si>
    <t>2516867: ADQUISICION DE BOMBA DE INFUSION, MONITOR DE FUNCIONES VITALES, REFRIGERADORA Y PULSIOXIMETRO; ADEMAS DE OTROS ACTIVOS EN EL(LA) EESS HOSP. ROMAN EGOAVIL PANDO VILLA RICA - VILLA RICA DISTRITO DE VILLA RICA, PROVINCIA OXAPAMPA, DEPARTAMENTO PASCO</t>
  </si>
  <si>
    <t>2516868: ADQUISICION DE BOMBA DE INFUSION, MONITOR DE FUNCIONES VITALES, REFRIGERADORA Y PULSIOXIMETRO; ADEMAS DE OTROS ACTIVOS EN EL(LA) EESS HOSPITAL HIPOLITO UNANUE DE TACNA - TACNA DISTRITO DE TACNA, PROVINCIA TACNA, DEPARTAMENTO TACNA</t>
  </si>
  <si>
    <t>2516869: ADQUISICION DE CONCENTRADOR DE OXIGENO, EQUIPO DE RAYOS X DIGITAL, MONITOR DE FUNCIONES VITALES Y ASPIRADOR DE SECRECIONES; ADEMAS DE OTROS ACTIVOS EN EL(LA) EESS HOSPITAL REGIONAL DE AYACUCHO MIGUEL ANGEL MARISCAL LLERENA - AYACUCHO DISTRITO DE AYACUCHO, PROVINCIA HUAMANGA, DEPARTAMENTO AYACUCHO</t>
  </si>
  <si>
    <t>2516870: ADQUISICION DE MONITOR DE FUNCIONES VITALES, ASPIRADOR DE SECRECIONES, CONCENTRADOR DE OXIGENO Y EQUIPO DE RAYOS X DIGITAL; ADEMAS DE OTROS ACTIVOS EN DOS ESTABLECIMIENTOS DE SALUD II.1 A NIVEL DEPARTAMENTAL (CUSCO)</t>
  </si>
  <si>
    <t>2514802: ADQUISICION DE PULSIOXIMETRO, EQUIPO ECOGRAFO, COCHE DE PARO EQUIPADO Y PULSIOXIMETRO; ADEMAS DE OTROS ACTIVOS EN EL(LA) EESS LOS SUREÑOS - PUENTE PIEDRA DISTRITO DE PUENTE PIEDRA,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</si>
  <si>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</si>
  <si>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2462000: REFORZAMIENTO ESTRUCTURAL DE BLOQUE DE INFRAESTRUCTURA; EN EL(LA) EESS INSTITUTO NACIONAL DE ENFERMEDADES NEOPLASICAS - SURQUILLO EN LA LOCALIDAD SURQUILLO, DISTRITO DE SURQUILLO, PROVINCIA LIMA, DEPARTAMENTO LIMA</t>
  </si>
  <si>
    <t>2479765: ADQUISICION DE MESA DE OPERACIONES HIDRAULICA/ELECTRICA, MAQUINA DE ANESTESIA, PULSIOXIMETRO Y ELECTROCARDIOGRAFO; ADEMAS DE OTROS ACTIVOS EN EL(LA) EESS INSTITUTO NACIONAL DE ENFERMEDADES NEOPLASICAS - SURQUILLO EN LA LOCALIDAD SURQUILLO, DISTRITO DE SURQUILLO, PROVINCIA LIMA, DEPARTAMENTO LIMA</t>
  </si>
  <si>
    <t>2088779: FORTALECIMIENTO DE LA ATENCION DE LOS SERVICIOS DE EMERGENCIA Y SERVICIOS ESPECIALIZADOS - NUEVO HOSPITAL EMERGENCIAS VILLA EL SALVADOR</t>
  </si>
  <si>
    <t>Unidad Ejecutora 005-121: INSTITUTO NACIONAL DE SALUD MENTAL</t>
  </si>
  <si>
    <t>2345252: REMODELACION DE AMBIENTE DE ALMACEN O ARCHIVO, REMODELACION DE AMBIENTE U OFICINA DE SEDE ADMINISTRATIVA Y CONSTRUCCION DE SALAS DE REUNIONES O USOS MULTIPLES EN EL(LA) EESS ESPECIALIZADO DE SALUD MENTAL HONORIO DELGADO-HIDEYO NOGUCHI EN EL DISTRITO DE SAN MARTIN DE PORRES, PROVINCIA LIMA, DEPARTAMENTO LIMA</t>
  </si>
  <si>
    <t>Unidad Ejecutora 007-123: INSTITUTO NACIONAL DE CIENCIAS NEUROLOGICAS</t>
  </si>
  <si>
    <t>Unidad Ejecutora 021-137: HOSPITAL CAYETANO HEREDIA</t>
  </si>
  <si>
    <t>2517974: ADQUISICION DE CAMA CLINICA RODABLE Y PULSIOXIMETRO; EN EL(LA) EESS NACIONAL CAYETANO HEREDIA - SAN MARTIN DE PORRES HONORIO DELGADO 262 URBANIZACION INGENIERIA DISTRITO DE SAN MARTIN DE PORRES, PROVINCIA LIMA, DEPARTAMENTO LIMA</t>
  </si>
  <si>
    <t>2183907: MEJORAMIENTO Y AMPLIACION DE LOS SERVICIOS DE SALUD DEL HOSPITAL QUILLABAMBA DISTRITO DE SANTA ANA, PROVINCIA DE LA CONVENCION Y DEPARTAMENTO DE CUSCO</t>
  </si>
  <si>
    <t>2498098: ADQUISICION DE MODULO DE ATENCION TEMPORAL, ELECTROCARDIOGRAFO, BOMBA DE INFUSION Y COCHE DE PARO EQUIPADO; ADEMAS DE OTROS ACTIVOS EN EL(LA) EESS REGIONAL DE ICA - ICA DISTRITO DE ICA, PROVINCIA ICA, DEPARTAMENTO ICA</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</si>
  <si>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</si>
  <si>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</si>
  <si>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</si>
  <si>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</si>
  <si>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</si>
  <si>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</si>
  <si>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2057397: MEJORAMIENTO DE LA CAPACIDAD RESOLUTIVA DEL CENTRO DE SALUD SAN GENARO DE VILLA - MICRORED SAN GENARO DE VILLA - RED BARRANCO CHORRILLOS SURCO - DISA II LIMA SUR</t>
  </si>
  <si>
    <t xml:space="preserve">     005-121: INSTITUTO NACIONAL DE SALUD MENTAL</t>
  </si>
  <si>
    <t xml:space="preserve">     007-123: INSTITUTO NACIONAL DE CIENCIAS NEUROLOGICAS</t>
  </si>
  <si>
    <t xml:space="preserve">     021-137: HOSPITAL CAYETANO HEREDIA</t>
  </si>
  <si>
    <t>2520497: ADQUISICION DE EQUIPO PARA TERAPIA DE ALTO FLUJO; EN EL(LA) EESS DIRECCION GENERAL DE OPERACIONES EN SALUD - EN LA LOCALIDAD LIMA, DISTRITO DE LIMA, PROVINCIA LIMA, DEPARTAMENTO LIMA</t>
  </si>
  <si>
    <t>2520781: ADQUISICION DE PLANTA GENERADORA DE OXIGENO MEDICINAL Y GRUPO ELECTROGENO; EN EL(LA) EESS DIRECCION GENERAL DE OPERACIONES EN SALUD - EN LA LOCALIDAD JESUS MARIA, DISTRITO DE JESUS MARIA, PROVINCIA LIMA, DEPARTAMENTO LIMA</t>
  </si>
  <si>
    <t>Unidad Ejecutora 025-141: HOSPITAL DE APOYO DEPARTAMENTAL MARIA AUXILIADORA</t>
  </si>
  <si>
    <t>2493578: RENOVACION DE CASA DE FUERZA; ADQUISICION DE TOMOGRAFO COMPUTARIZADO MULTICORTE; EN EL(LA) EESS HOSPITAL MARIA AUXILIADORA - SAN JUAN DE MIRAFLORES EN LA LOCALIDAD CIUDAD DE DIOS, DISTRITO DE SAN JUAN DE MIRAFLORES, PROVINCIA LIMA, DEPARTAMENTO LIMA</t>
  </si>
  <si>
    <t>2520063: ADQUISICION DE CABINA DE FLUJO LAMINAR VERTICAL; EN EL(LA) EESS HOSPITAL DE APOYO SANTA ROSA - PUEBLO LIBRE EN LA LOCALIDAD PUEBLO LIBRE, DISTRITO DE PUEBLO LIBRE,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</si>
  <si>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</si>
  <si>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</si>
  <si>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</si>
  <si>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 xml:space="preserve">     025-141: HOSPITAL DE APOYO DEPARTAMENTAL MARIA
                   AUXILIADORA</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</si>
  <si>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</si>
  <si>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</si>
  <si>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2502158: ADQUISICION DE CAMARA DE FLUJO LAMINAR; EN EL(LA) EESS INSTITUTO NACIONAL DE ENFERMEDADES NEOPLASICAS - SURQUILLO EN LA LOCALIDAD SURQUILLO, DISTRITO DE SURQUILLO, PROVINCIA LIMA, DEPARTAMENTO LIMA</t>
  </si>
  <si>
    <t>2481767: ADQUISICION DE ELECTROENCEFALOGRAFO, BOMBA DE INFUSION, ELECTROCARDIOGRAFO Y NEBULIZADOR; ADEMAS DE OTROS ACTIVOS EN EL(LA) EESS INSTITUTO NACIONAL DE CIENCIAS NEUROLOGICAS - LIMA EN LA LOCALIDAD LIMA, DISTRITO DE LIMA, PROVINCIA LIMA, DEPARTAMENTO LIMA</t>
  </si>
  <si>
    <t>2522251: ADQUISICION DE CAMA CLINICA RODABLE; EN EL(LA) EESS NACIONAL CAYETANO HEREDIA - SAN MARTIN DE PORRES EN LA LOCALIDAD SAN MARTIN DE PORRES, DISTRITO DE SAN MARTIN DE PORRES, PROVINCIA LIMA, DEPARTAMENTO LIMA</t>
  </si>
  <si>
    <t>2522071: ADQUISICION DE PROCESADOR AUTOMATICO DE TEJIDOS; EN EL(LA) EESS HOSPITAL MARIA AUXILIADORA - SAN JUAN DE MIRAFLORES EN LA LOCALIDAD CIUDAD DE DIOS, DISTRITO DE SAN JUAN DE MIRAFLORES, PROVINCIA LIMA, DEPARTAMENTO LIMA</t>
  </si>
  <si>
    <t>Unidad Ejecutora 036-522: HOSPITAL CARLOS LANFRANCIO LA HOZ</t>
  </si>
  <si>
    <t>2521161: ADQUISICION DE CONGELADORA; EN EL(LA) EESS HOSPITAL CARLOS LANFRANCO LA HOZ - PUENTE PIEDRA EN LA LOCALIDAD PUENTE PIEDRA, DISTRITO DE PUENTE PIEDRA, PROVINCIA LIMA, DEPARTAMENTO LIMA</t>
  </si>
  <si>
    <t>2521299: ADQUISICION DE CENTRIFUGA PARA TUBOS, CENTRIFUGA PARA TUBOS, CENTRIFUGA PARA TUBOS Y MICROSCOPIO BINOCULAR; ADEMAS DE OTROS ACTIVOS EN EL(LA) EESS HOSPITAL CARLOS LANFRANCO LA HOZ - PUENTE PIEDRA EN LA LOCALIDAD PUENTE PIEDRA, DISTRITO DE PUENTE PIEDRA, PROVINCIA LIMA, DEPARTAMENTO LIMA</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</si>
  <si>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</si>
  <si>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</si>
  <si>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</si>
  <si>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</si>
  <si>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</si>
  <si>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</si>
  <si>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</si>
  <si>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</si>
  <si>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2521713: CREACION DE LOS SERVICIOS DE SALUD BASICOS EN LA COMUNIDAD NATIVA NUEVA ALIANZA DEL DISTRITO DE URARINAS - PROVINCIA DE LORETO - DEPARTAMENTO DE LORETO</t>
  </si>
  <si>
    <t xml:space="preserve">     036-522: HOSPITAL CARLOS LANFRANCO LA HOZ</t>
  </si>
  <si>
    <t>AL MES DE AGOSTO 2021</t>
  </si>
  <si>
    <t>DEL MINISTERIO DE SALUD AL MES DE AGOSTO 2021</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</si>
  <si>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</si>
  <si>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2344910: MEJORAMIENTO Y AMPLIACION DE SERVICIOS DE SALUD DEL HOSPITAL DE CHINCHEROS II-1, RED DE SALUD VIRGEN DE COCHARCAS, DISTRITO DE CHINCHEROS - PROVINCIA DE CHINCHEROS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</si>
  <si>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</si>
  <si>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</si>
  <si>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2521122: ADQUISICION DE EQUIPO ECOGRAFO - ULTRASONIDO, MONITOR FETAL, MONITOR FETAL Y MONITOR FETAL; ADEMAS DE OTROS ACTIVOS EN SEIS ESTABLECIMIENTOS DE SALUD I.4 A NIVEL DISTRITAL (LIMA - LIMA - INDEPENDENCIA)</t>
  </si>
  <si>
    <t>2524087: ADQUISICION DE PLANTA GENERADORA DE OXIGENO MEDICINAL; EN EL(LA) EESS HOSPITAL CARLOS LANFRANCO LA HOZ - PUENTE PIEDRA EN LA LOCALIDAD PUENTE PIEDRA, DISTRITO DE PUENTE PIEDRA, PROVINCIA LIMA, DEPARTAMENTO LIMA</t>
  </si>
  <si>
    <t>2524166: ADQUISICION DE BALANZA DIGITAL CON TALLIMETRO, PULSIOXIMETRO, MESA PARA EXAMEN Y CURACIONES Y MESA DE ACERO INOXIDABLE RODABLE PARA MULTIPLES USOS; ADEMAS DE OTROS ACTIVOS EN EL(LA) EESS TAHUANTINSUYO BAJO - INDEPENDENCIA EN LA LOCALIDAD INDEPENDENCIA, DISTRITO DE INDEPENDENCIA, PROVINCIA LIMA, DEPARTAMENTO LIMA</t>
  </si>
  <si>
    <t>2524182: ADQUISICION DE PULSIOXIMETRO, EQUIPO ECOGRAFO, COCHE DE PARO EQUIPADO Y PULSIOXIMETRO; ADEMAS DE OTROS ACTIVOS EN EL(LA) EESS VILLA ESTELA - ANCON EN LA LOCALIDAD ANCON, DISTRITO DE ANCON, PROVINCIA LIMA, DEPARTAMENTO LIMA</t>
  </si>
  <si>
    <t>2524187: ADQUISICION DE PULSIOXIMETRO, EQUIPO ECOGRAFO, COCHE DE PARO EQUIPADO Y PULSIOXIMETRO; ADEMAS DE OTROS ACTIVOS EN EL(LA) EESS ERMITAÑO BAJO - INDEPENDENCIA EN LA LOCALIDAD INDEPENDENCIA, DISTRITO DE INDEPENDENCIA, PROVINCIA LIMA, DEPARTAMENTO LIMA</t>
  </si>
  <si>
    <t>2525365: ADQUISICION DE GRUPO ELECTROGENO, GRUPO ELECTROGENO Y GRUPO ELECTROGENO; EN EL(LA) EESS HOSPITAL DE APOYO CARABAYLLO - CARABAYLLO DISTRITO DE CARABAYLLO, PROVINCIA LIMA, DEPARTAMENTO LIMA</t>
  </si>
  <si>
    <t>2518107: ADQUISICION DE REFRIGERADORA; EN EL(LA) EESS HOSPITAL DE MEDIANA COMPLEJIDAD JOSE AGURTO TELLO - LURIGANCHO EN LA LOCALIDAD CHOSICA, DISTRITO DE LURIGANCHO, PROVINCIA LIMA, DEPARTAMENTO LIMA</t>
  </si>
  <si>
    <t>Ejecución acumulada al mes de Julio (Devengado)</t>
  </si>
  <si>
    <t>Nivel de Ejecución Mes Agosto (Devengado)</t>
  </si>
  <si>
    <t>AL PLIEGO DEL MINISTERIO DE SALUD AL MES DE AGOSTO 2021</t>
  </si>
  <si>
    <t>FUENTE DE INFORMACION: Transparencia Económica - Ministerio de Economía y Finanzas de fecha 02.09.2021</t>
  </si>
  <si>
    <t>Ejecución acumulada al mes de Julio   (Devengado)</t>
  </si>
  <si>
    <t>1/     Proyecto Multisectorial, monto de inversión por                   S/ 330,000,000 que tiene como Unidad Formuladora a la PCM - CONCYTEC, corresponde a Salud en el año 2021 un PIM de S/ 1,111,375.00 y un devengado de S/ 478,307.00</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</si>
  <si>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t>
  </si>
  <si>
    <t>1/     CUI 2094808: Convenio suscrito con fecha 25.06.2020 entre el GORE Cusco y el MINSA para co-ejecución de la obra "Mejoramiento de la Capacidad Resolutiva de los Servicios de Salud del Hospital Antonio Lorena Nivel III-1-Cusco".
Monto Inversión por S/ 749 520 153.06
Ejecutado GORE Cusco a Agosto 2021: 224 858 247.27</t>
  </si>
  <si>
    <t xml:space="preserve">2/     CUI 2386577: Hospital de Apoyo Yungay, con un Monto de Inversión de S/ 104,754,198.22 y un devengado a la fecha de:
S/ 46 932 395.39  a cargo de la UE RCC  y
S/ 2,919.077.22 a cargo de la UE PRONIS
</t>
  </si>
  <si>
    <t>2386577: MEJORAMIENTO DE LOS SERVICIOS DE SALUD DEL HOSPITAL DE APOYO YUNGAY, DISTRITO Y PROVINCIA DE YUNGAY, DEPARTAMENTO ANCASH  /2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</si>
</sst>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5"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7"/>
      <color indexed="18"/>
      <name val="Arial"/>
      <family val="2"/>
    </font>
    <font>
      <b/>
      <sz val="8"/>
      <color indexed="18"/>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69">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0" fontId="13" fillId="2" borderId="5" xfId="9" applyFont="1" applyFill="1" applyBorder="1" applyAlignment="1">
      <alignment horizontal="left" wrapText="1"/>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3" fillId="0" borderId="0" xfId="0" applyFont="1" applyBorder="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0" fontId="10" fillId="2" borderId="31" xfId="9" applyFont="1" applyFill="1" applyBorder="1" applyAlignment="1">
      <alignment horizontal="left" wrapText="1"/>
    </xf>
    <xf numFmtId="168" fontId="17" fillId="5" borderId="32"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17" fillId="6" borderId="4" xfId="2" applyNumberFormat="1" applyFont="1" applyFill="1" applyBorder="1" applyAlignment="1">
      <alignment horizontal="right" vertical="center" wrapText="1"/>
    </xf>
    <xf numFmtId="3" fontId="20" fillId="0" borderId="33"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3" xfId="0" applyFont="1" applyBorder="1" applyAlignment="1">
      <alignment horizontal="justify" vertical="center" wrapText="1"/>
    </xf>
    <xf numFmtId="3" fontId="20" fillId="0" borderId="4" xfId="0" applyNumberFormat="1" applyFont="1" applyBorder="1" applyAlignment="1">
      <alignment horizontal="right" vertical="center" wrapText="1"/>
    </xf>
    <xf numFmtId="3" fontId="20" fillId="5" borderId="2" xfId="0" applyNumberFormat="1" applyFont="1" applyFill="1" applyBorder="1" applyAlignment="1">
      <alignment horizontal="right" vertical="center" wrapText="1"/>
    </xf>
    <xf numFmtId="0" fontId="13" fillId="2" borderId="11" xfId="9" applyFont="1" applyFill="1" applyBorder="1" applyAlignment="1">
      <alignment horizontal="left" wrapText="1"/>
    </xf>
    <xf numFmtId="3" fontId="7" fillId="5" borderId="34" xfId="9" applyNumberFormat="1" applyFont="1" applyFill="1" applyBorder="1" applyAlignment="1">
      <alignment horizontal="right"/>
    </xf>
    <xf numFmtId="4" fontId="32" fillId="7" borderId="0" xfId="0" applyNumberFormat="1" applyFont="1" applyFill="1" applyBorder="1" applyAlignment="1">
      <alignment horizontal="right" vertical="center" wrapText="1"/>
    </xf>
    <xf numFmtId="3" fontId="17" fillId="6" borderId="34" xfId="2" applyNumberFormat="1" applyFont="1" applyFill="1" applyBorder="1" applyAlignment="1">
      <alignment horizontal="lef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167" fontId="21" fillId="4" borderId="2" xfId="0" applyNumberFormat="1" applyFont="1" applyFill="1" applyBorder="1" applyAlignment="1">
      <alignment horizontal="right" vertical="center"/>
    </xf>
    <xf numFmtId="167" fontId="4" fillId="4" borderId="13" xfId="0" applyNumberFormat="1" applyFont="1" applyFill="1" applyBorder="1" applyAlignment="1">
      <alignment horizontal="right" vertical="center"/>
    </xf>
    <xf numFmtId="0" fontId="11" fillId="3" borderId="0" xfId="10" applyFont="1" applyFill="1" applyBorder="1" applyAlignment="1">
      <alignment horizontal="center" vertical="center" wrapText="1"/>
    </xf>
    <xf numFmtId="0" fontId="7" fillId="5" borderId="5" xfId="9" applyFont="1" applyFill="1" applyBorder="1" applyAlignment="1">
      <alignment horizontal="left" wrapText="1"/>
    </xf>
    <xf numFmtId="0" fontId="23" fillId="7" borderId="5" xfId="0"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33" fillId="0" borderId="10" xfId="0" applyNumberFormat="1" applyFont="1" applyBorder="1" applyAlignment="1">
      <alignment vertical="center" wrapText="1"/>
    </xf>
    <xf numFmtId="3" fontId="20" fillId="0" borderId="10" xfId="0" applyNumberFormat="1" applyFont="1" applyBorder="1" applyAlignment="1">
      <alignment vertical="center" wrapText="1"/>
    </xf>
    <xf numFmtId="167" fontId="20" fillId="0" borderId="10" xfId="0" applyNumberFormat="1" applyFont="1" applyBorder="1" applyAlignment="1">
      <alignment vertical="center" wrapText="1"/>
    </xf>
    <xf numFmtId="168" fontId="20" fillId="0" borderId="10" xfId="0" applyNumberFormat="1" applyFont="1" applyBorder="1" applyAlignment="1">
      <alignment vertical="center" wrapText="1"/>
    </xf>
    <xf numFmtId="3" fontId="34"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0" fontId="11" fillId="3" borderId="35" xfId="10" applyFont="1" applyFill="1" applyBorder="1" applyAlignment="1">
      <alignment horizontal="center" vertical="center" wrapText="1"/>
    </xf>
    <xf numFmtId="0" fontId="11" fillId="3" borderId="36"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E36"/>
  <sheetViews>
    <sheetView tabSelected="1" topLeftCell="B1" workbookViewId="0">
      <selection activeCell="B35" sqref="B35:D35"/>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9" width="11.42578125" style="1"/>
    <col min="10" max="10" width="14.7109375" style="1" customWidth="1"/>
    <col min="11" max="16384" width="11.42578125" style="1"/>
  </cols>
  <sheetData>
    <row r="1" spans="2:5" ht="6.75" customHeight="1" x14ac:dyDescent="0.2">
      <c r="B1" s="142"/>
      <c r="C1" s="142"/>
      <c r="D1" s="142"/>
    </row>
    <row r="2" spans="2:5" ht="15.75" customHeight="1" x14ac:dyDescent="0.15">
      <c r="B2" s="143" t="s">
        <v>18</v>
      </c>
      <c r="C2" s="143"/>
      <c r="D2" s="143"/>
      <c r="E2" s="143"/>
    </row>
    <row r="3" spans="2:5" ht="15" customHeight="1" x14ac:dyDescent="0.15">
      <c r="B3" s="143" t="s">
        <v>244</v>
      </c>
      <c r="C3" s="143"/>
      <c r="D3" s="143"/>
      <c r="E3" s="143"/>
    </row>
    <row r="4" spans="2:5" x14ac:dyDescent="0.15">
      <c r="B4" s="144"/>
      <c r="C4" s="144"/>
      <c r="D4" s="144"/>
    </row>
    <row r="5" spans="2:5" ht="12.75" customHeight="1" x14ac:dyDescent="0.2">
      <c r="B5" s="141" t="s">
        <v>73</v>
      </c>
      <c r="C5" s="141"/>
      <c r="D5" s="141"/>
    </row>
    <row r="6" spans="2:5" ht="12.75" customHeight="1" x14ac:dyDescent="0.2">
      <c r="B6" s="141" t="s">
        <v>4</v>
      </c>
      <c r="C6" s="141"/>
      <c r="D6" s="141"/>
    </row>
    <row r="7" spans="2:5" ht="12.75" customHeight="1" thickBot="1" x14ac:dyDescent="0.25">
      <c r="B7" s="2"/>
      <c r="C7" s="2"/>
      <c r="D7" s="2"/>
    </row>
    <row r="8" spans="2:5" ht="13.5" customHeight="1" thickBot="1" x14ac:dyDescent="0.2">
      <c r="B8" s="137" t="s">
        <v>1</v>
      </c>
      <c r="C8" s="138" t="s">
        <v>2</v>
      </c>
      <c r="D8" s="139" t="s">
        <v>87</v>
      </c>
      <c r="E8" s="137" t="s">
        <v>7</v>
      </c>
    </row>
    <row r="9" spans="2:5" ht="39" customHeight="1" thickBot="1" x14ac:dyDescent="0.2">
      <c r="B9" s="137"/>
      <c r="C9" s="138"/>
      <c r="D9" s="140"/>
      <c r="E9" s="137"/>
    </row>
    <row r="10" spans="2:5" s="8" customFormat="1" ht="27" customHeight="1" thickBot="1" x14ac:dyDescent="0.25">
      <c r="B10" s="4" t="s">
        <v>0</v>
      </c>
      <c r="C10" s="7">
        <v>1059729834</v>
      </c>
      <c r="D10" s="7">
        <v>317569713</v>
      </c>
      <c r="E10" s="45">
        <f t="shared" ref="E10:E31" si="0">D10/C10%</f>
        <v>29.967044694902871</v>
      </c>
    </row>
    <row r="11" spans="2:5" s="8" customFormat="1" ht="24.75" customHeight="1" thickBot="1" x14ac:dyDescent="0.25">
      <c r="B11" s="77" t="s">
        <v>17</v>
      </c>
      <c r="C11" s="7">
        <f>C12+C30+C31</f>
        <v>1044862385</v>
      </c>
      <c r="D11" s="7">
        <f>D12+D30+D31</f>
        <v>317216452</v>
      </c>
      <c r="E11" s="45">
        <f>D11/C11%</f>
        <v>30.359639370116671</v>
      </c>
    </row>
    <row r="12" spans="2:5" ht="18" customHeight="1" x14ac:dyDescent="0.2">
      <c r="B12" s="9" t="s">
        <v>3</v>
      </c>
      <c r="C12" s="10">
        <f>SUM(C13:C29)</f>
        <v>1022619572</v>
      </c>
      <c r="D12" s="10">
        <f>SUM(D13:D29)</f>
        <v>314039087</v>
      </c>
      <c r="E12" s="78">
        <f t="shared" si="0"/>
        <v>30.709277975759296</v>
      </c>
    </row>
    <row r="13" spans="2:5" ht="20.100000000000001" customHeight="1" x14ac:dyDescent="0.2">
      <c r="B13" s="124" t="s">
        <v>20</v>
      </c>
      <c r="C13" s="110">
        <f>'PLIEGO MINSA'!E7</f>
        <v>320511573</v>
      </c>
      <c r="D13" s="84">
        <f>'PLIEGO MINSA'!H7</f>
        <v>145978830</v>
      </c>
      <c r="E13" s="12">
        <f t="shared" si="0"/>
        <v>45.545572234298071</v>
      </c>
    </row>
    <row r="14" spans="2:5" ht="20.100000000000001" customHeight="1" x14ac:dyDescent="0.2">
      <c r="B14" s="124" t="s">
        <v>213</v>
      </c>
      <c r="C14" s="110">
        <f>'PLIEGO MINSA'!E76</f>
        <v>1779897</v>
      </c>
      <c r="D14" s="84">
        <f>+'PLIEGO MINSA'!H75</f>
        <v>920654</v>
      </c>
      <c r="E14" s="12">
        <f t="shared" si="0"/>
        <v>51.725127914705176</v>
      </c>
    </row>
    <row r="15" spans="2:5" ht="20.100000000000001" customHeight="1" x14ac:dyDescent="0.2">
      <c r="B15" s="124" t="s">
        <v>214</v>
      </c>
      <c r="C15" s="110">
        <f>'PLIEGO MINSA'!E77</f>
        <v>415500</v>
      </c>
      <c r="D15" s="84">
        <f>'PLIEGO MINSA'!H77</f>
        <v>220000</v>
      </c>
      <c r="E15" s="12">
        <f t="shared" si="0"/>
        <v>52.948255114320098</v>
      </c>
    </row>
    <row r="16" spans="2:5" ht="20.100000000000001" customHeight="1" x14ac:dyDescent="0.2">
      <c r="B16" s="125" t="s">
        <v>116</v>
      </c>
      <c r="C16" s="110">
        <f>'PLIEGO MINSA'!E80</f>
        <v>2486940</v>
      </c>
      <c r="D16" s="84">
        <f>'PLIEGO MINSA'!H80</f>
        <v>1542200</v>
      </c>
      <c r="E16" s="12">
        <f t="shared" si="0"/>
        <v>62.011950429041306</v>
      </c>
    </row>
    <row r="17" spans="2:5" ht="20.100000000000001" customHeight="1" x14ac:dyDescent="0.2">
      <c r="B17" s="124" t="s">
        <v>63</v>
      </c>
      <c r="C17" s="110">
        <f>'PLIEGO MINSA'!E83</f>
        <v>458669</v>
      </c>
      <c r="D17" s="84">
        <f>'PLIEGO MINSA'!H83</f>
        <v>20000</v>
      </c>
      <c r="E17" s="12">
        <f t="shared" si="0"/>
        <v>4.3604429337932151</v>
      </c>
    </row>
    <row r="18" spans="2:5" ht="20.100000000000001" customHeight="1" x14ac:dyDescent="0.2">
      <c r="B18" s="124" t="s">
        <v>67</v>
      </c>
      <c r="C18" s="110">
        <f>'PLIEGO MINSA'!E85</f>
        <v>961745</v>
      </c>
      <c r="D18" s="84">
        <f>'PLIEGO MINSA'!H85</f>
        <v>613945</v>
      </c>
      <c r="E18" s="12">
        <f t="shared" si="0"/>
        <v>63.836567905213954</v>
      </c>
    </row>
    <row r="19" spans="2:5" ht="20.100000000000001" customHeight="1" x14ac:dyDescent="0.2">
      <c r="B19" s="124" t="s">
        <v>215</v>
      </c>
      <c r="C19" s="110">
        <f>'PLIEGO MINSA'!E88</f>
        <v>184534</v>
      </c>
      <c r="D19" s="84">
        <f>'PLIEGO MINSA'!H88</f>
        <v>184534</v>
      </c>
      <c r="E19" s="12">
        <f t="shared" si="0"/>
        <v>100</v>
      </c>
    </row>
    <row r="20" spans="2:5" ht="26.25" customHeight="1" x14ac:dyDescent="0.2">
      <c r="B20" s="124" t="s">
        <v>224</v>
      </c>
      <c r="C20" s="110">
        <f>+'PLIEGO MINSA'!E91</f>
        <v>394246</v>
      </c>
      <c r="D20" s="84">
        <f>+'PLIEGO MINSA'!H91</f>
        <v>176000</v>
      </c>
      <c r="E20" s="12">
        <f t="shared" si="0"/>
        <v>44.642177726597097</v>
      </c>
    </row>
    <row r="21" spans="2:5" ht="20.100000000000001" customHeight="1" x14ac:dyDescent="0.2">
      <c r="B21" s="124" t="s">
        <v>117</v>
      </c>
      <c r="C21" s="110">
        <f>'PLIEGO MINSA'!E94</f>
        <v>166522</v>
      </c>
      <c r="D21" s="84">
        <f>'PLIEGO MINSA'!H94</f>
        <v>46000</v>
      </c>
      <c r="E21" s="12">
        <f t="shared" si="0"/>
        <v>27.623977612567707</v>
      </c>
    </row>
    <row r="22" spans="2:5" ht="20.100000000000001" customHeight="1" x14ac:dyDescent="0.2">
      <c r="B22" s="109" t="s">
        <v>68</v>
      </c>
      <c r="C22" s="110">
        <f>'PLIEGO MINSA'!E97</f>
        <v>6652238</v>
      </c>
      <c r="D22" s="110">
        <f>'PLIEGO MINSA'!H97</f>
        <v>1138560</v>
      </c>
      <c r="E22" s="12">
        <f t="shared" si="0"/>
        <v>17.115442953183575</v>
      </c>
    </row>
    <row r="23" spans="2:5" ht="20.100000000000001" customHeight="1" x14ac:dyDescent="0.2">
      <c r="B23" s="109" t="s">
        <v>118</v>
      </c>
      <c r="C23" s="110">
        <f>+'PLIEGO MINSA'!E102</f>
        <v>322986</v>
      </c>
      <c r="D23" s="110">
        <f>'PLIEGO MINSA'!H102</f>
        <v>27986</v>
      </c>
      <c r="E23" s="12">
        <f t="shared" si="0"/>
        <v>8.6647718476961852</v>
      </c>
    </row>
    <row r="24" spans="2:5" ht="20.100000000000001" customHeight="1" x14ac:dyDescent="0.2">
      <c r="B24" s="109" t="s">
        <v>243</v>
      </c>
      <c r="C24" s="110">
        <f>+'PLIEGO MINSA'!E105</f>
        <v>140500</v>
      </c>
      <c r="D24" s="110">
        <f>+'PLIEGO MINSA'!H105</f>
        <v>0</v>
      </c>
      <c r="E24" s="12">
        <f t="shared" ref="E24" si="1">D24/C24%</f>
        <v>0</v>
      </c>
    </row>
    <row r="25" spans="2:5" ht="20.100000000000001" customHeight="1" x14ac:dyDescent="0.2">
      <c r="B25" s="109" t="s">
        <v>119</v>
      </c>
      <c r="C25" s="110">
        <f>'PLIEGO MINSA'!E108</f>
        <v>675789916</v>
      </c>
      <c r="D25" s="110">
        <f>'PLIEGO MINSA'!H108</f>
        <v>159706666</v>
      </c>
      <c r="E25" s="111">
        <f t="shared" si="0"/>
        <v>23.632590871628217</v>
      </c>
    </row>
    <row r="26" spans="2:5" ht="19.5" customHeight="1" x14ac:dyDescent="0.2">
      <c r="B26" s="11" t="s">
        <v>120</v>
      </c>
      <c r="C26" s="110">
        <f>'PLIEGO MINSA'!E183</f>
        <v>720035</v>
      </c>
      <c r="D26" s="110">
        <f>'PLIEGO MINSA'!H183</f>
        <v>352528</v>
      </c>
      <c r="E26" s="111">
        <f t="shared" si="0"/>
        <v>48.959842229891599</v>
      </c>
    </row>
    <row r="27" spans="2:5" ht="20.100000000000001" customHeight="1" x14ac:dyDescent="0.2">
      <c r="B27" s="11" t="s">
        <v>121</v>
      </c>
      <c r="C27" s="110">
        <f>'PLIEGO MINSA'!E185</f>
        <v>8635176</v>
      </c>
      <c r="D27" s="84">
        <f>'PLIEGO MINSA'!H185</f>
        <v>1785783</v>
      </c>
      <c r="E27" s="111">
        <f t="shared" si="0"/>
        <v>20.68033124049817</v>
      </c>
    </row>
    <row r="28" spans="2:5" ht="20.100000000000001" customHeight="1" x14ac:dyDescent="0.2">
      <c r="B28" s="11" t="s">
        <v>122</v>
      </c>
      <c r="C28" s="110">
        <f>'PLIEGO MINSA'!E194</f>
        <v>2369997</v>
      </c>
      <c r="D28" s="110">
        <f>'PLIEGO MINSA'!H194</f>
        <v>1325401</v>
      </c>
      <c r="E28" s="111">
        <f t="shared" si="0"/>
        <v>55.924163617084744</v>
      </c>
    </row>
    <row r="29" spans="2:5" ht="22.5" customHeight="1" thickBot="1" x14ac:dyDescent="0.25">
      <c r="B29" s="115" t="s">
        <v>123</v>
      </c>
      <c r="C29" s="116">
        <f>'PLIEGO MINSA'!E198</f>
        <v>629098</v>
      </c>
      <c r="D29" s="116">
        <f>'PLIEGO MINSA'!H198</f>
        <v>0</v>
      </c>
      <c r="E29" s="111">
        <f t="shared" si="0"/>
        <v>0</v>
      </c>
    </row>
    <row r="30" spans="2:5" ht="17.25" customHeight="1" thickBot="1" x14ac:dyDescent="0.25">
      <c r="B30" s="69" t="s">
        <v>12</v>
      </c>
      <c r="C30" s="70">
        <f>'UE ADSCRITAS AL PLIEGO MINSA'!E7</f>
        <v>3671514</v>
      </c>
      <c r="D30" s="70">
        <f>'UE ADSCRITAS AL PLIEGO MINSA'!H7</f>
        <v>1213717</v>
      </c>
      <c r="E30" s="71">
        <f t="shared" si="0"/>
        <v>33.057670486889059</v>
      </c>
    </row>
    <row r="31" spans="2:5" ht="19.5" customHeight="1" thickBot="1" x14ac:dyDescent="0.25">
      <c r="B31" s="69" t="s">
        <v>19</v>
      </c>
      <c r="C31" s="70">
        <f>'UE ADSCRITAS AL PLIEGO MINSA'!E15</f>
        <v>18571299</v>
      </c>
      <c r="D31" s="70">
        <f>'UE ADSCRITAS AL PLIEGO MINSA'!H15</f>
        <v>1963648</v>
      </c>
      <c r="E31" s="71">
        <f t="shared" si="0"/>
        <v>10.573563001704944</v>
      </c>
    </row>
    <row r="32" spans="2:5" ht="12.75" x14ac:dyDescent="0.2">
      <c r="C32" s="5"/>
      <c r="D32" s="46"/>
    </row>
    <row r="33" spans="2:5" ht="11.25" x14ac:dyDescent="0.2">
      <c r="B33" s="62" t="s">
        <v>260</v>
      </c>
      <c r="C33" s="64"/>
      <c r="D33" s="64"/>
    </row>
    <row r="34" spans="2:5" ht="12.75" customHeight="1" x14ac:dyDescent="0.2">
      <c r="B34" s="65" t="s">
        <v>6</v>
      </c>
      <c r="C34" s="64"/>
      <c r="D34" s="64"/>
      <c r="E34" s="5"/>
    </row>
    <row r="35" spans="2:5" ht="15.75" customHeight="1" x14ac:dyDescent="0.15">
      <c r="B35" s="135" t="s">
        <v>27</v>
      </c>
      <c r="C35" s="136"/>
      <c r="D35" s="136"/>
      <c r="E35" s="6"/>
    </row>
    <row r="36" spans="2:5" x14ac:dyDescent="0.15">
      <c r="D36" s="5"/>
    </row>
  </sheetData>
  <mergeCells count="11">
    <mergeCell ref="B6:D6"/>
    <mergeCell ref="B1:D1"/>
    <mergeCell ref="B2:E2"/>
    <mergeCell ref="B3:E3"/>
    <mergeCell ref="B4:D4"/>
    <mergeCell ref="B5:D5"/>
    <mergeCell ref="B35:D35"/>
    <mergeCell ref="B8:B9"/>
    <mergeCell ref="C8:C9"/>
    <mergeCell ref="D8:D9"/>
    <mergeCell ref="E8:E9"/>
  </mergeCells>
  <hyperlinks>
    <hyperlink ref="B35"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N1120"/>
  <sheetViews>
    <sheetView zoomScale="91" zoomScaleNormal="91" workbookViewId="0">
      <pane xSplit="2" ySplit="6" topLeftCell="C7" activePane="bottomRight" state="frozen"/>
      <selection pane="topRight" activeCell="C1" sqref="C1"/>
      <selection pane="bottomLeft" activeCell="A8" sqref="A8"/>
      <selection pane="bottomRight" activeCell="B10" sqref="B10"/>
    </sheetView>
  </sheetViews>
  <sheetFormatPr baseColWidth="10" defaultColWidth="11.42578125" defaultRowHeight="5.65" customHeight="1" x14ac:dyDescent="0.2"/>
  <cols>
    <col min="1" max="1" width="8.5703125" style="36" customWidth="1"/>
    <col min="2" max="2" width="41.42578125" style="44" customWidth="1"/>
    <col min="3" max="3" width="11.85546875" style="37" customWidth="1" collapsed="1"/>
    <col min="4" max="4" width="12.28515625" style="37" customWidth="1"/>
    <col min="5" max="5" width="13" style="38" customWidth="1"/>
    <col min="6" max="7" width="11.7109375" style="38" customWidth="1"/>
    <col min="8" max="8" width="11.28515625" style="20" customWidth="1"/>
    <col min="9" max="9" width="8.7109375" style="39" customWidth="1"/>
    <col min="10" max="10" width="13" style="108" customWidth="1"/>
    <col min="11" max="11" width="10.5703125" style="40" customWidth="1"/>
    <col min="12" max="12" width="11.42578125" style="20" customWidth="1"/>
    <col min="13" max="16384" width="11.42578125" style="20"/>
  </cols>
  <sheetData>
    <row r="1" spans="1:14" s="18" customFormat="1" ht="18.75" customHeight="1" x14ac:dyDescent="0.2">
      <c r="A1" s="150" t="s">
        <v>21</v>
      </c>
      <c r="B1" s="150"/>
      <c r="C1" s="150"/>
      <c r="D1" s="150"/>
      <c r="E1" s="150"/>
      <c r="F1" s="150"/>
      <c r="G1" s="150"/>
      <c r="H1" s="150"/>
      <c r="I1" s="150"/>
      <c r="J1" s="150"/>
      <c r="K1" s="150"/>
    </row>
    <row r="2" spans="1:14" s="18" customFormat="1" ht="18.75" customHeight="1" x14ac:dyDescent="0.2">
      <c r="A2" s="151" t="s">
        <v>245</v>
      </c>
      <c r="B2" s="151"/>
      <c r="C2" s="151"/>
      <c r="D2" s="151"/>
      <c r="E2" s="151"/>
      <c r="F2" s="151"/>
      <c r="G2" s="151"/>
      <c r="H2" s="151"/>
      <c r="I2" s="151"/>
      <c r="J2" s="151"/>
      <c r="K2" s="151"/>
    </row>
    <row r="3" spans="1:14" s="18" customFormat="1" ht="18.75" customHeight="1" x14ac:dyDescent="0.2">
      <c r="B3" s="117"/>
      <c r="C3" s="117"/>
      <c r="D3" s="119"/>
      <c r="E3" s="120"/>
      <c r="F3" s="120"/>
      <c r="G3" s="120"/>
      <c r="H3" s="120"/>
      <c r="I3" s="119"/>
      <c r="J3" s="120"/>
      <c r="K3" s="117"/>
    </row>
    <row r="4" spans="1:14" s="18" customFormat="1" ht="13.5" customHeight="1" x14ac:dyDescent="0.2">
      <c r="A4" s="148" t="s">
        <v>45</v>
      </c>
      <c r="B4" s="148" t="s">
        <v>5</v>
      </c>
      <c r="C4" s="156" t="s">
        <v>22</v>
      </c>
      <c r="D4" s="156" t="s">
        <v>77</v>
      </c>
      <c r="E4" s="147" t="s">
        <v>75</v>
      </c>
      <c r="F4" s="147"/>
      <c r="G4" s="147"/>
      <c r="H4" s="147"/>
      <c r="I4" s="147"/>
      <c r="J4" s="152" t="s">
        <v>8</v>
      </c>
      <c r="K4" s="154" t="s">
        <v>23</v>
      </c>
    </row>
    <row r="5" spans="1:14" s="19" customFormat="1" ht="60.75" customHeight="1" thickBot="1" x14ac:dyDescent="0.3">
      <c r="A5" s="149"/>
      <c r="B5" s="148"/>
      <c r="C5" s="157"/>
      <c r="D5" s="157"/>
      <c r="E5" s="47" t="s">
        <v>74</v>
      </c>
      <c r="F5" s="15" t="s">
        <v>257</v>
      </c>
      <c r="G5" s="15" t="s">
        <v>258</v>
      </c>
      <c r="H5" s="21" t="s">
        <v>76</v>
      </c>
      <c r="I5" s="17" t="s">
        <v>7</v>
      </c>
      <c r="J5" s="153"/>
      <c r="K5" s="155"/>
    </row>
    <row r="6" spans="1:14" s="55" customFormat="1" ht="21.75" customHeight="1" x14ac:dyDescent="0.2">
      <c r="A6" s="53"/>
      <c r="B6" s="54" t="s">
        <v>9</v>
      </c>
      <c r="C6" s="54"/>
      <c r="D6" s="51">
        <f>D7+D75+D77+D80+D83+D85+D88+D91+D94+D97+D102+D108+D183+D185+D194+D198</f>
        <v>935508884.0200001</v>
      </c>
      <c r="E6" s="51">
        <f>E7+E75+E77+E80+E83+E85+E88+E91+E94+E97+E102+E105+E108+E183+E185+E194+E198</f>
        <v>1022619572</v>
      </c>
      <c r="F6" s="51">
        <f>F7+F75+F77+F80+F83+F85+F88+F91+F94+F97+F102+F105+F108+F183+F185+F194+F198</f>
        <v>269430025</v>
      </c>
      <c r="G6" s="51">
        <f>G7+G75+G77+G80+G83+G85+G88+G91+G94+G97+G102+G105+G108+G183+G185+G194+G198</f>
        <v>44609062</v>
      </c>
      <c r="H6" s="51">
        <f>SUM(F6:G6)</f>
        <v>314039087</v>
      </c>
      <c r="I6" s="52">
        <f t="shared" ref="I6:I98" si="0">H6/E6%</f>
        <v>30.709277975759296</v>
      </c>
      <c r="J6" s="121">
        <f>D6+H6</f>
        <v>1249547971.02</v>
      </c>
      <c r="K6" s="54"/>
      <c r="L6" s="133"/>
      <c r="N6" s="133"/>
    </row>
    <row r="7" spans="1:14" s="55" customFormat="1" ht="33.75" customHeight="1" x14ac:dyDescent="0.2">
      <c r="A7" s="87"/>
      <c r="B7" s="85" t="s">
        <v>39</v>
      </c>
      <c r="C7" s="92"/>
      <c r="D7" s="61">
        <f t="shared" ref="D7" si="1">SUM(D8:D74)</f>
        <v>242468309.38</v>
      </c>
      <c r="E7" s="61">
        <f>SUM(E8:E74)</f>
        <v>320511573</v>
      </c>
      <c r="F7" s="61">
        <f t="shared" ref="F7:G7" si="2">SUM(F8:F74)</f>
        <v>135588229</v>
      </c>
      <c r="G7" s="61">
        <f t="shared" si="2"/>
        <v>10390601</v>
      </c>
      <c r="H7" s="61">
        <f t="shared" ref="H7:H70" si="3">SUM(F7:G7)</f>
        <v>145978830</v>
      </c>
      <c r="I7" s="73">
        <f t="shared" si="0"/>
        <v>45.545572234298071</v>
      </c>
      <c r="J7" s="73">
        <f t="shared" ref="J7:J80" si="4">D7+H7</f>
        <v>388447139.38</v>
      </c>
      <c r="K7" s="85"/>
      <c r="L7" s="133"/>
    </row>
    <row r="8" spans="1:14" ht="35.25" customHeight="1" x14ac:dyDescent="0.2">
      <c r="A8" s="29">
        <v>2088779</v>
      </c>
      <c r="B8" s="27" t="s">
        <v>198</v>
      </c>
      <c r="C8" s="28">
        <v>255270770.75</v>
      </c>
      <c r="D8" s="28">
        <v>242468309.38</v>
      </c>
      <c r="E8" s="28">
        <v>20000</v>
      </c>
      <c r="F8" s="28">
        <v>9500</v>
      </c>
      <c r="G8" s="28">
        <v>10200</v>
      </c>
      <c r="H8" s="28">
        <f t="shared" si="3"/>
        <v>19700</v>
      </c>
      <c r="I8" s="72">
        <f t="shared" ref="I8" si="5">H8/E8%</f>
        <v>98.5</v>
      </c>
      <c r="J8" s="72">
        <f t="shared" ref="J8" si="6">D8+H8</f>
        <v>242488009.38</v>
      </c>
      <c r="K8" s="72">
        <f>J8/C8%</f>
        <v>94.992469630407143</v>
      </c>
    </row>
    <row r="9" spans="1:14" ht="60.75" customHeight="1" x14ac:dyDescent="0.2">
      <c r="A9" s="29">
        <v>2505828</v>
      </c>
      <c r="B9" s="27" t="s">
        <v>124</v>
      </c>
      <c r="C9" s="28">
        <v>2828716</v>
      </c>
      <c r="D9" s="28">
        <v>0</v>
      </c>
      <c r="E9" s="28">
        <v>2262972</v>
      </c>
      <c r="F9" s="28">
        <v>0</v>
      </c>
      <c r="G9" s="28"/>
      <c r="H9" s="28">
        <f t="shared" si="3"/>
        <v>0</v>
      </c>
      <c r="I9" s="72">
        <f t="shared" ref="I9:I11" si="7">H9/E9%</f>
        <v>0</v>
      </c>
      <c r="J9" s="72">
        <f t="shared" ref="J9:J11" si="8">D9+H9</f>
        <v>0</v>
      </c>
      <c r="K9" s="72">
        <f t="shared" ref="K9:K11" si="9">J9/C9%</f>
        <v>0</v>
      </c>
    </row>
    <row r="10" spans="1:14" ht="60.75" customHeight="1" x14ac:dyDescent="0.2">
      <c r="A10" s="29">
        <v>2505831</v>
      </c>
      <c r="B10" s="27" t="s">
        <v>125</v>
      </c>
      <c r="C10" s="28">
        <v>794679</v>
      </c>
      <c r="D10" s="28">
        <v>0</v>
      </c>
      <c r="E10" s="28">
        <v>397341</v>
      </c>
      <c r="F10" s="28">
        <v>0</v>
      </c>
      <c r="G10" s="28"/>
      <c r="H10" s="28">
        <f t="shared" si="3"/>
        <v>0</v>
      </c>
      <c r="I10" s="72">
        <f t="shared" si="7"/>
        <v>0</v>
      </c>
      <c r="J10" s="72">
        <f t="shared" si="8"/>
        <v>0</v>
      </c>
      <c r="K10" s="72">
        <f t="shared" si="9"/>
        <v>0</v>
      </c>
    </row>
    <row r="11" spans="1:14" ht="60.75" customHeight="1" x14ac:dyDescent="0.2">
      <c r="A11" s="29">
        <v>2505841</v>
      </c>
      <c r="B11" s="27" t="s">
        <v>126</v>
      </c>
      <c r="C11" s="28">
        <v>400000</v>
      </c>
      <c r="D11" s="28">
        <v>0</v>
      </c>
      <c r="E11" s="28">
        <v>179687</v>
      </c>
      <c r="F11" s="28">
        <v>0</v>
      </c>
      <c r="G11" s="28"/>
      <c r="H11" s="28">
        <f t="shared" si="3"/>
        <v>0</v>
      </c>
      <c r="I11" s="72">
        <f t="shared" si="7"/>
        <v>0</v>
      </c>
      <c r="J11" s="72">
        <f t="shared" si="8"/>
        <v>0</v>
      </c>
      <c r="K11" s="72">
        <f t="shared" si="9"/>
        <v>0</v>
      </c>
    </row>
    <row r="12" spans="1:14" ht="66" customHeight="1" x14ac:dyDescent="0.2">
      <c r="A12" s="29">
        <v>2508544</v>
      </c>
      <c r="B12" s="27" t="s">
        <v>88</v>
      </c>
      <c r="C12" s="28">
        <v>11405600</v>
      </c>
      <c r="D12" s="28">
        <v>0</v>
      </c>
      <c r="E12" s="28">
        <v>11405600</v>
      </c>
      <c r="F12" s="28">
        <v>11405600</v>
      </c>
      <c r="G12" s="28"/>
      <c r="H12" s="28">
        <f t="shared" si="3"/>
        <v>11405600</v>
      </c>
      <c r="I12" s="72">
        <f t="shared" ref="I12:I71" si="10">H12/E12%</f>
        <v>100</v>
      </c>
      <c r="J12" s="72">
        <f t="shared" ref="J12:J71" si="11">D12+H12</f>
        <v>11405600</v>
      </c>
      <c r="K12" s="72">
        <f>J12/C12%</f>
        <v>100</v>
      </c>
    </row>
    <row r="13" spans="1:14" ht="66" customHeight="1" x14ac:dyDescent="0.2">
      <c r="A13" s="29">
        <v>2508908</v>
      </c>
      <c r="B13" s="27" t="s">
        <v>127</v>
      </c>
      <c r="C13" s="28">
        <v>1028200</v>
      </c>
      <c r="D13" s="28">
        <v>0</v>
      </c>
      <c r="E13" s="28">
        <v>1028200</v>
      </c>
      <c r="F13" s="28">
        <v>1028200</v>
      </c>
      <c r="G13" s="28"/>
      <c r="H13" s="28">
        <f t="shared" si="3"/>
        <v>1028200</v>
      </c>
      <c r="I13" s="72">
        <f t="shared" si="10"/>
        <v>100</v>
      </c>
      <c r="J13" s="72">
        <f t="shared" si="11"/>
        <v>1028200</v>
      </c>
      <c r="K13" s="72">
        <f t="shared" ref="K13:K71" si="12">J13/C13%</f>
        <v>100</v>
      </c>
    </row>
    <row r="14" spans="1:14" ht="66" customHeight="1" x14ac:dyDescent="0.2">
      <c r="A14" s="29">
        <v>2508911</v>
      </c>
      <c r="B14" s="27" t="s">
        <v>128</v>
      </c>
      <c r="C14" s="28">
        <v>6381200</v>
      </c>
      <c r="D14" s="28">
        <v>0</v>
      </c>
      <c r="E14" s="28">
        <v>6381200</v>
      </c>
      <c r="F14" s="28">
        <v>6381200</v>
      </c>
      <c r="G14" s="28"/>
      <c r="H14" s="28">
        <f t="shared" si="3"/>
        <v>6381200</v>
      </c>
      <c r="I14" s="72">
        <f t="shared" si="10"/>
        <v>100</v>
      </c>
      <c r="J14" s="72">
        <f t="shared" si="11"/>
        <v>6381200</v>
      </c>
      <c r="K14" s="72">
        <f t="shared" si="12"/>
        <v>100</v>
      </c>
    </row>
    <row r="15" spans="1:14" ht="66" customHeight="1" x14ac:dyDescent="0.2">
      <c r="A15" s="29">
        <v>2508941</v>
      </c>
      <c r="B15" s="27" t="s">
        <v>129</v>
      </c>
      <c r="C15" s="28">
        <v>4982000</v>
      </c>
      <c r="D15" s="28">
        <v>0</v>
      </c>
      <c r="E15" s="28">
        <v>4982000</v>
      </c>
      <c r="F15" s="28">
        <v>4982000</v>
      </c>
      <c r="G15" s="28"/>
      <c r="H15" s="28">
        <f t="shared" si="3"/>
        <v>4982000</v>
      </c>
      <c r="I15" s="72">
        <f t="shared" si="10"/>
        <v>100</v>
      </c>
      <c r="J15" s="72">
        <f t="shared" si="11"/>
        <v>4982000</v>
      </c>
      <c r="K15" s="72">
        <f t="shared" si="12"/>
        <v>100</v>
      </c>
    </row>
    <row r="16" spans="1:14" ht="118.5" customHeight="1" x14ac:dyDescent="0.2">
      <c r="A16" s="29">
        <v>2509291</v>
      </c>
      <c r="B16" s="27" t="s">
        <v>130</v>
      </c>
      <c r="C16" s="28">
        <v>1572579</v>
      </c>
      <c r="D16" s="28">
        <v>0</v>
      </c>
      <c r="E16" s="28">
        <v>1661243</v>
      </c>
      <c r="F16" s="28">
        <v>588</v>
      </c>
      <c r="G16" s="28">
        <v>629</v>
      </c>
      <c r="H16" s="28">
        <f t="shared" si="3"/>
        <v>1217</v>
      </c>
      <c r="I16" s="72">
        <f t="shared" si="10"/>
        <v>7.3258397477069873E-2</v>
      </c>
      <c r="J16" s="72">
        <f t="shared" si="11"/>
        <v>1217</v>
      </c>
      <c r="K16" s="72">
        <f t="shared" si="12"/>
        <v>7.7388798909307568E-2</v>
      </c>
    </row>
    <row r="17" spans="1:11" ht="119.25" customHeight="1" x14ac:dyDescent="0.2">
      <c r="A17" s="29">
        <v>2509292</v>
      </c>
      <c r="B17" s="27" t="s">
        <v>131</v>
      </c>
      <c r="C17" s="28">
        <v>973111</v>
      </c>
      <c r="D17" s="28">
        <v>0</v>
      </c>
      <c r="E17" s="28">
        <v>1083618</v>
      </c>
      <c r="F17" s="28">
        <v>613</v>
      </c>
      <c r="G17" s="28">
        <v>655</v>
      </c>
      <c r="H17" s="28">
        <f t="shared" si="3"/>
        <v>1268</v>
      </c>
      <c r="I17" s="72">
        <f t="shared" si="10"/>
        <v>0.11701540579798415</v>
      </c>
      <c r="J17" s="72">
        <f t="shared" si="11"/>
        <v>1268</v>
      </c>
      <c r="K17" s="72">
        <f t="shared" si="12"/>
        <v>0.13030373718928262</v>
      </c>
    </row>
    <row r="18" spans="1:11" ht="108" x14ac:dyDescent="0.2">
      <c r="A18" s="29">
        <v>2509293</v>
      </c>
      <c r="B18" s="27" t="s">
        <v>132</v>
      </c>
      <c r="C18" s="28">
        <v>1157494</v>
      </c>
      <c r="D18" s="28">
        <v>0</v>
      </c>
      <c r="E18" s="28">
        <v>1250292</v>
      </c>
      <c r="F18" s="28">
        <v>539</v>
      </c>
      <c r="G18" s="28">
        <v>576</v>
      </c>
      <c r="H18" s="28">
        <f t="shared" si="3"/>
        <v>1115</v>
      </c>
      <c r="I18" s="72">
        <f t="shared" si="10"/>
        <v>8.9179167746414434E-2</v>
      </c>
      <c r="J18" s="72">
        <f t="shared" si="11"/>
        <v>1115</v>
      </c>
      <c r="K18" s="72">
        <f t="shared" si="12"/>
        <v>9.6328793065018042E-2</v>
      </c>
    </row>
    <row r="19" spans="1:11" ht="122.25" customHeight="1" x14ac:dyDescent="0.2">
      <c r="A19" s="29">
        <v>2509299</v>
      </c>
      <c r="B19" s="27" t="s">
        <v>133</v>
      </c>
      <c r="C19" s="28">
        <v>1043672</v>
      </c>
      <c r="D19" s="28">
        <v>0</v>
      </c>
      <c r="E19" s="28">
        <v>1151503</v>
      </c>
      <c r="F19" s="28">
        <v>539</v>
      </c>
      <c r="G19" s="28">
        <v>576</v>
      </c>
      <c r="H19" s="28">
        <f t="shared" si="3"/>
        <v>1115</v>
      </c>
      <c r="I19" s="72">
        <f t="shared" si="10"/>
        <v>9.6829969179411599E-2</v>
      </c>
      <c r="J19" s="72">
        <f t="shared" si="11"/>
        <v>1115</v>
      </c>
      <c r="K19" s="72">
        <f t="shared" si="12"/>
        <v>0.10683433109252716</v>
      </c>
    </row>
    <row r="20" spans="1:11" ht="117.75" customHeight="1" x14ac:dyDescent="0.2">
      <c r="A20" s="29">
        <v>2509300</v>
      </c>
      <c r="B20" s="27" t="s">
        <v>134</v>
      </c>
      <c r="C20" s="28">
        <v>642575</v>
      </c>
      <c r="D20" s="28">
        <v>0</v>
      </c>
      <c r="E20" s="28">
        <v>725146</v>
      </c>
      <c r="F20" s="28">
        <v>343</v>
      </c>
      <c r="G20" s="28">
        <v>367</v>
      </c>
      <c r="H20" s="28">
        <f t="shared" si="3"/>
        <v>710</v>
      </c>
      <c r="I20" s="72">
        <f t="shared" si="10"/>
        <v>9.7911317169232126E-2</v>
      </c>
      <c r="J20" s="72">
        <f t="shared" si="11"/>
        <v>710</v>
      </c>
      <c r="K20" s="72">
        <f t="shared" si="12"/>
        <v>0.11049293856748239</v>
      </c>
    </row>
    <row r="21" spans="1:11" ht="117.75" customHeight="1" x14ac:dyDescent="0.2">
      <c r="A21" s="29">
        <v>2509303</v>
      </c>
      <c r="B21" s="27" t="s">
        <v>135</v>
      </c>
      <c r="C21" s="28">
        <v>1449678</v>
      </c>
      <c r="D21" s="28">
        <v>0</v>
      </c>
      <c r="E21" s="28">
        <v>1577609</v>
      </c>
      <c r="F21" s="28">
        <v>686</v>
      </c>
      <c r="G21" s="28">
        <v>734</v>
      </c>
      <c r="H21" s="28">
        <f t="shared" si="3"/>
        <v>1420</v>
      </c>
      <c r="I21" s="72">
        <f t="shared" si="10"/>
        <v>9.0009628494766444E-2</v>
      </c>
      <c r="J21" s="72">
        <f t="shared" si="11"/>
        <v>1420</v>
      </c>
      <c r="K21" s="72">
        <f t="shared" si="12"/>
        <v>9.7952786756783219E-2</v>
      </c>
    </row>
    <row r="22" spans="1:11" ht="114.75" customHeight="1" x14ac:dyDescent="0.2">
      <c r="A22" s="29">
        <v>2509304</v>
      </c>
      <c r="B22" s="27" t="s">
        <v>136</v>
      </c>
      <c r="C22" s="28">
        <v>1186960</v>
      </c>
      <c r="D22" s="28">
        <v>0</v>
      </c>
      <c r="E22" s="28">
        <v>1280348</v>
      </c>
      <c r="F22" s="28">
        <v>392</v>
      </c>
      <c r="G22" s="28">
        <v>419</v>
      </c>
      <c r="H22" s="28">
        <f t="shared" si="3"/>
        <v>811</v>
      </c>
      <c r="I22" s="72">
        <f t="shared" si="10"/>
        <v>6.3342153851921518E-2</v>
      </c>
      <c r="J22" s="72">
        <f t="shared" si="11"/>
        <v>811</v>
      </c>
      <c r="K22" s="72">
        <f t="shared" si="12"/>
        <v>6.8325807103861963E-2</v>
      </c>
    </row>
    <row r="23" spans="1:11" ht="129" customHeight="1" x14ac:dyDescent="0.2">
      <c r="A23" s="29">
        <v>2509306</v>
      </c>
      <c r="B23" s="27" t="s">
        <v>137</v>
      </c>
      <c r="C23" s="28">
        <v>1266241</v>
      </c>
      <c r="D23" s="28">
        <v>0</v>
      </c>
      <c r="E23" s="28">
        <v>1360926</v>
      </c>
      <c r="F23" s="28">
        <v>588</v>
      </c>
      <c r="G23" s="28">
        <v>629</v>
      </c>
      <c r="H23" s="28">
        <f t="shared" si="3"/>
        <v>1217</v>
      </c>
      <c r="I23" s="72">
        <f t="shared" si="10"/>
        <v>8.9424406617259131E-2</v>
      </c>
      <c r="J23" s="72">
        <f t="shared" si="11"/>
        <v>1217</v>
      </c>
      <c r="K23" s="72">
        <f t="shared" si="12"/>
        <v>9.6111245805498319E-2</v>
      </c>
    </row>
    <row r="24" spans="1:11" ht="117" customHeight="1" x14ac:dyDescent="0.2">
      <c r="A24" s="29">
        <v>2509308</v>
      </c>
      <c r="B24" s="27" t="s">
        <v>138</v>
      </c>
      <c r="C24" s="28">
        <v>1212102</v>
      </c>
      <c r="D24" s="28">
        <v>0</v>
      </c>
      <c r="E24" s="28">
        <v>1295047</v>
      </c>
      <c r="F24" s="28">
        <v>539</v>
      </c>
      <c r="G24" s="28">
        <v>576</v>
      </c>
      <c r="H24" s="28">
        <f t="shared" si="3"/>
        <v>1115</v>
      </c>
      <c r="I24" s="72">
        <f t="shared" si="10"/>
        <v>8.6097261334916811E-2</v>
      </c>
      <c r="J24" s="72">
        <f t="shared" si="11"/>
        <v>1115</v>
      </c>
      <c r="K24" s="72">
        <f t="shared" si="12"/>
        <v>9.1988958024984691E-2</v>
      </c>
    </row>
    <row r="25" spans="1:11" ht="117.75" customHeight="1" x14ac:dyDescent="0.2">
      <c r="A25" s="29">
        <v>2509309</v>
      </c>
      <c r="B25" s="27" t="s">
        <v>139</v>
      </c>
      <c r="C25" s="28">
        <v>1415295</v>
      </c>
      <c r="D25" s="28">
        <v>0</v>
      </c>
      <c r="E25" s="28">
        <v>1595810</v>
      </c>
      <c r="F25" s="28">
        <v>711</v>
      </c>
      <c r="G25" s="28">
        <v>760</v>
      </c>
      <c r="H25" s="28">
        <f t="shared" si="3"/>
        <v>1471</v>
      </c>
      <c r="I25" s="72">
        <f t="shared" si="10"/>
        <v>9.2178893477293661E-2</v>
      </c>
      <c r="J25" s="72">
        <f t="shared" si="11"/>
        <v>1471</v>
      </c>
      <c r="K25" s="72">
        <f t="shared" si="12"/>
        <v>0.10393592855199799</v>
      </c>
    </row>
    <row r="26" spans="1:11" ht="117" customHeight="1" x14ac:dyDescent="0.2">
      <c r="A26" s="29">
        <v>2509310</v>
      </c>
      <c r="B26" s="27" t="s">
        <v>140</v>
      </c>
      <c r="C26" s="28">
        <v>907764</v>
      </c>
      <c r="D26" s="28">
        <v>0</v>
      </c>
      <c r="E26" s="28">
        <v>1010031</v>
      </c>
      <c r="F26" s="28">
        <v>637</v>
      </c>
      <c r="G26" s="28">
        <v>681</v>
      </c>
      <c r="H26" s="28">
        <f t="shared" si="3"/>
        <v>1318</v>
      </c>
      <c r="I26" s="72">
        <f t="shared" si="10"/>
        <v>0.13049104433428282</v>
      </c>
      <c r="J26" s="72">
        <f t="shared" si="11"/>
        <v>1318</v>
      </c>
      <c r="K26" s="72">
        <f t="shared" si="12"/>
        <v>0.1451919221295403</v>
      </c>
    </row>
    <row r="27" spans="1:11" ht="115.5" customHeight="1" x14ac:dyDescent="0.2">
      <c r="A27" s="29">
        <v>2509312</v>
      </c>
      <c r="B27" s="27" t="s">
        <v>141</v>
      </c>
      <c r="C27" s="28">
        <v>1631173</v>
      </c>
      <c r="D27" s="28">
        <v>0</v>
      </c>
      <c r="E27" s="28">
        <v>1812295</v>
      </c>
      <c r="F27" s="28">
        <v>784</v>
      </c>
      <c r="G27" s="28">
        <v>838</v>
      </c>
      <c r="H27" s="28">
        <f t="shared" si="3"/>
        <v>1622</v>
      </c>
      <c r="I27" s="72">
        <f t="shared" si="10"/>
        <v>8.9499777905914873E-2</v>
      </c>
      <c r="J27" s="72">
        <f t="shared" si="11"/>
        <v>1622</v>
      </c>
      <c r="K27" s="72">
        <f t="shared" si="12"/>
        <v>9.9437643953155186E-2</v>
      </c>
    </row>
    <row r="28" spans="1:11" ht="128.25" customHeight="1" x14ac:dyDescent="0.2">
      <c r="A28" s="29">
        <v>2509313</v>
      </c>
      <c r="B28" s="27" t="s">
        <v>142</v>
      </c>
      <c r="C28" s="28">
        <v>944532</v>
      </c>
      <c r="D28" s="28">
        <v>0</v>
      </c>
      <c r="E28" s="28">
        <v>1085805</v>
      </c>
      <c r="F28" s="28">
        <v>539</v>
      </c>
      <c r="G28" s="28">
        <v>576</v>
      </c>
      <c r="H28" s="28">
        <f t="shared" si="3"/>
        <v>1115</v>
      </c>
      <c r="I28" s="72">
        <f t="shared" si="10"/>
        <v>0.1026887885025396</v>
      </c>
      <c r="J28" s="72">
        <f t="shared" si="11"/>
        <v>1115</v>
      </c>
      <c r="K28" s="72">
        <f t="shared" si="12"/>
        <v>0.11804787979655533</v>
      </c>
    </row>
    <row r="29" spans="1:11" ht="108" x14ac:dyDescent="0.2">
      <c r="A29" s="29">
        <v>2509315</v>
      </c>
      <c r="B29" s="27" t="s">
        <v>143</v>
      </c>
      <c r="C29" s="28">
        <v>847512</v>
      </c>
      <c r="D29" s="28">
        <v>0</v>
      </c>
      <c r="E29" s="28">
        <v>950172</v>
      </c>
      <c r="F29" s="28">
        <v>441</v>
      </c>
      <c r="G29" s="28">
        <v>472</v>
      </c>
      <c r="H29" s="28">
        <f t="shared" si="3"/>
        <v>913</v>
      </c>
      <c r="I29" s="72">
        <f t="shared" si="10"/>
        <v>9.6087866196856997E-2</v>
      </c>
      <c r="J29" s="72">
        <f t="shared" si="11"/>
        <v>913</v>
      </c>
      <c r="K29" s="72">
        <f t="shared" si="12"/>
        <v>0.10772708823001916</v>
      </c>
    </row>
    <row r="30" spans="1:11" ht="129" customHeight="1" x14ac:dyDescent="0.2">
      <c r="A30" s="29">
        <v>2509316</v>
      </c>
      <c r="B30" s="27" t="s">
        <v>144</v>
      </c>
      <c r="C30" s="28">
        <v>1217447</v>
      </c>
      <c r="D30" s="28">
        <v>0</v>
      </c>
      <c r="E30" s="28">
        <v>1316855</v>
      </c>
      <c r="F30" s="28">
        <v>441</v>
      </c>
      <c r="G30" s="28">
        <v>472</v>
      </c>
      <c r="H30" s="28">
        <f t="shared" si="3"/>
        <v>913</v>
      </c>
      <c r="I30" s="72">
        <f t="shared" si="10"/>
        <v>6.9331855063769363E-2</v>
      </c>
      <c r="J30" s="72">
        <f t="shared" si="11"/>
        <v>913</v>
      </c>
      <c r="K30" s="72">
        <f t="shared" si="12"/>
        <v>7.4992997641786463E-2</v>
      </c>
    </row>
    <row r="31" spans="1:11" ht="132" customHeight="1" x14ac:dyDescent="0.2">
      <c r="A31" s="29">
        <v>2509318</v>
      </c>
      <c r="B31" s="27" t="s">
        <v>145</v>
      </c>
      <c r="C31" s="28">
        <v>1573453</v>
      </c>
      <c r="D31" s="28">
        <v>0</v>
      </c>
      <c r="E31" s="28">
        <v>1746724</v>
      </c>
      <c r="F31" s="28">
        <v>760</v>
      </c>
      <c r="G31" s="28">
        <v>812</v>
      </c>
      <c r="H31" s="28">
        <f t="shared" si="3"/>
        <v>1572</v>
      </c>
      <c r="I31" s="72">
        <f t="shared" si="10"/>
        <v>8.9997045898493402E-2</v>
      </c>
      <c r="J31" s="72">
        <f t="shared" si="11"/>
        <v>1572</v>
      </c>
      <c r="K31" s="72">
        <f t="shared" si="12"/>
        <v>9.9907655328757825E-2</v>
      </c>
    </row>
    <row r="32" spans="1:11" ht="96" x14ac:dyDescent="0.2">
      <c r="A32" s="29">
        <v>2509322</v>
      </c>
      <c r="B32" s="27" t="s">
        <v>146</v>
      </c>
      <c r="C32" s="28">
        <v>1294340</v>
      </c>
      <c r="D32" s="28">
        <v>0</v>
      </c>
      <c r="E32" s="28">
        <v>1383362</v>
      </c>
      <c r="F32" s="28">
        <v>588</v>
      </c>
      <c r="G32" s="28">
        <v>629</v>
      </c>
      <c r="H32" s="28">
        <f t="shared" si="3"/>
        <v>1217</v>
      </c>
      <c r="I32" s="72">
        <f t="shared" si="10"/>
        <v>8.7974080537126215E-2</v>
      </c>
      <c r="J32" s="72">
        <f t="shared" si="11"/>
        <v>1217</v>
      </c>
      <c r="K32" s="72">
        <f t="shared" si="12"/>
        <v>9.4024753928643179E-2</v>
      </c>
    </row>
    <row r="33" spans="1:11" ht="118.5" customHeight="1" x14ac:dyDescent="0.2">
      <c r="A33" s="29">
        <v>2509329</v>
      </c>
      <c r="B33" s="27" t="s">
        <v>147</v>
      </c>
      <c r="C33" s="28">
        <v>1654769</v>
      </c>
      <c r="D33" s="28">
        <v>0</v>
      </c>
      <c r="E33" s="28">
        <v>1749647</v>
      </c>
      <c r="F33" s="28">
        <v>588</v>
      </c>
      <c r="G33" s="28">
        <v>629</v>
      </c>
      <c r="H33" s="28">
        <f t="shared" si="3"/>
        <v>1217</v>
      </c>
      <c r="I33" s="72">
        <f t="shared" si="10"/>
        <v>6.9556887760788319E-2</v>
      </c>
      <c r="J33" s="72">
        <f t="shared" si="11"/>
        <v>1217</v>
      </c>
      <c r="K33" s="72">
        <f t="shared" si="12"/>
        <v>7.3545008396942418E-2</v>
      </c>
    </row>
    <row r="34" spans="1:11" ht="114" customHeight="1" x14ac:dyDescent="0.2">
      <c r="A34" s="29">
        <v>2509332</v>
      </c>
      <c r="B34" s="27" t="s">
        <v>148</v>
      </c>
      <c r="C34" s="28">
        <v>905644</v>
      </c>
      <c r="D34" s="28">
        <v>0</v>
      </c>
      <c r="E34" s="28">
        <v>1001402</v>
      </c>
      <c r="F34" s="28">
        <v>637</v>
      </c>
      <c r="G34" s="28">
        <v>681</v>
      </c>
      <c r="H34" s="28">
        <f t="shared" si="3"/>
        <v>1318</v>
      </c>
      <c r="I34" s="72">
        <f t="shared" si="10"/>
        <v>0.13161547510390431</v>
      </c>
      <c r="J34" s="72">
        <f t="shared" si="11"/>
        <v>1318</v>
      </c>
      <c r="K34" s="72">
        <f t="shared" si="12"/>
        <v>0.14553179836668712</v>
      </c>
    </row>
    <row r="35" spans="1:11" ht="116.25" customHeight="1" x14ac:dyDescent="0.2">
      <c r="A35" s="29">
        <v>2509337</v>
      </c>
      <c r="B35" s="27" t="s">
        <v>149</v>
      </c>
      <c r="C35" s="28">
        <v>1974591</v>
      </c>
      <c r="D35" s="28">
        <v>0</v>
      </c>
      <c r="E35" s="28">
        <v>2143455</v>
      </c>
      <c r="F35" s="28">
        <v>980</v>
      </c>
      <c r="G35" s="28">
        <v>1048</v>
      </c>
      <c r="H35" s="28">
        <f t="shared" si="3"/>
        <v>2028</v>
      </c>
      <c r="I35" s="72">
        <f t="shared" si="10"/>
        <v>9.4613602804817454E-2</v>
      </c>
      <c r="J35" s="72">
        <f t="shared" si="11"/>
        <v>2028</v>
      </c>
      <c r="K35" s="72">
        <f t="shared" si="12"/>
        <v>0.10270481330057718</v>
      </c>
    </row>
    <row r="36" spans="1:11" ht="116.25" customHeight="1" x14ac:dyDescent="0.2">
      <c r="A36" s="29">
        <v>2509338</v>
      </c>
      <c r="B36" s="27" t="s">
        <v>150</v>
      </c>
      <c r="C36" s="28">
        <v>1160094</v>
      </c>
      <c r="D36" s="28">
        <v>0</v>
      </c>
      <c r="E36" s="28">
        <v>1259797</v>
      </c>
      <c r="F36" s="28">
        <v>539</v>
      </c>
      <c r="G36" s="28">
        <v>576</v>
      </c>
      <c r="H36" s="28">
        <f t="shared" si="3"/>
        <v>1115</v>
      </c>
      <c r="I36" s="72">
        <f t="shared" si="10"/>
        <v>8.8506322844077265E-2</v>
      </c>
      <c r="J36" s="72">
        <f t="shared" si="11"/>
        <v>1115</v>
      </c>
      <c r="K36" s="72">
        <f t="shared" si="12"/>
        <v>9.6112901195937572E-2</v>
      </c>
    </row>
    <row r="37" spans="1:11" ht="118.5" customHeight="1" x14ac:dyDescent="0.2">
      <c r="A37" s="29">
        <v>2509339</v>
      </c>
      <c r="B37" s="27" t="s">
        <v>151</v>
      </c>
      <c r="C37" s="28">
        <v>1283557</v>
      </c>
      <c r="D37" s="28">
        <v>0</v>
      </c>
      <c r="E37" s="28">
        <v>1402526</v>
      </c>
      <c r="F37" s="28">
        <v>686</v>
      </c>
      <c r="G37" s="28">
        <v>734</v>
      </c>
      <c r="H37" s="28">
        <f t="shared" si="3"/>
        <v>1420</v>
      </c>
      <c r="I37" s="72">
        <f t="shared" si="10"/>
        <v>0.10124589490676109</v>
      </c>
      <c r="J37" s="72">
        <f t="shared" si="11"/>
        <v>1420</v>
      </c>
      <c r="K37" s="72">
        <f t="shared" si="12"/>
        <v>0.11063006940868228</v>
      </c>
    </row>
    <row r="38" spans="1:11" ht="131.25" customHeight="1" x14ac:dyDescent="0.2">
      <c r="A38" s="29">
        <v>2509340</v>
      </c>
      <c r="B38" s="27" t="s">
        <v>152</v>
      </c>
      <c r="C38" s="28">
        <v>1330389</v>
      </c>
      <c r="D38" s="28">
        <v>0</v>
      </c>
      <c r="E38" s="28">
        <v>1378586</v>
      </c>
      <c r="F38" s="28">
        <v>343</v>
      </c>
      <c r="G38" s="28">
        <v>367</v>
      </c>
      <c r="H38" s="28">
        <f t="shared" si="3"/>
        <v>710</v>
      </c>
      <c r="I38" s="72">
        <f t="shared" si="10"/>
        <v>5.1502046299614239E-2</v>
      </c>
      <c r="J38" s="72">
        <f t="shared" si="11"/>
        <v>710</v>
      </c>
      <c r="K38" s="72">
        <f t="shared" si="12"/>
        <v>5.336784955377713E-2</v>
      </c>
    </row>
    <row r="39" spans="1:11" ht="141.75" customHeight="1" x14ac:dyDescent="0.2">
      <c r="A39" s="29">
        <v>2509341</v>
      </c>
      <c r="B39" s="27" t="s">
        <v>153</v>
      </c>
      <c r="C39" s="28">
        <v>1236259</v>
      </c>
      <c r="D39" s="28">
        <v>0</v>
      </c>
      <c r="E39" s="28">
        <v>1285972</v>
      </c>
      <c r="F39" s="28">
        <v>343</v>
      </c>
      <c r="G39" s="28">
        <v>367</v>
      </c>
      <c r="H39" s="28">
        <f t="shared" si="3"/>
        <v>710</v>
      </c>
      <c r="I39" s="72">
        <f t="shared" si="10"/>
        <v>5.5211155452840346E-2</v>
      </c>
      <c r="J39" s="72">
        <f t="shared" si="11"/>
        <v>710</v>
      </c>
      <c r="K39" s="72">
        <f t="shared" si="12"/>
        <v>5.7431331136921955E-2</v>
      </c>
    </row>
    <row r="40" spans="1:11" ht="143.25" customHeight="1" x14ac:dyDescent="0.2">
      <c r="A40" s="29">
        <v>2509342</v>
      </c>
      <c r="B40" s="27" t="s">
        <v>154</v>
      </c>
      <c r="C40" s="28">
        <v>1428771</v>
      </c>
      <c r="D40" s="28">
        <v>0</v>
      </c>
      <c r="E40" s="28">
        <v>1501783</v>
      </c>
      <c r="F40" s="28">
        <v>539</v>
      </c>
      <c r="G40" s="28">
        <v>576</v>
      </c>
      <c r="H40" s="28">
        <f t="shared" si="3"/>
        <v>1115</v>
      </c>
      <c r="I40" s="72">
        <f t="shared" si="10"/>
        <v>7.4245080680764131E-2</v>
      </c>
      <c r="J40" s="72">
        <f t="shared" si="11"/>
        <v>1115</v>
      </c>
      <c r="K40" s="72">
        <f t="shared" si="12"/>
        <v>7.8039097938018068E-2</v>
      </c>
    </row>
    <row r="41" spans="1:11" ht="115.5" customHeight="1" x14ac:dyDescent="0.2">
      <c r="A41" s="29">
        <v>2509343</v>
      </c>
      <c r="B41" s="27" t="s">
        <v>155</v>
      </c>
      <c r="C41" s="28">
        <v>1601189</v>
      </c>
      <c r="D41" s="28">
        <v>0</v>
      </c>
      <c r="E41" s="28">
        <v>1736460</v>
      </c>
      <c r="F41" s="28">
        <v>588</v>
      </c>
      <c r="G41" s="28">
        <v>629</v>
      </c>
      <c r="H41" s="28">
        <f t="shared" si="3"/>
        <v>1217</v>
      </c>
      <c r="I41" s="72">
        <f t="shared" si="10"/>
        <v>7.0085115695149913E-2</v>
      </c>
      <c r="J41" s="72">
        <f t="shared" si="11"/>
        <v>1217</v>
      </c>
      <c r="K41" s="72">
        <f t="shared" si="12"/>
        <v>7.6006018027853048E-2</v>
      </c>
    </row>
    <row r="42" spans="1:11" ht="127.5" customHeight="1" x14ac:dyDescent="0.2">
      <c r="A42" s="29">
        <v>2509351</v>
      </c>
      <c r="B42" s="27" t="s">
        <v>156</v>
      </c>
      <c r="C42" s="28">
        <v>1100304</v>
      </c>
      <c r="D42" s="28">
        <v>0</v>
      </c>
      <c r="E42" s="28">
        <v>1247609</v>
      </c>
      <c r="F42" s="28">
        <v>637</v>
      </c>
      <c r="G42" s="28">
        <v>681</v>
      </c>
      <c r="H42" s="28">
        <f t="shared" si="3"/>
        <v>1318</v>
      </c>
      <c r="I42" s="72">
        <f t="shared" si="10"/>
        <v>0.10564207215561927</v>
      </c>
      <c r="J42" s="72">
        <f t="shared" si="11"/>
        <v>1318</v>
      </c>
      <c r="K42" s="72">
        <f t="shared" si="12"/>
        <v>0.11978507757856009</v>
      </c>
    </row>
    <row r="43" spans="1:11" ht="127.5" customHeight="1" x14ac:dyDescent="0.2">
      <c r="A43" s="29">
        <v>2509352</v>
      </c>
      <c r="B43" s="27" t="s">
        <v>157</v>
      </c>
      <c r="C43" s="28">
        <v>1169821</v>
      </c>
      <c r="D43" s="28">
        <v>0</v>
      </c>
      <c r="E43" s="28">
        <v>1268136</v>
      </c>
      <c r="F43" s="28">
        <v>588</v>
      </c>
      <c r="G43" s="28">
        <v>629</v>
      </c>
      <c r="H43" s="28">
        <f t="shared" si="3"/>
        <v>1217</v>
      </c>
      <c r="I43" s="72">
        <f t="shared" si="10"/>
        <v>9.596762492350977E-2</v>
      </c>
      <c r="J43" s="72">
        <f t="shared" si="11"/>
        <v>1217</v>
      </c>
      <c r="K43" s="72">
        <f t="shared" si="12"/>
        <v>0.10403301017848031</v>
      </c>
    </row>
    <row r="44" spans="1:11" ht="127.5" customHeight="1" x14ac:dyDescent="0.2">
      <c r="A44" s="29">
        <v>2509354</v>
      </c>
      <c r="B44" s="27" t="s">
        <v>158</v>
      </c>
      <c r="C44" s="28">
        <v>1012604</v>
      </c>
      <c r="D44" s="28">
        <v>0</v>
      </c>
      <c r="E44" s="28">
        <v>1124265</v>
      </c>
      <c r="F44" s="28">
        <v>637</v>
      </c>
      <c r="G44" s="28">
        <v>681</v>
      </c>
      <c r="H44" s="28">
        <f t="shared" si="3"/>
        <v>1318</v>
      </c>
      <c r="I44" s="72">
        <f t="shared" si="10"/>
        <v>0.11723214722507594</v>
      </c>
      <c r="J44" s="72">
        <f t="shared" si="11"/>
        <v>1318</v>
      </c>
      <c r="K44" s="72">
        <f t="shared" si="12"/>
        <v>0.13015947003962061</v>
      </c>
    </row>
    <row r="45" spans="1:11" ht="127.5" customHeight="1" x14ac:dyDescent="0.2">
      <c r="A45" s="29">
        <v>2509355</v>
      </c>
      <c r="B45" s="27" t="s">
        <v>159</v>
      </c>
      <c r="C45" s="28">
        <v>1599777</v>
      </c>
      <c r="D45" s="28">
        <v>0</v>
      </c>
      <c r="E45" s="28">
        <v>1699278</v>
      </c>
      <c r="F45" s="28">
        <v>637</v>
      </c>
      <c r="G45" s="28">
        <v>681</v>
      </c>
      <c r="H45" s="28">
        <f t="shared" si="3"/>
        <v>1318</v>
      </c>
      <c r="I45" s="72">
        <f t="shared" si="10"/>
        <v>7.7562352952253846E-2</v>
      </c>
      <c r="J45" s="72">
        <f t="shared" si="11"/>
        <v>1318</v>
      </c>
      <c r="K45" s="72">
        <f t="shared" si="12"/>
        <v>8.2386482616014611E-2</v>
      </c>
    </row>
    <row r="46" spans="1:11" ht="127.5" customHeight="1" x14ac:dyDescent="0.2">
      <c r="A46" s="29">
        <v>2509360</v>
      </c>
      <c r="B46" s="27" t="s">
        <v>160</v>
      </c>
      <c r="C46" s="28">
        <v>1107380</v>
      </c>
      <c r="D46" s="28">
        <v>0</v>
      </c>
      <c r="E46" s="28">
        <v>1254275</v>
      </c>
      <c r="F46" s="28">
        <v>613</v>
      </c>
      <c r="G46" s="28">
        <v>655</v>
      </c>
      <c r="H46" s="28">
        <f t="shared" si="3"/>
        <v>1268</v>
      </c>
      <c r="I46" s="72">
        <f t="shared" si="10"/>
        <v>0.10109425763887504</v>
      </c>
      <c r="J46" s="72">
        <f t="shared" si="11"/>
        <v>1268</v>
      </c>
      <c r="K46" s="72">
        <f t="shared" si="12"/>
        <v>0.11450450613158988</v>
      </c>
    </row>
    <row r="47" spans="1:11" ht="127.5" customHeight="1" x14ac:dyDescent="0.2">
      <c r="A47" s="29">
        <v>2509361</v>
      </c>
      <c r="B47" s="27" t="s">
        <v>161</v>
      </c>
      <c r="C47" s="28">
        <v>1527737</v>
      </c>
      <c r="D47" s="28">
        <v>0</v>
      </c>
      <c r="E47" s="28">
        <v>1629273</v>
      </c>
      <c r="F47" s="28">
        <v>637</v>
      </c>
      <c r="G47" s="28">
        <v>681</v>
      </c>
      <c r="H47" s="28">
        <f t="shared" si="3"/>
        <v>1318</v>
      </c>
      <c r="I47" s="72">
        <f t="shared" si="10"/>
        <v>8.0894975857330229E-2</v>
      </c>
      <c r="J47" s="72">
        <f t="shared" si="11"/>
        <v>1318</v>
      </c>
      <c r="K47" s="72">
        <f t="shared" si="12"/>
        <v>8.6271393571013849E-2</v>
      </c>
    </row>
    <row r="48" spans="1:11" ht="127.5" customHeight="1" x14ac:dyDescent="0.2">
      <c r="A48" s="29">
        <v>2509366</v>
      </c>
      <c r="B48" s="27" t="s">
        <v>162</v>
      </c>
      <c r="C48" s="28">
        <v>1700273</v>
      </c>
      <c r="D48" s="28">
        <v>0</v>
      </c>
      <c r="E48" s="28">
        <v>1874506</v>
      </c>
      <c r="F48" s="28">
        <v>980</v>
      </c>
      <c r="G48" s="28">
        <v>1048</v>
      </c>
      <c r="H48" s="28">
        <f t="shared" si="3"/>
        <v>2028</v>
      </c>
      <c r="I48" s="72">
        <f t="shared" si="10"/>
        <v>0.10818850406453753</v>
      </c>
      <c r="J48" s="72">
        <f t="shared" si="11"/>
        <v>2028</v>
      </c>
      <c r="K48" s="72">
        <f t="shared" si="12"/>
        <v>0.11927496349115702</v>
      </c>
    </row>
    <row r="49" spans="1:11" ht="127.5" customHeight="1" x14ac:dyDescent="0.2">
      <c r="A49" s="29">
        <v>2509371</v>
      </c>
      <c r="B49" s="27" t="s">
        <v>163</v>
      </c>
      <c r="C49" s="28">
        <v>1785047</v>
      </c>
      <c r="D49" s="28">
        <v>0</v>
      </c>
      <c r="E49" s="28">
        <v>1938182</v>
      </c>
      <c r="F49" s="28">
        <v>637</v>
      </c>
      <c r="G49" s="28">
        <v>681</v>
      </c>
      <c r="H49" s="28">
        <f t="shared" si="3"/>
        <v>1318</v>
      </c>
      <c r="I49" s="72">
        <f t="shared" si="10"/>
        <v>6.8001869793445607E-2</v>
      </c>
      <c r="J49" s="72">
        <f t="shared" si="11"/>
        <v>1318</v>
      </c>
      <c r="K49" s="72">
        <f t="shared" si="12"/>
        <v>7.3835590883601379E-2</v>
      </c>
    </row>
    <row r="50" spans="1:11" ht="127.5" customHeight="1" x14ac:dyDescent="0.2">
      <c r="A50" s="29">
        <v>2509380</v>
      </c>
      <c r="B50" s="27" t="s">
        <v>164</v>
      </c>
      <c r="C50" s="28">
        <v>1464537</v>
      </c>
      <c r="D50" s="28">
        <v>0</v>
      </c>
      <c r="E50" s="28">
        <v>1566124</v>
      </c>
      <c r="F50" s="28">
        <v>637</v>
      </c>
      <c r="G50" s="28">
        <v>681</v>
      </c>
      <c r="H50" s="28">
        <f t="shared" si="3"/>
        <v>1318</v>
      </c>
      <c r="I50" s="72">
        <f t="shared" si="10"/>
        <v>8.4156810061016885E-2</v>
      </c>
      <c r="J50" s="72">
        <f t="shared" si="11"/>
        <v>1318</v>
      </c>
      <c r="K50" s="72">
        <f t="shared" si="12"/>
        <v>8.9994312195594922E-2</v>
      </c>
    </row>
    <row r="51" spans="1:11" ht="127.5" customHeight="1" x14ac:dyDescent="0.2">
      <c r="A51" s="29">
        <v>2509386</v>
      </c>
      <c r="B51" s="27" t="s">
        <v>165</v>
      </c>
      <c r="C51" s="28">
        <v>1789460</v>
      </c>
      <c r="D51" s="28">
        <v>0</v>
      </c>
      <c r="E51" s="28">
        <v>1932879</v>
      </c>
      <c r="F51" s="28">
        <v>588</v>
      </c>
      <c r="G51" s="28">
        <v>629</v>
      </c>
      <c r="H51" s="28">
        <f t="shared" si="3"/>
        <v>1217</v>
      </c>
      <c r="I51" s="72">
        <f t="shared" si="10"/>
        <v>6.2963072184032215E-2</v>
      </c>
      <c r="J51" s="72">
        <f t="shared" si="11"/>
        <v>1217</v>
      </c>
      <c r="K51" s="72">
        <f t="shared" si="12"/>
        <v>6.8009343600862832E-2</v>
      </c>
    </row>
    <row r="52" spans="1:11" ht="117.75" customHeight="1" x14ac:dyDescent="0.2">
      <c r="A52" s="29">
        <v>2509395</v>
      </c>
      <c r="B52" s="27" t="s">
        <v>166</v>
      </c>
      <c r="C52" s="28">
        <v>1566785</v>
      </c>
      <c r="D52" s="28">
        <v>0</v>
      </c>
      <c r="E52" s="28">
        <v>1744498</v>
      </c>
      <c r="F52" s="28">
        <v>711</v>
      </c>
      <c r="G52" s="28">
        <v>760</v>
      </c>
      <c r="H52" s="28">
        <f t="shared" si="3"/>
        <v>1471</v>
      </c>
      <c r="I52" s="72">
        <f t="shared" si="10"/>
        <v>8.4322252017485833E-2</v>
      </c>
      <c r="J52" s="72">
        <f t="shared" si="11"/>
        <v>1471</v>
      </c>
      <c r="K52" s="72">
        <f t="shared" si="12"/>
        <v>9.38865255922159E-2</v>
      </c>
    </row>
    <row r="53" spans="1:11" ht="107.25" customHeight="1" x14ac:dyDescent="0.2">
      <c r="A53" s="29">
        <v>2509397</v>
      </c>
      <c r="B53" s="27" t="s">
        <v>167</v>
      </c>
      <c r="C53" s="28">
        <v>1156232</v>
      </c>
      <c r="D53" s="28">
        <v>0</v>
      </c>
      <c r="E53" s="28">
        <v>1245925</v>
      </c>
      <c r="F53" s="28">
        <v>564</v>
      </c>
      <c r="G53" s="28">
        <v>603</v>
      </c>
      <c r="H53" s="28">
        <f t="shared" si="3"/>
        <v>1167</v>
      </c>
      <c r="I53" s="72">
        <f t="shared" si="10"/>
        <v>9.366534903786343E-2</v>
      </c>
      <c r="J53" s="72">
        <f t="shared" si="11"/>
        <v>1167</v>
      </c>
      <c r="K53" s="72">
        <f t="shared" si="12"/>
        <v>0.10093130098457749</v>
      </c>
    </row>
    <row r="54" spans="1:11" ht="107.25" customHeight="1" x14ac:dyDescent="0.2">
      <c r="A54" s="29">
        <v>2509403</v>
      </c>
      <c r="B54" s="27" t="s">
        <v>168</v>
      </c>
      <c r="C54" s="28">
        <v>1193920</v>
      </c>
      <c r="D54" s="28">
        <v>0</v>
      </c>
      <c r="E54" s="28">
        <v>1288814</v>
      </c>
      <c r="F54" s="28">
        <v>637</v>
      </c>
      <c r="G54" s="28">
        <v>681</v>
      </c>
      <c r="H54" s="28">
        <f t="shared" si="3"/>
        <v>1318</v>
      </c>
      <c r="I54" s="72">
        <f t="shared" si="10"/>
        <v>0.10226456261337943</v>
      </c>
      <c r="J54" s="72">
        <f t="shared" si="11"/>
        <v>1318</v>
      </c>
      <c r="K54" s="72">
        <f t="shared" si="12"/>
        <v>0.11039265612436343</v>
      </c>
    </row>
    <row r="55" spans="1:11" ht="127.5" customHeight="1" x14ac:dyDescent="0.2">
      <c r="A55" s="29">
        <v>2509405</v>
      </c>
      <c r="B55" s="27" t="s">
        <v>169</v>
      </c>
      <c r="C55" s="28">
        <v>900930</v>
      </c>
      <c r="D55" s="28">
        <v>0</v>
      </c>
      <c r="E55" s="28">
        <v>1014058</v>
      </c>
      <c r="F55" s="28">
        <v>490</v>
      </c>
      <c r="G55" s="28">
        <v>524</v>
      </c>
      <c r="H55" s="28">
        <f t="shared" si="3"/>
        <v>1014</v>
      </c>
      <c r="I55" s="72">
        <f t="shared" si="10"/>
        <v>9.9994280406051725E-2</v>
      </c>
      <c r="J55" s="72">
        <f t="shared" si="11"/>
        <v>1014</v>
      </c>
      <c r="K55" s="72">
        <f t="shared" si="12"/>
        <v>0.11255036462322268</v>
      </c>
    </row>
    <row r="56" spans="1:11" ht="127.5" customHeight="1" x14ac:dyDescent="0.2">
      <c r="A56" s="29">
        <v>2509408</v>
      </c>
      <c r="B56" s="27" t="s">
        <v>170</v>
      </c>
      <c r="C56" s="28">
        <v>1358406</v>
      </c>
      <c r="D56" s="28">
        <v>0</v>
      </c>
      <c r="E56" s="28">
        <v>1518715</v>
      </c>
      <c r="F56" s="28">
        <v>686</v>
      </c>
      <c r="G56" s="28">
        <v>734</v>
      </c>
      <c r="H56" s="28">
        <f t="shared" si="3"/>
        <v>1420</v>
      </c>
      <c r="I56" s="72">
        <f t="shared" si="10"/>
        <v>9.3500097121579764E-2</v>
      </c>
      <c r="J56" s="72">
        <f t="shared" si="11"/>
        <v>1420</v>
      </c>
      <c r="K56" s="72">
        <f t="shared" si="12"/>
        <v>0.10453428503702134</v>
      </c>
    </row>
    <row r="57" spans="1:11" ht="127.5" customHeight="1" x14ac:dyDescent="0.2">
      <c r="A57" s="29">
        <v>2509412</v>
      </c>
      <c r="B57" s="27" t="s">
        <v>171</v>
      </c>
      <c r="C57" s="28">
        <v>1383512</v>
      </c>
      <c r="D57" s="28">
        <v>0</v>
      </c>
      <c r="E57" s="28">
        <v>1455646</v>
      </c>
      <c r="F57" s="28">
        <v>539</v>
      </c>
      <c r="G57" s="28">
        <v>576</v>
      </c>
      <c r="H57" s="28">
        <f t="shared" si="3"/>
        <v>1115</v>
      </c>
      <c r="I57" s="72">
        <f t="shared" si="10"/>
        <v>7.6598293815941521E-2</v>
      </c>
      <c r="J57" s="72">
        <f t="shared" si="11"/>
        <v>1115</v>
      </c>
      <c r="K57" s="72">
        <f t="shared" si="12"/>
        <v>8.0592000647627199E-2</v>
      </c>
    </row>
    <row r="58" spans="1:11" ht="108.75" customHeight="1" x14ac:dyDescent="0.2">
      <c r="A58" s="29">
        <v>2509419</v>
      </c>
      <c r="B58" s="27" t="s">
        <v>172</v>
      </c>
      <c r="C58" s="28">
        <v>1341885</v>
      </c>
      <c r="D58" s="28">
        <v>0</v>
      </c>
      <c r="E58" s="28">
        <v>1409962</v>
      </c>
      <c r="F58" s="28">
        <v>490</v>
      </c>
      <c r="G58" s="28">
        <v>524</v>
      </c>
      <c r="H58" s="28">
        <f t="shared" si="3"/>
        <v>1014</v>
      </c>
      <c r="I58" s="72">
        <f t="shared" si="10"/>
        <v>7.1916831801140738E-2</v>
      </c>
      <c r="J58" s="72">
        <f t="shared" si="11"/>
        <v>1014</v>
      </c>
      <c r="K58" s="72">
        <f t="shared" si="12"/>
        <v>7.5565342782727279E-2</v>
      </c>
    </row>
    <row r="59" spans="1:11" ht="122.25" customHeight="1" x14ac:dyDescent="0.2">
      <c r="A59" s="29">
        <v>2509420</v>
      </c>
      <c r="B59" s="27" t="s">
        <v>173</v>
      </c>
      <c r="C59" s="28">
        <v>714951</v>
      </c>
      <c r="D59" s="28">
        <v>0</v>
      </c>
      <c r="E59" s="28">
        <v>764149</v>
      </c>
      <c r="F59" s="28">
        <v>392</v>
      </c>
      <c r="G59" s="28">
        <v>419</v>
      </c>
      <c r="H59" s="28">
        <f t="shared" si="3"/>
        <v>811</v>
      </c>
      <c r="I59" s="72">
        <f t="shared" si="10"/>
        <v>0.10613113411127935</v>
      </c>
      <c r="J59" s="72">
        <f t="shared" si="11"/>
        <v>811</v>
      </c>
      <c r="K59" s="72">
        <f t="shared" si="12"/>
        <v>0.11343434724897231</v>
      </c>
    </row>
    <row r="60" spans="1:11" ht="127.5" customHeight="1" x14ac:dyDescent="0.2">
      <c r="A60" s="29">
        <v>2509423</v>
      </c>
      <c r="B60" s="27" t="s">
        <v>174</v>
      </c>
      <c r="C60" s="28">
        <v>1520604</v>
      </c>
      <c r="D60" s="28">
        <v>0</v>
      </c>
      <c r="E60" s="28">
        <v>1620177</v>
      </c>
      <c r="F60" s="28">
        <v>784</v>
      </c>
      <c r="G60" s="28">
        <v>838</v>
      </c>
      <c r="H60" s="28">
        <f t="shared" si="3"/>
        <v>1622</v>
      </c>
      <c r="I60" s="72">
        <f t="shared" si="10"/>
        <v>0.10011251857050187</v>
      </c>
      <c r="J60" s="72">
        <f t="shared" si="11"/>
        <v>1622</v>
      </c>
      <c r="K60" s="72">
        <f t="shared" si="12"/>
        <v>0.10666813976551423</v>
      </c>
    </row>
    <row r="61" spans="1:11" ht="127.5" customHeight="1" x14ac:dyDescent="0.2">
      <c r="A61" s="29">
        <v>2509431</v>
      </c>
      <c r="B61" s="27" t="s">
        <v>175</v>
      </c>
      <c r="C61" s="28">
        <v>1468490</v>
      </c>
      <c r="D61" s="28">
        <v>0</v>
      </c>
      <c r="E61" s="28">
        <v>1606827</v>
      </c>
      <c r="F61" s="28">
        <v>539</v>
      </c>
      <c r="G61" s="28">
        <v>576</v>
      </c>
      <c r="H61" s="28">
        <f t="shared" si="3"/>
        <v>1115</v>
      </c>
      <c r="I61" s="72">
        <f t="shared" si="10"/>
        <v>6.9391415503971487E-2</v>
      </c>
      <c r="J61" s="72">
        <f t="shared" si="11"/>
        <v>1115</v>
      </c>
      <c r="K61" s="72">
        <f t="shared" si="12"/>
        <v>7.5928334547732707E-2</v>
      </c>
    </row>
    <row r="62" spans="1:11" ht="127.5" customHeight="1" x14ac:dyDescent="0.2">
      <c r="A62" s="29">
        <v>2509436</v>
      </c>
      <c r="B62" s="27" t="s">
        <v>176</v>
      </c>
      <c r="C62" s="28">
        <v>1262342</v>
      </c>
      <c r="D62" s="28">
        <v>0</v>
      </c>
      <c r="E62" s="28">
        <v>1366271</v>
      </c>
      <c r="F62" s="28">
        <v>515</v>
      </c>
      <c r="G62" s="28">
        <v>550</v>
      </c>
      <c r="H62" s="28">
        <f t="shared" si="3"/>
        <v>1065</v>
      </c>
      <c r="I62" s="72">
        <f t="shared" si="10"/>
        <v>7.794939656920187E-2</v>
      </c>
      <c r="J62" s="72">
        <f t="shared" si="11"/>
        <v>1065</v>
      </c>
      <c r="K62" s="72">
        <f t="shared" si="12"/>
        <v>8.4366994047571892E-2</v>
      </c>
    </row>
    <row r="63" spans="1:11" ht="127.5" customHeight="1" x14ac:dyDescent="0.2">
      <c r="A63" s="29">
        <v>2509438</v>
      </c>
      <c r="B63" s="27" t="s">
        <v>177</v>
      </c>
      <c r="C63" s="28">
        <v>1387182</v>
      </c>
      <c r="D63" s="28">
        <v>0</v>
      </c>
      <c r="E63" s="28">
        <v>1460245</v>
      </c>
      <c r="F63" s="28">
        <v>539</v>
      </c>
      <c r="G63" s="28">
        <v>576</v>
      </c>
      <c r="H63" s="28">
        <f t="shared" si="3"/>
        <v>1115</v>
      </c>
      <c r="I63" s="72">
        <f t="shared" si="10"/>
        <v>7.6357049673171279E-2</v>
      </c>
      <c r="J63" s="72">
        <f t="shared" si="11"/>
        <v>1115</v>
      </c>
      <c r="K63" s="72">
        <f t="shared" si="12"/>
        <v>8.0378782308305613E-2</v>
      </c>
    </row>
    <row r="64" spans="1:11" ht="127.5" customHeight="1" x14ac:dyDescent="0.2">
      <c r="A64" s="29">
        <v>2509440</v>
      </c>
      <c r="B64" s="27" t="s">
        <v>178</v>
      </c>
      <c r="C64" s="28">
        <v>1582690</v>
      </c>
      <c r="D64" s="28">
        <v>0</v>
      </c>
      <c r="E64" s="28">
        <v>1698894</v>
      </c>
      <c r="F64" s="28">
        <v>588</v>
      </c>
      <c r="G64" s="28">
        <v>629</v>
      </c>
      <c r="H64" s="28">
        <f t="shared" si="3"/>
        <v>1217</v>
      </c>
      <c r="I64" s="72">
        <f t="shared" si="10"/>
        <v>7.1634840078309781E-2</v>
      </c>
      <c r="J64" s="72">
        <f t="shared" si="11"/>
        <v>1217</v>
      </c>
      <c r="K64" s="72">
        <f t="shared" si="12"/>
        <v>7.6894401304108823E-2</v>
      </c>
    </row>
    <row r="65" spans="1:11" ht="145.5" customHeight="1" x14ac:dyDescent="0.2">
      <c r="A65" s="29">
        <v>2509442</v>
      </c>
      <c r="B65" s="27" t="s">
        <v>179</v>
      </c>
      <c r="C65" s="28">
        <v>1842422</v>
      </c>
      <c r="D65" s="28">
        <v>0</v>
      </c>
      <c r="E65" s="28">
        <v>1916586</v>
      </c>
      <c r="F65" s="28">
        <v>539</v>
      </c>
      <c r="G65" s="28">
        <v>576</v>
      </c>
      <c r="H65" s="28">
        <f t="shared" si="3"/>
        <v>1115</v>
      </c>
      <c r="I65" s="72">
        <f t="shared" si="10"/>
        <v>5.8176361509475701E-2</v>
      </c>
      <c r="J65" s="72">
        <f t="shared" si="11"/>
        <v>1115</v>
      </c>
      <c r="K65" s="72">
        <f t="shared" si="12"/>
        <v>6.051816576224122E-2</v>
      </c>
    </row>
    <row r="66" spans="1:11" ht="120" customHeight="1" x14ac:dyDescent="0.2">
      <c r="A66" s="29">
        <v>2509444</v>
      </c>
      <c r="B66" s="27" t="s">
        <v>180</v>
      </c>
      <c r="C66" s="28">
        <v>1027836</v>
      </c>
      <c r="D66" s="28">
        <v>0</v>
      </c>
      <c r="E66" s="28">
        <v>1120182</v>
      </c>
      <c r="F66" s="28">
        <v>490</v>
      </c>
      <c r="G66" s="28">
        <v>524</v>
      </c>
      <c r="H66" s="28">
        <f t="shared" si="3"/>
        <v>1014</v>
      </c>
      <c r="I66" s="72">
        <f t="shared" si="10"/>
        <v>9.0521004622463139E-2</v>
      </c>
      <c r="J66" s="72">
        <f t="shared" si="11"/>
        <v>1014</v>
      </c>
      <c r="K66" s="72">
        <f t="shared" si="12"/>
        <v>9.8653870850991782E-2</v>
      </c>
    </row>
    <row r="67" spans="1:11" ht="125.25" customHeight="1" x14ac:dyDescent="0.2">
      <c r="A67" s="29">
        <v>2509445</v>
      </c>
      <c r="B67" s="27" t="s">
        <v>181</v>
      </c>
      <c r="C67" s="28">
        <v>1057933</v>
      </c>
      <c r="D67" s="28">
        <v>0</v>
      </c>
      <c r="E67" s="28">
        <v>1157478</v>
      </c>
      <c r="F67" s="28">
        <v>466</v>
      </c>
      <c r="G67" s="28">
        <v>498</v>
      </c>
      <c r="H67" s="28">
        <f t="shared" si="3"/>
        <v>964</v>
      </c>
      <c r="I67" s="72">
        <f t="shared" si="10"/>
        <v>8.3284520310537222E-2</v>
      </c>
      <c r="J67" s="72">
        <f t="shared" si="11"/>
        <v>964</v>
      </c>
      <c r="K67" s="72">
        <f t="shared" si="12"/>
        <v>9.1121082336972192E-2</v>
      </c>
    </row>
    <row r="68" spans="1:11" ht="130.5" customHeight="1" x14ac:dyDescent="0.2">
      <c r="A68" s="29">
        <v>2509446</v>
      </c>
      <c r="B68" s="27" t="s">
        <v>182</v>
      </c>
      <c r="C68" s="28">
        <v>1353921</v>
      </c>
      <c r="D68" s="28">
        <v>0</v>
      </c>
      <c r="E68" s="28">
        <v>1432712</v>
      </c>
      <c r="F68" s="28">
        <v>588</v>
      </c>
      <c r="G68" s="28">
        <v>629</v>
      </c>
      <c r="H68" s="28">
        <f t="shared" si="3"/>
        <v>1217</v>
      </c>
      <c r="I68" s="72">
        <f t="shared" si="10"/>
        <v>8.4943798893287695E-2</v>
      </c>
      <c r="J68" s="72">
        <f t="shared" si="11"/>
        <v>1217</v>
      </c>
      <c r="K68" s="72">
        <f t="shared" si="12"/>
        <v>8.9887076129257185E-2</v>
      </c>
    </row>
    <row r="69" spans="1:11" ht="130.5" customHeight="1" x14ac:dyDescent="0.2">
      <c r="A69" s="29">
        <v>2509447</v>
      </c>
      <c r="B69" s="27" t="s">
        <v>183</v>
      </c>
      <c r="C69" s="28">
        <v>1800228</v>
      </c>
      <c r="D69" s="28">
        <v>0</v>
      </c>
      <c r="E69" s="28">
        <v>1884148</v>
      </c>
      <c r="F69" s="28">
        <v>637</v>
      </c>
      <c r="G69" s="28">
        <v>681</v>
      </c>
      <c r="H69" s="28">
        <f t="shared" si="3"/>
        <v>1318</v>
      </c>
      <c r="I69" s="72">
        <f t="shared" si="10"/>
        <v>6.9952041983963043E-2</v>
      </c>
      <c r="J69" s="72">
        <f t="shared" si="11"/>
        <v>1318</v>
      </c>
      <c r="K69" s="72">
        <f t="shared" si="12"/>
        <v>7.3212948582068504E-2</v>
      </c>
    </row>
    <row r="70" spans="1:11" ht="131.25" customHeight="1" x14ac:dyDescent="0.2">
      <c r="A70" s="29">
        <v>2509449</v>
      </c>
      <c r="B70" s="27" t="s">
        <v>184</v>
      </c>
      <c r="C70" s="28">
        <v>1078596</v>
      </c>
      <c r="D70" s="28">
        <v>0</v>
      </c>
      <c r="E70" s="28">
        <v>1171807</v>
      </c>
      <c r="F70" s="28">
        <v>490</v>
      </c>
      <c r="G70" s="28">
        <v>524</v>
      </c>
      <c r="H70" s="28">
        <f t="shared" si="3"/>
        <v>1014</v>
      </c>
      <c r="I70" s="72">
        <f t="shared" si="10"/>
        <v>8.6533021222778159E-2</v>
      </c>
      <c r="J70" s="72">
        <f t="shared" si="11"/>
        <v>1014</v>
      </c>
      <c r="K70" s="72">
        <f t="shared" si="12"/>
        <v>9.4011103323209069E-2</v>
      </c>
    </row>
    <row r="71" spans="1:11" ht="114" customHeight="1" x14ac:dyDescent="0.2">
      <c r="A71" s="29">
        <v>2509452</v>
      </c>
      <c r="B71" s="27" t="s">
        <v>185</v>
      </c>
      <c r="C71" s="28">
        <v>1062666</v>
      </c>
      <c r="D71" s="28">
        <v>0</v>
      </c>
      <c r="E71" s="28">
        <v>1154538</v>
      </c>
      <c r="F71" s="28">
        <v>490</v>
      </c>
      <c r="G71" s="28">
        <v>524</v>
      </c>
      <c r="H71" s="28">
        <f t="shared" ref="H71:H134" si="13">SUM(F71:G71)</f>
        <v>1014</v>
      </c>
      <c r="I71" s="72">
        <f t="shared" si="10"/>
        <v>8.7827338727698878E-2</v>
      </c>
      <c r="J71" s="72">
        <f t="shared" si="11"/>
        <v>1014</v>
      </c>
      <c r="K71" s="72">
        <f t="shared" si="12"/>
        <v>9.5420386085562164E-2</v>
      </c>
    </row>
    <row r="72" spans="1:11" ht="112.5" customHeight="1" x14ac:dyDescent="0.2">
      <c r="A72" s="29">
        <v>2509549</v>
      </c>
      <c r="B72" s="27" t="s">
        <v>79</v>
      </c>
      <c r="C72" s="28">
        <v>129201714</v>
      </c>
      <c r="D72" s="28">
        <v>0</v>
      </c>
      <c r="E72" s="28">
        <v>136137000</v>
      </c>
      <c r="F72" s="28">
        <v>111748993</v>
      </c>
      <c r="G72" s="28">
        <v>10345400</v>
      </c>
      <c r="H72" s="28">
        <f t="shared" si="13"/>
        <v>122094393</v>
      </c>
      <c r="I72" s="72">
        <f t="shared" si="0"/>
        <v>89.684944577888444</v>
      </c>
      <c r="J72" s="72">
        <f t="shared" si="4"/>
        <v>122094393</v>
      </c>
      <c r="K72" s="72">
        <f>J72/C72%</f>
        <v>94.499050531171747</v>
      </c>
    </row>
    <row r="73" spans="1:11" ht="71.25" customHeight="1" x14ac:dyDescent="0.2">
      <c r="A73" s="29">
        <v>2520497</v>
      </c>
      <c r="B73" s="27" t="s">
        <v>216</v>
      </c>
      <c r="C73" s="105">
        <v>13405000</v>
      </c>
      <c r="D73" s="105">
        <v>0</v>
      </c>
      <c r="E73" s="105">
        <v>13405000</v>
      </c>
      <c r="F73" s="105">
        <v>0</v>
      </c>
      <c r="G73" s="105">
        <v>0</v>
      </c>
      <c r="H73" s="105">
        <f t="shared" si="13"/>
        <v>0</v>
      </c>
      <c r="I73" s="72">
        <f t="shared" ref="I73:I74" si="14">H73/E73%</f>
        <v>0</v>
      </c>
      <c r="J73" s="72">
        <f t="shared" ref="J73:J74" si="15">D73+H73</f>
        <v>0</v>
      </c>
      <c r="K73" s="72">
        <f t="shared" ref="K73:K74" si="16">J73/C73%</f>
        <v>0</v>
      </c>
    </row>
    <row r="74" spans="1:11" ht="82.5" customHeight="1" x14ac:dyDescent="0.2">
      <c r="A74" s="29">
        <v>2520781</v>
      </c>
      <c r="B74" s="27" t="s">
        <v>217</v>
      </c>
      <c r="C74" s="105">
        <v>66794000</v>
      </c>
      <c r="D74" s="105">
        <v>0</v>
      </c>
      <c r="E74" s="105">
        <v>65000000</v>
      </c>
      <c r="F74" s="105">
        <v>0</v>
      </c>
      <c r="G74" s="105"/>
      <c r="H74" s="105">
        <f t="shared" si="13"/>
        <v>0</v>
      </c>
      <c r="I74" s="72">
        <f t="shared" si="14"/>
        <v>0</v>
      </c>
      <c r="J74" s="72">
        <f t="shared" si="15"/>
        <v>0</v>
      </c>
      <c r="K74" s="72">
        <f t="shared" si="16"/>
        <v>0</v>
      </c>
    </row>
    <row r="75" spans="1:11" ht="24" x14ac:dyDescent="0.2">
      <c r="A75" s="29"/>
      <c r="B75" s="49" t="s">
        <v>199</v>
      </c>
      <c r="C75" s="85"/>
      <c r="D75" s="61">
        <f>D76</f>
        <v>4690554.8499999996</v>
      </c>
      <c r="E75" s="61">
        <f>E76</f>
        <v>1779897</v>
      </c>
      <c r="F75" s="61">
        <f t="shared" ref="F75:G75" si="17">F76</f>
        <v>843664</v>
      </c>
      <c r="G75" s="61">
        <f t="shared" si="17"/>
        <v>76990</v>
      </c>
      <c r="H75" s="61">
        <f t="shared" si="13"/>
        <v>920654</v>
      </c>
      <c r="I75" s="50">
        <f t="shared" si="0"/>
        <v>51.725127914705176</v>
      </c>
      <c r="J75" s="50">
        <f t="shared" si="4"/>
        <v>5611208.8499999996</v>
      </c>
      <c r="K75" s="49"/>
    </row>
    <row r="76" spans="1:11" ht="117.75" customHeight="1" x14ac:dyDescent="0.2">
      <c r="A76" s="29">
        <v>2345252</v>
      </c>
      <c r="B76" s="27" t="s">
        <v>200</v>
      </c>
      <c r="C76" s="105">
        <v>6470452</v>
      </c>
      <c r="D76" s="28">
        <v>4690554.8499999996</v>
      </c>
      <c r="E76" s="105">
        <v>1779897</v>
      </c>
      <c r="F76" s="105">
        <v>843664</v>
      </c>
      <c r="G76" s="105">
        <v>76990</v>
      </c>
      <c r="H76" s="105">
        <f t="shared" si="13"/>
        <v>920654</v>
      </c>
      <c r="I76" s="72">
        <f t="shared" ref="I76" si="18">H76/E76%</f>
        <v>51.725127914705176</v>
      </c>
      <c r="J76" s="72">
        <f t="shared" ref="J76" si="19">D76+H76</f>
        <v>5611208.8499999996</v>
      </c>
      <c r="K76" s="72">
        <f t="shared" ref="K76" si="20">J76/C76%</f>
        <v>86.720508088152116</v>
      </c>
    </row>
    <row r="77" spans="1:11" ht="24" x14ac:dyDescent="0.2">
      <c r="A77" s="29"/>
      <c r="B77" s="49" t="s">
        <v>201</v>
      </c>
      <c r="C77" s="85"/>
      <c r="D77" s="61">
        <f>SUM(D78:D79)</f>
        <v>980393.23</v>
      </c>
      <c r="E77" s="61">
        <f>SUM(E78:E79)</f>
        <v>415500</v>
      </c>
      <c r="F77" s="61">
        <f t="shared" ref="F77:G77" si="21">SUM(F78:F79)</f>
        <v>0</v>
      </c>
      <c r="G77" s="61">
        <f t="shared" si="21"/>
        <v>220000</v>
      </c>
      <c r="H77" s="61">
        <f t="shared" si="13"/>
        <v>220000</v>
      </c>
      <c r="I77" s="50">
        <f t="shared" si="0"/>
        <v>52.948255114320098</v>
      </c>
      <c r="J77" s="50">
        <f t="shared" si="4"/>
        <v>1200393.23</v>
      </c>
      <c r="K77" s="49"/>
    </row>
    <row r="78" spans="1:11" ht="182.25" customHeight="1" x14ac:dyDescent="0.2">
      <c r="A78" s="29">
        <v>2467261</v>
      </c>
      <c r="B78" s="27" t="s">
        <v>263</v>
      </c>
      <c r="C78" s="105">
        <v>1352117</v>
      </c>
      <c r="D78" s="28">
        <v>980393.23</v>
      </c>
      <c r="E78" s="105">
        <v>220000</v>
      </c>
      <c r="F78" s="105">
        <v>0</v>
      </c>
      <c r="G78" s="105">
        <v>220000</v>
      </c>
      <c r="H78" s="105">
        <f t="shared" si="13"/>
        <v>220000</v>
      </c>
      <c r="I78" s="72">
        <f t="shared" ref="I78" si="22">H78/E78%</f>
        <v>100</v>
      </c>
      <c r="J78" s="72">
        <f t="shared" ref="J78" si="23">D78+H78</f>
        <v>1200393.23</v>
      </c>
      <c r="K78" s="72">
        <f t="shared" ref="K78" si="24">J78/C78%</f>
        <v>88.778798728216572</v>
      </c>
    </row>
    <row r="79" spans="1:11" ht="99.75" customHeight="1" x14ac:dyDescent="0.2">
      <c r="A79" s="29">
        <v>2481767</v>
      </c>
      <c r="B79" s="27" t="s">
        <v>228</v>
      </c>
      <c r="C79" s="105">
        <v>1524500</v>
      </c>
      <c r="D79" s="28">
        <v>0</v>
      </c>
      <c r="E79" s="105">
        <v>195500</v>
      </c>
      <c r="F79" s="105">
        <v>0</v>
      </c>
      <c r="G79" s="105"/>
      <c r="H79" s="105">
        <f t="shared" si="13"/>
        <v>0</v>
      </c>
      <c r="I79" s="72">
        <f t="shared" ref="I79" si="25">H79/E79%</f>
        <v>0</v>
      </c>
      <c r="J79" s="72">
        <f t="shared" ref="J79" si="26">D79+H79</f>
        <v>0</v>
      </c>
      <c r="K79" s="72">
        <f t="shared" ref="K79" si="27">J79/C79%</f>
        <v>0</v>
      </c>
    </row>
    <row r="80" spans="1:11" ht="24" x14ac:dyDescent="0.2">
      <c r="A80" s="29"/>
      <c r="B80" s="49" t="s">
        <v>100</v>
      </c>
      <c r="C80" s="85"/>
      <c r="D80" s="31">
        <f>SUM(D81:D82)</f>
        <v>0</v>
      </c>
      <c r="E80" s="61">
        <f>SUM(E81:E82)</f>
        <v>2486940</v>
      </c>
      <c r="F80" s="61">
        <f t="shared" ref="F80:G80" si="28">SUM(F81:F82)</f>
        <v>1122300</v>
      </c>
      <c r="G80" s="61">
        <f t="shared" si="28"/>
        <v>419900</v>
      </c>
      <c r="H80" s="61">
        <f t="shared" si="13"/>
        <v>1542200</v>
      </c>
      <c r="I80" s="50">
        <f t="shared" ref="I80:I81" si="29">H80/E80%</f>
        <v>62.011950429041306</v>
      </c>
      <c r="J80" s="50">
        <f t="shared" si="4"/>
        <v>1542200</v>
      </c>
      <c r="K80" s="49"/>
    </row>
    <row r="81" spans="1:12" ht="114.75" customHeight="1" x14ac:dyDescent="0.2">
      <c r="A81" s="29">
        <v>2481822</v>
      </c>
      <c r="B81" s="27" t="s">
        <v>101</v>
      </c>
      <c r="C81" s="105">
        <v>2520370</v>
      </c>
      <c r="D81" s="28">
        <v>0</v>
      </c>
      <c r="E81" s="28">
        <v>955000</v>
      </c>
      <c r="F81" s="105">
        <v>162000</v>
      </c>
      <c r="G81" s="105"/>
      <c r="H81" s="105">
        <f t="shared" si="13"/>
        <v>162000</v>
      </c>
      <c r="I81" s="72">
        <f t="shared" si="29"/>
        <v>16.963350785340314</v>
      </c>
      <c r="J81" s="72">
        <f t="shared" ref="J81" si="30">D81+H81</f>
        <v>162000</v>
      </c>
      <c r="K81" s="72">
        <f>J81/C81%</f>
        <v>6.4276276895852593</v>
      </c>
    </row>
    <row r="82" spans="1:12" ht="105" customHeight="1" x14ac:dyDescent="0.2">
      <c r="A82" s="29">
        <v>2510509</v>
      </c>
      <c r="B82" s="27" t="s">
        <v>102</v>
      </c>
      <c r="C82" s="105">
        <v>1479200</v>
      </c>
      <c r="D82" s="28">
        <v>0</v>
      </c>
      <c r="E82" s="28">
        <v>1531940</v>
      </c>
      <c r="F82" s="105">
        <v>960300</v>
      </c>
      <c r="G82" s="105">
        <v>419900</v>
      </c>
      <c r="H82" s="105">
        <f t="shared" si="13"/>
        <v>1380200</v>
      </c>
      <c r="I82" s="72">
        <f t="shared" ref="I82" si="31">H82/E82%</f>
        <v>90.094912333381203</v>
      </c>
      <c r="J82" s="72">
        <f t="shared" ref="J82" si="32">D82+H82</f>
        <v>1380200</v>
      </c>
      <c r="K82" s="72">
        <f>J82/C82%</f>
        <v>93.307193077339107</v>
      </c>
    </row>
    <row r="83" spans="1:12" ht="24" x14ac:dyDescent="0.2">
      <c r="A83" s="29"/>
      <c r="B83" s="49" t="s">
        <v>61</v>
      </c>
      <c r="C83" s="85"/>
      <c r="D83" s="31">
        <f>D84</f>
        <v>87523901.870000005</v>
      </c>
      <c r="E83" s="61">
        <f>E84</f>
        <v>458669</v>
      </c>
      <c r="F83" s="61">
        <f t="shared" ref="F83:G83" si="33">F84</f>
        <v>20000</v>
      </c>
      <c r="G83" s="61">
        <f t="shared" si="33"/>
        <v>0</v>
      </c>
      <c r="H83" s="61">
        <f t="shared" si="13"/>
        <v>20000</v>
      </c>
      <c r="I83" s="50">
        <f t="shared" si="0"/>
        <v>4.3604429337932151</v>
      </c>
      <c r="J83" s="50">
        <f t="shared" ref="J83:J98" si="34">D83+H83</f>
        <v>87543901.870000005</v>
      </c>
      <c r="K83" s="49"/>
    </row>
    <row r="84" spans="1:12" ht="59.25" customHeight="1" x14ac:dyDescent="0.2">
      <c r="A84" s="29">
        <v>2056337</v>
      </c>
      <c r="B84" s="27" t="s">
        <v>71</v>
      </c>
      <c r="C84" s="28">
        <v>131826707.23999999</v>
      </c>
      <c r="D84" s="28">
        <v>87523901.870000005</v>
      </c>
      <c r="E84" s="28">
        <v>458669</v>
      </c>
      <c r="F84" s="28">
        <v>20000</v>
      </c>
      <c r="G84" s="28"/>
      <c r="H84" s="28">
        <f t="shared" si="13"/>
        <v>20000</v>
      </c>
      <c r="I84" s="72">
        <f t="shared" si="0"/>
        <v>4.3604429337932151</v>
      </c>
      <c r="J84" s="72">
        <f t="shared" si="34"/>
        <v>87543901.870000005</v>
      </c>
      <c r="K84" s="72">
        <f>J84/C84%</f>
        <v>66.408320212853411</v>
      </c>
    </row>
    <row r="85" spans="1:12" ht="39.75" customHeight="1" x14ac:dyDescent="0.2">
      <c r="A85" s="29"/>
      <c r="B85" s="85" t="s">
        <v>64</v>
      </c>
      <c r="C85" s="118"/>
      <c r="D85" s="103">
        <f>SUM(D86:D87)</f>
        <v>2526650.9900000002</v>
      </c>
      <c r="E85" s="103">
        <f>SUM(E86:E87)</f>
        <v>961745</v>
      </c>
      <c r="F85" s="103">
        <f t="shared" ref="F85:G85" si="35">SUM(F86:F87)</f>
        <v>613646</v>
      </c>
      <c r="G85" s="103">
        <f t="shared" si="35"/>
        <v>299</v>
      </c>
      <c r="H85" s="103">
        <f t="shared" si="13"/>
        <v>613945</v>
      </c>
      <c r="I85" s="73">
        <f t="shared" si="0"/>
        <v>63.836567905213954</v>
      </c>
      <c r="J85" s="73">
        <f t="shared" si="34"/>
        <v>3140595.99</v>
      </c>
      <c r="K85" s="85"/>
      <c r="L85" s="134"/>
    </row>
    <row r="86" spans="1:12" ht="92.25" customHeight="1" x14ac:dyDescent="0.2">
      <c r="A86" s="29">
        <v>2414546</v>
      </c>
      <c r="B86" s="27" t="s">
        <v>65</v>
      </c>
      <c r="C86" s="28">
        <v>1379630.45</v>
      </c>
      <c r="D86" s="28">
        <v>643308</v>
      </c>
      <c r="E86" s="28">
        <v>629958</v>
      </c>
      <c r="F86" s="28">
        <v>613646</v>
      </c>
      <c r="G86" s="28">
        <v>299</v>
      </c>
      <c r="H86" s="28">
        <f t="shared" si="13"/>
        <v>613945</v>
      </c>
      <c r="I86" s="72">
        <f t="shared" si="0"/>
        <v>97.458084507221116</v>
      </c>
      <c r="J86" s="72">
        <f t="shared" si="34"/>
        <v>1257253</v>
      </c>
      <c r="K86" s="72">
        <f>J86/C86%</f>
        <v>91.129693462477576</v>
      </c>
    </row>
    <row r="87" spans="1:12" ht="180.75" customHeight="1" x14ac:dyDescent="0.2">
      <c r="A87" s="29">
        <v>2426525</v>
      </c>
      <c r="B87" s="27" t="s">
        <v>246</v>
      </c>
      <c r="C87" s="28">
        <v>2389155</v>
      </c>
      <c r="D87" s="28">
        <v>1883342.99</v>
      </c>
      <c r="E87" s="28">
        <v>331787</v>
      </c>
      <c r="F87" s="28">
        <v>0</v>
      </c>
      <c r="G87" s="28"/>
      <c r="H87" s="28">
        <f t="shared" si="13"/>
        <v>0</v>
      </c>
      <c r="I87" s="72">
        <f t="shared" ref="I87" si="36">H87/E87%</f>
        <v>0</v>
      </c>
      <c r="J87" s="72">
        <f t="shared" ref="J87" si="37">D87+H87</f>
        <v>1883342.99</v>
      </c>
      <c r="K87" s="72">
        <f>J87/C87%</f>
        <v>78.828832369603475</v>
      </c>
    </row>
    <row r="88" spans="1:12" ht="39.75" customHeight="1" x14ac:dyDescent="0.2">
      <c r="A88" s="29"/>
      <c r="B88" s="49" t="s">
        <v>202</v>
      </c>
      <c r="C88" s="49"/>
      <c r="D88" s="31">
        <f t="shared" ref="D88" si="38">+D89+D90</f>
        <v>0</v>
      </c>
      <c r="E88" s="31">
        <f>+E89+E90</f>
        <v>184534</v>
      </c>
      <c r="F88" s="31">
        <f t="shared" ref="F88:G88" si="39">+F89+F90</f>
        <v>10134</v>
      </c>
      <c r="G88" s="31">
        <f t="shared" si="39"/>
        <v>174400</v>
      </c>
      <c r="H88" s="31">
        <f t="shared" si="13"/>
        <v>184534</v>
      </c>
      <c r="I88" s="73">
        <f t="shared" si="0"/>
        <v>100</v>
      </c>
      <c r="J88" s="73">
        <f t="shared" si="34"/>
        <v>184534</v>
      </c>
      <c r="K88" s="49"/>
    </row>
    <row r="89" spans="1:12" ht="92.25" customHeight="1" x14ac:dyDescent="0.2">
      <c r="A89" s="29">
        <v>2517974</v>
      </c>
      <c r="B89" s="27" t="s">
        <v>203</v>
      </c>
      <c r="C89" s="28">
        <v>149534</v>
      </c>
      <c r="D89" s="28">
        <v>0</v>
      </c>
      <c r="E89" s="28">
        <v>149534</v>
      </c>
      <c r="F89" s="28">
        <v>10134</v>
      </c>
      <c r="G89" s="28">
        <v>139400</v>
      </c>
      <c r="H89" s="28">
        <f t="shared" si="13"/>
        <v>149534</v>
      </c>
      <c r="I89" s="72">
        <f t="shared" ref="I89:I91" si="40">H89/E89%</f>
        <v>100</v>
      </c>
      <c r="J89" s="72">
        <f t="shared" ref="J89:J91" si="41">D89+H89</f>
        <v>149534</v>
      </c>
      <c r="K89" s="72">
        <f>J89/C89%</f>
        <v>100</v>
      </c>
    </row>
    <row r="90" spans="1:12" ht="80.25" customHeight="1" x14ac:dyDescent="0.2">
      <c r="A90" s="29">
        <v>2522251</v>
      </c>
      <c r="B90" s="27" t="s">
        <v>229</v>
      </c>
      <c r="C90" s="28">
        <v>35000</v>
      </c>
      <c r="D90" s="28">
        <v>0</v>
      </c>
      <c r="E90" s="28">
        <v>35000</v>
      </c>
      <c r="F90" s="28">
        <v>0</v>
      </c>
      <c r="G90" s="28">
        <v>35000</v>
      </c>
      <c r="H90" s="28">
        <f t="shared" si="13"/>
        <v>35000</v>
      </c>
      <c r="I90" s="72">
        <f t="shared" ref="I90" si="42">H90/E90%</f>
        <v>100</v>
      </c>
      <c r="J90" s="72">
        <f t="shared" ref="J90" si="43">D90+H90</f>
        <v>35000</v>
      </c>
      <c r="K90" s="72">
        <f>J90/C90%</f>
        <v>100</v>
      </c>
    </row>
    <row r="91" spans="1:12" ht="39.75" customHeight="1" x14ac:dyDescent="0.2">
      <c r="A91" s="29"/>
      <c r="B91" s="49" t="s">
        <v>218</v>
      </c>
      <c r="C91" s="49"/>
      <c r="D91" s="31">
        <f t="shared" ref="D91" si="44">+D92+D93</f>
        <v>24000</v>
      </c>
      <c r="E91" s="31">
        <f>+E92+E93</f>
        <v>394246</v>
      </c>
      <c r="F91" s="31">
        <f t="shared" ref="F91:G91" si="45">+F92+F93</f>
        <v>176000</v>
      </c>
      <c r="G91" s="31">
        <f t="shared" si="45"/>
        <v>0</v>
      </c>
      <c r="H91" s="31">
        <f t="shared" si="13"/>
        <v>176000</v>
      </c>
      <c r="I91" s="50">
        <f t="shared" si="40"/>
        <v>44.642177726597097</v>
      </c>
      <c r="J91" s="50">
        <f t="shared" si="41"/>
        <v>200000</v>
      </c>
      <c r="K91" s="49"/>
    </row>
    <row r="92" spans="1:12" ht="92.25" customHeight="1" x14ac:dyDescent="0.2">
      <c r="A92" s="29">
        <v>2493578</v>
      </c>
      <c r="B92" s="27" t="s">
        <v>219</v>
      </c>
      <c r="C92" s="28">
        <v>18440000</v>
      </c>
      <c r="D92" s="28">
        <v>24000</v>
      </c>
      <c r="E92" s="28">
        <v>230546</v>
      </c>
      <c r="F92" s="28">
        <v>176000</v>
      </c>
      <c r="G92" s="28"/>
      <c r="H92" s="28">
        <f t="shared" si="13"/>
        <v>176000</v>
      </c>
      <c r="I92" s="72">
        <f t="shared" ref="I92" si="46">H92/E92%</f>
        <v>76.340513389952548</v>
      </c>
      <c r="J92" s="72">
        <f t="shared" ref="J92" si="47">D92+H92</f>
        <v>200000</v>
      </c>
      <c r="K92" s="72">
        <f>J92/C92%</f>
        <v>1.0845986984815619</v>
      </c>
    </row>
    <row r="93" spans="1:12" ht="83.25" customHeight="1" x14ac:dyDescent="0.2">
      <c r="A93" s="29">
        <v>2522071</v>
      </c>
      <c r="B93" s="27" t="s">
        <v>230</v>
      </c>
      <c r="C93" s="28">
        <v>163700</v>
      </c>
      <c r="D93" s="28">
        <v>0</v>
      </c>
      <c r="E93" s="28">
        <v>163700</v>
      </c>
      <c r="F93" s="28">
        <v>0</v>
      </c>
      <c r="G93" s="28"/>
      <c r="H93" s="28">
        <f t="shared" si="13"/>
        <v>0</v>
      </c>
      <c r="I93" s="72">
        <f t="shared" ref="I93" si="48">H93/E93%</f>
        <v>0</v>
      </c>
      <c r="J93" s="72">
        <f t="shared" ref="J93" si="49">D93+H93</f>
        <v>0</v>
      </c>
      <c r="K93" s="72">
        <f>J93/C93%</f>
        <v>0</v>
      </c>
    </row>
    <row r="94" spans="1:12" ht="39.75" customHeight="1" x14ac:dyDescent="0.2">
      <c r="A94" s="29"/>
      <c r="B94" s="49" t="s">
        <v>103</v>
      </c>
      <c r="C94" s="49"/>
      <c r="D94" s="31">
        <f>SUM(D95:D96)</f>
        <v>0</v>
      </c>
      <c r="E94" s="31">
        <f>SUM(E95:E96)</f>
        <v>166522</v>
      </c>
      <c r="F94" s="31">
        <f t="shared" ref="F94:G94" si="50">SUM(F95:F96)</f>
        <v>46000</v>
      </c>
      <c r="G94" s="31">
        <f t="shared" si="50"/>
        <v>0</v>
      </c>
      <c r="H94" s="31">
        <f t="shared" si="13"/>
        <v>46000</v>
      </c>
      <c r="I94" s="50">
        <f t="shared" ref="I94:I95" si="51">H94/E94%</f>
        <v>27.623977612567707</v>
      </c>
      <c r="J94" s="50">
        <f t="shared" ref="J94:J95" si="52">D94+H94</f>
        <v>46000</v>
      </c>
      <c r="K94" s="49"/>
    </row>
    <row r="95" spans="1:12" ht="71.25" customHeight="1" x14ac:dyDescent="0.2">
      <c r="A95" s="29">
        <v>2511592</v>
      </c>
      <c r="B95" s="27" t="s">
        <v>104</v>
      </c>
      <c r="C95" s="28">
        <v>76300</v>
      </c>
      <c r="D95" s="28">
        <v>0</v>
      </c>
      <c r="E95" s="28">
        <v>76300</v>
      </c>
      <c r="F95" s="28">
        <v>46000</v>
      </c>
      <c r="G95" s="28"/>
      <c r="H95" s="28">
        <f t="shared" si="13"/>
        <v>46000</v>
      </c>
      <c r="I95" s="72">
        <f t="shared" si="51"/>
        <v>60.288335517693319</v>
      </c>
      <c r="J95" s="72">
        <f t="shared" si="52"/>
        <v>46000</v>
      </c>
      <c r="K95" s="72">
        <f>J95/C95%</f>
        <v>60.288335517693319</v>
      </c>
    </row>
    <row r="96" spans="1:12" ht="71.25" customHeight="1" x14ac:dyDescent="0.2">
      <c r="A96" s="29">
        <v>2513768</v>
      </c>
      <c r="B96" s="27" t="s">
        <v>186</v>
      </c>
      <c r="C96" s="28">
        <v>90222</v>
      </c>
      <c r="D96" s="28">
        <v>0</v>
      </c>
      <c r="E96" s="28">
        <v>90222</v>
      </c>
      <c r="F96" s="28">
        <v>0</v>
      </c>
      <c r="G96" s="28"/>
      <c r="H96" s="28">
        <f t="shared" si="13"/>
        <v>0</v>
      </c>
      <c r="I96" s="72">
        <f t="shared" ref="I96" si="53">H96/E96%</f>
        <v>0</v>
      </c>
      <c r="J96" s="72">
        <f t="shared" ref="J96" si="54">D96+H96</f>
        <v>0</v>
      </c>
      <c r="K96" s="72">
        <f>J96/C96%</f>
        <v>0</v>
      </c>
    </row>
    <row r="97" spans="1:12" ht="26.25" customHeight="1" x14ac:dyDescent="0.2">
      <c r="A97" s="27"/>
      <c r="B97" s="49" t="s">
        <v>40</v>
      </c>
      <c r="C97" s="31"/>
      <c r="D97" s="31">
        <f>SUM(D98:D101)</f>
        <v>20671474.210000001</v>
      </c>
      <c r="E97" s="31">
        <f>SUM(E98:E101)</f>
        <v>6652238</v>
      </c>
      <c r="F97" s="31">
        <f t="shared" ref="F97:G97" si="55">SUM(F98:F101)</f>
        <v>463923</v>
      </c>
      <c r="G97" s="31">
        <f t="shared" si="55"/>
        <v>674637</v>
      </c>
      <c r="H97" s="31">
        <f t="shared" si="13"/>
        <v>1138560</v>
      </c>
      <c r="I97" s="50">
        <f t="shared" si="0"/>
        <v>17.115442953183575</v>
      </c>
      <c r="J97" s="50">
        <f t="shared" si="34"/>
        <v>21810034.210000001</v>
      </c>
      <c r="K97" s="31"/>
    </row>
    <row r="98" spans="1:12" ht="54" customHeight="1" x14ac:dyDescent="0.2">
      <c r="A98" s="29">
        <v>2178583</v>
      </c>
      <c r="B98" s="27" t="s">
        <v>28</v>
      </c>
      <c r="C98" s="28">
        <v>19445338.510000002</v>
      </c>
      <c r="D98" s="28">
        <v>18439293.32</v>
      </c>
      <c r="E98" s="28">
        <v>848408</v>
      </c>
      <c r="F98" s="28">
        <v>174347</v>
      </c>
      <c r="G98" s="28">
        <v>544637</v>
      </c>
      <c r="H98" s="28">
        <f t="shared" si="13"/>
        <v>718984</v>
      </c>
      <c r="I98" s="72">
        <f t="shared" si="0"/>
        <v>84.745075482550845</v>
      </c>
      <c r="J98" s="72">
        <f t="shared" si="34"/>
        <v>19158277.32</v>
      </c>
      <c r="K98" s="72">
        <f>J98/C98%</f>
        <v>98.523753187159087</v>
      </c>
    </row>
    <row r="99" spans="1:12" ht="54" customHeight="1" x14ac:dyDescent="0.2">
      <c r="A99" s="29">
        <v>2297121</v>
      </c>
      <c r="B99" s="27" t="s">
        <v>82</v>
      </c>
      <c r="C99" s="28">
        <v>6948291.1100000003</v>
      </c>
      <c r="D99" s="28">
        <v>2232180.89</v>
      </c>
      <c r="E99" s="28">
        <v>3477541</v>
      </c>
      <c r="F99" s="28">
        <v>114696</v>
      </c>
      <c r="G99" s="28">
        <v>130000</v>
      </c>
      <c r="H99" s="28">
        <f t="shared" si="13"/>
        <v>244696</v>
      </c>
      <c r="I99" s="72">
        <f t="shared" ref="I99:I103" si="56">H99/E99%</f>
        <v>7.0364662846534367</v>
      </c>
      <c r="J99" s="72">
        <f t="shared" ref="J99:J103" si="57">D99+H99</f>
        <v>2476876.89</v>
      </c>
      <c r="K99" s="72">
        <f t="shared" ref="K99:K101" si="58">J99/C99%</f>
        <v>35.647281479546415</v>
      </c>
    </row>
    <row r="100" spans="1:12" ht="186" customHeight="1" x14ac:dyDescent="0.2">
      <c r="A100" s="29">
        <v>2467215</v>
      </c>
      <c r="B100" s="27" t="s">
        <v>86</v>
      </c>
      <c r="C100" s="28">
        <v>1174200</v>
      </c>
      <c r="D100" s="28">
        <v>0</v>
      </c>
      <c r="E100" s="28">
        <v>1174200</v>
      </c>
      <c r="F100" s="28">
        <v>174880</v>
      </c>
      <c r="G100" s="28"/>
      <c r="H100" s="28">
        <f t="shared" si="13"/>
        <v>174880</v>
      </c>
      <c r="I100" s="72">
        <f t="shared" si="56"/>
        <v>14.893544540964061</v>
      </c>
      <c r="J100" s="72">
        <f t="shared" si="57"/>
        <v>174880</v>
      </c>
      <c r="K100" s="72">
        <f t="shared" si="58"/>
        <v>14.893544540964061</v>
      </c>
    </row>
    <row r="101" spans="1:12" ht="118.5" customHeight="1" x14ac:dyDescent="0.2">
      <c r="A101" s="29">
        <v>2467266</v>
      </c>
      <c r="B101" s="27" t="s">
        <v>83</v>
      </c>
      <c r="C101" s="28">
        <v>1776000</v>
      </c>
      <c r="D101" s="28">
        <v>0</v>
      </c>
      <c r="E101" s="28">
        <v>1152089</v>
      </c>
      <c r="F101" s="28">
        <v>0</v>
      </c>
      <c r="G101" s="28"/>
      <c r="H101" s="28">
        <f t="shared" si="13"/>
        <v>0</v>
      </c>
      <c r="I101" s="72">
        <f t="shared" si="56"/>
        <v>0</v>
      </c>
      <c r="J101" s="72">
        <f t="shared" si="57"/>
        <v>0</v>
      </c>
      <c r="K101" s="72">
        <f t="shared" si="58"/>
        <v>0</v>
      </c>
    </row>
    <row r="102" spans="1:12" ht="32.25" customHeight="1" x14ac:dyDescent="0.2">
      <c r="A102" s="27"/>
      <c r="B102" s="49" t="s">
        <v>105</v>
      </c>
      <c r="C102" s="31"/>
      <c r="D102" s="31">
        <f>SUM(D103:D104)</f>
        <v>0</v>
      </c>
      <c r="E102" s="31">
        <f>SUM(E103:E104)</f>
        <v>322986</v>
      </c>
      <c r="F102" s="31">
        <f t="shared" ref="F102:G102" si="59">SUM(F103:F104)</f>
        <v>27986</v>
      </c>
      <c r="G102" s="31">
        <f t="shared" si="59"/>
        <v>0</v>
      </c>
      <c r="H102" s="31">
        <f t="shared" si="13"/>
        <v>27986</v>
      </c>
      <c r="I102" s="50">
        <f t="shared" si="56"/>
        <v>8.6647718476961852</v>
      </c>
      <c r="J102" s="50">
        <f t="shared" si="57"/>
        <v>27986</v>
      </c>
      <c r="K102" s="31"/>
    </row>
    <row r="103" spans="1:12" ht="67.5" customHeight="1" x14ac:dyDescent="0.2">
      <c r="A103" s="29">
        <v>2512474</v>
      </c>
      <c r="B103" s="27" t="s">
        <v>106</v>
      </c>
      <c r="C103" s="28">
        <v>27986</v>
      </c>
      <c r="D103" s="28">
        <v>0</v>
      </c>
      <c r="E103" s="28">
        <v>27986</v>
      </c>
      <c r="F103" s="28">
        <v>27986</v>
      </c>
      <c r="G103" s="28"/>
      <c r="H103" s="28">
        <f t="shared" si="13"/>
        <v>27986</v>
      </c>
      <c r="I103" s="72">
        <f t="shared" si="56"/>
        <v>100</v>
      </c>
      <c r="J103" s="72">
        <f t="shared" si="57"/>
        <v>27986</v>
      </c>
      <c r="K103" s="72">
        <f t="shared" ref="K103" si="60">J103/C103%</f>
        <v>100</v>
      </c>
    </row>
    <row r="104" spans="1:12" ht="67.5" customHeight="1" x14ac:dyDescent="0.2">
      <c r="A104" s="29">
        <v>2520063</v>
      </c>
      <c r="B104" s="27" t="s">
        <v>220</v>
      </c>
      <c r="C104" s="28">
        <v>295000</v>
      </c>
      <c r="D104" s="28">
        <v>0</v>
      </c>
      <c r="E104" s="28">
        <v>295000</v>
      </c>
      <c r="F104" s="28">
        <v>0</v>
      </c>
      <c r="G104" s="28"/>
      <c r="H104" s="28">
        <f t="shared" si="13"/>
        <v>0</v>
      </c>
      <c r="I104" s="72">
        <f t="shared" ref="I104:I107" si="61">H104/E104%</f>
        <v>0</v>
      </c>
      <c r="J104" s="72">
        <f t="shared" ref="J104:J107" si="62">D104+H104</f>
        <v>0</v>
      </c>
      <c r="K104" s="72">
        <f t="shared" ref="K104" si="63">J104/C104%</f>
        <v>0</v>
      </c>
    </row>
    <row r="105" spans="1:12" ht="32.25" customHeight="1" x14ac:dyDescent="0.2">
      <c r="A105" s="27"/>
      <c r="B105" s="49" t="s">
        <v>231</v>
      </c>
      <c r="C105" s="31"/>
      <c r="D105" s="31">
        <f>SUM(D106:D107)</f>
        <v>0</v>
      </c>
      <c r="E105" s="31">
        <f>SUM(E106:E107)</f>
        <v>140500</v>
      </c>
      <c r="F105" s="31">
        <f t="shared" ref="F105:G105" si="64">SUM(F106:F107)</f>
        <v>0</v>
      </c>
      <c r="G105" s="31">
        <f t="shared" si="64"/>
        <v>0</v>
      </c>
      <c r="H105" s="31">
        <f t="shared" si="13"/>
        <v>0</v>
      </c>
      <c r="I105" s="50">
        <f t="shared" si="61"/>
        <v>0</v>
      </c>
      <c r="J105" s="50">
        <f t="shared" si="62"/>
        <v>0</v>
      </c>
      <c r="K105" s="31"/>
    </row>
    <row r="106" spans="1:12" ht="67.5" customHeight="1" x14ac:dyDescent="0.2">
      <c r="A106" s="29">
        <v>2521161</v>
      </c>
      <c r="B106" s="27" t="s">
        <v>232</v>
      </c>
      <c r="C106" s="28">
        <v>17500</v>
      </c>
      <c r="D106" s="28">
        <v>0</v>
      </c>
      <c r="E106" s="28">
        <v>17500</v>
      </c>
      <c r="F106" s="28">
        <v>0</v>
      </c>
      <c r="G106" s="28"/>
      <c r="H106" s="28">
        <f t="shared" si="13"/>
        <v>0</v>
      </c>
      <c r="I106" s="72">
        <f t="shared" si="61"/>
        <v>0</v>
      </c>
      <c r="J106" s="72">
        <f t="shared" si="62"/>
        <v>0</v>
      </c>
      <c r="K106" s="72">
        <f t="shared" ref="K106:K107" si="65">J106/C106%</f>
        <v>0</v>
      </c>
    </row>
    <row r="107" spans="1:12" ht="102" customHeight="1" x14ac:dyDescent="0.2">
      <c r="A107" s="29">
        <v>2521299</v>
      </c>
      <c r="B107" s="27" t="s">
        <v>233</v>
      </c>
      <c r="C107" s="28">
        <v>123000</v>
      </c>
      <c r="D107" s="28">
        <v>0</v>
      </c>
      <c r="E107" s="28">
        <v>123000</v>
      </c>
      <c r="F107" s="28">
        <v>0</v>
      </c>
      <c r="G107" s="28"/>
      <c r="H107" s="28">
        <f t="shared" si="13"/>
        <v>0</v>
      </c>
      <c r="I107" s="72">
        <f t="shared" si="61"/>
        <v>0</v>
      </c>
      <c r="J107" s="72">
        <f t="shared" si="62"/>
        <v>0</v>
      </c>
      <c r="K107" s="72">
        <f t="shared" si="65"/>
        <v>0</v>
      </c>
    </row>
    <row r="108" spans="1:12" ht="29.25" customHeight="1" x14ac:dyDescent="0.2">
      <c r="A108" s="32"/>
      <c r="B108" s="86" t="s">
        <v>41</v>
      </c>
      <c r="C108" s="30"/>
      <c r="D108" s="31">
        <f>SUM(D109:D182)</f>
        <v>539863025.6500001</v>
      </c>
      <c r="E108" s="31">
        <f>SUM(E109:E182)</f>
        <v>675789916</v>
      </c>
      <c r="F108" s="31">
        <f t="shared" ref="F108:G108" si="66">SUM(F109:F182)</f>
        <v>128076562</v>
      </c>
      <c r="G108" s="31">
        <f t="shared" si="66"/>
        <v>31630104</v>
      </c>
      <c r="H108" s="31">
        <f t="shared" si="13"/>
        <v>159706666</v>
      </c>
      <c r="I108" s="50">
        <f t="shared" ref="I108:I199" si="67">H108/E108%</f>
        <v>23.632590871628217</v>
      </c>
      <c r="J108" s="50">
        <f t="shared" ref="J108:J152" si="68">D108+H108</f>
        <v>699569691.6500001</v>
      </c>
      <c r="K108" s="68"/>
      <c r="L108" s="134"/>
    </row>
    <row r="109" spans="1:12" ht="28.5" customHeight="1" x14ac:dyDescent="0.2">
      <c r="A109" s="29"/>
      <c r="B109" s="27" t="s">
        <v>29</v>
      </c>
      <c r="C109" s="28"/>
      <c r="D109" s="28"/>
      <c r="E109" s="28">
        <v>740471</v>
      </c>
      <c r="F109" s="28">
        <v>363247</v>
      </c>
      <c r="G109" s="28">
        <v>116407</v>
      </c>
      <c r="H109" s="28">
        <f t="shared" si="13"/>
        <v>479654</v>
      </c>
      <c r="I109" s="72">
        <f t="shared" ref="I109:I114" si="69">H109/E109%</f>
        <v>64.776878500305884</v>
      </c>
      <c r="J109" s="72">
        <f t="shared" ref="J109:J114" si="70">D109+H109</f>
        <v>479654</v>
      </c>
      <c r="K109" s="72"/>
    </row>
    <row r="110" spans="1:12" ht="78.75" customHeight="1" x14ac:dyDescent="0.2">
      <c r="A110" s="29">
        <v>2088618</v>
      </c>
      <c r="B110" s="27" t="s">
        <v>107</v>
      </c>
      <c r="C110" s="28">
        <v>28004259</v>
      </c>
      <c r="D110" s="28">
        <v>26980239</v>
      </c>
      <c r="E110" s="28">
        <v>351368</v>
      </c>
      <c r="F110" s="28">
        <v>351367</v>
      </c>
      <c r="G110" s="28"/>
      <c r="H110" s="28">
        <f t="shared" si="13"/>
        <v>351367</v>
      </c>
      <c r="I110" s="72">
        <f t="shared" si="69"/>
        <v>99.999715398101145</v>
      </c>
      <c r="J110" s="72">
        <f t="shared" si="70"/>
        <v>27331606</v>
      </c>
      <c r="K110" s="72">
        <f t="shared" ref="K110:K111" si="71">J110/C110%</f>
        <v>97.598033213447991</v>
      </c>
    </row>
    <row r="111" spans="1:12" ht="54" customHeight="1" x14ac:dyDescent="0.2">
      <c r="A111" s="29">
        <v>2089754</v>
      </c>
      <c r="B111" s="27" t="s">
        <v>108</v>
      </c>
      <c r="C111" s="28"/>
      <c r="D111" s="28">
        <v>7172309</v>
      </c>
      <c r="E111" s="28">
        <v>8920885</v>
      </c>
      <c r="F111" s="28">
        <v>1811090</v>
      </c>
      <c r="G111" s="28">
        <v>209132</v>
      </c>
      <c r="H111" s="28">
        <f t="shared" si="13"/>
        <v>2020222</v>
      </c>
      <c r="I111" s="72">
        <f t="shared" ref="I111" si="72">H111/E111%</f>
        <v>22.645981872874717</v>
      </c>
      <c r="J111" s="72">
        <f t="shared" ref="J111" si="73">D111+H111</f>
        <v>9192531</v>
      </c>
      <c r="K111" s="72"/>
    </row>
    <row r="112" spans="1:12" ht="51" customHeight="1" x14ac:dyDescent="0.2">
      <c r="A112" s="29">
        <v>2094808</v>
      </c>
      <c r="B112" s="27" t="s">
        <v>99</v>
      </c>
      <c r="C112" s="28"/>
      <c r="D112" s="28">
        <v>9762816.8100000005</v>
      </c>
      <c r="E112" s="28">
        <v>113892086</v>
      </c>
      <c r="F112" s="28">
        <v>2663733</v>
      </c>
      <c r="G112" s="28">
        <v>53726</v>
      </c>
      <c r="H112" s="28">
        <f t="shared" si="13"/>
        <v>2717459</v>
      </c>
      <c r="I112" s="72">
        <f t="shared" si="69"/>
        <v>2.3859945808701752</v>
      </c>
      <c r="J112" s="72">
        <f t="shared" si="70"/>
        <v>12480275.810000001</v>
      </c>
      <c r="K112" s="72"/>
    </row>
    <row r="113" spans="1:11" ht="67.5" customHeight="1" x14ac:dyDescent="0.2">
      <c r="A113" s="29">
        <v>2183907</v>
      </c>
      <c r="B113" s="27" t="s">
        <v>204</v>
      </c>
      <c r="C113" s="132">
        <v>215971738.24000001</v>
      </c>
      <c r="D113" s="28">
        <v>64883577.060000002</v>
      </c>
      <c r="E113" s="28">
        <v>11547042</v>
      </c>
      <c r="F113" s="28">
        <v>476163</v>
      </c>
      <c r="G113" s="28">
        <v>440226</v>
      </c>
      <c r="H113" s="28">
        <f t="shared" si="13"/>
        <v>916389</v>
      </c>
      <c r="I113" s="72">
        <f t="shared" si="69"/>
        <v>7.9361363715486615</v>
      </c>
      <c r="J113" s="72">
        <f t="shared" si="70"/>
        <v>65799966.060000002</v>
      </c>
      <c r="K113" s="72">
        <f t="shared" ref="K113:K114" si="74">J113/C113%</f>
        <v>30.466933588726949</v>
      </c>
    </row>
    <row r="114" spans="1:11" ht="60.75" customHeight="1" x14ac:dyDescent="0.2">
      <c r="A114" s="29">
        <v>2194935</v>
      </c>
      <c r="B114" s="27" t="s">
        <v>221</v>
      </c>
      <c r="C114" s="132">
        <v>188445190.5</v>
      </c>
      <c r="D114" s="28">
        <v>0</v>
      </c>
      <c r="E114" s="28">
        <v>10058438</v>
      </c>
      <c r="F114" s="28">
        <v>1833</v>
      </c>
      <c r="G114" s="28">
        <v>-413</v>
      </c>
      <c r="H114" s="28">
        <f t="shared" si="13"/>
        <v>1420</v>
      </c>
      <c r="I114" s="72">
        <f t="shared" si="69"/>
        <v>1.4117500152608188E-2</v>
      </c>
      <c r="J114" s="72">
        <f t="shared" si="70"/>
        <v>1420</v>
      </c>
      <c r="K114" s="72">
        <f t="shared" si="74"/>
        <v>7.535347525889762E-4</v>
      </c>
    </row>
    <row r="115" spans="1:11" ht="69" customHeight="1" x14ac:dyDescent="0.2">
      <c r="A115" s="29">
        <v>2250037</v>
      </c>
      <c r="B115" s="112" t="s">
        <v>66</v>
      </c>
      <c r="C115" s="28">
        <v>40719194.479999997</v>
      </c>
      <c r="D115" s="28">
        <v>34361277.030000001</v>
      </c>
      <c r="E115" s="28">
        <v>4130581</v>
      </c>
      <c r="F115" s="28">
        <v>1444729</v>
      </c>
      <c r="G115" s="28">
        <v>83480</v>
      </c>
      <c r="H115" s="28">
        <f t="shared" si="13"/>
        <v>1528209</v>
      </c>
      <c r="I115" s="72">
        <f t="shared" si="67"/>
        <v>36.997434501344969</v>
      </c>
      <c r="J115" s="72">
        <f t="shared" si="68"/>
        <v>35889486.030000001</v>
      </c>
      <c r="K115" s="72">
        <f t="shared" ref="K115:K155" si="75">J115/C115%</f>
        <v>88.138988229808433</v>
      </c>
    </row>
    <row r="116" spans="1:11" ht="53.25" customHeight="1" x14ac:dyDescent="0.2">
      <c r="A116" s="29">
        <v>2284722</v>
      </c>
      <c r="B116" s="112" t="s">
        <v>14</v>
      </c>
      <c r="C116" s="28">
        <v>72180765.040000007</v>
      </c>
      <c r="D116" s="28">
        <v>63342467.799999997</v>
      </c>
      <c r="E116" s="28">
        <v>7413889</v>
      </c>
      <c r="F116" s="28">
        <v>4786456</v>
      </c>
      <c r="G116" s="28">
        <v>431594</v>
      </c>
      <c r="H116" s="28">
        <f t="shared" si="13"/>
        <v>5218050</v>
      </c>
      <c r="I116" s="72">
        <f t="shared" si="67"/>
        <v>70.382089615854781</v>
      </c>
      <c r="J116" s="72">
        <f t="shared" si="68"/>
        <v>68560517.799999997</v>
      </c>
      <c r="K116" s="72">
        <f t="shared" si="75"/>
        <v>94.984470948744033</v>
      </c>
    </row>
    <row r="117" spans="1:11" ht="63" customHeight="1" x14ac:dyDescent="0.2">
      <c r="A117" s="29">
        <v>2285573</v>
      </c>
      <c r="B117" s="27" t="s">
        <v>13</v>
      </c>
      <c r="C117" s="104">
        <v>75359493.790000007</v>
      </c>
      <c r="D117" s="28">
        <v>6460056.6100000003</v>
      </c>
      <c r="E117" s="28">
        <v>20260599</v>
      </c>
      <c r="F117" s="114">
        <v>5744350</v>
      </c>
      <c r="G117" s="114">
        <v>8347355</v>
      </c>
      <c r="H117" s="114">
        <f t="shared" si="13"/>
        <v>14091705</v>
      </c>
      <c r="I117" s="72">
        <f t="shared" si="67"/>
        <v>69.552262497273659</v>
      </c>
      <c r="J117" s="72">
        <f t="shared" si="68"/>
        <v>20551761.609999999</v>
      </c>
      <c r="K117" s="72">
        <f t="shared" si="75"/>
        <v>27.271629062783276</v>
      </c>
    </row>
    <row r="118" spans="1:11" ht="68.25" customHeight="1" x14ac:dyDescent="0.2">
      <c r="A118" s="29">
        <v>2285839</v>
      </c>
      <c r="B118" s="27" t="s">
        <v>47</v>
      </c>
      <c r="C118" s="104">
        <v>147391356.93000001</v>
      </c>
      <c r="D118" s="28">
        <v>6920862.0700000003</v>
      </c>
      <c r="E118" s="28">
        <v>54692411</v>
      </c>
      <c r="F118" s="28">
        <v>25803676</v>
      </c>
      <c r="G118" s="28">
        <v>41682</v>
      </c>
      <c r="H118" s="28">
        <f t="shared" si="13"/>
        <v>25845358</v>
      </c>
      <c r="I118" s="72">
        <f t="shared" si="67"/>
        <v>47.2558395715998</v>
      </c>
      <c r="J118" s="72">
        <f t="shared" si="68"/>
        <v>32766220.07</v>
      </c>
      <c r="K118" s="72">
        <f t="shared" si="75"/>
        <v>22.230760848182932</v>
      </c>
    </row>
    <row r="119" spans="1:11" ht="68.25" customHeight="1" x14ac:dyDescent="0.2">
      <c r="A119" s="29">
        <v>2286124</v>
      </c>
      <c r="B119" s="27" t="s">
        <v>222</v>
      </c>
      <c r="C119" s="104">
        <v>192393587.56999999</v>
      </c>
      <c r="D119" s="28">
        <v>0</v>
      </c>
      <c r="E119" s="28">
        <v>8826263</v>
      </c>
      <c r="F119" s="28">
        <v>0</v>
      </c>
      <c r="G119" s="28"/>
      <c r="H119" s="28">
        <f t="shared" si="13"/>
        <v>0</v>
      </c>
      <c r="I119" s="72">
        <f t="shared" ref="I119:I120" si="76">H119/E119%</f>
        <v>0</v>
      </c>
      <c r="J119" s="72">
        <f t="shared" ref="J119:J120" si="77">D119+H119</f>
        <v>0</v>
      </c>
      <c r="K119" s="72">
        <f t="shared" ref="K119:K120" si="78">J119/C119%</f>
        <v>0</v>
      </c>
    </row>
    <row r="120" spans="1:11" ht="93" customHeight="1" x14ac:dyDescent="0.2">
      <c r="A120" s="29">
        <v>2327370</v>
      </c>
      <c r="B120" s="27" t="s">
        <v>223</v>
      </c>
      <c r="C120" s="104">
        <v>7154778.21</v>
      </c>
      <c r="D120" s="28">
        <v>0</v>
      </c>
      <c r="E120" s="28">
        <v>6615898</v>
      </c>
      <c r="F120" s="28">
        <v>850768</v>
      </c>
      <c r="G120" s="28"/>
      <c r="H120" s="28">
        <f t="shared" si="13"/>
        <v>850768</v>
      </c>
      <c r="I120" s="72">
        <f t="shared" si="76"/>
        <v>12.859448558608371</v>
      </c>
      <c r="J120" s="72">
        <f t="shared" si="77"/>
        <v>850768</v>
      </c>
      <c r="K120" s="72">
        <f t="shared" si="78"/>
        <v>11.890906678433574</v>
      </c>
    </row>
    <row r="121" spans="1:11" ht="54.75" customHeight="1" x14ac:dyDescent="0.2">
      <c r="A121" s="29">
        <v>2335179</v>
      </c>
      <c r="B121" s="27" t="s">
        <v>15</v>
      </c>
      <c r="C121" s="104">
        <v>130711204.76000001</v>
      </c>
      <c r="D121" s="28">
        <v>31589916.670000002</v>
      </c>
      <c r="E121" s="28">
        <v>9637119</v>
      </c>
      <c r="F121" s="28">
        <v>4699222</v>
      </c>
      <c r="G121" s="28">
        <v>1597395</v>
      </c>
      <c r="H121" s="28">
        <f t="shared" si="13"/>
        <v>6296617</v>
      </c>
      <c r="I121" s="72">
        <f t="shared" si="67"/>
        <v>65.337130318718692</v>
      </c>
      <c r="J121" s="72">
        <f t="shared" si="68"/>
        <v>37886533.670000002</v>
      </c>
      <c r="K121" s="72">
        <f t="shared" si="75"/>
        <v>28.984916587345207</v>
      </c>
    </row>
    <row r="122" spans="1:11" ht="60.75" customHeight="1" x14ac:dyDescent="0.2">
      <c r="A122" s="29">
        <v>2335476</v>
      </c>
      <c r="B122" s="27" t="s">
        <v>62</v>
      </c>
      <c r="C122" s="104">
        <v>31572595.120000001</v>
      </c>
      <c r="D122" s="28">
        <v>1120936.1599999999</v>
      </c>
      <c r="E122" s="28">
        <v>22569786</v>
      </c>
      <c r="F122" s="28">
        <v>197137</v>
      </c>
      <c r="G122" s="28"/>
      <c r="H122" s="28">
        <f t="shared" si="13"/>
        <v>197137</v>
      </c>
      <c r="I122" s="72">
        <f t="shared" si="67"/>
        <v>0.87345533537624154</v>
      </c>
      <c r="J122" s="72">
        <f t="shared" si="68"/>
        <v>1318073.1599999999</v>
      </c>
      <c r="K122" s="72">
        <f t="shared" si="75"/>
        <v>4.1747381074958021</v>
      </c>
    </row>
    <row r="123" spans="1:11" ht="59.25" customHeight="1" x14ac:dyDescent="0.2">
      <c r="A123" s="29">
        <v>2343128</v>
      </c>
      <c r="B123" s="27" t="s">
        <v>16</v>
      </c>
      <c r="C123" s="104">
        <v>41373950.840000004</v>
      </c>
      <c r="D123" s="28">
        <v>4997793.68</v>
      </c>
      <c r="E123" s="28">
        <v>1300191</v>
      </c>
      <c r="F123" s="28">
        <v>847560</v>
      </c>
      <c r="G123" s="28">
        <v>10100</v>
      </c>
      <c r="H123" s="28">
        <f t="shared" si="13"/>
        <v>857660</v>
      </c>
      <c r="I123" s="72">
        <f t="shared" si="67"/>
        <v>65.964154497300783</v>
      </c>
      <c r="J123" s="72">
        <f t="shared" si="68"/>
        <v>5855453.6799999997</v>
      </c>
      <c r="K123" s="72">
        <f t="shared" si="75"/>
        <v>14.152512779463628</v>
      </c>
    </row>
    <row r="124" spans="1:11" ht="81.75" customHeight="1" x14ac:dyDescent="0.2">
      <c r="A124" s="29">
        <v>2343407</v>
      </c>
      <c r="B124" s="27" t="s">
        <v>30</v>
      </c>
      <c r="C124" s="104">
        <v>81057820.730000004</v>
      </c>
      <c r="D124" s="28">
        <v>55351965.300000004</v>
      </c>
      <c r="E124" s="28">
        <v>6215426</v>
      </c>
      <c r="F124" s="28">
        <v>2987693</v>
      </c>
      <c r="G124" s="28">
        <v>155238</v>
      </c>
      <c r="H124" s="28">
        <f t="shared" si="13"/>
        <v>3142931</v>
      </c>
      <c r="I124" s="72">
        <f t="shared" si="67"/>
        <v>50.566622464815765</v>
      </c>
      <c r="J124" s="72">
        <f t="shared" si="68"/>
        <v>58494896.300000004</v>
      </c>
      <c r="K124" s="72">
        <f t="shared" si="75"/>
        <v>72.164407793350264</v>
      </c>
    </row>
    <row r="125" spans="1:11" ht="54.75" customHeight="1" x14ac:dyDescent="0.2">
      <c r="A125" s="29">
        <v>2344420</v>
      </c>
      <c r="B125" s="27" t="s">
        <v>31</v>
      </c>
      <c r="C125" s="104">
        <v>42099377</v>
      </c>
      <c r="D125" s="28">
        <v>16054099.300000001</v>
      </c>
      <c r="E125" s="28">
        <v>7602580</v>
      </c>
      <c r="F125" s="28">
        <v>483150</v>
      </c>
      <c r="G125" s="28">
        <v>408342</v>
      </c>
      <c r="H125" s="28">
        <f t="shared" si="13"/>
        <v>891492</v>
      </c>
      <c r="I125" s="72">
        <f t="shared" si="67"/>
        <v>11.726177166172535</v>
      </c>
      <c r="J125" s="72">
        <f t="shared" si="68"/>
        <v>16945591.300000001</v>
      </c>
      <c r="K125" s="72">
        <f t="shared" si="75"/>
        <v>40.251406333162599</v>
      </c>
    </row>
    <row r="126" spans="1:11" ht="84.75" customHeight="1" x14ac:dyDescent="0.2">
      <c r="A126" s="29">
        <v>2344910</v>
      </c>
      <c r="B126" s="27" t="s">
        <v>247</v>
      </c>
      <c r="C126" s="104">
        <v>162372097.30000001</v>
      </c>
      <c r="D126" s="28">
        <v>0</v>
      </c>
      <c r="E126" s="28">
        <v>300000</v>
      </c>
      <c r="F126" s="28">
        <v>0</v>
      </c>
      <c r="G126" s="28"/>
      <c r="H126" s="28">
        <f t="shared" si="13"/>
        <v>0</v>
      </c>
      <c r="I126" s="72">
        <f t="shared" ref="I126" si="79">H126/E126%</f>
        <v>0</v>
      </c>
      <c r="J126" s="72">
        <f t="shared" ref="J126" si="80">D126+H126</f>
        <v>0</v>
      </c>
      <c r="K126" s="72">
        <f t="shared" ref="K126" si="81">J126/C126%</f>
        <v>0</v>
      </c>
    </row>
    <row r="127" spans="1:11" ht="65.25" customHeight="1" x14ac:dyDescent="0.2">
      <c r="A127" s="29">
        <v>2346750</v>
      </c>
      <c r="B127" s="27" t="s">
        <v>89</v>
      </c>
      <c r="C127" s="104">
        <v>180196048.13</v>
      </c>
      <c r="D127" s="28">
        <v>1355379.57</v>
      </c>
      <c r="E127" s="28">
        <v>859877</v>
      </c>
      <c r="F127" s="28">
        <v>484700</v>
      </c>
      <c r="G127" s="28"/>
      <c r="H127" s="28">
        <f t="shared" si="13"/>
        <v>484700</v>
      </c>
      <c r="I127" s="72">
        <f t="shared" si="67"/>
        <v>56.368527126554142</v>
      </c>
      <c r="J127" s="72">
        <f t="shared" si="68"/>
        <v>1840079.57</v>
      </c>
      <c r="K127" s="72">
        <f t="shared" si="75"/>
        <v>1.0211542312362476</v>
      </c>
    </row>
    <row r="128" spans="1:11" ht="69" customHeight="1" x14ac:dyDescent="0.2">
      <c r="A128" s="29">
        <v>2354781</v>
      </c>
      <c r="B128" s="27" t="s">
        <v>32</v>
      </c>
      <c r="C128" s="104">
        <v>342912239.07999998</v>
      </c>
      <c r="D128" s="28">
        <v>136910751.75999999</v>
      </c>
      <c r="E128" s="28">
        <v>34666822</v>
      </c>
      <c r="F128" s="28">
        <v>28600887</v>
      </c>
      <c r="G128" s="28">
        <v>4166362</v>
      </c>
      <c r="H128" s="28">
        <f t="shared" si="13"/>
        <v>32767249</v>
      </c>
      <c r="I128" s="72">
        <f t="shared" si="67"/>
        <v>94.520487052433026</v>
      </c>
      <c r="J128" s="72">
        <f t="shared" si="68"/>
        <v>169678000.75999999</v>
      </c>
      <c r="K128" s="72">
        <f t="shared" si="75"/>
        <v>49.481465349626916</v>
      </c>
    </row>
    <row r="129" spans="1:11" ht="57.75" customHeight="1" x14ac:dyDescent="0.2">
      <c r="A129" s="29">
        <v>2372478</v>
      </c>
      <c r="B129" s="27" t="s">
        <v>33</v>
      </c>
      <c r="C129" s="104">
        <v>36876012.670000002</v>
      </c>
      <c r="D129" s="28">
        <v>23744650.34</v>
      </c>
      <c r="E129" s="105">
        <v>6315577</v>
      </c>
      <c r="F129" s="28">
        <v>3691661</v>
      </c>
      <c r="G129" s="28">
        <v>526852</v>
      </c>
      <c r="H129" s="28">
        <f t="shared" si="13"/>
        <v>4218513</v>
      </c>
      <c r="I129" s="72">
        <f t="shared" si="67"/>
        <v>66.795369607559223</v>
      </c>
      <c r="J129" s="72">
        <f t="shared" si="68"/>
        <v>27963163.34</v>
      </c>
      <c r="K129" s="72">
        <f t="shared" si="75"/>
        <v>75.830224895082182</v>
      </c>
    </row>
    <row r="130" spans="1:11" ht="64.5" customHeight="1" x14ac:dyDescent="0.2">
      <c r="A130" s="29">
        <v>2381374</v>
      </c>
      <c r="B130" s="27" t="s">
        <v>90</v>
      </c>
      <c r="C130" s="104">
        <v>119876685.40000001</v>
      </c>
      <c r="D130" s="28">
        <v>1223117.1100000001</v>
      </c>
      <c r="E130" s="105">
        <v>317533</v>
      </c>
      <c r="F130" s="28">
        <v>294400</v>
      </c>
      <c r="G130" s="28"/>
      <c r="H130" s="28">
        <f t="shared" si="13"/>
        <v>294400</v>
      </c>
      <c r="I130" s="72">
        <f t="shared" ref="I130:I133" si="82">H130/E130%</f>
        <v>92.714772952732474</v>
      </c>
      <c r="J130" s="72">
        <f t="shared" ref="J130:J133" si="83">D130+H130</f>
        <v>1517517.11</v>
      </c>
      <c r="K130" s="72">
        <f t="shared" ref="K130:K133" si="84">J130/C130%</f>
        <v>1.2658984563482101</v>
      </c>
    </row>
    <row r="131" spans="1:11" ht="64.5" customHeight="1" x14ac:dyDescent="0.2">
      <c r="A131" s="29">
        <v>2386577</v>
      </c>
      <c r="B131" s="27" t="s">
        <v>266</v>
      </c>
      <c r="C131" s="104"/>
      <c r="D131" s="28">
        <v>2891888.68</v>
      </c>
      <c r="E131" s="105">
        <v>25189</v>
      </c>
      <c r="F131" s="28">
        <v>25189</v>
      </c>
      <c r="G131" s="28"/>
      <c r="H131" s="28">
        <f t="shared" si="13"/>
        <v>25189</v>
      </c>
      <c r="I131" s="72">
        <f t="shared" si="82"/>
        <v>100</v>
      </c>
      <c r="J131" s="72">
        <f t="shared" si="83"/>
        <v>2917077.68</v>
      </c>
      <c r="K131" s="72"/>
    </row>
    <row r="132" spans="1:11" ht="64.5" customHeight="1" x14ac:dyDescent="0.2">
      <c r="A132" s="29">
        <v>2409087</v>
      </c>
      <c r="B132" s="27" t="s">
        <v>91</v>
      </c>
      <c r="C132" s="104">
        <v>6026581.2699999996</v>
      </c>
      <c r="D132" s="28">
        <v>324156.15999999997</v>
      </c>
      <c r="E132" s="105">
        <v>3489640</v>
      </c>
      <c r="F132" s="28">
        <v>3400947</v>
      </c>
      <c r="G132" s="28"/>
      <c r="H132" s="28">
        <f t="shared" si="13"/>
        <v>3400947</v>
      </c>
      <c r="I132" s="72">
        <f t="shared" si="82"/>
        <v>97.458391123439668</v>
      </c>
      <c r="J132" s="72">
        <f t="shared" si="83"/>
        <v>3725103.16</v>
      </c>
      <c r="K132" s="72">
        <f t="shared" si="84"/>
        <v>61.811215896869513</v>
      </c>
    </row>
    <row r="133" spans="1:11" ht="64.5" customHeight="1" x14ac:dyDescent="0.2">
      <c r="A133" s="29">
        <v>2412981</v>
      </c>
      <c r="B133" s="27" t="s">
        <v>92</v>
      </c>
      <c r="C133" s="104">
        <v>6929065.5800000001</v>
      </c>
      <c r="D133" s="28">
        <v>2114205.19</v>
      </c>
      <c r="E133" s="105">
        <v>3448250</v>
      </c>
      <c r="F133" s="28">
        <v>1341424</v>
      </c>
      <c r="G133" s="28"/>
      <c r="H133" s="28">
        <f t="shared" si="13"/>
        <v>1341424</v>
      </c>
      <c r="I133" s="72">
        <f t="shared" si="82"/>
        <v>38.901587761908218</v>
      </c>
      <c r="J133" s="72">
        <f t="shared" si="83"/>
        <v>3455629.19</v>
      </c>
      <c r="K133" s="72">
        <f t="shared" si="84"/>
        <v>49.871503597459089</v>
      </c>
    </row>
    <row r="134" spans="1:11" ht="79.5" customHeight="1" x14ac:dyDescent="0.2">
      <c r="A134" s="29">
        <v>2414624</v>
      </c>
      <c r="B134" s="27" t="s">
        <v>48</v>
      </c>
      <c r="C134" s="104">
        <v>994445287</v>
      </c>
      <c r="D134" s="28">
        <v>11079728.390000001</v>
      </c>
      <c r="E134" s="28">
        <v>75000000</v>
      </c>
      <c r="F134" s="28">
        <v>3479249</v>
      </c>
      <c r="G134" s="28">
        <v>1367810</v>
      </c>
      <c r="H134" s="28">
        <f t="shared" si="13"/>
        <v>4847059</v>
      </c>
      <c r="I134" s="72">
        <f t="shared" si="67"/>
        <v>6.4627453333333333</v>
      </c>
      <c r="J134" s="72">
        <f t="shared" si="68"/>
        <v>15926787.390000001</v>
      </c>
      <c r="K134" s="72">
        <f t="shared" si="75"/>
        <v>1.6015750286320178</v>
      </c>
    </row>
    <row r="135" spans="1:11" ht="30" customHeight="1" x14ac:dyDescent="0.2">
      <c r="A135" s="29">
        <v>2416127</v>
      </c>
      <c r="B135" s="27" t="s">
        <v>42</v>
      </c>
      <c r="C135" s="28">
        <v>69177499</v>
      </c>
      <c r="D135" s="28">
        <v>6243045</v>
      </c>
      <c r="E135" s="28">
        <v>8000000</v>
      </c>
      <c r="F135" s="28">
        <v>1987884</v>
      </c>
      <c r="G135" s="28">
        <v>476200</v>
      </c>
      <c r="H135" s="28">
        <f t="shared" ref="H135:H198" si="85">SUM(F135:G135)</f>
        <v>2464084</v>
      </c>
      <c r="I135" s="72">
        <f t="shared" si="67"/>
        <v>30.80105</v>
      </c>
      <c r="J135" s="72">
        <f t="shared" si="68"/>
        <v>8707129</v>
      </c>
      <c r="K135" s="72">
        <f t="shared" si="75"/>
        <v>12.586649020080937</v>
      </c>
    </row>
    <row r="136" spans="1:11" ht="60" x14ac:dyDescent="0.2">
      <c r="A136" s="29">
        <v>2426613</v>
      </c>
      <c r="B136" s="27" t="s">
        <v>109</v>
      </c>
      <c r="C136" s="28">
        <v>704574</v>
      </c>
      <c r="D136" s="28">
        <v>55068</v>
      </c>
      <c r="E136" s="28">
        <v>113824</v>
      </c>
      <c r="F136" s="28">
        <v>0</v>
      </c>
      <c r="G136" s="28">
        <v>650</v>
      </c>
      <c r="H136" s="28">
        <f t="shared" si="85"/>
        <v>650</v>
      </c>
      <c r="I136" s="72">
        <f t="shared" ref="I136" si="86">H136/E136%</f>
        <v>0.57105707056508292</v>
      </c>
      <c r="J136" s="72">
        <f t="shared" ref="J136" si="87">D136+H136</f>
        <v>55718</v>
      </c>
      <c r="K136" s="72">
        <f t="shared" ref="K136" si="88">J136/C136%</f>
        <v>7.9080408871176058</v>
      </c>
    </row>
    <row r="137" spans="1:11" ht="60" x14ac:dyDescent="0.2">
      <c r="A137" s="29">
        <v>2426624</v>
      </c>
      <c r="B137" s="27" t="s">
        <v>110</v>
      </c>
      <c r="C137" s="28">
        <v>1203398</v>
      </c>
      <c r="D137" s="28">
        <v>53553</v>
      </c>
      <c r="E137" s="28">
        <v>163200</v>
      </c>
      <c r="F137" s="28">
        <v>0</v>
      </c>
      <c r="G137" s="28">
        <v>650</v>
      </c>
      <c r="H137" s="28">
        <f t="shared" si="85"/>
        <v>650</v>
      </c>
      <c r="I137" s="72">
        <f t="shared" ref="I137:I139" si="89">H137/E137%</f>
        <v>0.39828431372549017</v>
      </c>
      <c r="J137" s="72">
        <f t="shared" ref="J137:J139" si="90">D137+H137</f>
        <v>54203</v>
      </c>
      <c r="K137" s="72">
        <f t="shared" ref="K137:K139" si="91">J137/C137%</f>
        <v>4.504162380193419</v>
      </c>
    </row>
    <row r="138" spans="1:11" ht="54.75" customHeight="1" x14ac:dyDescent="0.2">
      <c r="A138" s="29">
        <v>2426642</v>
      </c>
      <c r="B138" s="27" t="s">
        <v>111</v>
      </c>
      <c r="C138" s="28">
        <v>2311285</v>
      </c>
      <c r="D138" s="28">
        <v>59150</v>
      </c>
      <c r="E138" s="28">
        <v>150344</v>
      </c>
      <c r="F138" s="28">
        <v>0</v>
      </c>
      <c r="G138" s="28">
        <v>650</v>
      </c>
      <c r="H138" s="28">
        <f t="shared" si="85"/>
        <v>650</v>
      </c>
      <c r="I138" s="72">
        <f t="shared" si="89"/>
        <v>0.4323418294045655</v>
      </c>
      <c r="J138" s="72">
        <f t="shared" si="90"/>
        <v>59800</v>
      </c>
      <c r="K138" s="72">
        <f t="shared" si="91"/>
        <v>2.5873053301518421</v>
      </c>
    </row>
    <row r="139" spans="1:11" ht="63.75" customHeight="1" x14ac:dyDescent="0.2">
      <c r="A139" s="29">
        <v>2426646</v>
      </c>
      <c r="B139" s="27" t="s">
        <v>112</v>
      </c>
      <c r="C139" s="28">
        <v>2204980</v>
      </c>
      <c r="D139" s="28">
        <v>53526</v>
      </c>
      <c r="E139" s="28">
        <v>158936</v>
      </c>
      <c r="F139" s="28">
        <v>0</v>
      </c>
      <c r="G139" s="28">
        <v>650</v>
      </c>
      <c r="H139" s="28">
        <f t="shared" si="85"/>
        <v>650</v>
      </c>
      <c r="I139" s="72">
        <f t="shared" si="89"/>
        <v>0.40896964816026582</v>
      </c>
      <c r="J139" s="72">
        <f t="shared" si="90"/>
        <v>54176</v>
      </c>
      <c r="K139" s="72">
        <f t="shared" si="91"/>
        <v>2.4569837368139393</v>
      </c>
    </row>
    <row r="140" spans="1:11" ht="81" customHeight="1" x14ac:dyDescent="0.2">
      <c r="A140" s="29">
        <v>2427376</v>
      </c>
      <c r="B140" s="27" t="s">
        <v>248</v>
      </c>
      <c r="C140" s="28">
        <v>163197445.93000001</v>
      </c>
      <c r="D140" s="28">
        <v>1087417.6000000001</v>
      </c>
      <c r="E140" s="28">
        <v>257335</v>
      </c>
      <c r="F140" s="28">
        <v>0</v>
      </c>
      <c r="G140" s="28"/>
      <c r="H140" s="28">
        <f t="shared" si="85"/>
        <v>0</v>
      </c>
      <c r="I140" s="72">
        <f t="shared" ref="I140:I141" si="92">H140/E140%</f>
        <v>0</v>
      </c>
      <c r="J140" s="72">
        <f t="shared" ref="J140:J141" si="93">D140+H140</f>
        <v>1087417.6000000001</v>
      </c>
      <c r="K140" s="72">
        <f t="shared" ref="K140:K141" si="94">J140/C140%</f>
        <v>0.66632023179236777</v>
      </c>
    </row>
    <row r="141" spans="1:11" ht="84.75" customHeight="1" x14ac:dyDescent="0.2">
      <c r="A141" s="29">
        <v>2427400</v>
      </c>
      <c r="B141" s="27" t="s">
        <v>249</v>
      </c>
      <c r="C141" s="28">
        <v>138062730.03</v>
      </c>
      <c r="D141" s="28">
        <v>0</v>
      </c>
      <c r="E141" s="28">
        <v>30000</v>
      </c>
      <c r="F141" s="28">
        <v>0</v>
      </c>
      <c r="G141" s="28"/>
      <c r="H141" s="28">
        <f t="shared" si="85"/>
        <v>0</v>
      </c>
      <c r="I141" s="72">
        <f t="shared" si="92"/>
        <v>0</v>
      </c>
      <c r="J141" s="72">
        <f t="shared" si="93"/>
        <v>0</v>
      </c>
      <c r="K141" s="72">
        <f t="shared" si="94"/>
        <v>0</v>
      </c>
    </row>
    <row r="142" spans="1:11" ht="63.75" customHeight="1" x14ac:dyDescent="0.2">
      <c r="A142" s="29">
        <v>2428425</v>
      </c>
      <c r="B142" s="27" t="s">
        <v>93</v>
      </c>
      <c r="C142" s="28">
        <v>1410518.55</v>
      </c>
      <c r="D142" s="28">
        <v>1306085.49</v>
      </c>
      <c r="E142" s="28">
        <v>54000</v>
      </c>
      <c r="F142" s="28">
        <v>46363</v>
      </c>
      <c r="G142" s="28"/>
      <c r="H142" s="28">
        <f t="shared" si="85"/>
        <v>46363</v>
      </c>
      <c r="I142" s="72">
        <f t="shared" ref="I142" si="95">H142/E142%</f>
        <v>85.857407407407408</v>
      </c>
      <c r="J142" s="72">
        <f t="shared" ref="J142" si="96">D142+H142</f>
        <v>1352448.49</v>
      </c>
      <c r="K142" s="72">
        <f t="shared" ref="K142" si="97">J142/C142%</f>
        <v>95.883070095037041</v>
      </c>
    </row>
    <row r="143" spans="1:11" ht="94.5" customHeight="1" x14ac:dyDescent="0.2">
      <c r="A143" s="29">
        <v>2430241</v>
      </c>
      <c r="B143" s="27" t="s">
        <v>49</v>
      </c>
      <c r="C143" s="105">
        <v>54842694</v>
      </c>
      <c r="D143" s="28">
        <v>35000</v>
      </c>
      <c r="E143" s="28">
        <v>7714484</v>
      </c>
      <c r="F143" s="28">
        <v>235000</v>
      </c>
      <c r="G143" s="28"/>
      <c r="H143" s="28">
        <f t="shared" si="85"/>
        <v>235000</v>
      </c>
      <c r="I143" s="72">
        <f t="shared" si="67"/>
        <v>3.0462179972114791</v>
      </c>
      <c r="J143" s="72">
        <f t="shared" si="68"/>
        <v>270000</v>
      </c>
      <c r="K143" s="72">
        <f t="shared" si="75"/>
        <v>0.49231717172755962</v>
      </c>
    </row>
    <row r="144" spans="1:11" ht="39" customHeight="1" x14ac:dyDescent="0.2">
      <c r="A144" s="29">
        <v>2430242</v>
      </c>
      <c r="B144" s="27" t="s">
        <v>50</v>
      </c>
      <c r="C144" s="105">
        <v>235566130.66999999</v>
      </c>
      <c r="D144" s="28">
        <v>0</v>
      </c>
      <c r="E144" s="28">
        <v>31694736</v>
      </c>
      <c r="F144" s="28">
        <v>0</v>
      </c>
      <c r="G144" s="28"/>
      <c r="H144" s="28">
        <f t="shared" si="85"/>
        <v>0</v>
      </c>
      <c r="I144" s="72">
        <f t="shared" si="67"/>
        <v>0</v>
      </c>
      <c r="J144" s="72">
        <f t="shared" si="68"/>
        <v>0</v>
      </c>
      <c r="K144" s="72">
        <f t="shared" si="75"/>
        <v>0</v>
      </c>
    </row>
    <row r="145" spans="1:11" ht="55.5" customHeight="1" x14ac:dyDescent="0.2">
      <c r="A145" s="29">
        <v>2430246</v>
      </c>
      <c r="B145" s="27" t="s">
        <v>51</v>
      </c>
      <c r="C145" s="28">
        <v>230676144.09999999</v>
      </c>
      <c r="D145" s="28">
        <v>12793688</v>
      </c>
      <c r="E145" s="28">
        <v>24348585</v>
      </c>
      <c r="F145" s="28">
        <v>13007831</v>
      </c>
      <c r="G145" s="28">
        <v>1394670</v>
      </c>
      <c r="H145" s="28">
        <f t="shared" si="85"/>
        <v>14402501</v>
      </c>
      <c r="I145" s="72">
        <f t="shared" si="67"/>
        <v>59.151285382702937</v>
      </c>
      <c r="J145" s="72">
        <f t="shared" si="68"/>
        <v>27196189</v>
      </c>
      <c r="K145" s="72">
        <f t="shared" si="75"/>
        <v>11.789770938866669</v>
      </c>
    </row>
    <row r="146" spans="1:11" ht="63.75" customHeight="1" x14ac:dyDescent="0.2">
      <c r="A146" s="29">
        <v>2430247</v>
      </c>
      <c r="B146" s="27" t="s">
        <v>52</v>
      </c>
      <c r="C146" s="28">
        <v>70717951</v>
      </c>
      <c r="D146" s="28">
        <v>0</v>
      </c>
      <c r="E146" s="28">
        <v>15025785</v>
      </c>
      <c r="F146" s="28">
        <v>7500</v>
      </c>
      <c r="G146" s="28"/>
      <c r="H146" s="28">
        <f t="shared" si="85"/>
        <v>7500</v>
      </c>
      <c r="I146" s="72">
        <f t="shared" si="67"/>
        <v>4.9914197494506943E-2</v>
      </c>
      <c r="J146" s="72">
        <f t="shared" si="68"/>
        <v>7500</v>
      </c>
      <c r="K146" s="72">
        <f t="shared" si="75"/>
        <v>1.0605510897791708E-2</v>
      </c>
    </row>
    <row r="147" spans="1:11" ht="63.75" customHeight="1" x14ac:dyDescent="0.2">
      <c r="A147" s="29">
        <v>2447725</v>
      </c>
      <c r="B147" s="27" t="s">
        <v>94</v>
      </c>
      <c r="C147" s="28">
        <v>2041266.67</v>
      </c>
      <c r="D147" s="28">
        <v>1656775.64</v>
      </c>
      <c r="E147" s="28">
        <v>393000</v>
      </c>
      <c r="F147" s="28">
        <v>16000</v>
      </c>
      <c r="G147" s="28">
        <v>10000</v>
      </c>
      <c r="H147" s="28">
        <f t="shared" si="85"/>
        <v>26000</v>
      </c>
      <c r="I147" s="72">
        <f t="shared" ref="I147:I148" si="98">H147/E147%</f>
        <v>6.6157760814249365</v>
      </c>
      <c r="J147" s="72">
        <f t="shared" ref="J147:J148" si="99">D147+H147</f>
        <v>1682775.64</v>
      </c>
      <c r="K147" s="72">
        <f t="shared" ref="K147:K148" si="100">J147/C147%</f>
        <v>82.437814947519826</v>
      </c>
    </row>
    <row r="148" spans="1:11" ht="63.75" customHeight="1" x14ac:dyDescent="0.2">
      <c r="A148" s="29">
        <v>2451748</v>
      </c>
      <c r="B148" s="27" t="s">
        <v>95</v>
      </c>
      <c r="C148" s="28">
        <v>6076105.1699999999</v>
      </c>
      <c r="D148" s="28">
        <v>1527038.1</v>
      </c>
      <c r="E148" s="28">
        <v>3172067</v>
      </c>
      <c r="F148" s="28">
        <v>0</v>
      </c>
      <c r="G148" s="28"/>
      <c r="H148" s="28">
        <f t="shared" si="85"/>
        <v>0</v>
      </c>
      <c r="I148" s="72">
        <f t="shared" si="98"/>
        <v>0</v>
      </c>
      <c r="J148" s="72">
        <f t="shared" si="99"/>
        <v>1527038.1</v>
      </c>
      <c r="K148" s="72">
        <f t="shared" si="100"/>
        <v>25.13185761727031</v>
      </c>
    </row>
    <row r="149" spans="1:11" ht="60.75" customHeight="1" x14ac:dyDescent="0.2">
      <c r="A149" s="29">
        <v>2466074</v>
      </c>
      <c r="B149" s="27" t="s">
        <v>53</v>
      </c>
      <c r="C149" s="28">
        <v>53822537.07</v>
      </c>
      <c r="D149" s="28">
        <v>3600</v>
      </c>
      <c r="E149" s="28">
        <v>9016258</v>
      </c>
      <c r="F149" s="28">
        <v>0</v>
      </c>
      <c r="G149" s="28"/>
      <c r="H149" s="28">
        <f t="shared" si="85"/>
        <v>0</v>
      </c>
      <c r="I149" s="72">
        <f t="shared" si="67"/>
        <v>0</v>
      </c>
      <c r="J149" s="72">
        <f t="shared" si="68"/>
        <v>3600</v>
      </c>
      <c r="K149" s="72">
        <f t="shared" si="75"/>
        <v>6.6886479084364726E-3</v>
      </c>
    </row>
    <row r="150" spans="1:11" ht="62.25" customHeight="1" x14ac:dyDescent="0.2">
      <c r="A150" s="29">
        <v>2466086</v>
      </c>
      <c r="B150" s="27" t="s">
        <v>54</v>
      </c>
      <c r="C150" s="28">
        <v>86240917.75</v>
      </c>
      <c r="D150" s="28">
        <v>3600</v>
      </c>
      <c r="E150" s="28">
        <v>11099815</v>
      </c>
      <c r="F150" s="28">
        <v>0</v>
      </c>
      <c r="G150" s="28"/>
      <c r="H150" s="28">
        <f t="shared" si="85"/>
        <v>0</v>
      </c>
      <c r="I150" s="72">
        <f t="shared" si="67"/>
        <v>0</v>
      </c>
      <c r="J150" s="72">
        <f t="shared" si="68"/>
        <v>3600</v>
      </c>
      <c r="K150" s="72">
        <f t="shared" si="75"/>
        <v>4.1743526088577603E-3</v>
      </c>
    </row>
    <row r="151" spans="1:11" ht="77.25" customHeight="1" x14ac:dyDescent="0.2">
      <c r="A151" s="29">
        <v>2466354</v>
      </c>
      <c r="B151" s="27" t="s">
        <v>55</v>
      </c>
      <c r="C151" s="28">
        <v>62745378.259999998</v>
      </c>
      <c r="D151" s="28">
        <v>0</v>
      </c>
      <c r="E151" s="28">
        <v>6725933</v>
      </c>
      <c r="F151" s="28">
        <v>0</v>
      </c>
      <c r="G151" s="28"/>
      <c r="H151" s="28">
        <f t="shared" si="85"/>
        <v>0</v>
      </c>
      <c r="I151" s="72">
        <f t="shared" si="67"/>
        <v>0</v>
      </c>
      <c r="J151" s="72">
        <f t="shared" si="68"/>
        <v>0</v>
      </c>
      <c r="K151" s="72">
        <f t="shared" si="75"/>
        <v>0</v>
      </c>
    </row>
    <row r="152" spans="1:11" ht="79.5" customHeight="1" x14ac:dyDescent="0.2">
      <c r="A152" s="29">
        <v>2466581</v>
      </c>
      <c r="B152" s="27" t="s">
        <v>56</v>
      </c>
      <c r="C152" s="28">
        <v>66140072.539999999</v>
      </c>
      <c r="D152" s="28">
        <v>3600</v>
      </c>
      <c r="E152" s="28">
        <v>5542551</v>
      </c>
      <c r="F152" s="28">
        <v>0</v>
      </c>
      <c r="G152" s="28"/>
      <c r="H152" s="28">
        <f t="shared" si="85"/>
        <v>0</v>
      </c>
      <c r="I152" s="72">
        <f t="shared" si="67"/>
        <v>0</v>
      </c>
      <c r="J152" s="72">
        <f t="shared" si="68"/>
        <v>3600</v>
      </c>
      <c r="K152" s="72">
        <f t="shared" si="75"/>
        <v>5.442993727929165E-3</v>
      </c>
    </row>
    <row r="153" spans="1:11" ht="108" x14ac:dyDescent="0.2">
      <c r="A153" s="29">
        <v>2466660</v>
      </c>
      <c r="B153" s="27" t="s">
        <v>84</v>
      </c>
      <c r="C153" s="28">
        <v>55965310</v>
      </c>
      <c r="D153" s="28">
        <v>0</v>
      </c>
      <c r="E153" s="28">
        <v>9733485</v>
      </c>
      <c r="F153" s="28">
        <v>0</v>
      </c>
      <c r="G153" s="28"/>
      <c r="H153" s="28">
        <f t="shared" si="85"/>
        <v>0</v>
      </c>
      <c r="I153" s="72">
        <f t="shared" si="67"/>
        <v>0</v>
      </c>
      <c r="J153" s="72">
        <f t="shared" ref="J153" si="101">D153+H153</f>
        <v>0</v>
      </c>
      <c r="K153" s="72">
        <f t="shared" si="75"/>
        <v>0</v>
      </c>
    </row>
    <row r="154" spans="1:11" ht="76.5" customHeight="1" x14ac:dyDescent="0.2">
      <c r="A154" s="29">
        <v>2466669</v>
      </c>
      <c r="B154" s="27" t="s">
        <v>57</v>
      </c>
      <c r="C154" s="28">
        <v>54649465.189999998</v>
      </c>
      <c r="D154" s="28">
        <v>3600</v>
      </c>
      <c r="E154" s="28">
        <v>12273690</v>
      </c>
      <c r="F154" s="28">
        <v>0</v>
      </c>
      <c r="G154" s="28"/>
      <c r="H154" s="28">
        <f t="shared" si="85"/>
        <v>0</v>
      </c>
      <c r="I154" s="72">
        <f t="shared" si="67"/>
        <v>0</v>
      </c>
      <c r="J154" s="72">
        <f t="shared" ref="J154:J198" si="102">D154+H154</f>
        <v>3600</v>
      </c>
      <c r="K154" s="72">
        <f t="shared" si="75"/>
        <v>6.5874386647405735E-3</v>
      </c>
    </row>
    <row r="155" spans="1:11" ht="69.75" customHeight="1" x14ac:dyDescent="0.2">
      <c r="A155" s="29">
        <v>2466824</v>
      </c>
      <c r="B155" s="27" t="s">
        <v>58</v>
      </c>
      <c r="C155" s="28">
        <v>51440079.25</v>
      </c>
      <c r="D155" s="28">
        <v>3600</v>
      </c>
      <c r="E155" s="28">
        <v>7307563</v>
      </c>
      <c r="F155" s="28">
        <v>0</v>
      </c>
      <c r="G155" s="28"/>
      <c r="H155" s="28">
        <f t="shared" si="85"/>
        <v>0</v>
      </c>
      <c r="I155" s="72">
        <f t="shared" si="67"/>
        <v>0</v>
      </c>
      <c r="J155" s="72">
        <f t="shared" si="102"/>
        <v>3600</v>
      </c>
      <c r="K155" s="72">
        <f t="shared" si="75"/>
        <v>6.9984340080502501E-3</v>
      </c>
    </row>
    <row r="156" spans="1:11" ht="69.75" customHeight="1" x14ac:dyDescent="0.2">
      <c r="A156" s="29">
        <v>2468105</v>
      </c>
      <c r="B156" s="27" t="s">
        <v>96</v>
      </c>
      <c r="C156" s="28">
        <v>3540000.52</v>
      </c>
      <c r="D156" s="113">
        <v>1300933.55</v>
      </c>
      <c r="E156" s="28">
        <v>1916474</v>
      </c>
      <c r="F156" s="28">
        <v>753897</v>
      </c>
      <c r="G156" s="28"/>
      <c r="H156" s="28">
        <f t="shared" si="85"/>
        <v>753897</v>
      </c>
      <c r="I156" s="72">
        <f t="shared" ref="I156" si="103">H156/E156%</f>
        <v>39.337710816843845</v>
      </c>
      <c r="J156" s="72">
        <f t="shared" ref="J156" si="104">D156+H156</f>
        <v>2054830.55</v>
      </c>
      <c r="K156" s="72">
        <f t="shared" ref="K156" si="105">J156/C156%</f>
        <v>58.046052207924539</v>
      </c>
    </row>
    <row r="157" spans="1:11" ht="69.75" customHeight="1" x14ac:dyDescent="0.2">
      <c r="A157" s="29">
        <v>2469055</v>
      </c>
      <c r="B157" s="27" t="s">
        <v>97</v>
      </c>
      <c r="C157" s="28">
        <v>15967651.539999999</v>
      </c>
      <c r="D157" s="28">
        <v>0</v>
      </c>
      <c r="E157" s="28">
        <v>14847877</v>
      </c>
      <c r="F157" s="28">
        <v>3493119</v>
      </c>
      <c r="G157" s="28">
        <v>2480539</v>
      </c>
      <c r="H157" s="28">
        <f t="shared" si="85"/>
        <v>5973658</v>
      </c>
      <c r="I157" s="72">
        <f t="shared" ref="I157" si="106">H157/E157%</f>
        <v>40.2324049424709</v>
      </c>
      <c r="J157" s="72">
        <f t="shared" ref="J157" si="107">D157+H157</f>
        <v>5973658</v>
      </c>
      <c r="K157" s="72">
        <f t="shared" ref="K157" si="108">J157/C157%</f>
        <v>37.410999263326858</v>
      </c>
    </row>
    <row r="158" spans="1:11" ht="69.75" customHeight="1" x14ac:dyDescent="0.2">
      <c r="A158" s="29">
        <v>2469195</v>
      </c>
      <c r="B158" s="27" t="s">
        <v>234</v>
      </c>
      <c r="C158" s="28">
        <v>40985178.200000003</v>
      </c>
      <c r="D158" s="28">
        <v>0</v>
      </c>
      <c r="E158" s="28">
        <v>14201449</v>
      </c>
      <c r="F158" s="28">
        <v>0</v>
      </c>
      <c r="G158" s="28">
        <v>18200</v>
      </c>
      <c r="H158" s="28">
        <f t="shared" si="85"/>
        <v>18200</v>
      </c>
      <c r="I158" s="72">
        <f t="shared" ref="I158" si="109">H158/E158%</f>
        <v>0.12815593676391754</v>
      </c>
      <c r="J158" s="72">
        <f t="shared" ref="J158" si="110">D158+H158</f>
        <v>18200</v>
      </c>
      <c r="K158" s="72">
        <f t="shared" ref="K158" si="111">J158/C158%</f>
        <v>4.440629710376616E-2</v>
      </c>
    </row>
    <row r="159" spans="1:11" ht="69.75" customHeight="1" x14ac:dyDescent="0.2">
      <c r="A159" s="29">
        <v>2474925</v>
      </c>
      <c r="B159" s="27" t="s">
        <v>235</v>
      </c>
      <c r="C159" s="28">
        <v>44944967.119999997</v>
      </c>
      <c r="D159" s="28">
        <v>31551.58</v>
      </c>
      <c r="E159" s="28">
        <v>1449300</v>
      </c>
      <c r="F159" s="28">
        <v>0</v>
      </c>
      <c r="G159" s="28"/>
      <c r="H159" s="28">
        <f t="shared" si="85"/>
        <v>0</v>
      </c>
      <c r="I159" s="72">
        <f t="shared" ref="I159:I165" si="112">H159/E159%</f>
        <v>0</v>
      </c>
      <c r="J159" s="72">
        <f t="shared" ref="J159:J165" si="113">D159+H159</f>
        <v>31551.58</v>
      </c>
      <c r="K159" s="72">
        <f t="shared" ref="K159:K165" si="114">J159/C159%</f>
        <v>7.0200474094817861E-2</v>
      </c>
    </row>
    <row r="160" spans="1:11" ht="76.5" customHeight="1" x14ac:dyDescent="0.2">
      <c r="A160" s="29">
        <v>2475091</v>
      </c>
      <c r="B160" s="27" t="s">
        <v>236</v>
      </c>
      <c r="C160" s="28">
        <v>4894744.22</v>
      </c>
      <c r="D160" s="28">
        <v>0</v>
      </c>
      <c r="E160" s="28">
        <v>639369</v>
      </c>
      <c r="F160" s="28">
        <v>0</v>
      </c>
      <c r="G160" s="28"/>
      <c r="H160" s="28">
        <f t="shared" si="85"/>
        <v>0</v>
      </c>
      <c r="I160" s="72">
        <f t="shared" si="112"/>
        <v>0</v>
      </c>
      <c r="J160" s="72">
        <f t="shared" si="113"/>
        <v>0</v>
      </c>
      <c r="K160" s="72">
        <f t="shared" si="114"/>
        <v>0</v>
      </c>
    </row>
    <row r="161" spans="1:11" ht="69.75" customHeight="1" x14ac:dyDescent="0.2">
      <c r="A161" s="29">
        <v>2475435</v>
      </c>
      <c r="B161" s="27" t="s">
        <v>237</v>
      </c>
      <c r="C161" s="28">
        <v>20414109.120000001</v>
      </c>
      <c r="D161" s="28">
        <v>0</v>
      </c>
      <c r="E161" s="28">
        <v>1355943</v>
      </c>
      <c r="F161" s="28">
        <v>0</v>
      </c>
      <c r="G161" s="28"/>
      <c r="H161" s="28">
        <f t="shared" si="85"/>
        <v>0</v>
      </c>
      <c r="I161" s="72">
        <f t="shared" si="112"/>
        <v>0</v>
      </c>
      <c r="J161" s="72">
        <f t="shared" si="113"/>
        <v>0</v>
      </c>
      <c r="K161" s="72">
        <f t="shared" si="114"/>
        <v>0</v>
      </c>
    </row>
    <row r="162" spans="1:11" ht="69.75" customHeight="1" x14ac:dyDescent="0.2">
      <c r="A162" s="29">
        <v>2479465</v>
      </c>
      <c r="B162" s="27" t="s">
        <v>238</v>
      </c>
      <c r="C162" s="28">
        <v>6973188.4100000001</v>
      </c>
      <c r="D162" s="28">
        <v>0</v>
      </c>
      <c r="E162" s="28">
        <v>493551</v>
      </c>
      <c r="F162" s="28">
        <v>0</v>
      </c>
      <c r="G162" s="28">
        <v>27360</v>
      </c>
      <c r="H162" s="28">
        <f t="shared" si="85"/>
        <v>27360</v>
      </c>
      <c r="I162" s="72">
        <f t="shared" si="112"/>
        <v>5.543500063823191</v>
      </c>
      <c r="J162" s="72">
        <f t="shared" si="113"/>
        <v>27360</v>
      </c>
      <c r="K162" s="72">
        <f t="shared" si="114"/>
        <v>0.39235997066656059</v>
      </c>
    </row>
    <row r="163" spans="1:11" ht="69.75" customHeight="1" x14ac:dyDescent="0.2">
      <c r="A163" s="29">
        <v>2479733</v>
      </c>
      <c r="B163" s="27" t="s">
        <v>239</v>
      </c>
      <c r="C163" s="28">
        <v>4906465.0599999996</v>
      </c>
      <c r="D163" s="28">
        <v>0</v>
      </c>
      <c r="E163" s="28">
        <v>669368</v>
      </c>
      <c r="F163" s="28">
        <v>0</v>
      </c>
      <c r="G163" s="28"/>
      <c r="H163" s="28">
        <f t="shared" si="85"/>
        <v>0</v>
      </c>
      <c r="I163" s="72">
        <f t="shared" si="112"/>
        <v>0</v>
      </c>
      <c r="J163" s="72">
        <f t="shared" si="113"/>
        <v>0</v>
      </c>
      <c r="K163" s="72">
        <f t="shared" si="114"/>
        <v>0</v>
      </c>
    </row>
    <row r="164" spans="1:11" ht="69.75" customHeight="1" x14ac:dyDescent="0.2">
      <c r="A164" s="29">
        <v>2479767</v>
      </c>
      <c r="B164" s="27" t="s">
        <v>240</v>
      </c>
      <c r="C164" s="28">
        <v>6110489.0199999996</v>
      </c>
      <c r="D164" s="28">
        <v>0</v>
      </c>
      <c r="E164" s="28">
        <v>669368</v>
      </c>
      <c r="F164" s="28">
        <v>0</v>
      </c>
      <c r="G164" s="28"/>
      <c r="H164" s="28">
        <f t="shared" si="85"/>
        <v>0</v>
      </c>
      <c r="I164" s="72">
        <f t="shared" si="112"/>
        <v>0</v>
      </c>
      <c r="J164" s="72">
        <f t="shared" si="113"/>
        <v>0</v>
      </c>
      <c r="K164" s="72">
        <f t="shared" si="114"/>
        <v>0</v>
      </c>
    </row>
    <row r="165" spans="1:11" ht="69.75" customHeight="1" x14ac:dyDescent="0.2">
      <c r="A165" s="29">
        <v>2479930</v>
      </c>
      <c r="B165" s="27" t="s">
        <v>241</v>
      </c>
      <c r="C165" s="28">
        <v>4756146.8600000003</v>
      </c>
      <c r="D165" s="28">
        <v>0</v>
      </c>
      <c r="E165" s="28">
        <v>649367</v>
      </c>
      <c r="F165" s="28">
        <v>0</v>
      </c>
      <c r="G165" s="28"/>
      <c r="H165" s="28">
        <f t="shared" si="85"/>
        <v>0</v>
      </c>
      <c r="I165" s="72">
        <f t="shared" si="112"/>
        <v>0</v>
      </c>
      <c r="J165" s="72">
        <f t="shared" si="113"/>
        <v>0</v>
      </c>
      <c r="K165" s="72">
        <f t="shared" si="114"/>
        <v>0</v>
      </c>
    </row>
    <row r="166" spans="1:11" ht="69.75" customHeight="1" x14ac:dyDescent="0.2">
      <c r="A166" s="29">
        <v>2492499</v>
      </c>
      <c r="B166" s="27" t="s">
        <v>113</v>
      </c>
      <c r="C166" s="28">
        <v>28975013</v>
      </c>
      <c r="D166" s="28">
        <v>0</v>
      </c>
      <c r="E166" s="28">
        <v>28975013</v>
      </c>
      <c r="F166" s="28">
        <v>0</v>
      </c>
      <c r="G166" s="28"/>
      <c r="H166" s="28">
        <f t="shared" si="85"/>
        <v>0</v>
      </c>
      <c r="I166" s="72">
        <f t="shared" ref="I166" si="115">H166/E166%</f>
        <v>0</v>
      </c>
      <c r="J166" s="72">
        <f t="shared" ref="J166" si="116">D166+H166</f>
        <v>0</v>
      </c>
      <c r="K166" s="72">
        <f t="shared" ref="K166" si="117">J166/C166%</f>
        <v>0</v>
      </c>
    </row>
    <row r="167" spans="1:11" ht="83.25" customHeight="1" x14ac:dyDescent="0.2">
      <c r="A167" s="29">
        <v>2498098</v>
      </c>
      <c r="B167" s="27" t="s">
        <v>205</v>
      </c>
      <c r="C167" s="28">
        <v>28530630.609999999</v>
      </c>
      <c r="D167" s="28">
        <v>5000000</v>
      </c>
      <c r="E167" s="28">
        <v>23118129</v>
      </c>
      <c r="F167" s="28">
        <v>8821559</v>
      </c>
      <c r="G167" s="28">
        <v>9250247</v>
      </c>
      <c r="H167" s="28">
        <f t="shared" si="85"/>
        <v>18071806</v>
      </c>
      <c r="I167" s="72">
        <f t="shared" ref="I167:I168" si="118">H167/E167%</f>
        <v>78.171576947252092</v>
      </c>
      <c r="J167" s="72">
        <f t="shared" ref="J167:J168" si="119">D167+H167</f>
        <v>23071806</v>
      </c>
      <c r="K167" s="72">
        <f t="shared" ref="K167:K168" si="120">J167/C167%</f>
        <v>80.866793010573417</v>
      </c>
    </row>
    <row r="168" spans="1:11" ht="84" customHeight="1" x14ac:dyDescent="0.2">
      <c r="A168" s="29">
        <v>2509736</v>
      </c>
      <c r="B168" s="27" t="s">
        <v>206</v>
      </c>
      <c r="C168" s="28">
        <v>5132259.4400000004</v>
      </c>
      <c r="D168" s="28">
        <v>0</v>
      </c>
      <c r="E168" s="28">
        <v>471300</v>
      </c>
      <c r="F168" s="28">
        <v>471300</v>
      </c>
      <c r="G168" s="28"/>
      <c r="H168" s="28">
        <f t="shared" si="85"/>
        <v>471300</v>
      </c>
      <c r="I168" s="72">
        <f t="shared" si="118"/>
        <v>100</v>
      </c>
      <c r="J168" s="72">
        <f t="shared" si="119"/>
        <v>471300</v>
      </c>
      <c r="K168" s="72">
        <f t="shared" si="120"/>
        <v>9.1830899335829361</v>
      </c>
    </row>
    <row r="169" spans="1:11" ht="84" x14ac:dyDescent="0.2">
      <c r="A169" s="29">
        <v>2511070</v>
      </c>
      <c r="B169" s="27" t="s">
        <v>114</v>
      </c>
      <c r="C169" s="28">
        <v>923005.4</v>
      </c>
      <c r="D169" s="28">
        <v>0</v>
      </c>
      <c r="E169" s="28">
        <v>922289</v>
      </c>
      <c r="F169" s="28">
        <v>35000</v>
      </c>
      <c r="G169" s="28"/>
      <c r="H169" s="28">
        <f t="shared" si="85"/>
        <v>35000</v>
      </c>
      <c r="I169" s="72">
        <f t="shared" ref="I169" si="121">H169/E169%</f>
        <v>3.794905935124457</v>
      </c>
      <c r="J169" s="72">
        <f t="shared" ref="J169" si="122">D169+H169</f>
        <v>35000</v>
      </c>
      <c r="K169" s="72">
        <f t="shared" ref="K169" si="123">J169/C169%</f>
        <v>3.7919604804045566</v>
      </c>
    </row>
    <row r="170" spans="1:11" ht="102" customHeight="1" x14ac:dyDescent="0.2">
      <c r="A170" s="29">
        <v>2514327</v>
      </c>
      <c r="B170" s="27" t="s">
        <v>187</v>
      </c>
      <c r="C170" s="28">
        <v>3213780.64</v>
      </c>
      <c r="D170" s="28">
        <v>0</v>
      </c>
      <c r="E170" s="28">
        <v>557829</v>
      </c>
      <c r="F170" s="28">
        <v>443828</v>
      </c>
      <c r="G170" s="28"/>
      <c r="H170" s="28">
        <f t="shared" si="85"/>
        <v>443828</v>
      </c>
      <c r="I170" s="72">
        <f t="shared" ref="I170:I175" si="124">H170/E170%</f>
        <v>79.563450448076381</v>
      </c>
      <c r="J170" s="72">
        <f t="shared" ref="J170:J175" si="125">D170+H170</f>
        <v>443828</v>
      </c>
      <c r="K170" s="72">
        <f t="shared" ref="K170:K175" si="126">J170/C170%</f>
        <v>13.8101522697579</v>
      </c>
    </row>
    <row r="171" spans="1:11" ht="102" customHeight="1" x14ac:dyDescent="0.2">
      <c r="A171" s="29">
        <v>2514769</v>
      </c>
      <c r="B171" s="27" t="s">
        <v>207</v>
      </c>
      <c r="C171" s="28">
        <v>1689946.51</v>
      </c>
      <c r="D171" s="28">
        <v>0</v>
      </c>
      <c r="E171" s="28">
        <v>157100</v>
      </c>
      <c r="F171" s="28">
        <v>157100</v>
      </c>
      <c r="G171" s="28"/>
      <c r="H171" s="28">
        <f t="shared" si="85"/>
        <v>157100</v>
      </c>
      <c r="I171" s="72">
        <f t="shared" ref="I171:I173" si="127">H171/E171%</f>
        <v>100</v>
      </c>
      <c r="J171" s="72">
        <f t="shared" ref="J171:J173" si="128">D171+H171</f>
        <v>157100</v>
      </c>
      <c r="K171" s="72">
        <f t="shared" ref="K171:K173" si="129">J171/C171%</f>
        <v>9.2961522196344539</v>
      </c>
    </row>
    <row r="172" spans="1:11" ht="102" customHeight="1" x14ac:dyDescent="0.2">
      <c r="A172" s="29">
        <v>2515506</v>
      </c>
      <c r="B172" s="27" t="s">
        <v>208</v>
      </c>
      <c r="C172" s="28">
        <v>1885119.6</v>
      </c>
      <c r="D172" s="28">
        <v>0</v>
      </c>
      <c r="E172" s="28">
        <v>157100</v>
      </c>
      <c r="F172" s="28">
        <v>157100</v>
      </c>
      <c r="G172" s="28"/>
      <c r="H172" s="28">
        <f t="shared" si="85"/>
        <v>157100</v>
      </c>
      <c r="I172" s="72">
        <f t="shared" si="127"/>
        <v>100</v>
      </c>
      <c r="J172" s="72">
        <f t="shared" si="128"/>
        <v>157100</v>
      </c>
      <c r="K172" s="72">
        <f t="shared" si="129"/>
        <v>8.3336887484486404</v>
      </c>
    </row>
    <row r="173" spans="1:11" ht="102" customHeight="1" x14ac:dyDescent="0.2">
      <c r="A173" s="29">
        <v>2515622</v>
      </c>
      <c r="B173" s="27" t="s">
        <v>209</v>
      </c>
      <c r="C173" s="28">
        <v>2031296.94</v>
      </c>
      <c r="D173" s="28">
        <v>0</v>
      </c>
      <c r="E173" s="28">
        <v>436031</v>
      </c>
      <c r="F173" s="28">
        <v>157100</v>
      </c>
      <c r="G173" s="28"/>
      <c r="H173" s="28">
        <f t="shared" si="85"/>
        <v>157100</v>
      </c>
      <c r="I173" s="72">
        <f t="shared" si="127"/>
        <v>36.029548357800245</v>
      </c>
      <c r="J173" s="72">
        <f t="shared" si="128"/>
        <v>157100</v>
      </c>
      <c r="K173" s="72">
        <f t="shared" si="129"/>
        <v>7.7339751223176663</v>
      </c>
    </row>
    <row r="174" spans="1:11" ht="98.25" customHeight="1" x14ac:dyDescent="0.2">
      <c r="A174" s="29">
        <v>2515742</v>
      </c>
      <c r="B174" s="27" t="s">
        <v>188</v>
      </c>
      <c r="C174" s="28">
        <v>2937230.64</v>
      </c>
      <c r="D174" s="28">
        <v>0</v>
      </c>
      <c r="E174" s="28">
        <v>585649</v>
      </c>
      <c r="F174" s="28">
        <v>585648</v>
      </c>
      <c r="G174" s="28"/>
      <c r="H174" s="28">
        <f t="shared" si="85"/>
        <v>585648</v>
      </c>
      <c r="I174" s="72">
        <f t="shared" si="124"/>
        <v>99.99982924926023</v>
      </c>
      <c r="J174" s="72">
        <f t="shared" si="125"/>
        <v>585648</v>
      </c>
      <c r="K174" s="72">
        <f t="shared" si="126"/>
        <v>19.938781518362479</v>
      </c>
    </row>
    <row r="175" spans="1:11" ht="106.5" customHeight="1" x14ac:dyDescent="0.2">
      <c r="A175" s="29">
        <v>2515844</v>
      </c>
      <c r="B175" s="27" t="s">
        <v>210</v>
      </c>
      <c r="C175" s="28">
        <v>2846118.29</v>
      </c>
      <c r="D175" s="28">
        <v>0</v>
      </c>
      <c r="E175" s="28">
        <v>390550</v>
      </c>
      <c r="F175" s="28">
        <v>294550</v>
      </c>
      <c r="G175" s="28"/>
      <c r="H175" s="28">
        <f t="shared" si="85"/>
        <v>294550</v>
      </c>
      <c r="I175" s="72">
        <f t="shared" si="124"/>
        <v>75.419280501856363</v>
      </c>
      <c r="J175" s="72">
        <f t="shared" si="125"/>
        <v>294550</v>
      </c>
      <c r="K175" s="72">
        <f t="shared" si="126"/>
        <v>10.349183343324778</v>
      </c>
    </row>
    <row r="176" spans="1:11" ht="81" customHeight="1" x14ac:dyDescent="0.2">
      <c r="A176" s="29">
        <v>2516089</v>
      </c>
      <c r="B176" s="27" t="s">
        <v>189</v>
      </c>
      <c r="C176" s="28">
        <v>3031610.64</v>
      </c>
      <c r="D176" s="28">
        <v>0</v>
      </c>
      <c r="E176" s="28">
        <v>769429</v>
      </c>
      <c r="F176" s="28">
        <v>712428</v>
      </c>
      <c r="G176" s="28"/>
      <c r="H176" s="28">
        <f t="shared" si="85"/>
        <v>712428</v>
      </c>
      <c r="I176" s="72">
        <f t="shared" ref="I176:I181" si="130">H176/E176%</f>
        <v>92.591779098526317</v>
      </c>
      <c r="J176" s="72">
        <f t="shared" ref="J176:J181" si="131">D176+H176</f>
        <v>712428</v>
      </c>
      <c r="K176" s="72">
        <f t="shared" ref="K176:K181" si="132">J176/C176%</f>
        <v>23.499983493922556</v>
      </c>
    </row>
    <row r="177" spans="1:11" ht="105" customHeight="1" x14ac:dyDescent="0.2">
      <c r="A177" s="29">
        <v>2516519</v>
      </c>
      <c r="B177" s="27" t="s">
        <v>211</v>
      </c>
      <c r="C177" s="28">
        <v>1689946.51</v>
      </c>
      <c r="D177" s="28">
        <v>0</v>
      </c>
      <c r="E177" s="28">
        <v>157100</v>
      </c>
      <c r="F177" s="28">
        <v>157100</v>
      </c>
      <c r="G177" s="28"/>
      <c r="H177" s="28">
        <f t="shared" si="85"/>
        <v>157100</v>
      </c>
      <c r="I177" s="72">
        <f t="shared" ref="I177" si="133">H177/E177%</f>
        <v>100</v>
      </c>
      <c r="J177" s="72">
        <f t="shared" ref="J177" si="134">D177+H177</f>
        <v>157100</v>
      </c>
      <c r="K177" s="72">
        <f t="shared" ref="K177" si="135">J177/C177%</f>
        <v>9.2961522196344539</v>
      </c>
    </row>
    <row r="178" spans="1:11" ht="102" customHeight="1" x14ac:dyDescent="0.2">
      <c r="A178" s="29">
        <v>2516867</v>
      </c>
      <c r="B178" s="27" t="s">
        <v>190</v>
      </c>
      <c r="C178" s="28">
        <v>1418325.32</v>
      </c>
      <c r="D178" s="28">
        <v>0</v>
      </c>
      <c r="E178" s="28">
        <v>286735</v>
      </c>
      <c r="F178" s="28">
        <v>229734</v>
      </c>
      <c r="G178" s="28"/>
      <c r="H178" s="28">
        <f t="shared" si="85"/>
        <v>229734</v>
      </c>
      <c r="I178" s="72">
        <f t="shared" si="130"/>
        <v>80.120668910317889</v>
      </c>
      <c r="J178" s="72">
        <f t="shared" si="131"/>
        <v>229734</v>
      </c>
      <c r="K178" s="72">
        <f t="shared" si="132"/>
        <v>16.197553322956963</v>
      </c>
    </row>
    <row r="179" spans="1:11" ht="94.5" customHeight="1" x14ac:dyDescent="0.2">
      <c r="A179" s="29">
        <v>2516868</v>
      </c>
      <c r="B179" s="27" t="s">
        <v>191</v>
      </c>
      <c r="C179" s="28">
        <v>1513075.32</v>
      </c>
      <c r="D179" s="28">
        <v>0</v>
      </c>
      <c r="E179" s="28">
        <v>389715</v>
      </c>
      <c r="F179" s="28">
        <v>389714</v>
      </c>
      <c r="G179" s="28"/>
      <c r="H179" s="28">
        <f t="shared" si="85"/>
        <v>389714</v>
      </c>
      <c r="I179" s="72">
        <f t="shared" si="130"/>
        <v>99.999743402229839</v>
      </c>
      <c r="J179" s="72">
        <f t="shared" si="131"/>
        <v>389714</v>
      </c>
      <c r="K179" s="72">
        <f t="shared" si="132"/>
        <v>25.756417730744559</v>
      </c>
    </row>
    <row r="180" spans="1:11" ht="102" customHeight="1" x14ac:dyDescent="0.2">
      <c r="A180" s="29">
        <v>2516869</v>
      </c>
      <c r="B180" s="27" t="s">
        <v>192</v>
      </c>
      <c r="C180" s="28">
        <v>2427944.0299999998</v>
      </c>
      <c r="D180" s="28">
        <v>0</v>
      </c>
      <c r="E180" s="28">
        <v>873149</v>
      </c>
      <c r="F180" s="28">
        <v>694308</v>
      </c>
      <c r="G180" s="28"/>
      <c r="H180" s="28">
        <f t="shared" si="85"/>
        <v>694308</v>
      </c>
      <c r="I180" s="72">
        <f t="shared" si="130"/>
        <v>79.517699728225082</v>
      </c>
      <c r="J180" s="72">
        <f t="shared" si="131"/>
        <v>694308</v>
      </c>
      <c r="K180" s="72">
        <f t="shared" si="132"/>
        <v>28.596540588293546</v>
      </c>
    </row>
    <row r="181" spans="1:11" ht="91.5" customHeight="1" x14ac:dyDescent="0.2">
      <c r="A181" s="29">
        <v>2516870</v>
      </c>
      <c r="B181" s="27" t="s">
        <v>193</v>
      </c>
      <c r="C181" s="28">
        <v>2998250.64</v>
      </c>
      <c r="D181" s="28">
        <v>0</v>
      </c>
      <c r="E181" s="28">
        <v>391869</v>
      </c>
      <c r="F181" s="28">
        <v>391868</v>
      </c>
      <c r="G181" s="28"/>
      <c r="H181" s="28">
        <f t="shared" si="85"/>
        <v>391868</v>
      </c>
      <c r="I181" s="72">
        <f t="shared" si="130"/>
        <v>99.999744812679751</v>
      </c>
      <c r="J181" s="72">
        <f t="shared" si="131"/>
        <v>391868</v>
      </c>
      <c r="K181" s="72">
        <f t="shared" si="132"/>
        <v>13.069887979745415</v>
      </c>
    </row>
    <row r="182" spans="1:11" ht="68.25" customHeight="1" x14ac:dyDescent="0.2">
      <c r="A182" s="29">
        <v>2521713</v>
      </c>
      <c r="B182" s="27" t="s">
        <v>242</v>
      </c>
      <c r="C182" s="28">
        <v>8459089.4800000004</v>
      </c>
      <c r="D182" s="28">
        <v>0</v>
      </c>
      <c r="E182" s="28">
        <v>8085351</v>
      </c>
      <c r="F182" s="28">
        <v>0</v>
      </c>
      <c r="G182" s="28">
        <v>15000</v>
      </c>
      <c r="H182" s="28">
        <f t="shared" si="85"/>
        <v>15000</v>
      </c>
      <c r="I182" s="72">
        <f t="shared" ref="I182" si="136">H182/E182%</f>
        <v>0.1855207028117889</v>
      </c>
      <c r="J182" s="72">
        <f t="shared" ref="J182" si="137">D182+H182</f>
        <v>15000</v>
      </c>
      <c r="K182" s="72">
        <f t="shared" ref="K182" si="138">J182/C182%</f>
        <v>0.17732404930181681</v>
      </c>
    </row>
    <row r="183" spans="1:11" ht="30.75" customHeight="1" x14ac:dyDescent="0.2">
      <c r="A183" s="29"/>
      <c r="B183" s="49" t="s">
        <v>80</v>
      </c>
      <c r="C183" s="31"/>
      <c r="D183" s="31">
        <f>D184</f>
        <v>11953438.859999999</v>
      </c>
      <c r="E183" s="31">
        <f>E184</f>
        <v>720035</v>
      </c>
      <c r="F183" s="31">
        <f t="shared" ref="F183:G183" si="139">F184</f>
        <v>103547</v>
      </c>
      <c r="G183" s="31">
        <f t="shared" si="139"/>
        <v>248981</v>
      </c>
      <c r="H183" s="31">
        <f t="shared" si="85"/>
        <v>352528</v>
      </c>
      <c r="I183" s="68">
        <f t="shared" si="67"/>
        <v>48.959842229891599</v>
      </c>
      <c r="J183" s="68">
        <f t="shared" ref="J183" si="140">D183+H183</f>
        <v>12305966.859999999</v>
      </c>
      <c r="K183" s="31"/>
    </row>
    <row r="184" spans="1:11" ht="94.5" customHeight="1" x14ac:dyDescent="0.2">
      <c r="A184" s="29">
        <v>2133722</v>
      </c>
      <c r="B184" s="27" t="s">
        <v>81</v>
      </c>
      <c r="C184" s="28">
        <v>12673474.029999999</v>
      </c>
      <c r="D184" s="113">
        <v>11953438.859999999</v>
      </c>
      <c r="E184" s="28">
        <v>720035</v>
      </c>
      <c r="F184" s="28">
        <v>103547</v>
      </c>
      <c r="G184" s="28">
        <v>248981</v>
      </c>
      <c r="H184" s="28">
        <f t="shared" si="85"/>
        <v>352528</v>
      </c>
      <c r="I184" s="72">
        <f t="shared" si="67"/>
        <v>48.959842229891599</v>
      </c>
      <c r="J184" s="72">
        <f t="shared" ref="J184" si="141">D184+H184</f>
        <v>12305966.859999999</v>
      </c>
      <c r="K184" s="72">
        <f>J184/C184%</f>
        <v>97.100186033205617</v>
      </c>
    </row>
    <row r="185" spans="1:11" ht="30.75" customHeight="1" x14ac:dyDescent="0.2">
      <c r="A185" s="29"/>
      <c r="B185" s="49" t="s">
        <v>34</v>
      </c>
      <c r="C185" s="31"/>
      <c r="D185" s="31">
        <f>SUM(D186:D193)</f>
        <v>765826.13</v>
      </c>
      <c r="E185" s="31">
        <f>+SUM(E186:E193)</f>
        <v>8635176</v>
      </c>
      <c r="F185" s="31">
        <f t="shared" ref="F185:G185" si="142">+SUM(F186:F193)</f>
        <v>1785783</v>
      </c>
      <c r="G185" s="31">
        <f t="shared" si="142"/>
        <v>0</v>
      </c>
      <c r="H185" s="31">
        <f t="shared" si="85"/>
        <v>1785783</v>
      </c>
      <c r="I185" s="68">
        <f t="shared" si="67"/>
        <v>20.68033124049817</v>
      </c>
      <c r="J185" s="68">
        <f t="shared" si="102"/>
        <v>2551609.13</v>
      </c>
      <c r="K185" s="31"/>
    </row>
    <row r="186" spans="1:11" ht="53.25" customHeight="1" x14ac:dyDescent="0.2">
      <c r="A186" s="29">
        <v>2251577</v>
      </c>
      <c r="B186" s="27" t="s">
        <v>35</v>
      </c>
      <c r="C186" s="28">
        <v>7215712.7999999998</v>
      </c>
      <c r="D186" s="28">
        <v>765826.13</v>
      </c>
      <c r="E186" s="28">
        <v>3853834</v>
      </c>
      <c r="F186" s="28">
        <v>573013</v>
      </c>
      <c r="G186" s="28"/>
      <c r="H186" s="28">
        <f t="shared" si="85"/>
        <v>573013</v>
      </c>
      <c r="I186" s="72">
        <f t="shared" si="67"/>
        <v>14.868647689547606</v>
      </c>
      <c r="J186" s="72">
        <f t="shared" si="102"/>
        <v>1338839.1299999999</v>
      </c>
      <c r="K186" s="72">
        <f>J186/C186%</f>
        <v>18.554495821951228</v>
      </c>
    </row>
    <row r="187" spans="1:11" ht="78.75" customHeight="1" x14ac:dyDescent="0.2">
      <c r="A187" s="29">
        <v>2514802</v>
      </c>
      <c r="B187" s="27" t="s">
        <v>194</v>
      </c>
      <c r="C187" s="28">
        <v>1222380.6000000001</v>
      </c>
      <c r="D187" s="28">
        <v>0</v>
      </c>
      <c r="E187" s="28">
        <v>1222381</v>
      </c>
      <c r="F187" s="28">
        <v>1212770</v>
      </c>
      <c r="G187" s="28"/>
      <c r="H187" s="28">
        <f t="shared" si="85"/>
        <v>1212770</v>
      </c>
      <c r="I187" s="72">
        <f t="shared" ref="I187" si="143">H187/E187%</f>
        <v>99.213747595880506</v>
      </c>
      <c r="J187" s="72">
        <f t="shared" ref="J187" si="144">D187+H187</f>
        <v>1212770</v>
      </c>
      <c r="K187" s="72">
        <f>J187/C187%</f>
        <v>99.21378006162729</v>
      </c>
    </row>
    <row r="188" spans="1:11" ht="78.75" customHeight="1" x14ac:dyDescent="0.2">
      <c r="A188" s="29">
        <v>2521122</v>
      </c>
      <c r="B188" s="27" t="s">
        <v>250</v>
      </c>
      <c r="C188" s="28">
        <v>465980</v>
      </c>
      <c r="D188" s="28">
        <v>0</v>
      </c>
      <c r="E188" s="28">
        <v>463200</v>
      </c>
      <c r="F188" s="28">
        <v>0</v>
      </c>
      <c r="G188" s="28"/>
      <c r="H188" s="28">
        <f t="shared" si="85"/>
        <v>0</v>
      </c>
      <c r="I188" s="72">
        <f t="shared" ref="I188:I193" si="145">H188/E188%</f>
        <v>0</v>
      </c>
      <c r="J188" s="72">
        <f t="shared" ref="J188:J193" si="146">D188+H188</f>
        <v>0</v>
      </c>
      <c r="K188" s="72">
        <f t="shared" ref="K188:K193" si="147">J188/C188%</f>
        <v>0</v>
      </c>
    </row>
    <row r="189" spans="1:11" ht="78.75" customHeight="1" x14ac:dyDescent="0.2">
      <c r="A189" s="29">
        <v>2524087</v>
      </c>
      <c r="B189" s="27" t="s">
        <v>251</v>
      </c>
      <c r="C189" s="28">
        <v>890000</v>
      </c>
      <c r="D189" s="28">
        <v>0</v>
      </c>
      <c r="E189" s="28">
        <v>890000</v>
      </c>
      <c r="F189" s="28">
        <v>0</v>
      </c>
      <c r="G189" s="28"/>
      <c r="H189" s="28">
        <f t="shared" si="85"/>
        <v>0</v>
      </c>
      <c r="I189" s="72">
        <f t="shared" si="145"/>
        <v>0</v>
      </c>
      <c r="J189" s="72">
        <f t="shared" si="146"/>
        <v>0</v>
      </c>
      <c r="K189" s="72">
        <f t="shared" si="147"/>
        <v>0</v>
      </c>
    </row>
    <row r="190" spans="1:11" ht="115.5" customHeight="1" x14ac:dyDescent="0.2">
      <c r="A190" s="29">
        <v>2524166</v>
      </c>
      <c r="B190" s="27" t="s">
        <v>252</v>
      </c>
      <c r="C190" s="28">
        <v>940283.6</v>
      </c>
      <c r="D190" s="28">
        <v>0</v>
      </c>
      <c r="E190" s="28">
        <v>900000</v>
      </c>
      <c r="F190" s="28">
        <v>0</v>
      </c>
      <c r="G190" s="28"/>
      <c r="H190" s="28">
        <f t="shared" si="85"/>
        <v>0</v>
      </c>
      <c r="I190" s="72">
        <f t="shared" si="145"/>
        <v>0</v>
      </c>
      <c r="J190" s="72">
        <f t="shared" si="146"/>
        <v>0</v>
      </c>
      <c r="K190" s="72">
        <f t="shared" si="147"/>
        <v>0</v>
      </c>
    </row>
    <row r="191" spans="1:11" ht="84" customHeight="1" x14ac:dyDescent="0.2">
      <c r="A191" s="29">
        <v>2524182</v>
      </c>
      <c r="B191" s="27" t="s">
        <v>253</v>
      </c>
      <c r="C191" s="28">
        <v>430380.6</v>
      </c>
      <c r="D191" s="28">
        <v>0</v>
      </c>
      <c r="E191" s="28">
        <v>430381</v>
      </c>
      <c r="F191" s="28">
        <v>0</v>
      </c>
      <c r="G191" s="28"/>
      <c r="H191" s="28">
        <f t="shared" si="85"/>
        <v>0</v>
      </c>
      <c r="I191" s="72">
        <f t="shared" si="145"/>
        <v>0</v>
      </c>
      <c r="J191" s="72">
        <f t="shared" si="146"/>
        <v>0</v>
      </c>
      <c r="K191" s="72">
        <f t="shared" si="147"/>
        <v>0</v>
      </c>
    </row>
    <row r="192" spans="1:11" ht="97.5" customHeight="1" x14ac:dyDescent="0.2">
      <c r="A192" s="29">
        <v>2524187</v>
      </c>
      <c r="B192" s="27" t="s">
        <v>254</v>
      </c>
      <c r="C192" s="28">
        <v>550380.6</v>
      </c>
      <c r="D192" s="28">
        <v>0</v>
      </c>
      <c r="E192" s="28">
        <v>550380</v>
      </c>
      <c r="F192" s="28">
        <v>0</v>
      </c>
      <c r="G192" s="28"/>
      <c r="H192" s="28">
        <f t="shared" si="85"/>
        <v>0</v>
      </c>
      <c r="I192" s="72">
        <f t="shared" si="145"/>
        <v>0</v>
      </c>
      <c r="J192" s="72">
        <f t="shared" si="146"/>
        <v>0</v>
      </c>
      <c r="K192" s="72">
        <f t="shared" si="147"/>
        <v>0</v>
      </c>
    </row>
    <row r="193" spans="1:11" ht="78.75" customHeight="1" x14ac:dyDescent="0.2">
      <c r="A193" s="29">
        <v>2525365</v>
      </c>
      <c r="B193" s="27" t="s">
        <v>255</v>
      </c>
      <c r="C193" s="28">
        <v>325000</v>
      </c>
      <c r="D193" s="28">
        <v>0</v>
      </c>
      <c r="E193" s="28">
        <v>325000</v>
      </c>
      <c r="F193" s="28">
        <v>0</v>
      </c>
      <c r="G193" s="28"/>
      <c r="H193" s="28">
        <f t="shared" si="85"/>
        <v>0</v>
      </c>
      <c r="I193" s="72">
        <f t="shared" si="145"/>
        <v>0</v>
      </c>
      <c r="J193" s="72">
        <f t="shared" si="146"/>
        <v>0</v>
      </c>
      <c r="K193" s="72">
        <f t="shared" si="147"/>
        <v>0</v>
      </c>
    </row>
    <row r="194" spans="1:11" ht="24" x14ac:dyDescent="0.2">
      <c r="A194" s="29"/>
      <c r="B194" s="49" t="s">
        <v>36</v>
      </c>
      <c r="C194" s="31"/>
      <c r="D194" s="31">
        <f>SUM(D195:D197)</f>
        <v>23183262.84</v>
      </c>
      <c r="E194" s="31">
        <f>SUM(E195:E197)</f>
        <v>2369997</v>
      </c>
      <c r="F194" s="31">
        <f t="shared" ref="F194:G194" si="148">SUM(F195:F197)</f>
        <v>552251</v>
      </c>
      <c r="G194" s="31">
        <f t="shared" si="148"/>
        <v>773150</v>
      </c>
      <c r="H194" s="31">
        <f t="shared" si="85"/>
        <v>1325401</v>
      </c>
      <c r="I194" s="68">
        <f t="shared" si="67"/>
        <v>55.924163617084744</v>
      </c>
      <c r="J194" s="68">
        <f t="shared" si="102"/>
        <v>24508663.84</v>
      </c>
      <c r="K194" s="31"/>
    </row>
    <row r="195" spans="1:11" ht="68.25" customHeight="1" x14ac:dyDescent="0.2">
      <c r="A195" s="29">
        <v>2057397</v>
      </c>
      <c r="B195" s="27" t="s">
        <v>212</v>
      </c>
      <c r="C195" s="28">
        <v>15164378.33</v>
      </c>
      <c r="D195" s="28">
        <v>13539638.01</v>
      </c>
      <c r="E195" s="28">
        <v>51328</v>
      </c>
      <c r="F195" s="28">
        <v>29582</v>
      </c>
      <c r="G195" s="28"/>
      <c r="H195" s="28">
        <f t="shared" si="85"/>
        <v>29582</v>
      </c>
      <c r="I195" s="72">
        <f t="shared" ref="I195" si="149">H195/E195%</f>
        <v>57.633260598503746</v>
      </c>
      <c r="J195" s="72">
        <f t="shared" ref="J195" si="150">D195+H195</f>
        <v>13569220.01</v>
      </c>
      <c r="K195" s="72">
        <f>J195/C195%</f>
        <v>89.48088549832427</v>
      </c>
    </row>
    <row r="196" spans="1:11" ht="51.75" customHeight="1" x14ac:dyDescent="0.2">
      <c r="A196" s="29">
        <v>2112841</v>
      </c>
      <c r="B196" s="27" t="s">
        <v>37</v>
      </c>
      <c r="C196" s="28">
        <v>21413189.73</v>
      </c>
      <c r="D196" s="28">
        <v>9643624.8300000001</v>
      </c>
      <c r="E196" s="28">
        <v>458877</v>
      </c>
      <c r="F196" s="28">
        <v>0</v>
      </c>
      <c r="G196" s="28">
        <v>119550</v>
      </c>
      <c r="H196" s="28">
        <f t="shared" si="85"/>
        <v>119550</v>
      </c>
      <c r="I196" s="72">
        <f t="shared" si="67"/>
        <v>26.052733085336591</v>
      </c>
      <c r="J196" s="72">
        <f t="shared" si="102"/>
        <v>9763174.8300000001</v>
      </c>
      <c r="K196" s="72">
        <f>J196/C196%</f>
        <v>45.594210638883645</v>
      </c>
    </row>
    <row r="197" spans="1:11" ht="89.25" customHeight="1" x14ac:dyDescent="0.2">
      <c r="A197" s="29">
        <v>2511458</v>
      </c>
      <c r="B197" s="27" t="s">
        <v>195</v>
      </c>
      <c r="C197" s="28">
        <v>3198830.21</v>
      </c>
      <c r="D197" s="28">
        <v>0</v>
      </c>
      <c r="E197" s="28">
        <v>1859792</v>
      </c>
      <c r="F197" s="28">
        <v>522669</v>
      </c>
      <c r="G197" s="28">
        <v>653600</v>
      </c>
      <c r="H197" s="28">
        <f t="shared" si="85"/>
        <v>1176269</v>
      </c>
      <c r="I197" s="72">
        <f t="shared" ref="I197" si="151">H197/E197%</f>
        <v>63.247341638204709</v>
      </c>
      <c r="J197" s="72">
        <f t="shared" ref="J197" si="152">D197+H197</f>
        <v>1176269</v>
      </c>
      <c r="K197" s="72">
        <f>J197/C197%</f>
        <v>36.771848543971331</v>
      </c>
    </row>
    <row r="198" spans="1:11" ht="34.5" customHeight="1" x14ac:dyDescent="0.2">
      <c r="A198" s="29" t="s">
        <v>69</v>
      </c>
      <c r="B198" s="49" t="s">
        <v>70</v>
      </c>
      <c r="C198" s="31"/>
      <c r="D198" s="31">
        <f>SUM(D199:D200)</f>
        <v>858046.01</v>
      </c>
      <c r="E198" s="31">
        <f>SUM(E199:E200)</f>
        <v>629098</v>
      </c>
      <c r="F198" s="31">
        <f t="shared" ref="F198:G198" si="153">SUM(F199:F200)</f>
        <v>0</v>
      </c>
      <c r="G198" s="31">
        <f t="shared" si="153"/>
        <v>0</v>
      </c>
      <c r="H198" s="31">
        <f t="shared" si="85"/>
        <v>0</v>
      </c>
      <c r="I198" s="68">
        <f t="shared" si="67"/>
        <v>0</v>
      </c>
      <c r="J198" s="68">
        <f t="shared" si="102"/>
        <v>858046.01</v>
      </c>
      <c r="K198" s="31"/>
    </row>
    <row r="199" spans="1:11" ht="165.75" customHeight="1" x14ac:dyDescent="0.2">
      <c r="A199" s="29">
        <v>2426389</v>
      </c>
      <c r="B199" s="27" t="s">
        <v>85</v>
      </c>
      <c r="C199" s="28">
        <v>1447145</v>
      </c>
      <c r="D199" s="28">
        <v>858046.01</v>
      </c>
      <c r="E199" s="28">
        <v>589098</v>
      </c>
      <c r="F199" s="28">
        <v>0</v>
      </c>
      <c r="G199" s="28"/>
      <c r="H199" s="28">
        <f t="shared" ref="H199:H200" si="154">SUM(F199:G199)</f>
        <v>0</v>
      </c>
      <c r="I199" s="72">
        <f t="shared" si="67"/>
        <v>0</v>
      </c>
      <c r="J199" s="72">
        <f t="shared" ref="J199" si="155">D199+H199</f>
        <v>858046.01</v>
      </c>
      <c r="K199" s="72">
        <f>J199/C199%</f>
        <v>59.292331452618775</v>
      </c>
    </row>
    <row r="200" spans="1:11" ht="82.5" customHeight="1" x14ac:dyDescent="0.2">
      <c r="A200" s="29">
        <v>2518107</v>
      </c>
      <c r="B200" s="27" t="s">
        <v>256</v>
      </c>
      <c r="C200" s="28">
        <v>40000</v>
      </c>
      <c r="D200" s="28">
        <v>0</v>
      </c>
      <c r="E200" s="28">
        <v>40000</v>
      </c>
      <c r="F200" s="28">
        <v>0</v>
      </c>
      <c r="G200" s="28"/>
      <c r="H200" s="28">
        <f t="shared" si="154"/>
        <v>0</v>
      </c>
      <c r="I200" s="72">
        <f t="shared" ref="I200" si="156">H200/E200%</f>
        <v>0</v>
      </c>
      <c r="J200" s="72">
        <f t="shared" ref="J200" si="157">D200+H200</f>
        <v>0</v>
      </c>
      <c r="K200" s="72">
        <f>J200/C200%</f>
        <v>0</v>
      </c>
    </row>
    <row r="201" spans="1:11" s="35" customFormat="1" ht="12" x14ac:dyDescent="0.2">
      <c r="A201" s="94" t="s">
        <v>260</v>
      </c>
      <c r="B201" s="95"/>
      <c r="C201" s="96"/>
      <c r="D201" s="96"/>
      <c r="E201" s="24"/>
      <c r="F201" s="42"/>
      <c r="G201" s="42"/>
      <c r="H201" s="106"/>
      <c r="I201" s="41"/>
      <c r="J201" s="107"/>
      <c r="K201" s="41"/>
    </row>
    <row r="202" spans="1:11" s="35" customFormat="1" ht="12" x14ac:dyDescent="0.2">
      <c r="A202" s="97" t="s">
        <v>6</v>
      </c>
      <c r="B202" s="98"/>
      <c r="C202" s="96"/>
      <c r="D202" s="96"/>
      <c r="E202" s="48"/>
      <c r="F202" s="42"/>
      <c r="G202" s="42"/>
      <c r="H202" s="106"/>
      <c r="I202" s="41"/>
      <c r="J202" s="107"/>
      <c r="K202" s="41"/>
    </row>
    <row r="203" spans="1:11" ht="20.25" customHeight="1" x14ac:dyDescent="0.2">
      <c r="A203" s="99"/>
      <c r="B203" s="145" t="s">
        <v>11</v>
      </c>
      <c r="C203" s="146"/>
      <c r="D203" s="146"/>
      <c r="H203" s="106"/>
    </row>
    <row r="204" spans="1:11" ht="97.5" customHeight="1" x14ac:dyDescent="0.2">
      <c r="A204" s="83"/>
      <c r="B204" s="83" t="s">
        <v>264</v>
      </c>
      <c r="H204" s="106"/>
    </row>
    <row r="205" spans="1:11" ht="71.25" customHeight="1" x14ac:dyDescent="0.2">
      <c r="B205" s="83" t="s">
        <v>265</v>
      </c>
    </row>
    <row r="206" spans="1:11" ht="20.25" customHeight="1" x14ac:dyDescent="0.2"/>
    <row r="207" spans="1:11" ht="20.25" customHeight="1" x14ac:dyDescent="0.2"/>
    <row r="208" spans="1:11" ht="20.25" customHeight="1" x14ac:dyDescent="0.2"/>
    <row r="209" ht="20.25" customHeight="1" x14ac:dyDescent="0.2"/>
    <row r="210" ht="20.25" customHeight="1" x14ac:dyDescent="0.2"/>
    <row r="211" ht="20.25" customHeight="1" x14ac:dyDescent="0.2"/>
    <row r="212" ht="20.25" customHeight="1" x14ac:dyDescent="0.2"/>
    <row r="213" ht="20.25" customHeight="1" x14ac:dyDescent="0.2"/>
    <row r="214" ht="20.25" customHeight="1" x14ac:dyDescent="0.2"/>
    <row r="215" ht="20.25" customHeight="1" x14ac:dyDescent="0.2"/>
    <row r="216" ht="20.25" customHeight="1" x14ac:dyDescent="0.2"/>
    <row r="217" ht="20.25" customHeight="1" x14ac:dyDescent="0.2"/>
    <row r="218" ht="20.25" customHeight="1" x14ac:dyDescent="0.2"/>
    <row r="219" ht="20.25" customHeight="1" x14ac:dyDescent="0.2"/>
    <row r="220" ht="20.25" customHeight="1" x14ac:dyDescent="0.2"/>
    <row r="221" ht="20.25" customHeight="1" x14ac:dyDescent="0.2"/>
    <row r="222" ht="20.25" customHeight="1" x14ac:dyDescent="0.2"/>
    <row r="223" ht="20.25" customHeight="1" x14ac:dyDescent="0.2"/>
    <row r="224" ht="20.25" customHeight="1" x14ac:dyDescent="0.2"/>
    <row r="225" ht="20.25" customHeight="1" x14ac:dyDescent="0.2"/>
    <row r="226" ht="20.25" customHeight="1" x14ac:dyDescent="0.2"/>
    <row r="227" ht="20.25" customHeight="1" x14ac:dyDescent="0.2"/>
    <row r="228" ht="20.25" customHeight="1" x14ac:dyDescent="0.2"/>
    <row r="229" ht="20.25" customHeight="1" x14ac:dyDescent="0.2"/>
    <row r="230" ht="20.25" customHeight="1" x14ac:dyDescent="0.2"/>
    <row r="231" ht="20.25" customHeight="1" x14ac:dyDescent="0.2"/>
    <row r="232" ht="20.25" customHeight="1" x14ac:dyDescent="0.2"/>
    <row r="233" ht="20.25" customHeight="1" x14ac:dyDescent="0.2"/>
    <row r="234" ht="20.25" customHeight="1" x14ac:dyDescent="0.2"/>
    <row r="235" ht="20.25" customHeight="1" x14ac:dyDescent="0.2"/>
    <row r="236" ht="20.25" customHeight="1" x14ac:dyDescent="0.2"/>
    <row r="237" ht="20.25" customHeight="1" x14ac:dyDescent="0.2"/>
    <row r="238" ht="20.25" customHeight="1" x14ac:dyDescent="0.2"/>
    <row r="239" ht="20.25" customHeight="1" x14ac:dyDescent="0.2"/>
    <row r="240" ht="20.25" customHeight="1" x14ac:dyDescent="0.2"/>
    <row r="241" ht="20.25" customHeight="1" x14ac:dyDescent="0.2"/>
    <row r="242" ht="20.25" customHeight="1" x14ac:dyDescent="0.2"/>
    <row r="243" ht="20.25" customHeight="1" x14ac:dyDescent="0.2"/>
    <row r="244" ht="20.25" customHeight="1" x14ac:dyDescent="0.2"/>
    <row r="245" ht="20.25" customHeight="1" x14ac:dyDescent="0.2"/>
    <row r="246" ht="20.25" customHeight="1" x14ac:dyDescent="0.2"/>
    <row r="247" ht="20.25" customHeight="1" x14ac:dyDescent="0.2"/>
    <row r="248" ht="20.25" customHeight="1" x14ac:dyDescent="0.2"/>
    <row r="249" ht="20.25" customHeight="1" x14ac:dyDescent="0.2"/>
    <row r="250" ht="20.25" customHeight="1" x14ac:dyDescent="0.2"/>
    <row r="251" ht="20.25" customHeight="1" x14ac:dyDescent="0.2"/>
    <row r="252" ht="20.25" customHeight="1" x14ac:dyDescent="0.2"/>
    <row r="253" ht="20.25" customHeight="1" x14ac:dyDescent="0.2"/>
    <row r="254" ht="20.25" customHeight="1" x14ac:dyDescent="0.2"/>
    <row r="255" ht="20.25" customHeight="1" x14ac:dyDescent="0.2"/>
    <row r="256" ht="20.25" customHeight="1" x14ac:dyDescent="0.2"/>
    <row r="257" ht="20.25" customHeight="1" x14ac:dyDescent="0.2"/>
    <row r="258" ht="20.25" customHeight="1" x14ac:dyDescent="0.2"/>
    <row r="259" ht="20.25" customHeight="1" x14ac:dyDescent="0.2"/>
    <row r="260" ht="20.25" customHeight="1" x14ac:dyDescent="0.2"/>
    <row r="261" ht="20.25" customHeight="1" x14ac:dyDescent="0.2"/>
    <row r="262" ht="20.25" customHeight="1" x14ac:dyDescent="0.2"/>
    <row r="263" ht="20.25" customHeight="1" x14ac:dyDescent="0.2"/>
    <row r="264" ht="20.25" customHeight="1" x14ac:dyDescent="0.2"/>
    <row r="265" ht="20.25" customHeight="1" x14ac:dyDescent="0.2"/>
    <row r="266" ht="20.25" customHeight="1" x14ac:dyDescent="0.2"/>
    <row r="267" ht="20.25" customHeight="1" x14ac:dyDescent="0.2"/>
    <row r="268" ht="20.25" customHeight="1" x14ac:dyDescent="0.2"/>
    <row r="269" ht="20.25" customHeight="1" x14ac:dyDescent="0.2"/>
    <row r="270" ht="20.25" customHeight="1" x14ac:dyDescent="0.2"/>
    <row r="271" ht="20.25" customHeight="1" x14ac:dyDescent="0.2"/>
    <row r="27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sheetData>
  <mergeCells count="10">
    <mergeCell ref="B203:D203"/>
    <mergeCell ref="E4:I4"/>
    <mergeCell ref="A4:A5"/>
    <mergeCell ref="B4:B5"/>
    <mergeCell ref="A1:K1"/>
    <mergeCell ref="A2:K2"/>
    <mergeCell ref="J4:J5"/>
    <mergeCell ref="K4:K5"/>
    <mergeCell ref="C4:C5"/>
    <mergeCell ref="D4:D5"/>
  </mergeCells>
  <phoneticPr fontId="6" type="noConversion"/>
  <hyperlinks>
    <hyperlink ref="B203"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3"/>
    <pageSetUpPr fitToPage="1"/>
  </sheetPr>
  <dimension ref="A1:EN169"/>
  <sheetViews>
    <sheetView zoomScale="91" zoomScaleNormal="91" workbookViewId="0">
      <pane xSplit="2" ySplit="7" topLeftCell="C8" activePane="bottomRight" state="frozen"/>
      <selection pane="topRight" activeCell="C1" sqref="C1"/>
      <selection pane="bottomLeft" activeCell="A8" sqref="A8"/>
      <selection pane="bottomRight" activeCell="B9" sqref="B9"/>
    </sheetView>
  </sheetViews>
  <sheetFormatPr baseColWidth="10" defaultColWidth="11.42578125" defaultRowHeight="12" x14ac:dyDescent="0.2"/>
  <cols>
    <col min="1" max="1" width="8.5703125" style="22" customWidth="1"/>
    <col min="2" max="2" width="41.42578125" style="24" customWidth="1"/>
    <col min="3" max="3" width="10.5703125" style="24" customWidth="1"/>
    <col min="4" max="4" width="11.42578125" style="23" customWidth="1"/>
    <col min="5" max="5" width="11.140625" style="24" customWidth="1"/>
    <col min="6" max="7" width="11.7109375" style="24" customWidth="1"/>
    <col min="8" max="8" width="10.7109375" style="23" customWidth="1"/>
    <col min="9" max="9" width="8.7109375" style="33" customWidth="1"/>
    <col min="10" max="10" width="13.42578125" style="34" customWidth="1"/>
    <col min="11" max="11" width="9.85546875" style="33" customWidth="1"/>
    <col min="12" max="16384" width="11.42578125" style="23"/>
  </cols>
  <sheetData>
    <row r="1" spans="1:11" ht="18" customHeight="1" x14ac:dyDescent="0.2">
      <c r="A1" s="162" t="s">
        <v>24</v>
      </c>
      <c r="B1" s="162"/>
      <c r="C1" s="162"/>
      <c r="D1" s="162"/>
      <c r="E1" s="162"/>
      <c r="F1" s="162"/>
      <c r="G1" s="162"/>
      <c r="H1" s="162"/>
      <c r="I1" s="162"/>
      <c r="J1" s="162"/>
      <c r="K1" s="162"/>
    </row>
    <row r="2" spans="1:11" ht="18" customHeight="1" x14ac:dyDescent="0.2">
      <c r="A2" s="151" t="s">
        <v>259</v>
      </c>
      <c r="B2" s="151"/>
      <c r="C2" s="151"/>
      <c r="D2" s="151"/>
      <c r="E2" s="151"/>
      <c r="F2" s="151"/>
      <c r="G2" s="151"/>
      <c r="H2" s="151"/>
      <c r="I2" s="151"/>
      <c r="J2" s="151"/>
      <c r="K2" s="151"/>
    </row>
    <row r="3" spans="1:11" ht="25.5" customHeight="1" x14ac:dyDescent="0.2">
      <c r="B3" s="22"/>
      <c r="C3" s="117"/>
      <c r="D3" s="117"/>
      <c r="E3" s="117"/>
      <c r="F3" s="120"/>
      <c r="G3" s="120"/>
      <c r="H3" s="117"/>
      <c r="I3" s="117"/>
      <c r="J3" s="120"/>
      <c r="K3" s="117"/>
    </row>
    <row r="4" spans="1:11" ht="20.25" customHeight="1" x14ac:dyDescent="0.2">
      <c r="A4" s="166" t="s">
        <v>46</v>
      </c>
      <c r="B4" s="168" t="s">
        <v>5</v>
      </c>
      <c r="C4" s="165" t="s">
        <v>22</v>
      </c>
      <c r="D4" s="156" t="s">
        <v>77</v>
      </c>
      <c r="E4" s="158" t="s">
        <v>75</v>
      </c>
      <c r="F4" s="159"/>
      <c r="G4" s="159"/>
      <c r="H4" s="159"/>
      <c r="I4" s="157"/>
      <c r="J4" s="160" t="s">
        <v>8</v>
      </c>
      <c r="K4" s="163" t="s">
        <v>23</v>
      </c>
    </row>
    <row r="5" spans="1:11" s="25" customFormat="1" ht="65.25" customHeight="1" thickBot="1" x14ac:dyDescent="0.25">
      <c r="A5" s="167"/>
      <c r="B5" s="165"/>
      <c r="C5" s="165"/>
      <c r="D5" s="157"/>
      <c r="E5" s="13" t="s">
        <v>78</v>
      </c>
      <c r="F5" s="15" t="s">
        <v>261</v>
      </c>
      <c r="G5" s="123" t="s">
        <v>258</v>
      </c>
      <c r="H5" s="14" t="s">
        <v>76</v>
      </c>
      <c r="I5" s="16" t="s">
        <v>7</v>
      </c>
      <c r="J5" s="161"/>
      <c r="K5" s="164"/>
    </row>
    <row r="6" spans="1:11" s="59" customFormat="1" ht="18.75" customHeight="1" x14ac:dyDescent="0.25">
      <c r="A6" s="57"/>
      <c r="B6" s="56" t="s">
        <v>10</v>
      </c>
      <c r="C6" s="58"/>
      <c r="D6" s="81">
        <f>D7+D15</f>
        <v>317359758.74000007</v>
      </c>
      <c r="E6" s="81">
        <f>E7+E15</f>
        <v>22242813</v>
      </c>
      <c r="F6" s="81">
        <f t="shared" ref="F6:H6" si="0">F7+F15</f>
        <v>1246717</v>
      </c>
      <c r="G6" s="81">
        <f t="shared" si="0"/>
        <v>1930648</v>
      </c>
      <c r="H6" s="81">
        <f>SUM(F6:G6)</f>
        <v>3177365</v>
      </c>
      <c r="I6" s="82">
        <f t="shared" ref="I6:I16" si="1">H6/E6%</f>
        <v>14.284906320077411</v>
      </c>
      <c r="J6" s="122">
        <f>D6+H6</f>
        <v>320537123.74000007</v>
      </c>
      <c r="K6" s="90"/>
    </row>
    <row r="7" spans="1:11" ht="21.75" customHeight="1" x14ac:dyDescent="0.2">
      <c r="A7" s="60"/>
      <c r="B7" s="49" t="s">
        <v>25</v>
      </c>
      <c r="C7" s="31"/>
      <c r="D7" s="31">
        <f>SUM(D8:D14)</f>
        <v>13556032.129999999</v>
      </c>
      <c r="E7" s="31">
        <f>SUM(E8:E14)</f>
        <v>3671514</v>
      </c>
      <c r="F7" s="31">
        <f t="shared" ref="F7:H7" si="2">SUM(F8:F14)</f>
        <v>833163</v>
      </c>
      <c r="G7" s="31">
        <f t="shared" si="2"/>
        <v>380554</v>
      </c>
      <c r="H7" s="31">
        <f t="shared" ref="H7:H21" si="3">SUM(F7:G7)</f>
        <v>1213717</v>
      </c>
      <c r="I7" s="50">
        <f t="shared" si="1"/>
        <v>33.057670486889059</v>
      </c>
      <c r="J7" s="50">
        <f t="shared" ref="J7:J16" si="4">D7+H7</f>
        <v>14769749.129999999</v>
      </c>
      <c r="K7" s="68"/>
    </row>
    <row r="8" spans="1:11" ht="66" customHeight="1" x14ac:dyDescent="0.2">
      <c r="A8" s="29">
        <v>2178584</v>
      </c>
      <c r="B8" s="27" t="s">
        <v>59</v>
      </c>
      <c r="C8" s="88">
        <v>13590587</v>
      </c>
      <c r="D8" s="88">
        <v>8222406.3799999999</v>
      </c>
      <c r="E8" s="88">
        <v>1727867</v>
      </c>
      <c r="F8" s="88">
        <v>0</v>
      </c>
      <c r="G8" s="88"/>
      <c r="H8" s="88">
        <f t="shared" si="3"/>
        <v>0</v>
      </c>
      <c r="I8" s="89">
        <f t="shared" si="1"/>
        <v>0</v>
      </c>
      <c r="J8" s="89">
        <f>D8+H8</f>
        <v>8222406.3799999999</v>
      </c>
      <c r="K8" s="91">
        <f t="shared" ref="K8:K14" si="5">J8/C8%</f>
        <v>60.500744964143202</v>
      </c>
    </row>
    <row r="9" spans="1:11" ht="66" customHeight="1" x14ac:dyDescent="0.2">
      <c r="A9" s="29">
        <v>2271925</v>
      </c>
      <c r="B9" s="27" t="s">
        <v>115</v>
      </c>
      <c r="C9" s="88"/>
      <c r="D9" s="88">
        <v>483841</v>
      </c>
      <c r="E9" s="88">
        <v>1111375</v>
      </c>
      <c r="F9" s="88">
        <v>293395</v>
      </c>
      <c r="G9" s="88">
        <v>184912</v>
      </c>
      <c r="H9" s="88">
        <f t="shared" si="3"/>
        <v>478307</v>
      </c>
      <c r="I9" s="89">
        <f t="shared" ref="I9" si="6">H9/E9%</f>
        <v>43.037408615453828</v>
      </c>
      <c r="J9" s="89">
        <f t="shared" ref="J9" si="7">D9+H9</f>
        <v>962148</v>
      </c>
      <c r="K9" s="91"/>
    </row>
    <row r="10" spans="1:11" ht="96" x14ac:dyDescent="0.2">
      <c r="A10" s="29">
        <v>2427710</v>
      </c>
      <c r="B10" s="27" t="s">
        <v>44</v>
      </c>
      <c r="C10" s="88">
        <v>6202228</v>
      </c>
      <c r="D10" s="88">
        <v>2644993.58</v>
      </c>
      <c r="E10" s="88">
        <v>33040</v>
      </c>
      <c r="F10" s="88">
        <v>33040</v>
      </c>
      <c r="G10" s="88"/>
      <c r="H10" s="88">
        <f t="shared" si="3"/>
        <v>33040</v>
      </c>
      <c r="I10" s="89">
        <f t="shared" si="1"/>
        <v>100</v>
      </c>
      <c r="J10" s="89">
        <f t="shared" si="4"/>
        <v>2678033.58</v>
      </c>
      <c r="K10" s="91">
        <f t="shared" si="5"/>
        <v>43.178573570658806</v>
      </c>
    </row>
    <row r="11" spans="1:11" ht="88.5" customHeight="1" x14ac:dyDescent="0.2">
      <c r="A11" s="29">
        <v>2443550</v>
      </c>
      <c r="B11" s="27" t="s">
        <v>43</v>
      </c>
      <c r="C11" s="88">
        <v>13511427.77</v>
      </c>
      <c r="D11" s="88">
        <v>1694005.17</v>
      </c>
      <c r="E11" s="88">
        <v>328112</v>
      </c>
      <c r="F11" s="88">
        <v>328110</v>
      </c>
      <c r="G11" s="88"/>
      <c r="H11" s="88">
        <f t="shared" si="3"/>
        <v>328110</v>
      </c>
      <c r="I11" s="89">
        <f t="shared" si="1"/>
        <v>99.999390452040771</v>
      </c>
      <c r="J11" s="89">
        <f t="shared" si="4"/>
        <v>2022115.17</v>
      </c>
      <c r="K11" s="91">
        <f t="shared" si="5"/>
        <v>14.96596217973195</v>
      </c>
    </row>
    <row r="12" spans="1:11" ht="68.25" customHeight="1" x14ac:dyDescent="0.2">
      <c r="A12" s="29">
        <v>2461958</v>
      </c>
      <c r="B12" s="27" t="s">
        <v>60</v>
      </c>
      <c r="C12" s="88">
        <v>8960547.6300000008</v>
      </c>
      <c r="D12" s="88">
        <v>0</v>
      </c>
      <c r="E12" s="88">
        <v>324760</v>
      </c>
      <c r="F12" s="88">
        <v>178618</v>
      </c>
      <c r="G12" s="88">
        <v>146142</v>
      </c>
      <c r="H12" s="88">
        <f t="shared" si="3"/>
        <v>324760</v>
      </c>
      <c r="I12" s="89">
        <f t="shared" si="1"/>
        <v>100</v>
      </c>
      <c r="J12" s="89">
        <f t="shared" si="4"/>
        <v>324760</v>
      </c>
      <c r="K12" s="91">
        <f t="shared" si="5"/>
        <v>3.6243320543568158</v>
      </c>
    </row>
    <row r="13" spans="1:11" ht="90.75" customHeight="1" x14ac:dyDescent="0.2">
      <c r="A13" s="29">
        <v>2493459</v>
      </c>
      <c r="B13" s="27" t="s">
        <v>72</v>
      </c>
      <c r="C13" s="88">
        <v>1346414.93</v>
      </c>
      <c r="D13" s="88">
        <v>510786</v>
      </c>
      <c r="E13" s="88">
        <v>96860</v>
      </c>
      <c r="F13" s="88">
        <v>0</v>
      </c>
      <c r="G13" s="88"/>
      <c r="H13" s="88">
        <f t="shared" si="3"/>
        <v>0</v>
      </c>
      <c r="I13" s="89">
        <f t="shared" si="1"/>
        <v>0</v>
      </c>
      <c r="J13" s="89">
        <f t="shared" si="4"/>
        <v>510786</v>
      </c>
      <c r="K13" s="91">
        <f t="shared" si="5"/>
        <v>37.936745101303949</v>
      </c>
    </row>
    <row r="14" spans="1:11" ht="104.25" customHeight="1" x14ac:dyDescent="0.2">
      <c r="A14" s="29">
        <v>2509331</v>
      </c>
      <c r="B14" s="27" t="s">
        <v>98</v>
      </c>
      <c r="C14" s="88">
        <v>330406</v>
      </c>
      <c r="D14" s="88">
        <v>0</v>
      </c>
      <c r="E14" s="88">
        <v>49500</v>
      </c>
      <c r="F14" s="88">
        <v>0</v>
      </c>
      <c r="G14" s="88">
        <v>49500</v>
      </c>
      <c r="H14" s="88">
        <f t="shared" si="3"/>
        <v>49500</v>
      </c>
      <c r="I14" s="89">
        <f t="shared" ref="I14" si="8">H14/E14%</f>
        <v>100</v>
      </c>
      <c r="J14" s="89">
        <f t="shared" ref="J14" si="9">D14+H14</f>
        <v>49500</v>
      </c>
      <c r="K14" s="91">
        <f t="shared" si="5"/>
        <v>14.981568131329334</v>
      </c>
    </row>
    <row r="15" spans="1:11" ht="28.5" customHeight="1" x14ac:dyDescent="0.2">
      <c r="A15" s="29"/>
      <c r="B15" s="49" t="s">
        <v>26</v>
      </c>
      <c r="C15" s="31"/>
      <c r="D15" s="31">
        <f>SUM(D16:D21)</f>
        <v>303803726.61000007</v>
      </c>
      <c r="E15" s="31">
        <f>SUM(E16:E21)</f>
        <v>18571299</v>
      </c>
      <c r="F15" s="31">
        <f>SUM(F16:F21)</f>
        <v>413554</v>
      </c>
      <c r="G15" s="31">
        <f t="shared" ref="G15:H15" si="10">SUM(G16:G21)</f>
        <v>1550094</v>
      </c>
      <c r="H15" s="31">
        <f t="shared" si="3"/>
        <v>1963648</v>
      </c>
      <c r="I15" s="50">
        <f t="shared" si="1"/>
        <v>10.573563001704944</v>
      </c>
      <c r="J15" s="50">
        <f t="shared" si="4"/>
        <v>305767374.61000007</v>
      </c>
      <c r="K15" s="68"/>
    </row>
    <row r="16" spans="1:11" ht="65.25" customHeight="1" x14ac:dyDescent="0.2">
      <c r="A16" s="126">
        <v>2193990</v>
      </c>
      <c r="B16" s="127" t="s">
        <v>38</v>
      </c>
      <c r="C16" s="128">
        <v>319765088.17000002</v>
      </c>
      <c r="D16" s="129">
        <v>303448097.84000003</v>
      </c>
      <c r="E16" s="129">
        <v>10158861</v>
      </c>
      <c r="F16" s="129">
        <v>316310</v>
      </c>
      <c r="G16" s="129">
        <v>748000</v>
      </c>
      <c r="H16" s="129">
        <f t="shared" si="3"/>
        <v>1064310</v>
      </c>
      <c r="I16" s="130">
        <f t="shared" si="1"/>
        <v>10.476666626307811</v>
      </c>
      <c r="J16" s="130">
        <f t="shared" si="4"/>
        <v>304512407.84000003</v>
      </c>
      <c r="K16" s="131">
        <f>J16/C16%</f>
        <v>95.230035768666824</v>
      </c>
    </row>
    <row r="17" spans="1:144" ht="74.25" customHeight="1" x14ac:dyDescent="0.2">
      <c r="A17" s="126">
        <v>2425167</v>
      </c>
      <c r="B17" s="127" t="s">
        <v>225</v>
      </c>
      <c r="C17" s="88">
        <v>8543286.1699999999</v>
      </c>
      <c r="D17" s="129">
        <v>147360.47</v>
      </c>
      <c r="E17" s="129">
        <v>5414361</v>
      </c>
      <c r="F17" s="129">
        <v>0</v>
      </c>
      <c r="G17" s="129"/>
      <c r="H17" s="129">
        <f t="shared" si="3"/>
        <v>0</v>
      </c>
      <c r="I17" s="130">
        <f t="shared" ref="I17" si="11">H17/E17%</f>
        <v>0</v>
      </c>
      <c r="J17" s="130">
        <f t="shared" ref="J17" si="12">D17+H17</f>
        <v>147360.47</v>
      </c>
      <c r="K17" s="131">
        <f>J17/C17%</f>
        <v>1.7248687105608218</v>
      </c>
    </row>
    <row r="18" spans="1:144" ht="75.75" customHeight="1" x14ac:dyDescent="0.2">
      <c r="A18" s="126">
        <v>2462000</v>
      </c>
      <c r="B18" s="27" t="s">
        <v>196</v>
      </c>
      <c r="C18" s="88">
        <v>2195154.08</v>
      </c>
      <c r="D18" s="88">
        <v>184268.3</v>
      </c>
      <c r="E18" s="129">
        <v>1984609</v>
      </c>
      <c r="F18" s="88">
        <v>97244</v>
      </c>
      <c r="G18" s="88">
        <v>256094</v>
      </c>
      <c r="H18" s="88">
        <f t="shared" si="3"/>
        <v>353338</v>
      </c>
      <c r="I18" s="130">
        <f t="shared" ref="I18:I19" si="13">H18/E18%</f>
        <v>17.803909989322833</v>
      </c>
      <c r="J18" s="130">
        <f t="shared" ref="J18:J19" si="14">D18+H18</f>
        <v>537606.30000000005</v>
      </c>
      <c r="K18" s="131">
        <f t="shared" ref="K18:K19" si="15">J18/C18%</f>
        <v>24.490595211430442</v>
      </c>
    </row>
    <row r="19" spans="1:144" ht="109.5" customHeight="1" x14ac:dyDescent="0.2">
      <c r="A19" s="29">
        <v>2479765</v>
      </c>
      <c r="B19" s="27" t="s">
        <v>197</v>
      </c>
      <c r="C19" s="88">
        <v>1695105.36</v>
      </c>
      <c r="D19" s="88">
        <v>0</v>
      </c>
      <c r="E19" s="88">
        <v>462000</v>
      </c>
      <c r="F19" s="88">
        <v>0</v>
      </c>
      <c r="G19" s="88">
        <v>462000</v>
      </c>
      <c r="H19" s="88">
        <f t="shared" si="3"/>
        <v>462000</v>
      </c>
      <c r="I19" s="89">
        <f t="shared" si="13"/>
        <v>100</v>
      </c>
      <c r="J19" s="89">
        <f t="shared" si="14"/>
        <v>462000</v>
      </c>
      <c r="K19" s="91">
        <f t="shared" si="15"/>
        <v>27.254943020178995</v>
      </c>
    </row>
    <row r="20" spans="1:144" ht="79.5" customHeight="1" x14ac:dyDescent="0.2">
      <c r="A20" s="29">
        <v>2495555</v>
      </c>
      <c r="B20" s="27" t="s">
        <v>226</v>
      </c>
      <c r="C20" s="88">
        <v>1986018.33</v>
      </c>
      <c r="D20" s="88">
        <v>24000</v>
      </c>
      <c r="E20" s="88">
        <v>500897</v>
      </c>
      <c r="F20" s="88">
        <v>0</v>
      </c>
      <c r="G20" s="88">
        <v>84000</v>
      </c>
      <c r="H20" s="88">
        <f t="shared" si="3"/>
        <v>84000</v>
      </c>
      <c r="I20" s="89">
        <f t="shared" ref="I20:I21" si="16">H20/E20%</f>
        <v>16.769914772897422</v>
      </c>
      <c r="J20" s="89">
        <f t="shared" ref="J20:J21" si="17">D20+H20</f>
        <v>108000</v>
      </c>
      <c r="K20" s="91">
        <f t="shared" ref="K20:K21" si="18">J20/C20%</f>
        <v>5.4380162745023606</v>
      </c>
    </row>
    <row r="21" spans="1:144" ht="77.25" customHeight="1" x14ac:dyDescent="0.2">
      <c r="A21" s="29">
        <v>2502158</v>
      </c>
      <c r="B21" s="27" t="s">
        <v>227</v>
      </c>
      <c r="C21" s="88">
        <v>50571</v>
      </c>
      <c r="D21" s="88">
        <v>0</v>
      </c>
      <c r="E21" s="88">
        <v>50571</v>
      </c>
      <c r="F21" s="88">
        <v>0</v>
      </c>
      <c r="G21" s="88"/>
      <c r="H21" s="88">
        <f t="shared" si="3"/>
        <v>0</v>
      </c>
      <c r="I21" s="89">
        <f t="shared" si="16"/>
        <v>0</v>
      </c>
      <c r="J21" s="89">
        <f t="shared" si="17"/>
        <v>0</v>
      </c>
      <c r="K21" s="91">
        <f t="shared" si="18"/>
        <v>0</v>
      </c>
    </row>
    <row r="22" spans="1:144" s="33" customFormat="1" ht="20.25" customHeight="1" x14ac:dyDescent="0.2">
      <c r="A22" s="62" t="s">
        <v>260</v>
      </c>
      <c r="B22" s="63"/>
      <c r="C22" s="64"/>
      <c r="D22" s="26"/>
      <c r="E22" s="83"/>
      <c r="F22" s="100"/>
      <c r="G22" s="100"/>
      <c r="H22" s="23"/>
      <c r="I22" s="23"/>
      <c r="J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row>
    <row r="23" spans="1:144" s="33" customFormat="1" ht="16.5" customHeight="1" x14ac:dyDescent="0.2">
      <c r="A23" s="65" t="s">
        <v>6</v>
      </c>
      <c r="B23" s="66"/>
      <c r="C23" s="64"/>
      <c r="D23" s="26"/>
      <c r="E23" s="83"/>
      <c r="F23" s="100"/>
      <c r="G23" s="100"/>
      <c r="H23" s="23"/>
      <c r="I23" s="23"/>
      <c r="J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row>
    <row r="24" spans="1:144" s="33" customFormat="1" x14ac:dyDescent="0.2">
      <c r="A24" s="67"/>
      <c r="B24" s="145" t="s">
        <v>11</v>
      </c>
      <c r="C24" s="136"/>
      <c r="D24" s="136"/>
      <c r="E24" s="101"/>
      <c r="F24" s="100"/>
      <c r="G24" s="100"/>
      <c r="H24" s="23"/>
      <c r="I24" s="23"/>
      <c r="J24" s="80"/>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row>
    <row r="25" spans="1:144" ht="51" customHeight="1" x14ac:dyDescent="0.2">
      <c r="A25" s="102"/>
      <c r="B25" s="83" t="s">
        <v>262</v>
      </c>
      <c r="C25" s="83"/>
      <c r="E25" s="83"/>
      <c r="F25" s="100"/>
      <c r="G25" s="100"/>
    </row>
    <row r="26" spans="1:144" x14ac:dyDescent="0.2">
      <c r="B26" s="74"/>
      <c r="C26" s="74"/>
      <c r="F26" s="23"/>
      <c r="G26" s="23"/>
    </row>
    <row r="27" spans="1:144" x14ac:dyDescent="0.2">
      <c r="B27" s="74"/>
      <c r="C27" s="74"/>
      <c r="F27" s="23"/>
      <c r="G27" s="23"/>
    </row>
    <row r="28" spans="1:144" x14ac:dyDescent="0.2">
      <c r="B28" s="74"/>
      <c r="C28" s="74"/>
      <c r="F28" s="23"/>
      <c r="G28" s="23"/>
    </row>
    <row r="29" spans="1:144" x14ac:dyDescent="0.2">
      <c r="B29" s="75"/>
      <c r="C29" s="74"/>
      <c r="F29" s="23"/>
      <c r="G29" s="23"/>
    </row>
    <row r="30" spans="1:144" x14ac:dyDescent="0.2">
      <c r="F30" s="23"/>
      <c r="G30" s="23"/>
    </row>
    <row r="31" spans="1:144" ht="15" x14ac:dyDescent="0.25">
      <c r="B31" s="76"/>
      <c r="F31" s="23"/>
      <c r="G31" s="23"/>
    </row>
    <row r="32" spans="1:144" ht="15" x14ac:dyDescent="0.25">
      <c r="B32" s="93"/>
      <c r="F32" s="23"/>
      <c r="G32" s="23"/>
    </row>
    <row r="33" spans="2:7" x14ac:dyDescent="0.2">
      <c r="B33" s="79"/>
      <c r="F33" s="23"/>
      <c r="G33" s="23"/>
    </row>
    <row r="34" spans="2:7" x14ac:dyDescent="0.2">
      <c r="F34" s="23"/>
      <c r="G34" s="23"/>
    </row>
    <row r="35" spans="2:7" x14ac:dyDescent="0.2">
      <c r="F35" s="23"/>
      <c r="G35" s="23"/>
    </row>
    <row r="36" spans="2:7" x14ac:dyDescent="0.2">
      <c r="F36" s="23"/>
      <c r="G36" s="23"/>
    </row>
    <row r="37" spans="2:7" x14ac:dyDescent="0.2">
      <c r="F37" s="23"/>
      <c r="G37" s="23"/>
    </row>
    <row r="38" spans="2:7" x14ac:dyDescent="0.2">
      <c r="F38" s="23"/>
      <c r="G38" s="23"/>
    </row>
    <row r="39" spans="2:7" x14ac:dyDescent="0.2">
      <c r="F39" s="23"/>
      <c r="G39" s="23"/>
    </row>
    <row r="40" spans="2:7" x14ac:dyDescent="0.2">
      <c r="F40" s="23"/>
      <c r="G40" s="23"/>
    </row>
    <row r="41" spans="2:7" x14ac:dyDescent="0.2">
      <c r="F41" s="23"/>
      <c r="G41" s="23"/>
    </row>
    <row r="42" spans="2:7" x14ac:dyDescent="0.2">
      <c r="F42" s="23"/>
      <c r="G42" s="23"/>
    </row>
    <row r="43" spans="2:7" x14ac:dyDescent="0.2">
      <c r="F43" s="23"/>
      <c r="G43" s="23"/>
    </row>
    <row r="44" spans="2:7" x14ac:dyDescent="0.2">
      <c r="F44" s="23"/>
      <c r="G44" s="23"/>
    </row>
    <row r="45" spans="2:7" x14ac:dyDescent="0.2">
      <c r="F45" s="23"/>
      <c r="G45" s="23"/>
    </row>
    <row r="46" spans="2:7" x14ac:dyDescent="0.2">
      <c r="F46" s="23"/>
      <c r="G46" s="23"/>
    </row>
    <row r="47" spans="2:7" x14ac:dyDescent="0.2">
      <c r="F47" s="23"/>
      <c r="G47" s="23"/>
    </row>
    <row r="48" spans="2:7" x14ac:dyDescent="0.2">
      <c r="F48" s="23"/>
      <c r="G48" s="23"/>
    </row>
    <row r="49" spans="6:7" x14ac:dyDescent="0.2">
      <c r="F49" s="23"/>
      <c r="G49" s="23"/>
    </row>
    <row r="50" spans="6:7" x14ac:dyDescent="0.2">
      <c r="F50" s="23"/>
      <c r="G50" s="23"/>
    </row>
    <row r="51" spans="6:7" x14ac:dyDescent="0.2">
      <c r="F51" s="23"/>
      <c r="G51" s="23"/>
    </row>
    <row r="52" spans="6:7" x14ac:dyDescent="0.2">
      <c r="F52" s="23"/>
      <c r="G52" s="23"/>
    </row>
    <row r="53" spans="6:7" x14ac:dyDescent="0.2">
      <c r="F53" s="23"/>
      <c r="G53" s="23"/>
    </row>
    <row r="54" spans="6:7" x14ac:dyDescent="0.2">
      <c r="F54" s="23"/>
      <c r="G54" s="23"/>
    </row>
    <row r="55" spans="6:7" x14ac:dyDescent="0.2">
      <c r="F55" s="23"/>
      <c r="G55" s="23"/>
    </row>
    <row r="56" spans="6:7" x14ac:dyDescent="0.2">
      <c r="F56" s="23"/>
      <c r="G56" s="23"/>
    </row>
    <row r="57" spans="6:7" x14ac:dyDescent="0.2">
      <c r="F57" s="23"/>
      <c r="G57" s="23"/>
    </row>
    <row r="58" spans="6:7" x14ac:dyDescent="0.2">
      <c r="F58" s="23"/>
      <c r="G58" s="23"/>
    </row>
    <row r="59" spans="6:7" x14ac:dyDescent="0.2">
      <c r="F59" s="23"/>
      <c r="G59" s="23"/>
    </row>
    <row r="60" spans="6:7" x14ac:dyDescent="0.2">
      <c r="F60" s="23"/>
      <c r="G60" s="23"/>
    </row>
    <row r="61" spans="6:7" x14ac:dyDescent="0.2">
      <c r="F61" s="23"/>
      <c r="G61" s="23"/>
    </row>
    <row r="62" spans="6:7" x14ac:dyDescent="0.2">
      <c r="F62" s="23"/>
      <c r="G62" s="23"/>
    </row>
    <row r="63" spans="6:7" x14ac:dyDescent="0.2">
      <c r="F63" s="23"/>
      <c r="G63" s="23"/>
    </row>
    <row r="64" spans="6:7" x14ac:dyDescent="0.2">
      <c r="F64" s="23"/>
      <c r="G64" s="23"/>
    </row>
    <row r="65" spans="3:7" x14ac:dyDescent="0.2">
      <c r="F65" s="23"/>
      <c r="G65" s="23"/>
    </row>
    <row r="66" spans="3:7" x14ac:dyDescent="0.2">
      <c r="F66" s="23"/>
      <c r="G66" s="23"/>
    </row>
    <row r="67" spans="3:7" x14ac:dyDescent="0.2">
      <c r="F67" s="23"/>
      <c r="G67" s="23"/>
    </row>
    <row r="68" spans="3:7" x14ac:dyDescent="0.2">
      <c r="F68" s="23"/>
      <c r="G68" s="23"/>
    </row>
    <row r="69" spans="3:7" x14ac:dyDescent="0.2">
      <c r="F69" s="23"/>
      <c r="G69" s="23"/>
    </row>
    <row r="70" spans="3:7" x14ac:dyDescent="0.2">
      <c r="F70" s="23"/>
      <c r="G70" s="23"/>
    </row>
    <row r="71" spans="3:7" x14ac:dyDescent="0.2">
      <c r="F71" s="23"/>
      <c r="G71" s="23"/>
    </row>
    <row r="72" spans="3:7" x14ac:dyDescent="0.2">
      <c r="F72" s="23"/>
      <c r="G72" s="23"/>
    </row>
    <row r="73" spans="3:7" x14ac:dyDescent="0.2">
      <c r="F73" s="23"/>
      <c r="G73" s="23"/>
    </row>
    <row r="74" spans="3:7" x14ac:dyDescent="0.2">
      <c r="F74" s="23"/>
      <c r="G74" s="23"/>
    </row>
    <row r="75" spans="3:7" x14ac:dyDescent="0.2">
      <c r="F75" s="23"/>
      <c r="G75" s="23"/>
    </row>
    <row r="76" spans="3:7" x14ac:dyDescent="0.2">
      <c r="C76" s="43"/>
      <c r="F76" s="23"/>
      <c r="G76" s="23"/>
    </row>
    <row r="77" spans="3:7" x14ac:dyDescent="0.2">
      <c r="F77" s="23"/>
      <c r="G77" s="23"/>
    </row>
    <row r="78" spans="3:7" x14ac:dyDescent="0.2">
      <c r="F78" s="23"/>
      <c r="G78" s="23"/>
    </row>
    <row r="79" spans="3:7" x14ac:dyDescent="0.2">
      <c r="F79" s="23"/>
      <c r="G79" s="23"/>
    </row>
    <row r="80" spans="3:7" x14ac:dyDescent="0.2">
      <c r="F80" s="23"/>
      <c r="G80" s="23"/>
    </row>
    <row r="81" spans="6:7" x14ac:dyDescent="0.2">
      <c r="F81" s="23"/>
      <c r="G81" s="23"/>
    </row>
    <row r="82" spans="6:7" x14ac:dyDescent="0.2">
      <c r="F82" s="23"/>
      <c r="G82" s="23"/>
    </row>
    <row r="83" spans="6:7" x14ac:dyDescent="0.2">
      <c r="F83" s="23"/>
      <c r="G83" s="23"/>
    </row>
    <row r="84" spans="6:7" x14ac:dyDescent="0.2">
      <c r="F84" s="23"/>
      <c r="G84" s="23"/>
    </row>
    <row r="85" spans="6:7" x14ac:dyDescent="0.2">
      <c r="F85" s="23"/>
      <c r="G85" s="23"/>
    </row>
    <row r="86" spans="6:7" x14ac:dyDescent="0.2">
      <c r="F86" s="23"/>
      <c r="G86" s="23"/>
    </row>
    <row r="87" spans="6:7" x14ac:dyDescent="0.2">
      <c r="F87" s="23"/>
      <c r="G87" s="23"/>
    </row>
    <row r="88" spans="6:7" x14ac:dyDescent="0.2">
      <c r="F88" s="23"/>
      <c r="G88" s="23"/>
    </row>
    <row r="89" spans="6:7" x14ac:dyDescent="0.2">
      <c r="F89" s="23"/>
      <c r="G89" s="23"/>
    </row>
    <row r="90" spans="6:7" x14ac:dyDescent="0.2">
      <c r="F90" s="23"/>
      <c r="G90" s="23"/>
    </row>
    <row r="91" spans="6:7" x14ac:dyDescent="0.2">
      <c r="F91" s="23"/>
      <c r="G91" s="23"/>
    </row>
    <row r="92" spans="6:7" x14ac:dyDescent="0.2">
      <c r="F92" s="23"/>
      <c r="G92" s="23"/>
    </row>
    <row r="93" spans="6:7" x14ac:dyDescent="0.2">
      <c r="F93" s="23"/>
      <c r="G93" s="23"/>
    </row>
    <row r="94" spans="6:7" x14ac:dyDescent="0.2">
      <c r="F94" s="23"/>
      <c r="G94" s="23"/>
    </row>
    <row r="95" spans="6:7" x14ac:dyDescent="0.2">
      <c r="F95" s="23"/>
      <c r="G95" s="23"/>
    </row>
    <row r="96" spans="6:7" x14ac:dyDescent="0.2">
      <c r="F96" s="23"/>
      <c r="G96" s="23"/>
    </row>
    <row r="97" spans="6:7" x14ac:dyDescent="0.2">
      <c r="F97" s="23"/>
      <c r="G97" s="23"/>
    </row>
    <row r="98" spans="6:7" x14ac:dyDescent="0.2">
      <c r="F98" s="23"/>
      <c r="G98" s="23"/>
    </row>
    <row r="99" spans="6:7" x14ac:dyDescent="0.2">
      <c r="F99" s="23"/>
      <c r="G99" s="23"/>
    </row>
    <row r="100" spans="6:7" x14ac:dyDescent="0.2">
      <c r="F100" s="23"/>
      <c r="G100" s="23"/>
    </row>
    <row r="101" spans="6:7" x14ac:dyDescent="0.2">
      <c r="F101" s="23"/>
      <c r="G101" s="23"/>
    </row>
    <row r="102" spans="6:7" x14ac:dyDescent="0.2">
      <c r="F102" s="23"/>
      <c r="G102" s="23"/>
    </row>
    <row r="103" spans="6:7" x14ac:dyDescent="0.2">
      <c r="F103" s="23"/>
      <c r="G103" s="23"/>
    </row>
    <row r="104" spans="6:7" x14ac:dyDescent="0.2">
      <c r="F104" s="23"/>
      <c r="G104" s="23"/>
    </row>
    <row r="105" spans="6:7" x14ac:dyDescent="0.2">
      <c r="F105" s="23"/>
      <c r="G105" s="23"/>
    </row>
    <row r="106" spans="6:7" x14ac:dyDescent="0.2">
      <c r="F106" s="23"/>
      <c r="G106" s="23"/>
    </row>
    <row r="107" spans="6:7" x14ac:dyDescent="0.2">
      <c r="F107" s="23"/>
      <c r="G107" s="23"/>
    </row>
    <row r="108" spans="6:7" x14ac:dyDescent="0.2">
      <c r="F108" s="23"/>
      <c r="G108" s="23"/>
    </row>
    <row r="109" spans="6:7" x14ac:dyDescent="0.2">
      <c r="F109" s="23"/>
      <c r="G109" s="23"/>
    </row>
    <row r="110" spans="6:7" x14ac:dyDescent="0.2">
      <c r="F110" s="23"/>
      <c r="G110" s="23"/>
    </row>
    <row r="111" spans="6:7" x14ac:dyDescent="0.2">
      <c r="F111" s="23"/>
      <c r="G111" s="23"/>
    </row>
    <row r="112" spans="6:7" x14ac:dyDescent="0.2">
      <c r="F112" s="23"/>
      <c r="G112" s="23"/>
    </row>
    <row r="113" spans="6:7" x14ac:dyDescent="0.2">
      <c r="F113" s="23"/>
      <c r="G113" s="23"/>
    </row>
    <row r="114" spans="6:7" x14ac:dyDescent="0.2">
      <c r="F114" s="23"/>
      <c r="G114" s="23"/>
    </row>
    <row r="115" spans="6:7" x14ac:dyDescent="0.2">
      <c r="F115" s="23"/>
      <c r="G115" s="23"/>
    </row>
    <row r="116" spans="6:7" x14ac:dyDescent="0.2">
      <c r="F116" s="23"/>
      <c r="G116" s="23"/>
    </row>
    <row r="117" spans="6:7" x14ac:dyDescent="0.2">
      <c r="F117" s="23"/>
      <c r="G117" s="23"/>
    </row>
    <row r="118" spans="6:7" x14ac:dyDescent="0.2">
      <c r="F118" s="23"/>
      <c r="G118" s="23"/>
    </row>
    <row r="119" spans="6:7" x14ac:dyDescent="0.2">
      <c r="F119" s="23"/>
      <c r="G119" s="23"/>
    </row>
    <row r="120" spans="6:7" x14ac:dyDescent="0.2">
      <c r="F120" s="23"/>
      <c r="G120" s="23"/>
    </row>
    <row r="121" spans="6:7" x14ac:dyDescent="0.2">
      <c r="F121" s="23"/>
      <c r="G121" s="23"/>
    </row>
    <row r="122" spans="6:7" x14ac:dyDescent="0.2">
      <c r="F122" s="23"/>
      <c r="G122" s="23"/>
    </row>
    <row r="123" spans="6:7" x14ac:dyDescent="0.2">
      <c r="F123" s="23"/>
      <c r="G123" s="23"/>
    </row>
    <row r="124" spans="6:7" x14ac:dyDescent="0.2">
      <c r="F124" s="23"/>
      <c r="G124" s="23"/>
    </row>
    <row r="125" spans="6:7" x14ac:dyDescent="0.2">
      <c r="F125" s="23"/>
      <c r="G125" s="23"/>
    </row>
    <row r="126" spans="6:7" x14ac:dyDescent="0.2">
      <c r="F126" s="23"/>
      <c r="G126" s="23"/>
    </row>
    <row r="127" spans="6:7" x14ac:dyDescent="0.2">
      <c r="F127" s="23"/>
      <c r="G127" s="23"/>
    </row>
    <row r="128" spans="6:7" x14ac:dyDescent="0.2">
      <c r="F128" s="23"/>
      <c r="G128" s="23"/>
    </row>
    <row r="129" spans="6:7" x14ac:dyDescent="0.2">
      <c r="F129" s="23"/>
      <c r="G129" s="23"/>
    </row>
    <row r="130" spans="6:7" x14ac:dyDescent="0.2">
      <c r="F130" s="23"/>
      <c r="G130" s="23"/>
    </row>
    <row r="131" spans="6:7" x14ac:dyDescent="0.2">
      <c r="F131" s="23"/>
      <c r="G131" s="23"/>
    </row>
    <row r="132" spans="6:7" x14ac:dyDescent="0.2">
      <c r="F132" s="23"/>
      <c r="G132" s="23"/>
    </row>
    <row r="133" spans="6:7" x14ac:dyDescent="0.2">
      <c r="F133" s="23"/>
      <c r="G133" s="23"/>
    </row>
    <row r="134" spans="6:7" x14ac:dyDescent="0.2">
      <c r="F134" s="23"/>
      <c r="G134" s="23"/>
    </row>
    <row r="135" spans="6:7" x14ac:dyDescent="0.2">
      <c r="F135" s="23"/>
      <c r="G135" s="23"/>
    </row>
    <row r="136" spans="6:7" x14ac:dyDescent="0.2">
      <c r="F136" s="23"/>
      <c r="G136" s="23"/>
    </row>
    <row r="137" spans="6:7" x14ac:dyDescent="0.2">
      <c r="F137" s="23"/>
      <c r="G137" s="23"/>
    </row>
    <row r="138" spans="6:7" x14ac:dyDescent="0.2">
      <c r="F138" s="23"/>
      <c r="G138" s="23"/>
    </row>
    <row r="139" spans="6:7" x14ac:dyDescent="0.2">
      <c r="F139" s="23"/>
      <c r="G139" s="23"/>
    </row>
    <row r="140" spans="6:7" x14ac:dyDescent="0.2">
      <c r="F140" s="23"/>
      <c r="G140" s="23"/>
    </row>
    <row r="141" spans="6:7" x14ac:dyDescent="0.2">
      <c r="F141" s="23"/>
      <c r="G141" s="23"/>
    </row>
    <row r="142" spans="6:7" x14ac:dyDescent="0.2">
      <c r="F142" s="23"/>
      <c r="G142" s="23"/>
    </row>
    <row r="143" spans="6:7" x14ac:dyDescent="0.2">
      <c r="F143" s="23"/>
      <c r="G143" s="23"/>
    </row>
    <row r="144" spans="6:7" x14ac:dyDescent="0.2">
      <c r="F144" s="23"/>
      <c r="G144" s="23"/>
    </row>
    <row r="145" spans="6:7" x14ac:dyDescent="0.2">
      <c r="F145" s="23"/>
      <c r="G145" s="23"/>
    </row>
    <row r="146" spans="6:7" x14ac:dyDescent="0.2">
      <c r="F146" s="23"/>
      <c r="G146" s="23"/>
    </row>
    <row r="147" spans="6:7" x14ac:dyDescent="0.2">
      <c r="F147" s="23"/>
      <c r="G147" s="23"/>
    </row>
    <row r="148" spans="6:7" x14ac:dyDescent="0.2">
      <c r="F148" s="23"/>
      <c r="G148" s="23"/>
    </row>
    <row r="149" spans="6:7" x14ac:dyDescent="0.2">
      <c r="F149" s="23"/>
      <c r="G149" s="23"/>
    </row>
    <row r="150" spans="6:7" x14ac:dyDescent="0.2">
      <c r="F150" s="23"/>
      <c r="G150" s="23"/>
    </row>
    <row r="151" spans="6:7" x14ac:dyDescent="0.2">
      <c r="F151" s="23"/>
      <c r="G151" s="23"/>
    </row>
    <row r="152" spans="6:7" x14ac:dyDescent="0.2">
      <c r="F152" s="23"/>
      <c r="G152" s="23"/>
    </row>
    <row r="153" spans="6:7" x14ac:dyDescent="0.2">
      <c r="F153" s="23"/>
      <c r="G153" s="23"/>
    </row>
    <row r="154" spans="6:7" x14ac:dyDescent="0.2">
      <c r="F154" s="23"/>
      <c r="G154" s="23"/>
    </row>
    <row r="155" spans="6:7" x14ac:dyDescent="0.2">
      <c r="F155" s="23"/>
      <c r="G155" s="23"/>
    </row>
    <row r="156" spans="6:7" x14ac:dyDescent="0.2">
      <c r="F156" s="23"/>
      <c r="G156" s="23"/>
    </row>
    <row r="157" spans="6:7" x14ac:dyDescent="0.2">
      <c r="F157" s="23"/>
      <c r="G157" s="23"/>
    </row>
    <row r="158" spans="6:7" x14ac:dyDescent="0.2">
      <c r="F158" s="23"/>
      <c r="G158" s="23"/>
    </row>
    <row r="159" spans="6:7" x14ac:dyDescent="0.2">
      <c r="F159" s="23"/>
      <c r="G159" s="23"/>
    </row>
    <row r="160" spans="6:7" x14ac:dyDescent="0.2">
      <c r="F160" s="23"/>
      <c r="G160" s="23"/>
    </row>
    <row r="161" spans="6:7" x14ac:dyDescent="0.2">
      <c r="F161" s="23"/>
      <c r="G161" s="23"/>
    </row>
    <row r="162" spans="6:7" x14ac:dyDescent="0.2">
      <c r="F162" s="23"/>
      <c r="G162" s="23"/>
    </row>
    <row r="163" spans="6:7" x14ac:dyDescent="0.2">
      <c r="F163" s="23"/>
      <c r="G163" s="23"/>
    </row>
    <row r="164" spans="6:7" x14ac:dyDescent="0.2">
      <c r="F164" s="23"/>
      <c r="G164" s="23"/>
    </row>
    <row r="165" spans="6:7" x14ac:dyDescent="0.2">
      <c r="F165" s="23"/>
      <c r="G165" s="23"/>
    </row>
    <row r="166" spans="6:7" x14ac:dyDescent="0.2">
      <c r="F166" s="23"/>
      <c r="G166" s="23"/>
    </row>
    <row r="167" spans="6:7" x14ac:dyDescent="0.2">
      <c r="F167" s="23"/>
      <c r="G167" s="23"/>
    </row>
    <row r="168" spans="6:7" x14ac:dyDescent="0.2">
      <c r="F168" s="23"/>
      <c r="G168" s="23"/>
    </row>
    <row r="169" spans="6:7" x14ac:dyDescent="0.2">
      <c r="F169" s="23"/>
      <c r="G169" s="23"/>
    </row>
  </sheetData>
  <mergeCells count="10">
    <mergeCell ref="E4:I4"/>
    <mergeCell ref="B24:D24"/>
    <mergeCell ref="J4:J5"/>
    <mergeCell ref="A1:K1"/>
    <mergeCell ref="K4:K5"/>
    <mergeCell ref="A2:K2"/>
    <mergeCell ref="C4:C5"/>
    <mergeCell ref="D4:D5"/>
    <mergeCell ref="A4:A5"/>
    <mergeCell ref="B4:B5"/>
  </mergeCells>
  <hyperlinks>
    <hyperlink ref="B24"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2020-03-09T17:53:57Z</cp:lastPrinted>
  <dcterms:created xsi:type="dcterms:W3CDTF">2009-03-02T15:11:29Z</dcterms:created>
  <dcterms:modified xsi:type="dcterms:W3CDTF">2021-09-10T00:58:36Z</dcterms:modified>
</cp:coreProperties>
</file>