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1\Setiembre 2021\"/>
    </mc:Choice>
  </mc:AlternateContent>
  <bookViews>
    <workbookView xWindow="0" yWindow="0" windowWidth="28800" windowHeight="12435" activeTab="1"/>
  </bookViews>
  <sheets>
    <sheet name="CONSOLIDADO" sheetId="11" r:id="rId1"/>
    <sheet name="PLIEGO MINSA" sheetId="5" r:id="rId2"/>
    <sheet name="UE ADSCRITAS AL PLIEGO MINSA" sheetId="9" r:id="rId3"/>
  </sheets>
  <definedNames>
    <definedName name="_xlnm._FilterDatabase" localSheetId="1" hidden="1">'PLIEGO MINSA'!$A$5:$K$217</definedName>
    <definedName name="_xlnm._FilterDatabase" localSheetId="2" hidden="1">'UE ADSCRITAS AL PLIEGO MINSA'!#REF!</definedName>
    <definedName name="_xlnm.Print_Area" localSheetId="0">CONSOLIDADO!$B$2:$E$36</definedName>
    <definedName name="_xlnm.Print_Area" localSheetId="1">'PLIEGO MINSA'!$A$1:$K$217</definedName>
    <definedName name="_xlnm.Print_Area" localSheetId="2">'UE ADSCRITAS AL PLIEGO MINSA'!$A$1:$K$28</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H24" i="9" l="1"/>
  <c r="J24" i="9"/>
  <c r="K24" i="9" s="1"/>
  <c r="I24" i="9"/>
  <c r="J16" i="9"/>
  <c r="K16" i="9" s="1"/>
  <c r="I16" i="9"/>
  <c r="J13" i="9"/>
  <c r="K13" i="9" s="1"/>
  <c r="I13" i="9"/>
  <c r="J193" i="5"/>
  <c r="K193" i="5" s="1"/>
  <c r="I193" i="5"/>
  <c r="J175" i="5"/>
  <c r="K175" i="5" s="1"/>
  <c r="I175" i="5"/>
  <c r="I171" i="5"/>
  <c r="G17" i="9"/>
  <c r="F17" i="9"/>
  <c r="D17" i="9"/>
  <c r="G7" i="9"/>
  <c r="F7" i="9"/>
  <c r="D7" i="9"/>
  <c r="H8" i="9"/>
  <c r="H9" i="9"/>
  <c r="H10" i="9"/>
  <c r="H11" i="9"/>
  <c r="H12" i="9"/>
  <c r="H13" i="9"/>
  <c r="H14" i="9"/>
  <c r="H15" i="9"/>
  <c r="H16" i="9"/>
  <c r="H18" i="9"/>
  <c r="H19" i="9"/>
  <c r="H20" i="9"/>
  <c r="H21" i="9"/>
  <c r="H22" i="9"/>
  <c r="H23" i="9"/>
  <c r="F212" i="5"/>
  <c r="G208" i="5"/>
  <c r="F208" i="5"/>
  <c r="D208" i="5"/>
  <c r="G199" i="5"/>
  <c r="F199" i="5"/>
  <c r="D199" i="5"/>
  <c r="G197" i="5"/>
  <c r="F197" i="5"/>
  <c r="D197" i="5"/>
  <c r="G112" i="5"/>
  <c r="F112" i="5"/>
  <c r="D112" i="5"/>
  <c r="G109" i="5"/>
  <c r="F109" i="5"/>
  <c r="D109" i="5"/>
  <c r="G105" i="5"/>
  <c r="F105" i="5"/>
  <c r="D105" i="5"/>
  <c r="F100" i="5"/>
  <c r="F97" i="5"/>
  <c r="F94" i="5"/>
  <c r="G90" i="5"/>
  <c r="F90" i="5"/>
  <c r="D90" i="5"/>
  <c r="G88" i="5"/>
  <c r="F88" i="5"/>
  <c r="D88" i="5"/>
  <c r="F85" i="5"/>
  <c r="F83" i="5"/>
  <c r="F80" i="5"/>
  <c r="G77" i="5"/>
  <c r="F77" i="5"/>
  <c r="H77" i="5" s="1"/>
  <c r="D77" i="5"/>
  <c r="G75" i="5"/>
  <c r="H75" i="5" s="1"/>
  <c r="F75" i="5"/>
  <c r="D75" i="5"/>
  <c r="G7" i="5"/>
  <c r="F7" i="5"/>
  <c r="D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6" i="5"/>
  <c r="H78" i="5"/>
  <c r="H79" i="5"/>
  <c r="H81" i="5"/>
  <c r="H82" i="5"/>
  <c r="H84" i="5"/>
  <c r="H86" i="5"/>
  <c r="H87" i="5"/>
  <c r="H89" i="5"/>
  <c r="J89" i="5" s="1"/>
  <c r="K89" i="5" s="1"/>
  <c r="H91" i="5"/>
  <c r="H92" i="5"/>
  <c r="H93" i="5"/>
  <c r="J93" i="5" s="1"/>
  <c r="K93" i="5" s="1"/>
  <c r="H95" i="5"/>
  <c r="H96" i="5"/>
  <c r="H98" i="5"/>
  <c r="H99" i="5"/>
  <c r="H101" i="5"/>
  <c r="H102" i="5"/>
  <c r="H103" i="5"/>
  <c r="H104" i="5"/>
  <c r="H105" i="5"/>
  <c r="H106" i="5"/>
  <c r="H107" i="5"/>
  <c r="H108" i="5"/>
  <c r="J108" i="5" s="1"/>
  <c r="K108" i="5" s="1"/>
  <c r="H110" i="5"/>
  <c r="H111"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J171" i="5" s="1"/>
  <c r="K171" i="5" s="1"/>
  <c r="H172" i="5"/>
  <c r="I172" i="5" s="1"/>
  <c r="H173" i="5"/>
  <c r="J173" i="5" s="1"/>
  <c r="K173" i="5" s="1"/>
  <c r="H174" i="5"/>
  <c r="H175" i="5"/>
  <c r="H176" i="5"/>
  <c r="H177" i="5"/>
  <c r="H178" i="5"/>
  <c r="I178" i="5" s="1"/>
  <c r="H179" i="5"/>
  <c r="H180" i="5"/>
  <c r="H181" i="5"/>
  <c r="H182" i="5"/>
  <c r="H183" i="5"/>
  <c r="H184" i="5"/>
  <c r="H185" i="5"/>
  <c r="H186" i="5"/>
  <c r="H187" i="5"/>
  <c r="H188" i="5"/>
  <c r="H189" i="5"/>
  <c r="H190" i="5"/>
  <c r="H191" i="5"/>
  <c r="H192" i="5"/>
  <c r="I192" i="5" s="1"/>
  <c r="H193" i="5"/>
  <c r="H194" i="5"/>
  <c r="J194" i="5" s="1"/>
  <c r="K194" i="5" s="1"/>
  <c r="H195" i="5"/>
  <c r="J195" i="5" s="1"/>
  <c r="K195" i="5" s="1"/>
  <c r="H196" i="5"/>
  <c r="J196" i="5" s="1"/>
  <c r="K196" i="5" s="1"/>
  <c r="H198" i="5"/>
  <c r="H200" i="5"/>
  <c r="H201" i="5"/>
  <c r="H202" i="5"/>
  <c r="H203" i="5"/>
  <c r="H204" i="5"/>
  <c r="H205" i="5"/>
  <c r="H206" i="5"/>
  <c r="H207" i="5"/>
  <c r="H209" i="5"/>
  <c r="H210" i="5"/>
  <c r="H211" i="5"/>
  <c r="H213" i="5"/>
  <c r="H214" i="5"/>
  <c r="I93" i="5" l="1"/>
  <c r="J172" i="5"/>
  <c r="K172" i="5" s="1"/>
  <c r="J178" i="5"/>
  <c r="K178" i="5" s="1"/>
  <c r="I195" i="5"/>
  <c r="H90" i="5"/>
  <c r="I173" i="5"/>
  <c r="J192" i="5"/>
  <c r="K192" i="5" s="1"/>
  <c r="I108" i="5"/>
  <c r="I196" i="5"/>
  <c r="I89" i="5"/>
  <c r="I194" i="5"/>
  <c r="H109" i="5"/>
  <c r="H208" i="5"/>
  <c r="H7" i="5"/>
  <c r="F6" i="9"/>
  <c r="H199" i="5"/>
  <c r="H88" i="5"/>
  <c r="H197" i="5"/>
  <c r="H112" i="5"/>
  <c r="F6" i="5"/>
  <c r="E17" i="9"/>
  <c r="E7" i="9"/>
  <c r="E112" i="5"/>
  <c r="E105" i="5"/>
  <c r="E90" i="5"/>
  <c r="E88" i="5"/>
  <c r="C19" i="11" s="1"/>
  <c r="H7" i="9" l="1"/>
  <c r="G212" i="5" l="1"/>
  <c r="H212" i="5" s="1"/>
  <c r="G100" i="5"/>
  <c r="H100" i="5" s="1"/>
  <c r="G97" i="5"/>
  <c r="H97" i="5" s="1"/>
  <c r="G94" i="5"/>
  <c r="H94" i="5" s="1"/>
  <c r="G85" i="5"/>
  <c r="H85" i="5" s="1"/>
  <c r="G83" i="5"/>
  <c r="H83" i="5" s="1"/>
  <c r="G80" i="5"/>
  <c r="I87" i="5"/>
  <c r="J130" i="5"/>
  <c r="K130" i="5" s="1"/>
  <c r="J144" i="5"/>
  <c r="K144" i="5" s="1"/>
  <c r="J145" i="5"/>
  <c r="K145" i="5" s="1"/>
  <c r="J202" i="5"/>
  <c r="K202" i="5" s="1"/>
  <c r="J203" i="5"/>
  <c r="K203" i="5" s="1"/>
  <c r="J204" i="5"/>
  <c r="K204" i="5" s="1"/>
  <c r="J205" i="5"/>
  <c r="K205" i="5" s="1"/>
  <c r="J206" i="5"/>
  <c r="K206" i="5" s="1"/>
  <c r="J207" i="5"/>
  <c r="K207" i="5" s="1"/>
  <c r="J214" i="5"/>
  <c r="K214" i="5" s="1"/>
  <c r="D85" i="5"/>
  <c r="D212" i="5"/>
  <c r="E85" i="5"/>
  <c r="E212" i="5"/>
  <c r="E199" i="5"/>
  <c r="H80" i="5" l="1"/>
  <c r="G6" i="5"/>
  <c r="H6" i="5" s="1"/>
  <c r="D25" i="11"/>
  <c r="J87" i="5"/>
  <c r="K87" i="5" s="1"/>
  <c r="I204" i="5"/>
  <c r="I207" i="5"/>
  <c r="I214" i="5"/>
  <c r="I203" i="5"/>
  <c r="I206" i="5"/>
  <c r="I202" i="5"/>
  <c r="I205" i="5"/>
  <c r="I145" i="5"/>
  <c r="I144" i="5"/>
  <c r="I130" i="5"/>
  <c r="D94" i="5"/>
  <c r="I191" i="5"/>
  <c r="I111" i="5"/>
  <c r="J110" i="5"/>
  <c r="K110" i="5" s="1"/>
  <c r="I96" i="5"/>
  <c r="I92" i="5"/>
  <c r="J79" i="5"/>
  <c r="K79" i="5" s="1"/>
  <c r="E109" i="5"/>
  <c r="C25" i="11" s="1"/>
  <c r="E77" i="5"/>
  <c r="E94" i="5"/>
  <c r="J191" i="5" l="1"/>
  <c r="K191" i="5" s="1"/>
  <c r="J165" i="5"/>
  <c r="K165" i="5" s="1"/>
  <c r="I165" i="5"/>
  <c r="J166" i="5"/>
  <c r="K166" i="5" s="1"/>
  <c r="I166" i="5"/>
  <c r="J167" i="5"/>
  <c r="K167" i="5" s="1"/>
  <c r="I167" i="5"/>
  <c r="J162" i="5"/>
  <c r="K162" i="5" s="1"/>
  <c r="I162" i="5"/>
  <c r="I168" i="5"/>
  <c r="J168" i="5"/>
  <c r="K168" i="5" s="1"/>
  <c r="I163" i="5"/>
  <c r="J163" i="5"/>
  <c r="K163" i="5" s="1"/>
  <c r="J169" i="5"/>
  <c r="K169" i="5" s="1"/>
  <c r="I169" i="5"/>
  <c r="J164" i="5"/>
  <c r="K164" i="5" s="1"/>
  <c r="I164" i="5"/>
  <c r="I79" i="5"/>
  <c r="J92" i="5"/>
  <c r="K92" i="5" s="1"/>
  <c r="J111" i="5"/>
  <c r="K111" i="5" s="1"/>
  <c r="J96" i="5"/>
  <c r="K96" i="5" s="1"/>
  <c r="I110" i="5"/>
  <c r="E25" i="11"/>
  <c r="I109" i="5"/>
  <c r="J109" i="5"/>
  <c r="J19" i="9"/>
  <c r="K19" i="9" s="1"/>
  <c r="I23" i="9"/>
  <c r="J22" i="9"/>
  <c r="K22" i="9" s="1"/>
  <c r="H17" i="9"/>
  <c r="G6" i="9" l="1"/>
  <c r="H6" i="9" s="1"/>
  <c r="J23" i="9"/>
  <c r="K23" i="9" s="1"/>
  <c r="I22" i="9"/>
  <c r="I19" i="9"/>
  <c r="J124" i="5"/>
  <c r="K124" i="5" s="1"/>
  <c r="J123" i="5"/>
  <c r="K123" i="5" s="1"/>
  <c r="D21" i="11"/>
  <c r="J95" i="5"/>
  <c r="K95" i="5" s="1"/>
  <c r="J118" i="5"/>
  <c r="K118" i="5" s="1"/>
  <c r="I107" i="5"/>
  <c r="J74" i="5"/>
  <c r="K74" i="5" s="1"/>
  <c r="J73" i="5"/>
  <c r="K73" i="5" s="1"/>
  <c r="C24" i="11"/>
  <c r="C21" i="11"/>
  <c r="E7" i="5"/>
  <c r="I118" i="5" l="1"/>
  <c r="E21" i="11"/>
  <c r="J107" i="5"/>
  <c r="K107" i="5" s="1"/>
  <c r="I124" i="5"/>
  <c r="I123" i="5"/>
  <c r="I94" i="5"/>
  <c r="J94" i="5"/>
  <c r="I95" i="5"/>
  <c r="I74" i="5"/>
  <c r="I73" i="5"/>
  <c r="C14" i="11"/>
  <c r="J8" i="9" l="1"/>
  <c r="J186" i="5"/>
  <c r="K186" i="5" s="1"/>
  <c r="J184" i="5"/>
  <c r="K184" i="5" s="1"/>
  <c r="J182" i="5"/>
  <c r="K182" i="5" s="1"/>
  <c r="J181" i="5"/>
  <c r="K181" i="5" s="1"/>
  <c r="J180" i="5"/>
  <c r="K180" i="5" s="1"/>
  <c r="J209" i="5"/>
  <c r="K209" i="5" s="1"/>
  <c r="D20" i="11" l="1"/>
  <c r="D14" i="11"/>
  <c r="E14" i="11" s="1"/>
  <c r="D15" i="11"/>
  <c r="J77" i="5"/>
  <c r="I180" i="5"/>
  <c r="I209" i="5"/>
  <c r="I186" i="5"/>
  <c r="I184" i="5"/>
  <c r="I182" i="5"/>
  <c r="I181" i="5"/>
  <c r="J176" i="5"/>
  <c r="K176" i="5" s="1"/>
  <c r="J174" i="5"/>
  <c r="K174" i="5" s="1"/>
  <c r="J117" i="5"/>
  <c r="K117" i="5" s="1"/>
  <c r="J91" i="5"/>
  <c r="K91" i="5" s="1"/>
  <c r="J78" i="5"/>
  <c r="K78" i="5" s="1"/>
  <c r="J76" i="5"/>
  <c r="K76" i="5" s="1"/>
  <c r="J8" i="5"/>
  <c r="K8" i="5" s="1"/>
  <c r="J90" i="5" l="1"/>
  <c r="J75" i="5"/>
  <c r="I176" i="5"/>
  <c r="I174" i="5"/>
  <c r="I117" i="5"/>
  <c r="I91" i="5"/>
  <c r="I78" i="5"/>
  <c r="I76" i="5"/>
  <c r="I8" i="5"/>
  <c r="E208" i="5"/>
  <c r="E75" i="5"/>
  <c r="I75" i="5" l="1"/>
  <c r="C15" i="11"/>
  <c r="E15" i="11" s="1"/>
  <c r="I77" i="5"/>
  <c r="C20" i="11"/>
  <c r="E20" i="11" s="1"/>
  <c r="I90" i="5"/>
  <c r="J21" i="9"/>
  <c r="K21" i="9" s="1"/>
  <c r="J20" i="9"/>
  <c r="K20" i="9" s="1"/>
  <c r="J211" i="5"/>
  <c r="K211" i="5" s="1"/>
  <c r="J201" i="5"/>
  <c r="K201" i="5" s="1"/>
  <c r="J190" i="5"/>
  <c r="K190" i="5" s="1"/>
  <c r="J189" i="5"/>
  <c r="K189" i="5" s="1"/>
  <c r="I188" i="5"/>
  <c r="I187" i="5"/>
  <c r="I185" i="5"/>
  <c r="J183" i="5"/>
  <c r="K183" i="5" s="1"/>
  <c r="J179" i="5"/>
  <c r="K179" i="5" s="1"/>
  <c r="J99" i="5"/>
  <c r="K99" i="5" s="1"/>
  <c r="J71" i="5"/>
  <c r="K71" i="5" s="1"/>
  <c r="I70" i="5"/>
  <c r="J69" i="5"/>
  <c r="K69" i="5" s="1"/>
  <c r="J68" i="5"/>
  <c r="K68" i="5" s="1"/>
  <c r="I67" i="5"/>
  <c r="J66" i="5"/>
  <c r="K66" i="5" s="1"/>
  <c r="J65" i="5"/>
  <c r="K65" i="5" s="1"/>
  <c r="J64" i="5"/>
  <c r="K64" i="5" s="1"/>
  <c r="J63" i="5"/>
  <c r="K63" i="5" s="1"/>
  <c r="J62" i="5"/>
  <c r="K62" i="5" s="1"/>
  <c r="J61" i="5"/>
  <c r="K61" i="5" s="1"/>
  <c r="J60" i="5"/>
  <c r="K60" i="5" s="1"/>
  <c r="J59" i="5"/>
  <c r="K59" i="5" s="1"/>
  <c r="I58" i="5"/>
  <c r="J57" i="5"/>
  <c r="K57" i="5" s="1"/>
  <c r="J56" i="5"/>
  <c r="K56" i="5" s="1"/>
  <c r="J55" i="5"/>
  <c r="K55" i="5" s="1"/>
  <c r="J54" i="5"/>
  <c r="K54" i="5" s="1"/>
  <c r="J53" i="5"/>
  <c r="K53" i="5" s="1"/>
  <c r="I52" i="5"/>
  <c r="J51" i="5"/>
  <c r="K51" i="5" s="1"/>
  <c r="J50" i="5"/>
  <c r="K50" i="5" s="1"/>
  <c r="I49" i="5"/>
  <c r="J48" i="5"/>
  <c r="K48" i="5" s="1"/>
  <c r="J47" i="5"/>
  <c r="K47" i="5" s="1"/>
  <c r="J46" i="5"/>
  <c r="K46" i="5" s="1"/>
  <c r="J45" i="5"/>
  <c r="K45" i="5" s="1"/>
  <c r="J44" i="5"/>
  <c r="K44" i="5" s="1"/>
  <c r="J43" i="5"/>
  <c r="K43" i="5" s="1"/>
  <c r="J42" i="5"/>
  <c r="K42" i="5" s="1"/>
  <c r="J41" i="5"/>
  <c r="K41" i="5" s="1"/>
  <c r="I40" i="5"/>
  <c r="J39" i="5"/>
  <c r="K39" i="5" s="1"/>
  <c r="J38" i="5"/>
  <c r="K38" i="5" s="1"/>
  <c r="J37" i="5"/>
  <c r="K37" i="5" s="1"/>
  <c r="J36" i="5"/>
  <c r="K36" i="5" s="1"/>
  <c r="J35" i="5"/>
  <c r="K35" i="5" s="1"/>
  <c r="J34" i="5"/>
  <c r="K34" i="5" s="1"/>
  <c r="J33" i="5"/>
  <c r="K33" i="5" s="1"/>
  <c r="J32" i="5"/>
  <c r="K32" i="5" s="1"/>
  <c r="I31" i="5"/>
  <c r="J30" i="5"/>
  <c r="K30" i="5" s="1"/>
  <c r="J29" i="5"/>
  <c r="K29" i="5" s="1"/>
  <c r="J28" i="5"/>
  <c r="K28" i="5" s="1"/>
  <c r="J27" i="5"/>
  <c r="K27" i="5" s="1"/>
  <c r="J26" i="5"/>
  <c r="K26" i="5" s="1"/>
  <c r="J25" i="5"/>
  <c r="K25" i="5" s="1"/>
  <c r="J24" i="5"/>
  <c r="K24" i="5" s="1"/>
  <c r="J23" i="5"/>
  <c r="K23" i="5" s="1"/>
  <c r="I22" i="5"/>
  <c r="J21" i="5"/>
  <c r="K21" i="5" s="1"/>
  <c r="J20" i="5"/>
  <c r="K20" i="5" s="1"/>
  <c r="J19" i="5"/>
  <c r="K19" i="5" s="1"/>
  <c r="J18" i="5"/>
  <c r="K18" i="5" s="1"/>
  <c r="J17" i="5"/>
  <c r="K17" i="5" s="1"/>
  <c r="J16" i="5"/>
  <c r="K16" i="5" s="1"/>
  <c r="J15" i="5"/>
  <c r="K15" i="5" s="1"/>
  <c r="J14" i="5"/>
  <c r="K14" i="5" s="1"/>
  <c r="I13" i="5"/>
  <c r="J11" i="5"/>
  <c r="K11" i="5" s="1"/>
  <c r="J10" i="5"/>
  <c r="K10" i="5" s="1"/>
  <c r="J9" i="5"/>
  <c r="K9" i="5" s="1"/>
  <c r="D97" i="5"/>
  <c r="E97" i="5"/>
  <c r="J188" i="5" l="1"/>
  <c r="K188" i="5" s="1"/>
  <c r="J185" i="5"/>
  <c r="K185" i="5" s="1"/>
  <c r="I189" i="5"/>
  <c r="I55" i="5"/>
  <c r="J31" i="5"/>
  <c r="K31" i="5" s="1"/>
  <c r="J22" i="5"/>
  <c r="K22" i="5" s="1"/>
  <c r="I46" i="5"/>
  <c r="J40" i="5"/>
  <c r="K40" i="5" s="1"/>
  <c r="I64" i="5"/>
  <c r="I21" i="9"/>
  <c r="I20" i="9"/>
  <c r="I61" i="5"/>
  <c r="I25" i="5"/>
  <c r="J13" i="5"/>
  <c r="K13" i="5" s="1"/>
  <c r="I37" i="5"/>
  <c r="J58" i="5"/>
  <c r="K58" i="5" s="1"/>
  <c r="J67" i="5"/>
  <c r="K67" i="5" s="1"/>
  <c r="I19" i="5"/>
  <c r="J49" i="5"/>
  <c r="K49" i="5" s="1"/>
  <c r="I28" i="5"/>
  <c r="I43" i="5"/>
  <c r="I11" i="5"/>
  <c r="I16" i="5"/>
  <c r="I34" i="5"/>
  <c r="J52" i="5"/>
  <c r="K52" i="5" s="1"/>
  <c r="J70" i="5"/>
  <c r="K70" i="5" s="1"/>
  <c r="I211" i="5"/>
  <c r="I201" i="5"/>
  <c r="I190" i="5"/>
  <c r="J187" i="5"/>
  <c r="K187" i="5" s="1"/>
  <c r="I183" i="5"/>
  <c r="I179" i="5"/>
  <c r="I99" i="5"/>
  <c r="I15" i="5"/>
  <c r="I18" i="5"/>
  <c r="I21" i="5"/>
  <c r="I24" i="5"/>
  <c r="I27" i="5"/>
  <c r="I30" i="5"/>
  <c r="I33" i="5"/>
  <c r="I36" i="5"/>
  <c r="I39" i="5"/>
  <c r="I42" i="5"/>
  <c r="I45" i="5"/>
  <c r="I48" i="5"/>
  <c r="I51" i="5"/>
  <c r="I54" i="5"/>
  <c r="I57" i="5"/>
  <c r="I60" i="5"/>
  <c r="I63" i="5"/>
  <c r="I66" i="5"/>
  <c r="I69" i="5"/>
  <c r="I14" i="5"/>
  <c r="I17" i="5"/>
  <c r="I20" i="5"/>
  <c r="I23" i="5"/>
  <c r="I26" i="5"/>
  <c r="I29" i="5"/>
  <c r="I32" i="5"/>
  <c r="I35" i="5"/>
  <c r="I38" i="5"/>
  <c r="I41" i="5"/>
  <c r="I44" i="5"/>
  <c r="I47" i="5"/>
  <c r="I50" i="5"/>
  <c r="I53" i="5"/>
  <c r="I56" i="5"/>
  <c r="I59" i="5"/>
  <c r="I62" i="5"/>
  <c r="I65" i="5"/>
  <c r="I68" i="5"/>
  <c r="I71" i="5"/>
  <c r="I10" i="5"/>
  <c r="I9" i="5"/>
  <c r="J9" i="9" l="1"/>
  <c r="I9" i="9" l="1"/>
  <c r="D22" i="11"/>
  <c r="J81" i="5"/>
  <c r="K81" i="5" s="1"/>
  <c r="J82" i="5"/>
  <c r="K82" i="5" s="1"/>
  <c r="I98" i="5"/>
  <c r="J106" i="5"/>
  <c r="K106" i="5" s="1"/>
  <c r="J114" i="5"/>
  <c r="K114" i="5" s="1"/>
  <c r="J115" i="5"/>
  <c r="J140" i="5"/>
  <c r="K140" i="5" s="1"/>
  <c r="J141" i="5"/>
  <c r="K141" i="5" s="1"/>
  <c r="I142" i="5"/>
  <c r="J143" i="5"/>
  <c r="K143" i="5" s="1"/>
  <c r="J170" i="5"/>
  <c r="K170" i="5" s="1"/>
  <c r="J177" i="5"/>
  <c r="K177" i="5" s="1"/>
  <c r="D80" i="5"/>
  <c r="C22" i="11"/>
  <c r="E80" i="5"/>
  <c r="C16" i="11" l="1"/>
  <c r="J80" i="5"/>
  <c r="I105" i="5"/>
  <c r="I106" i="5"/>
  <c r="I115" i="5"/>
  <c r="E22" i="11"/>
  <c r="J105" i="5"/>
  <c r="D24" i="11"/>
  <c r="E24" i="11" s="1"/>
  <c r="J97" i="5"/>
  <c r="I141" i="5"/>
  <c r="J98" i="5"/>
  <c r="K98" i="5" s="1"/>
  <c r="I177" i="5"/>
  <c r="I170" i="5"/>
  <c r="I143" i="5"/>
  <c r="J142" i="5"/>
  <c r="K142" i="5" s="1"/>
  <c r="I140" i="5"/>
  <c r="I82" i="5"/>
  <c r="I81" i="5"/>
  <c r="I114" i="5"/>
  <c r="I97" i="5"/>
  <c r="J15" i="9"/>
  <c r="K15" i="9" s="1"/>
  <c r="I80" i="5" l="1"/>
  <c r="D16" i="11"/>
  <c r="E16" i="11" s="1"/>
  <c r="I15" i="9"/>
  <c r="J161" i="5"/>
  <c r="K161" i="5" s="1"/>
  <c r="J160" i="5"/>
  <c r="K160" i="5" s="1"/>
  <c r="J152" i="5"/>
  <c r="K152" i="5" s="1"/>
  <c r="I151" i="5"/>
  <c r="J146" i="5"/>
  <c r="K146" i="5" s="1"/>
  <c r="J137" i="5"/>
  <c r="K137" i="5" s="1"/>
  <c r="J136" i="5"/>
  <c r="K136" i="5" s="1"/>
  <c r="I135" i="5"/>
  <c r="J134" i="5"/>
  <c r="K134" i="5" s="1"/>
  <c r="I116" i="5"/>
  <c r="J113" i="5"/>
  <c r="I12" i="5"/>
  <c r="I131" i="5"/>
  <c r="J131" i="5"/>
  <c r="K131" i="5" s="1"/>
  <c r="I152" i="5" l="1"/>
  <c r="J12" i="5"/>
  <c r="K12" i="5" s="1"/>
  <c r="J135" i="5"/>
  <c r="J151" i="5"/>
  <c r="K151" i="5" s="1"/>
  <c r="I137" i="5"/>
  <c r="I134" i="5"/>
  <c r="I161" i="5"/>
  <c r="I160" i="5"/>
  <c r="I146" i="5"/>
  <c r="I136" i="5"/>
  <c r="J116" i="5"/>
  <c r="I113" i="5"/>
  <c r="I157" i="5" l="1"/>
  <c r="J104" i="5"/>
  <c r="K104" i="5" s="1"/>
  <c r="I104" i="5"/>
  <c r="I103" i="5"/>
  <c r="J102" i="5"/>
  <c r="K102" i="5" s="1"/>
  <c r="J213" i="5"/>
  <c r="K213" i="5" s="1"/>
  <c r="I198" i="5"/>
  <c r="D27" i="11"/>
  <c r="E197" i="5"/>
  <c r="C27" i="11" s="1"/>
  <c r="E100" i="5"/>
  <c r="D100" i="5"/>
  <c r="E83" i="5"/>
  <c r="E6" i="5" s="1"/>
  <c r="D83" i="5"/>
  <c r="D6" i="5" l="1"/>
  <c r="E27" i="11"/>
  <c r="J197" i="5"/>
  <c r="I197" i="5"/>
  <c r="I213" i="5"/>
  <c r="J198" i="5"/>
  <c r="K198" i="5" s="1"/>
  <c r="J157" i="5"/>
  <c r="K157" i="5" s="1"/>
  <c r="J103" i="5"/>
  <c r="K103" i="5" s="1"/>
  <c r="I102" i="5"/>
  <c r="J18" i="9" l="1"/>
  <c r="J14" i="9"/>
  <c r="J12" i="9"/>
  <c r="J11" i="9"/>
  <c r="J10" i="9"/>
  <c r="J210" i="5"/>
  <c r="J200" i="5"/>
  <c r="J159" i="5"/>
  <c r="J158" i="5"/>
  <c r="J156" i="5"/>
  <c r="J155" i="5"/>
  <c r="J154" i="5"/>
  <c r="J153" i="5"/>
  <c r="J150" i="5"/>
  <c r="J149" i="5"/>
  <c r="J148" i="5"/>
  <c r="J147" i="5"/>
  <c r="J139" i="5"/>
  <c r="J138" i="5"/>
  <c r="J133" i="5"/>
  <c r="J132" i="5"/>
  <c r="J129" i="5"/>
  <c r="J128" i="5"/>
  <c r="J127" i="5"/>
  <c r="J126" i="5"/>
  <c r="J125" i="5"/>
  <c r="J122" i="5"/>
  <c r="J121" i="5"/>
  <c r="J120" i="5"/>
  <c r="J119" i="5"/>
  <c r="J101" i="5"/>
  <c r="J86" i="5"/>
  <c r="J84" i="5"/>
  <c r="J72" i="5"/>
  <c r="J199" i="5"/>
  <c r="D6" i="9" l="1"/>
  <c r="J7" i="9"/>
  <c r="J17" i="9"/>
  <c r="J212" i="5"/>
  <c r="J208" i="5"/>
  <c r="J100" i="5"/>
  <c r="J85" i="5"/>
  <c r="J112" i="5" l="1"/>
  <c r="J7" i="5"/>
  <c r="J6" i="9"/>
  <c r="K84" i="5" l="1"/>
  <c r="I84" i="5" l="1"/>
  <c r="K14" i="9"/>
  <c r="I14" i="9" l="1"/>
  <c r="K72" i="5" l="1"/>
  <c r="I72" i="5" l="1"/>
  <c r="C30" i="11" l="1"/>
  <c r="D30" i="11" l="1"/>
  <c r="E30" i="11" s="1"/>
  <c r="I212" i="5"/>
  <c r="K119" i="5" l="1"/>
  <c r="I119" i="5"/>
  <c r="K86" i="5"/>
  <c r="I86" i="5"/>
  <c r="C18" i="11"/>
  <c r="D18" i="11" l="1"/>
  <c r="E18" i="11" s="1"/>
  <c r="I126" i="5"/>
  <c r="I122" i="5"/>
  <c r="I85" i="5" l="1"/>
  <c r="K126" i="5"/>
  <c r="K122" i="5"/>
  <c r="C17" i="11" l="1"/>
  <c r="K8" i="9"/>
  <c r="K18" i="9"/>
  <c r="K12" i="9"/>
  <c r="K11" i="9"/>
  <c r="K10" i="9"/>
  <c r="I8" i="9"/>
  <c r="I10" i="9" l="1"/>
  <c r="I11" i="9"/>
  <c r="I12" i="9"/>
  <c r="I18" i="9"/>
  <c r="I159" i="5" l="1"/>
  <c r="K158" i="5"/>
  <c r="K156" i="5"/>
  <c r="I155" i="5"/>
  <c r="I154" i="5"/>
  <c r="K153" i="5"/>
  <c r="I150" i="5"/>
  <c r="I149" i="5"/>
  <c r="I148" i="5"/>
  <c r="K147" i="5"/>
  <c r="I139" i="5"/>
  <c r="K138" i="5"/>
  <c r="K133" i="5"/>
  <c r="K132" i="5"/>
  <c r="I129" i="5"/>
  <c r="I128" i="5"/>
  <c r="I127" i="5"/>
  <c r="K125" i="5"/>
  <c r="K121" i="5"/>
  <c r="K120" i="5"/>
  <c r="K101" i="5"/>
  <c r="K159" i="5" l="1"/>
  <c r="K155" i="5"/>
  <c r="K149" i="5"/>
  <c r="K139" i="5"/>
  <c r="K154" i="5"/>
  <c r="I120" i="5"/>
  <c r="I153" i="5"/>
  <c r="I138" i="5"/>
  <c r="I132" i="5"/>
  <c r="I156" i="5"/>
  <c r="K150" i="5"/>
  <c r="K129" i="5"/>
  <c r="I121" i="5"/>
  <c r="I125" i="5"/>
  <c r="I147" i="5"/>
  <c r="K128" i="5"/>
  <c r="I133" i="5"/>
  <c r="I158" i="5"/>
  <c r="K148" i="5"/>
  <c r="K127" i="5"/>
  <c r="D28" i="11" l="1"/>
  <c r="C28" i="11"/>
  <c r="E28" i="11" l="1"/>
  <c r="I17" i="9" l="1"/>
  <c r="K210" i="5"/>
  <c r="K200" i="5"/>
  <c r="I112" i="5" l="1"/>
  <c r="D29" i="11"/>
  <c r="I210" i="5"/>
  <c r="I200" i="5"/>
  <c r="E6" i="9" l="1"/>
  <c r="I199" i="5" l="1"/>
  <c r="I208" i="5"/>
  <c r="C29" i="11"/>
  <c r="D23" i="11" l="1"/>
  <c r="C13" i="11" l="1"/>
  <c r="E29" i="11" l="1"/>
  <c r="C23" i="11" l="1"/>
  <c r="I101" i="5"/>
  <c r="E23" i="11" l="1"/>
  <c r="I100" i="5"/>
  <c r="C26" i="11"/>
  <c r="C12" i="11" s="1"/>
  <c r="D26" i="11" l="1"/>
  <c r="E26" i="11" l="1"/>
  <c r="C32" i="11" l="1"/>
  <c r="C31" i="11" l="1"/>
  <c r="C11" i="11" s="1"/>
  <c r="D31" i="11" l="1"/>
  <c r="E31" i="11" s="1"/>
  <c r="I7" i="9"/>
  <c r="D32" i="11" l="1"/>
  <c r="E32" i="11" l="1"/>
  <c r="I6" i="9"/>
  <c r="I7" i="5" l="1"/>
  <c r="D13" i="11" l="1"/>
  <c r="E13" i="11" l="1"/>
  <c r="E10" i="11" l="1"/>
  <c r="D17" i="11"/>
  <c r="I83" i="5"/>
  <c r="E17" i="11" l="1"/>
  <c r="D12" i="11"/>
  <c r="J6" i="5"/>
  <c r="I6" i="5"/>
  <c r="J83" i="5"/>
  <c r="D11" i="11" l="1"/>
  <c r="E11" i="11" s="1"/>
  <c r="E12" i="11"/>
</calcChain>
</file>

<file path=xl/sharedStrings.xml><?xml version="1.0" encoding="utf-8"?>
<sst xmlns="http://schemas.openxmlformats.org/spreadsheetml/2006/main" count="300" uniqueCount="285">
  <si>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</si>
  <si>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</si>
  <si>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</si>
  <si>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</si>
  <si>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</si>
  <si>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</si>
  <si>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</si>
  <si>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</si>
  <si>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</si>
  <si>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</si>
  <si>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</si>
  <si>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</si>
  <si>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</si>
  <si>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</si>
  <si>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</si>
  <si>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</si>
  <si>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</si>
  <si>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</si>
  <si>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</si>
  <si>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</si>
  <si>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</si>
  <si>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</si>
  <si>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</si>
  <si>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</si>
  <si>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</si>
  <si>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</si>
  <si>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</si>
  <si>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</si>
  <si>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2178583: MEJORAMIENTO DE LA CAPACIDAD RESOLUTIVA DEL SERVICIO DE NEUROCIRUGIA Y DE LA SALA DE OPERACIONES DEL HOSPITAL DOS DE MAYO</t>
  </si>
  <si>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</si>
  <si>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</si>
  <si>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</si>
  <si>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</si>
  <si>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</si>
  <si>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</si>
  <si>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</si>
  <si>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</si>
  <si>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</si>
  <si>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</si>
  <si>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</si>
  <si>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</si>
  <si>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</si>
  <si>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</si>
  <si>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</si>
  <si>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</si>
  <si>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 xml:space="preserve">
Código Unificado
</t>
  </si>
  <si>
    <t>Código Unificado</t>
  </si>
  <si>
    <t>2285839: MEJORAMIENTO Y AMPLIACION DE LOS SERVICIOS DE SALUD DEL ESTABLECIMIENTO DE SALUD LLATA, DISTRITO DE LLATA, PROVINCIA DE HUAMALIES - REGION HUANUCO</t>
  </si>
  <si>
    <t>2414624: MEJORAMIENTO Y AMPLIACION DE LOS SERVICIOS DE SALUD DEL HOSPITAL NACIONAL SERGIO ENRIQUE BERNALES LOCALIDAD DE COLLIQUE DEL DISTRITO DE COMAS - PROVINCIA DE LIMA - DEPARTAMENTO DE LIMA</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</si>
  <si>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</si>
  <si>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</si>
  <si>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</si>
  <si>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</si>
  <si>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</si>
  <si>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</si>
  <si>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</si>
  <si>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</si>
  <si>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</si>
  <si>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</si>
  <si>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</si>
  <si>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</si>
  <si>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Unidad Ejecutora 009-125: INSTITUTO NACIONAL DE REHABILITACION</t>
  </si>
  <si>
    <t>2335476: MEJORAMIENTO Y AMPLIACION DE LOS SERVICIOS DE SALUD DEL ESTABLECIMIENTO DE SALUD PARCONA EN EL DISTRITO DE PARCONA, PROVINCIA Y DEPARTAMENTO DE ICA</t>
  </si>
  <si>
    <t xml:space="preserve">     009-125: INSTITUTO NACIONAL DE REHABILITACIÓN</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</si>
  <si>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</si>
  <si>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</si>
  <si>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2250037: MEJORAMIENTO DE LA CAPACIDAD RESOLUTIVA DEL ESTABLECIMIENTO DE SALUD ESTRATEGICO DE PUTINA, PROVINCIA SAN ANTONIO DE PUTINA - REGION PUNO</t>
  </si>
  <si>
    <t xml:space="preserve">     010-126: INSTITUTO NACIONAL DE SALUD DEL NIÑO</t>
  </si>
  <si>
    <t xml:space="preserve">     028-144: HOSPITAL NACIONAL DOS DE MAYO</t>
  </si>
  <si>
    <t xml:space="preserve">                                                                                                                                                                                                                                                                                                                                                                                                                                                                                                                                                                                                                                                                              </t>
  </si>
  <si>
    <t>Unidad Ejecutora 146-1686: DIRECCION DE REDES INTEGRADAS DE SALUD LIMA ESTE</t>
  </si>
  <si>
    <t>2056337: MEJORAMIENTO DE LA ATENCION DE LAS PERSONAS CON DISCAPACIDAD DE ALTA COMPLEJIDAD EN EL INSTITUTO NACIONAL DE REHABILITACION</t>
  </si>
  <si>
    <t>2493459: ADQUISICION DE CROMATOGRAFO, CROMATOGRAFO, ANALIZADOR DE OXIGENO Y LECTOR PARA PRUEBA DE ELISA; ADEMAS DE OTROS ACTIVOS EN EL(LA) CENTRO NACIONAL DE CONTROL DE CALIDAD EN LA LOCALIDAD CHORRILLOS, DISTRITO DE CHORRILLOS, PROVINCIA LIMA, DEPARTAMENTO LIMA</t>
  </si>
  <si>
    <r>
      <t xml:space="preserve">Año de Ejecución: </t>
    </r>
    <r>
      <rPr>
        <b/>
        <sz val="10"/>
        <rFont val="Arial"/>
        <family val="2"/>
      </rPr>
      <t>2021</t>
    </r>
  </si>
  <si>
    <t>Ppto. 2021                    (PIM)</t>
  </si>
  <si>
    <t>AÑO 2021</t>
  </si>
  <si>
    <t>Ppto. Ejecución acumulada 2021</t>
  </si>
  <si>
    <t>Ppto. Ejecución Acumulada al 2020</t>
  </si>
  <si>
    <t>Ppto 2021 (PIM)</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</si>
  <si>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</si>
  <si>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</si>
  <si>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</si>
  <si>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2297121: MEJORAMIENTO DEL SERVICIO DE CIRUGIA DE CABEZA Y CUELLO DEL HOSPITAL NACIONAL DOS DE MAYO</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</si>
  <si>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</si>
  <si>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</si>
  <si>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 xml:space="preserve">2426389: ADQUISICION DE AUTOCLAVES O ESTERILIZADORES DE VAPOR, MAQUINA DE ANESTESIA CON SISTEMA DE MONITOREO COMPLETO, UNIDADES DE MONITOREO DE SIGNOS VITALES MULTI PARAMETRO, LAMPARA CIALITICA, ELECTROBISTURI, LAMPARA CIALITICA, REFRIGERADOR O NEVERA PARA PROPOSITOS GENERALES, INCUBADORAS PARA EL TRANSPORTE DE PACIENTES O ACCESORIOS, ELECTROBISTURI, ASPIRADOR DE SECRECIONES, ASPIRADOR DE SECRECIONES, INCUBADORAS O CALENTADORES DE BEBES PARA USO CLINICO, ROTADOR SEROLOGICO. </t>
  </si>
  <si>
    <t>2467215: ADQUISICION DE BOMBAS DE INFUSION DE JERINGA INTRAVENOSA, COLPOSCOPIO O VAGINOSCOPIO, EQUIPO ELECTROCARDIOGRAFO, NEBULIZADOR, MEDIDORES DE IMPEDANCIA, BANDEJAS PARA COMPRESAS, BAÑOS DE PARAFINA TERAPEUTICOS O SUS ACCESORIOS, EQUIPO DE TERAPIA LASER, EQUIPO DE FISIOTERAPIA, ASPIRADOR DE SECRECIONES, MICROSCOPIO BINOCULAR, CENTRIFUGAS, BICICLETAS ESTATICAS, EQUIPO DE TERAPIA COMBINADA, ESTERILIZACION CON GENERADOR ELECTRICO DE VAPOR, UNIDAD DENTAL, TONOMETROS PARA USO OFTALMICO, OXIMETRO DE PULSO</t>
  </si>
  <si>
    <t>Ejecución acumulada al 2021  (Devengado)</t>
  </si>
  <si>
    <t>2508544: ADQUISICION DE CONCENTRADOR DE OXIGENO; EN TRESCIENTOS ONCE ESTABLECIMIENTOS DE SALUD I.4, ESTABLECIMIENTOS DE SALUD I.3 A NIVEL NACIONAL</t>
  </si>
  <si>
    <t>2346750: MEJORAMIENTO DE LOS SERVICIOS DE SALUD DEL HOSPITAL BAMBAMARCA, CENTRO POBLADO DE BAMBAMARCA - DISTRITO DE BAMBAMARCA - PROVINCIA DE HUALGAYOC - REGION CAJAMARCA</t>
  </si>
  <si>
    <t>2381374: MEJORAMIENTO DE LOS SERVICIOS DE SALUD DEL ESTABLECIMIENTO DE SALUD MOTUPE - DISTRITO DE MOTUPE - PROVINCIA DE LAMBAYEQUE- DEPARTAMENTO DE LAMBAYEQUE</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</si>
  <si>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</si>
  <si>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</si>
  <si>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</si>
  <si>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</si>
  <si>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</si>
  <si>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2468105: REHABILITACION DE LOS SERVICIOS DE SALUD DEL ESTABLECIMIENTO DE SALUD MOYAN, DISTRITO DE INCAHUASI, PROVINCIA DE FERREÑAFE, REGION LAMBAYEQUE</t>
  </si>
  <si>
    <t>2469055: REHABILITACION DE LOS SERVICIOS DE SALUD DEL HOSPITAL DE LA AMISTAD PERU-COREA SANTA ROSA II-2, DISTRITO 26 DE OCTUBRE, PROVINCIA PIURA, REGION PIURA</t>
  </si>
  <si>
    <t>2509331: ADQUISICION DE GRUPO ELECTROGENO Y GRUPO ELECTROGENO; EN EL(LA) CENTRO DE INVESTIGACION DE ENFERMEDADES TROPICALES MAXIME KUCZYNSKI DEL CENTRO NACIONAL DE SALUD PUBLICA DEL INSTITUTO NACIONAL DE SALUD DISTRITO DE SAN JUAN BAUTISTA, PROVINCIA MAYNAS, DEPARTAMENTO LORETO</t>
  </si>
  <si>
    <t>2094808: MEJORAMIENTO DE LA CAPACIDAD RESOLUTIVA DE LOS SERVICIOS DE SALUD DEL HOSPITAL ANTONIO LORENA NIVEL III-1-CUSCO / 1</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</si>
  <si>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</si>
  <si>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</si>
  <si>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2510509: ADQUISICION DE MICROSCOPIO QUIRURGICO, LAMPARA DE HENDIDURA, MAQUINA DE ANESTESIA Y MONITOR MULTI PARAMETRO; ADEMAS DE OTROS ACTIVOS EN EL(LA) EESS INSTITUTO NACIONAL DE OFTALMOLOGIA - LIMA EN LA LOCALIDAD LIMA, DISTRITO DE LIMA, PROVINCIA LIMA, DEPARTAMENTO LIMA</t>
  </si>
  <si>
    <t>Unidad Ejecutora 027-143: HOSPITAL NACIONAL ARZOBISPO LOAYZA</t>
  </si>
  <si>
    <t>2511592: ADQUISICION DE REFRIGERADORA Y CONGELADORA; EN EL(LA) EESS HOSPITAL NACIONAL ARZOBISPO LOAYZA - LIMA EN LA LOCALIDAD LIMA, DISTRITO DE LIMA, PROVINCIA LIMA, DEPARTAMENTO LIMA</t>
  </si>
  <si>
    <t>Unidad Ejecutora 029-145: HOSPITAL DE APOYO SANTA ROSA</t>
  </si>
  <si>
    <t>2512474: ADQUISICION DE REFRIGERADORA; EN EL(LA) EESS HOSPITAL DE APOYO SANTA ROSA - PUEBLO LIBRE EN LA LOCALIDAD PUEBLO LIBRE, DISTRITO DE PUEBLO LIBRE, PROVINCIA LIMA, DEPARTAMENTO LIMA</t>
  </si>
  <si>
    <t>2088618: MEJORAMIENTO DE LA CAPACIDAD RESOLUTIVA DE LOS SERVICIOS DE SALUD PARA BRINDAR ATENCION INTEGRAL A LAS MUJERES (GESTANTES, PARTURIENTAS Y MADRES LACTANTES) Y DE NIÑOS Y NIÑAS MENORES DE 3 AÑOS EN EL DEPARTAMENTO DE UCAYALI</t>
  </si>
  <si>
    <t>2089754: EXPEDIENTES TECNICOS, ESTUDIOS DE PRE-INVERSION Y OTROS ESTUDIOS - PLAN INTEGRAL PARA LA RECONSTRUCCION CON CAMBIOS</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</si>
  <si>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</si>
  <si>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</si>
  <si>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</si>
  <si>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</si>
  <si>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2492499: RECONSTRUCCION DEL CENTRO DE SALUD INCAHUASI, DISTRITO DE INCAHUASI, PROVINCIA DE FERREÑAFE, DEPARTAMENTO DE LAMBAYEQUE</t>
  </si>
  <si>
    <t>2511070: CONSTRUCCION DE CERCO PERIMETRICO; EN EL(LA) EESS HOSPITAL SAN JUAN DE LURIGANCHO - SAN JUAN DE LURIGANCHO EN LA LOCALIDAD SAN JUAN DE LURIGANCHO, DISTRITO DE SAN JUAN DE LURIGANCHO, PROVINCIA LIMA, DEPARTAMENTO LIMA</t>
  </si>
  <si>
    <t>2271925: MEJORAMIENTO Y AMPLIACION DE LOS SERVICIOS DEL SISTEMA NACIONAL DE CIENCIA, TECNOLOGIA E INNOVACION TECNOLOGICA  1/</t>
  </si>
  <si>
    <t xml:space="preserve">      008-124: INSTITUTO NACIONAL DE OFTALMOLOGIA</t>
  </si>
  <si>
    <t xml:space="preserve">     027-143: HOSPITAL NACIONAL ARZOBISPO LOAYZA</t>
  </si>
  <si>
    <t xml:space="preserve">     029-145: HOSPITAL DE APOYO SANTA ROSA</t>
  </si>
  <si>
    <t xml:space="preserve">    125-1655: PROGRAMA NACIONAL DE INVERSIONES EN SALUD</t>
  </si>
  <si>
    <t xml:space="preserve">     143-1683: DIRECCION DE REDES INTEGRADAS DE SALUD LIMA CENTRO</t>
  </si>
  <si>
    <t xml:space="preserve">     144-1684: DIRECCIÓN DE REDES INTEGRADAS DE SALUD LIMA  NORTE          </t>
  </si>
  <si>
    <t xml:space="preserve">     145-1685: DIRECCIÓN DE REDES INTEGRADAS DE SALUD LIMA SUR</t>
  </si>
  <si>
    <t xml:space="preserve">     146-1686: DIRECCION DE REDES INTEGRADAS DE SALUD LIMA ESTE</t>
  </si>
  <si>
    <t>2505828: ADQUISICION DE AMBULANCIA FLUVIAL Y AMBULANCIA RURAL; EN SEIS ESTABLECIMIENTOS DE SALUD I.4 A NIVEL DEPARTAMENTAL</t>
  </si>
  <si>
    <t>2505831: ADQUISICION DE AMBULANCIA FLUVIAL Y AMBULANCIA URBANA; EN DOS ESTABLECIMIENTOS DE SALUD II.1, ESTABLECIMIENTOS DE SALUD II.2 A NIVEL DEPARTAMENTAL</t>
  </si>
  <si>
    <t>2505841: ADQUISICION DE AMBULANCIA URBANA; EN EL(LA) EESS HOSPITAL REGIONAL DE LORETO FELIPE SANTIAGO ARRIOLA IGLESIAS - PUNCHANA DISTRITO DE PUNCHANA, PROVINCIA MAYNAS, DEPARTAMENTO LORETO</t>
  </si>
  <si>
    <t>2508908: ADQUISICION DE CONCENTRADOR DE OXIGENO; EN CINCUENTA Y OCHO ESTABLECIMIENTOS DE SALUD I.2, ESTABLECIMIENTOS DE SALUD I.3 A NIVEL DEPARTAMENTAL</t>
  </si>
  <si>
    <t>2508911: ADQUISICION DE CONCENTRADOR DE OXIGENO; EN TRESCIENTOS OCHENTA Y CUATRO ESTABLECIMIENTOS DE SALUD I.2, ESTABLECIMIENTOS DE SALUD I.3 A NIVEL NACIONAL</t>
  </si>
  <si>
    <t>2508941: ADQUISICION DE CONCENTRADOR DE OXIGENO; EN TRESCIENTOS TRECE ESTABLECIMIENTOS DE SALUD I.2, ESTABLECIMIENTOS DE SALUD I.3 A NIVEL NACIONAL</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</si>
  <si>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</si>
  <si>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</si>
  <si>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</si>
  <si>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</si>
  <si>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</si>
  <si>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</si>
  <si>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</si>
  <si>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</si>
  <si>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</si>
  <si>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</si>
  <si>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</si>
  <si>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</si>
  <si>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</si>
  <si>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</si>
  <si>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</si>
  <si>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</si>
  <si>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</si>
  <si>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</si>
  <si>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</si>
  <si>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</si>
  <si>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</si>
  <si>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</si>
  <si>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</si>
  <si>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</si>
  <si>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</si>
  <si>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</si>
  <si>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</si>
  <si>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</si>
  <si>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</si>
  <si>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</si>
  <si>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</si>
  <si>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</si>
  <si>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</si>
  <si>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</si>
  <si>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</si>
  <si>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</si>
  <si>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</si>
  <si>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</si>
  <si>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</si>
  <si>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</si>
  <si>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</si>
  <si>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</si>
  <si>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</si>
  <si>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</si>
  <si>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</si>
  <si>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</si>
  <si>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</si>
  <si>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</si>
  <si>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</si>
  <si>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</si>
  <si>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</si>
  <si>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</si>
  <si>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</si>
  <si>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</si>
  <si>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</si>
  <si>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</si>
  <si>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2513768: ADQUISICION DE ASPIRADOR DE SECRECIONES; EN EL(LA) EESS HOSPITAL NACIONAL ARZOBISPO LOAYZA - LIMA EN LA LOCALIDAD LIMA, DISTRITO DE LIMA, PROVINCIA LIMA, DEPARTAMENTO LIMA</t>
  </si>
  <si>
    <t>2514327: ADQUISICION DE CONCENTRADOR DE OXIGENO, EQUIPO DE RAYOS X DIGITAL, ASPIRADOR DE SECRECIONES Y MONITOR DE FUNCIONES VITALES; ADEMAS DE OTROS ACTIVOS EN DOS ESTABLECIMIENTOS DE SALUD II.1, ESTABLECIMIENTOS DE SALUD II.2 A NIVEL DEPARTAMENTAL (HUANUCO)</t>
  </si>
  <si>
    <t>2515742: ADQUISICION DE CONCENTRADOR DE OXIGENO, EQUIPO DE RAYOS X DIGITAL, MONITOR DE FUNCIONES VITALES Y ASPIRADOR DE SECRECIONES; ADEMAS DE OTROS ACTIVOS EN DOS ESTABLECIMIENTOS DE SALUD II.1, ESTABLECIMIENTOS DE SALUD II.2 A NIVEL DEPARTAMENTAL (HUANCAVELICA)</t>
  </si>
  <si>
    <t>2516089: ADQUISICION DE BOMBA DE INFUSION, MONITOR DE FUNCIONES VITALES, REFRIGERADORA Y PULSIOXIMETRO; ADEMAS DE OTROS ACTIVOS EN DOS ESTABLECIMIENTOS DE SALUD II.2 A NIVEL DEPARTAMENTAL (APURIMAC)</t>
  </si>
  <si>
    <t>2516867: ADQUISICION DE BOMBA DE INFUSION, MONITOR DE FUNCIONES VITALES, REFRIGERADORA Y PULSIOXIMETRO; ADEMAS DE OTROS ACTIVOS EN EL(LA) EESS HOSP. ROMAN EGOAVIL PANDO VILLA RICA - VILLA RICA DISTRITO DE VILLA RICA, PROVINCIA OXAPAMPA, DEPARTAMENTO PASCO</t>
  </si>
  <si>
    <t>2516868: ADQUISICION DE BOMBA DE INFUSION, MONITOR DE FUNCIONES VITALES, REFRIGERADORA Y PULSIOXIMETRO; ADEMAS DE OTROS ACTIVOS EN EL(LA) EESS HOSPITAL HIPOLITO UNANUE DE TACNA - TACNA DISTRITO DE TACNA, PROVINCIA TACNA, DEPARTAMENTO TACNA</t>
  </si>
  <si>
    <t>2516869: ADQUISICION DE CONCENTRADOR DE OXIGENO, EQUIPO DE RAYOS X DIGITAL, MONITOR DE FUNCIONES VITALES Y ASPIRADOR DE SECRECIONES; ADEMAS DE OTROS ACTIVOS EN EL(LA) EESS HOSPITAL REGIONAL DE AYACUCHO MIGUEL ANGEL MARISCAL LLERENA - AYACUCHO DISTRITO DE AYACUCHO, PROVINCIA HUAMANGA, DEPARTAMENTO AYACUCHO</t>
  </si>
  <si>
    <t>2516870: ADQUISICION DE MONITOR DE FUNCIONES VITALES, ASPIRADOR DE SECRECIONES, CONCENTRADOR DE OXIGENO Y EQUIPO DE RAYOS X DIGITAL; ADEMAS DE OTROS ACTIVOS EN DOS ESTABLECIMIENTOS DE SALUD II.1 A NIVEL DEPARTAMENTAL (CUSCO)</t>
  </si>
  <si>
    <t>2514802: ADQUISICION DE PULSIOXIMETRO, EQUIPO ECOGRAFO, COCHE DE PARO EQUIPADO Y PULSIOXIMETRO; ADEMAS DE OTROS ACTIVOS EN EL(LA) EESS LOS SUREÑOS - PUENTE PIEDRA DISTRITO DE PUENTE PIEDRA,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</si>
  <si>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</si>
  <si>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2462000: REFORZAMIENTO ESTRUCTURAL DE BLOQUE DE INFRAESTRUCTURA; EN EL(LA) EESS INSTITUTO NACIONAL DE ENFERMEDADES NEOPLASICAS - SURQUILLO EN LA LOCALIDAD SURQUILLO, DISTRITO DE SURQUILLO, PROVINCIA LIMA, DEPARTAMENTO LIMA</t>
  </si>
  <si>
    <t>2479765: ADQUISICION DE MESA DE OPERACIONES HIDRAULICA/ELECTRICA, MAQUINA DE ANESTESIA, PULSIOXIMETRO Y ELECTROCARDIOGRAFO; ADEMAS DE OTROS ACTIVOS EN EL(LA) EESS INSTITUTO NACIONAL DE ENFERMEDADES NEOPLASICAS - SURQUILLO EN LA LOCALIDAD SURQUILLO, DISTRITO DE SURQUILLO, PROVINCIA LIMA, DEPARTAMENTO LIMA</t>
  </si>
  <si>
    <t>2088779: FORTALECIMIENTO DE LA ATENCION DE LOS SERVICIOS DE EMERGENCIA Y SERVICIOS ESPECIALIZADOS - NUEVO HOSPITAL EMERGENCIAS VILLA EL SALVADOR</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</si>
  <si>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</si>
  <si>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</si>
  <si>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Unidad Ejecutora 007-123: INSTITUTO NACIONAL DE CIENCIAS NEUROLOGICAS</t>
  </si>
  <si>
    <t>Unidad Ejecutora 021-137: HOSPITAL CAYETANO HEREDIA</t>
  </si>
  <si>
    <t>2517974: ADQUISICION DE CAMA CLINICA RODABLE Y PULSIOXIMETRO; EN EL(LA) EESS NACIONAL CAYETANO HEREDIA - SAN MARTIN DE PORRES HONORIO DELGADO 262 URBANIZACION INGENIERIA DISTRITO DE SAN MARTIN DE PORRES, PROVINCIA LIMA, DEPARTAMENTO LIMA</t>
  </si>
  <si>
    <t>2183907: MEJORAMIENTO Y AMPLIACION DE LOS SERVICIOS DE SALUD DEL HOSPITAL QUILLABAMBA DISTRITO DE SANTA ANA, PROVINCIA DE LA CONVENCION Y DEPARTAMENTO DE CUSCO</t>
  </si>
  <si>
    <t>2498098: ADQUISICION DE MODULO DE ATENCION TEMPORAL, ELECTROCARDIOGRAFO, BOMBA DE INFUSION Y COCHE DE PARO EQUIPADO; ADEMAS DE OTROS ACTIVOS EN EL(LA) EESS REGIONAL DE ICA - ICA DISTRITO DE ICA, PROVINCIA ICA, DEPARTAMENTO ICA</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</si>
  <si>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</si>
  <si>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</si>
  <si>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</si>
  <si>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</si>
  <si>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</si>
  <si>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</si>
  <si>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2057397: MEJORAMIENTO DE LA CAPACIDAD RESOLUTIVA DEL CENTRO DE SALUD SAN GENARO DE VILLA - MICRORED SAN GENARO DE VILLA - RED BARRANCO CHORRILLOS SURCO - DISA II LIMA SUR</t>
  </si>
  <si>
    <t xml:space="preserve">     005-121: INSTITUTO NACIONAL DE SALUD MENTAL</t>
  </si>
  <si>
    <t xml:space="preserve">     007-123: INSTITUTO NACIONAL DE CIENCIAS NEUROLOGICAS</t>
  </si>
  <si>
    <t xml:space="preserve">     021-137: HOSPITAL CAYETANO HEREDIA</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</si>
  <si>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</si>
  <si>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</si>
  <si>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Unidad Ejecutora 025-141: HOSPITAL DE APOYO DEPARTAMENTAL MARIA AUXILIADORA</t>
  </si>
  <si>
    <t>2493578: RENOVACION DE CASA DE FUERZA; ADQUISICION DE TOMOGRAFO COMPUTARIZADO MULTICORTE; EN EL(LA) EESS HOSPITAL MARIA AUXILIADORA - SAN JUAN DE MIRAFLORES EN LA LOCALIDAD CIUDAD DE DIOS, DISTRITO DE SAN JUAN DE MIRAFLORES, PROVINCIA LIMA, DEPARTAMENTO LIMA</t>
  </si>
  <si>
    <t>2520063: ADQUISICION DE CABINA DE FLUJO LAMINAR VERTICAL; EN EL(LA) EESS HOSPITAL DE APOYO SANTA ROSA - PUEBLO LIBRE EN LA LOCALIDAD PUEBLO LIBRE, DISTRITO DE PUEBLO LIBRE,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</si>
  <si>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</si>
  <si>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</si>
  <si>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</si>
  <si>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 xml:space="preserve">     025-141: HOSPITAL DE APOYO DEPARTAMENTAL MARIA
                   AUXILIADORA</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</si>
  <si>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</si>
  <si>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</si>
  <si>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2502158: ADQUISICION DE CAMARA DE FLUJO LAMINAR; EN EL(LA) EESS INSTITUTO NACIONAL DE ENFERMEDADES NEOPLASICAS - SURQUILLO EN LA LOCALIDAD SURQUILLO, DISTRITO DE SURQUILLO, PROVINCIA LIMA, DEPARTAMENTO LIMA</t>
  </si>
  <si>
    <t>2481767: ADQUISICION DE ELECTROENCEFALOGRAFO, BOMBA DE INFUSION, ELECTROCARDIOGRAFO Y NEBULIZADOR; ADEMAS DE OTROS ACTIVOS EN EL(LA) EESS INSTITUTO NACIONAL DE CIENCIAS NEUROLOGICAS - LIMA EN LA LOCALIDAD LIMA, DISTRITO DE LIMA, PROVINCIA LIMA, DEPARTAMENTO LIMA</t>
  </si>
  <si>
    <t>2522251: ADQUISICION DE CAMA CLINICA RODABLE; EN EL(LA) EESS NACIONAL CAYETANO HEREDIA - SAN MARTIN DE PORRES EN LA LOCALIDAD SAN MARTIN DE PORRES, DISTRITO DE SAN MARTIN DE PORRES, PROVINCIA LIMA, DEPARTAMENTO LIMA</t>
  </si>
  <si>
    <t>2522071: ADQUISICION DE PROCESADOR AUTOMATICO DE TEJIDOS; EN EL(LA) EESS HOSPITAL MARIA AUXILIADORA - SAN JUAN DE MIRAFLORES EN LA LOCALIDAD CIUDAD DE DIOS, DISTRITO DE SAN JUAN DE MIRAFLORES, PROVINCIA LIMA, DEPARTAMENTO LIMA</t>
  </si>
  <si>
    <t>Unidad Ejecutora 036-522: HOSPITAL CARLOS LANFRANCIO LA HOZ</t>
  </si>
  <si>
    <t>2521161: ADQUISICION DE CONGELADORA; EN EL(LA) EESS HOSPITAL CARLOS LANFRANCO LA HOZ - PUENTE PIEDRA EN LA LOCALIDAD PUENTE PIEDRA, DISTRITO DE PUENTE PIEDRA, PROVINCIA LIMA, DEPARTAMENTO LIMA</t>
  </si>
  <si>
    <t>2521299: ADQUISICION DE CENTRIFUGA PARA TUBOS, CENTRIFUGA PARA TUBOS, CENTRIFUGA PARA TUBOS Y MICROSCOPIO BINOCULAR; ADEMAS DE OTROS ACTIVOS EN EL(LA) EESS HOSPITAL CARLOS LANFRANCO LA HOZ - PUENTE PIEDRA EN LA LOCALIDAD PUENTE PIEDRA, DISTRITO DE PUENTE PIEDRA, PROVINCIA LIMA, DEPARTAMENTO LIMA</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</si>
  <si>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</si>
  <si>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</si>
  <si>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</si>
  <si>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</si>
  <si>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</si>
  <si>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</si>
  <si>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</si>
  <si>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</si>
  <si>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2521713: CREACION DE LOS SERVICIOS DE SALUD BASICOS EN LA COMUNIDAD NATIVA NUEVA ALIANZA DEL DISTRITO DE URARINAS - PROVINCIA DE LORETO - DEPARTAMENTO DE LORETO</t>
  </si>
  <si>
    <t xml:space="preserve">     036-522: HOSPITAL CARLOS LANFRANCO LA HOZ</t>
  </si>
  <si>
    <t>2426525: ADQUISICION DE MICROSCOPIO BINOCULAR, MICROSCOPIO BINOCULAR, MICROSCOPIO BINOCULAR, MICROSCOPIO BINOCULAR, MICROSCOPIO BINOCULAR, MICROSCOPIO BINOCULAR, MICROTOMOS, MICROSCOPIO BINOCULAR, INCUBADORA PARA CULTIVO MICROBIOLOGICO, MICROSCOPIO BINOCULAR, INCUBADORA PARA CULTIVO MICROBIOLOGICO, INCUBADORA PARA CULTIVO MICROBIOLOGICO, CENTRIFUGAS, CENTRIFUGAS, ESTERILIZADOR DE VAPOR, CENTRIFUGAS, CENTRIFUGAS, CENTRIFUGAS, INCUBADORA PARA CULTIVO MICROBIOLOGICO, UNIDADES DE MONITOREO DE SIGNOS VITALES</t>
  </si>
  <si>
    <t>2344910: MEJORAMIENTO Y AMPLIACION DE SERVICIOS DE SALUD DEL HOSPITAL DE CHINCHEROS II-1, RED DE SALUD VIRGEN DE COCHARCAS, DISTRITO DE CHINCHEROS - PROVINCIA DE CHINCHEROS - DEPARTAMENTO DE APURIMAC</t>
  </si>
  <si>
    <t>2427376: MEJORAMIENTO Y AMPLIACION DE LOS SERVICIOS DE SALUD DEL HOSPITAL DE APOYO TOMAS LAFORA, GUADALUPE DEL DISTRITO DE GUADALUPE - PROVINCIA DE PACASMAYO - DEPARTAMENTO DE LA LIBERTAD</t>
  </si>
  <si>
    <t>2427400: MEJORAMIENTO Y AMPLIACION SERVICIOS DE SALUD DEL CENTRO DE SALUD ENRIQUE MONTENEGRO SAN JUAN DE LURIGANCHO DEL DISTRITO DE SAN JUAN DE LURIGANCHO - PROVINCIA DE LIMA - DEPARTAMENTO DE LIMA</t>
  </si>
  <si>
    <t>2521122: ADQUISICION DE EQUIPO ECOGRAFO - ULTRASONIDO, MONITOR FETAL, MONITOR FETAL Y MONITOR FETAL; ADEMAS DE OTROS ACTIVOS EN SEIS ESTABLECIMIENTOS DE SALUD I.4 A NIVEL DISTRITAL (LIMA - LIMA - INDEPENDENCIA)</t>
  </si>
  <si>
    <t>2524087: ADQUISICION DE PLANTA GENERADORA DE OXIGENO MEDICINAL; EN EL(LA) EESS HOSPITAL CARLOS LANFRANCO LA HOZ - PUENTE PIEDRA EN LA LOCALIDAD PUENTE PIEDRA, DISTRITO DE PUENTE PIEDRA, PROVINCIA LIMA, DEPARTAMENTO LIMA</t>
  </si>
  <si>
    <t>2524166: ADQUISICION DE BALANZA DIGITAL CON TALLIMETRO, PULSIOXIMETRO, MESA PARA EXAMEN Y CURACIONES Y MESA DE ACERO INOXIDABLE RODABLE PARA MULTIPLES USOS; ADEMAS DE OTROS ACTIVOS EN EL(LA) EESS TAHUANTINSUYO BAJO - INDEPENDENCIA EN LA LOCALIDAD INDEPENDENCIA, DISTRITO DE INDEPENDENCIA, PROVINCIA LIMA, DEPARTAMENTO LIMA</t>
  </si>
  <si>
    <t>2524182: ADQUISICION DE PULSIOXIMETRO, EQUIPO ECOGRAFO, COCHE DE PARO EQUIPADO Y PULSIOXIMETRO; ADEMAS DE OTROS ACTIVOS EN EL(LA) EESS VILLA ESTELA - ANCON EN LA LOCALIDAD ANCON, DISTRITO DE ANCON, PROVINCIA LIMA, DEPARTAMENTO LIMA</t>
  </si>
  <si>
    <t>2524187: ADQUISICION DE PULSIOXIMETRO, EQUIPO ECOGRAFO, COCHE DE PARO EQUIPADO Y PULSIOXIMETRO; ADEMAS DE OTROS ACTIVOS EN EL(LA) EESS ERMITAÑO BAJO - INDEPENDENCIA EN LA LOCALIDAD INDEPENDENCIA, DISTRITO DE INDEPENDENCIA, PROVINCIA LIMA, DEPARTAMENTO LIMA</t>
  </si>
  <si>
    <t>2525365: ADQUISICION DE GRUPO ELECTROGENO, GRUPO ELECTROGENO Y GRUPO ELECTROGENO; EN EL(LA) EESS HOSPITAL DE APOYO CARABAYLLO - CARABAYLLO DISTRITO DE CARABAYLLO, PROVINCIA LIMA, DEPARTAMENTO LIMA</t>
  </si>
  <si>
    <t>2518107: ADQUISICION DE REFRIGERADORA; EN EL(LA) EESS HOSPITAL DE MEDIANA COMPLEJIDAD JOSE AGURTO TELLO - LURIGANCHO EN LA LOCALIDAD CHOSICA, DISTRITO DE LURIGANCHO, PROVINCIA LIMA, DEPARTAMENTO LIMA</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</si>
  <si>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t>
  </si>
  <si>
    <t>2386577: MEJORAMIENTO DE LOS SERVICIOS DE SALUD DEL HOSPITAL DE APOYO YUNGAY, DISTRITO Y PROVINCIA DE YUNGAY, DEPARTAMENTO ANCASH  /2</t>
  </si>
  <si>
    <t>AL MES DE SETIEMBRE 2021</t>
  </si>
  <si>
    <t>FUENTE DE INFORMACION: Transparencia Económica - Ministerio de Economía y Finanzas de fecha 02.10.2021</t>
  </si>
  <si>
    <t>DEL MINISTERIO DE SALUD AL MES DE SETIEMBRE 2021</t>
  </si>
  <si>
    <t>AL PLIEGO DEL MINISTERIO DE SALUD AL MES DE SETIEMBRE 2021</t>
  </si>
  <si>
    <t>Unidad Ejecutora 011-127: INSTITUTO NACIONAL MATERNO PERINATAL</t>
  </si>
  <si>
    <t>2525356: ADQUISICION DE EQUIPO DE EMISIONES OTOACUSTICAS, EQUIPO DE EMISIONES OTOACUSTICAS, PULSIOXIMETRO Y PULSIOXIMETRO; ADEMAS DE OTROS ACTIVOS EN EL(LA) EESS INSTITUTO NACIONAL MATERNO PERINATAL - LIMA EN LA LOCALIDAD LIMA, DISTRITO DE LIMA, PROVINCIA LIMA, DEPARTAMENTO LIMA</t>
  </si>
  <si>
    <t>2527245: ADQUISICION DE ELECTROCARDIOGRAFO Y PULSIOXIMETRO; EN EL(LA) EESS NACIONAL CAYETANO HEREDIA - SAN MARTIN DE PORRES AV. HONORIO DELGADO N°262 DISTRITO DE SAN MARTIN DE PORRES, PROVINCIA LIMA, DEPARTAMENTO LIMA</t>
  </si>
  <si>
    <t>2525579: ADQUISICION DE ELECTROBISTURI Y ; EN EL(LA) EESS HOSPITAL DE APOYO SANTA ROSA - PUEBLO LIBRE EN LA LOCALIDAD PUEBLO LIBRE, DISTRITO DE PUEBLO LIBRE, PROVINCIA LIMA, DEPARTAMENTO LIMA</t>
  </si>
  <si>
    <t>2493697: RECONSTRUCCION DE LOS SERVICIOS DE SALUD DEL P.S. LA ESTANCIA, DISTRITO DE OLMOS, PROVINCIA DE LAMBAYEQUE, REGION LAMBAYEQUE</t>
  </si>
  <si>
    <t>2493698: RECONSTRUCCION DE LOS SERVICIOS DE SALUD DEL P.S. DE TALLAPAMPA, DISTRITO DE SALAS, PROVINCIA DE LAMBAYEQUE, REGION LAMBAYEQUE</t>
  </si>
  <si>
    <t>2493706: RECONSTRUCCION DE LOS SERVICIOS DE SALUD DEL P.S. NUEVA ARICA (I-2), DISTRITO DE NUEVA ARICA, PROVINCIA DE CHILCAYO, REGION LAMBAYEQUE.</t>
  </si>
  <si>
    <t>2505654: REHABILITACION Y REPOSICION DE LOS SERVICIOS DE SALUD DEL PUESTO DE HUACACHI (I-1), DISTRITO DE HUACACHI, PROVINCIA DE HUARI, REGION ANCASH</t>
  </si>
  <si>
    <t>2512661: REHABILITACION Y REPOSICION DE LOS SERVICIOS DE SALUD DEL C.S. LA UNION, DISTRITO DE LA UNION, PROVINCIA PIURA, REGION PIURA</t>
  </si>
  <si>
    <t>2523120: REHABILITACION DE LOS SERVICIOS DE SALUD DEL PUESTO DE SALUD CHASQUITAMBO (1-2), DISTRITO DE COLQUIOC, PROVINCIA DE BOLOGNESI, REGION ANCASH</t>
  </si>
  <si>
    <t>2523479: REHABILITACION DE LOS SERVICIOS DE SALUD DEL CENTRO DE SALUD LANCONES (I-3), DISTRITO DE LANCONES, PROVINCIA DE SULLANA, REGION PIURA</t>
  </si>
  <si>
    <t>2523606: RECONSTRUCCION DE LOS SERVICIOS DE SALUD DEL CENTRO DE SALUD MORO (I-3), DISTRITO DE MORO, PROVINCIA DEL SANTA, REGION ANCASH</t>
  </si>
  <si>
    <t>2523793: REHABILITACION Y REPOSICION DE LOS SERVICIOS DE SALUD DEL CENTRO DE SALUD IGNACIO ESCUDERO, DISTRITO DE IGNACIO ESCUDERO, PROVINCIA DE SULLANA, REGION PIURA.</t>
  </si>
  <si>
    <t>2524644: REHABILITACION Y REPOSICION DE LOS SERVICIOS DE SALUD DEL CENTRO DE SALUD MIGUEL CHECA, DISTRITO DE MIGUEL CHECA, PROVINCIA DE SULLANA, REGION PIURA</t>
  </si>
  <si>
    <t>2487531: ADQUISICION DE PROBADOR DE EFICIENCIA DE FILTRACION DE PARTICULAS Y PROBADOR DE RESISTENCIA RESPIRATORIA; EN EL(LA) CENTRO NACIONAL DE CONTROL DE CALIDAD DEL INSTITUTO NACIONAL DE SALUD EN LA LOCALIDAD CHORRILLOS, DISTRITO DE CHORRILLOS, PROVINCIA LIMA, DEPARTAMENTO LIMA</t>
  </si>
  <si>
    <t>2522534: ADQUISICION DE ESCANER DE TEMPERATURA DE PRECISION Y BALANZA ANALITICA; REMODELACION DE LABORATORIO; EN EL(LA) AREA DE METROLOGIA DEL CENTRO NACIONAL DE CONTROL DE CALIDAD EN LA LOCALIDAD CHORRILLOS, DISTRITO DE CHORRILLOS, PROVINCIA LIMA, DEPARTAMENTO LIMA</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</si>
  <si>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</si>
  <si>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 xml:space="preserve">     011-127: INSTITUTO NACIONAL MATERNO PERINATAL</t>
  </si>
  <si>
    <t>Ejecución acumulada al mes de Agosto (Devengado)</t>
  </si>
  <si>
    <t>Nivel de Ejecución Mes Setiembre (Devengado)</t>
  </si>
  <si>
    <t>Ejecución acumulada al mes de Agosto   (Devengado)</t>
  </si>
  <si>
    <t>1/     CUI 2094808: Convenio suscrito con fecha 25.06.2020 entre el GORE Cusco y el MINSA para co-ejecución de la obra "Mejoramiento de la Capacidad Resolutiva de los Servicios de Salud del Hospital Antonio Lorena Nivel III-1-Cusco".
Monto Inversión por S/ 749 520 153.06
Ejecutado GORE Cusco a  Setiembre 2021: 224 925 329.20</t>
  </si>
  <si>
    <t xml:space="preserve">2/     CUI 2386577: Hospital de Apoyo Yungay, con un Monto de Inversión de S/ 112,012,200.03 y un devengado al 30.09.2021 de:
S/ 52 967 477.84  a cargo de la UE RCC  y
S/ 2,917.077.22 a cargo de la UE PRONIS
</t>
  </si>
  <si>
    <t>1/     Proyecto Multisectorial, monto de inversión por                   S/ 330,000,000 que tiene como Unidad Formuladora a la PCM - CONCYTEC, corresponde a Salud en el año 2021 un PIM de S/ 1,111,375.00 y un devengado de S/ 533 058.00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</si>
</sst>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7"/>
      <color indexed="18"/>
      <name val="Arial"/>
      <family val="2"/>
    </font>
    <font>
      <b/>
      <sz val="8"/>
      <color indexed="1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69">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3" fillId="2" borderId="5" xfId="9" applyFont="1" applyFill="1" applyBorder="1" applyAlignment="1">
      <alignment horizontal="left" wrapText="1"/>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3" fillId="0" borderId="0" xfId="0" applyFont="1" applyBorder="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17" fillId="6" borderId="4" xfId="2" applyNumberFormat="1" applyFont="1" applyFill="1" applyBorder="1" applyAlignment="1">
      <alignment horizontal="right"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0" borderId="4" xfId="0" applyNumberFormat="1" applyFont="1" applyBorder="1" applyAlignment="1">
      <alignment horizontal="right" vertical="center" wrapText="1"/>
    </xf>
    <xf numFmtId="3" fontId="20" fillId="5" borderId="2" xfId="0" applyNumberFormat="1" applyFont="1" applyFill="1" applyBorder="1" applyAlignment="1">
      <alignment horizontal="right" vertical="center" wrapText="1"/>
    </xf>
    <xf numFmtId="0" fontId="13" fillId="2" borderId="11" xfId="9" applyFont="1" applyFill="1" applyBorder="1" applyAlignment="1">
      <alignment horizontal="left" wrapText="1"/>
    </xf>
    <xf numFmtId="3" fontId="7" fillId="5" borderId="34" xfId="9" applyNumberFormat="1" applyFont="1" applyFill="1" applyBorder="1" applyAlignment="1">
      <alignment horizontal="right"/>
    </xf>
    <xf numFmtId="4" fontId="32" fillId="7" borderId="0" xfId="0" applyNumberFormat="1" applyFont="1" applyFill="1" applyBorder="1" applyAlignment="1">
      <alignment horizontal="right" vertical="center" wrapText="1"/>
    </xf>
    <xf numFmtId="3" fontId="17" fillId="6" borderId="34" xfId="2" applyNumberFormat="1" applyFont="1" applyFill="1" applyBorder="1" applyAlignment="1">
      <alignment horizontal="lef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167" fontId="21" fillId="4" borderId="2" xfId="0" applyNumberFormat="1" applyFont="1" applyFill="1" applyBorder="1" applyAlignment="1">
      <alignment horizontal="right" vertical="center"/>
    </xf>
    <xf numFmtId="0" fontId="11" fillId="3" borderId="0" xfId="10" applyFont="1" applyFill="1" applyBorder="1" applyAlignment="1">
      <alignment horizontal="center" vertical="center" wrapText="1"/>
    </xf>
    <xf numFmtId="0" fontId="7" fillId="5" borderId="5" xfId="9" applyFont="1" applyFill="1" applyBorder="1" applyAlignment="1">
      <alignment horizontal="left" wrapText="1"/>
    </xf>
    <xf numFmtId="0" fontId="23" fillId="7" borderId="5" xfId="0"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33" fillId="0" borderId="10" xfId="0" applyNumberFormat="1" applyFont="1" applyBorder="1" applyAlignment="1">
      <alignment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168" fontId="20" fillId="0" borderId="10" xfId="0" applyNumberFormat="1" applyFont="1" applyBorder="1" applyAlignment="1">
      <alignment vertical="center" wrapText="1"/>
    </xf>
    <xf numFmtId="3" fontId="34"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xf numFmtId="0" fontId="18" fillId="5" borderId="2"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E37"/>
  <sheetViews>
    <sheetView topLeftCell="B1" workbookViewId="0">
      <selection activeCell="E10" sqref="E10"/>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9" width="11.42578125" style="1"/>
    <col min="10" max="10" width="14.7109375" style="1" customWidth="1"/>
    <col min="11" max="16384" width="11.42578125" style="1"/>
  </cols>
  <sheetData>
    <row r="1" spans="2:5" ht="6.75" customHeight="1" x14ac:dyDescent="0.2">
      <c r="B1" s="141"/>
      <c r="C1" s="141"/>
      <c r="D1" s="141"/>
    </row>
    <row r="2" spans="2:5" ht="15.75" customHeight="1" x14ac:dyDescent="0.15">
      <c r="B2" s="142" t="s">
        <v>18</v>
      </c>
      <c r="C2" s="142"/>
      <c r="D2" s="142"/>
      <c r="E2" s="142"/>
    </row>
    <row r="3" spans="2:5" ht="15" customHeight="1" x14ac:dyDescent="0.15">
      <c r="B3" s="142" t="s">
        <v>257</v>
      </c>
      <c r="C3" s="142"/>
      <c r="D3" s="142"/>
      <c r="E3" s="142"/>
    </row>
    <row r="4" spans="2:5" x14ac:dyDescent="0.15">
      <c r="B4" s="143"/>
      <c r="C4" s="143"/>
      <c r="D4" s="143"/>
    </row>
    <row r="5" spans="2:5" ht="12.75" customHeight="1" x14ac:dyDescent="0.2">
      <c r="B5" s="140" t="s">
        <v>73</v>
      </c>
      <c r="C5" s="140"/>
      <c r="D5" s="140"/>
    </row>
    <row r="6" spans="2:5" ht="12.75" customHeight="1" x14ac:dyDescent="0.2">
      <c r="B6" s="140" t="s">
        <v>4</v>
      </c>
      <c r="C6" s="140"/>
      <c r="D6" s="140"/>
    </row>
    <row r="7" spans="2:5" ht="12.75" customHeight="1" thickBot="1" x14ac:dyDescent="0.25">
      <c r="B7" s="2"/>
      <c r="C7" s="2"/>
      <c r="D7" s="2"/>
    </row>
    <row r="8" spans="2:5" ht="13.5" customHeight="1" thickBot="1" x14ac:dyDescent="0.2">
      <c r="B8" s="136" t="s">
        <v>1</v>
      </c>
      <c r="C8" s="137" t="s">
        <v>2</v>
      </c>
      <c r="D8" s="138" t="s">
        <v>87</v>
      </c>
      <c r="E8" s="136" t="s">
        <v>7</v>
      </c>
    </row>
    <row r="9" spans="2:5" ht="39" customHeight="1" thickBot="1" x14ac:dyDescent="0.2">
      <c r="B9" s="136"/>
      <c r="C9" s="137"/>
      <c r="D9" s="139"/>
      <c r="E9" s="136"/>
    </row>
    <row r="10" spans="2:5" s="8" customFormat="1" ht="27" customHeight="1" thickBot="1" x14ac:dyDescent="0.25">
      <c r="B10" s="4" t="s">
        <v>0</v>
      </c>
      <c r="C10" s="7">
        <v>1056769452</v>
      </c>
      <c r="D10" s="7">
        <v>341176731</v>
      </c>
      <c r="E10" s="45">
        <f t="shared" ref="E10:E32" si="0">D10/C10%</f>
        <v>32.284878253653382</v>
      </c>
    </row>
    <row r="11" spans="2:5" s="8" customFormat="1" ht="24.75" customHeight="1" thickBot="1" x14ac:dyDescent="0.25">
      <c r="B11" s="77" t="s">
        <v>17</v>
      </c>
      <c r="C11" s="7">
        <f>C12+C31+C32</f>
        <v>1041902003</v>
      </c>
      <c r="D11" s="7">
        <f>D12+D31+D32</f>
        <v>338505437.97999996</v>
      </c>
      <c r="E11" s="45">
        <f>D11/C11%</f>
        <v>32.489181996514503</v>
      </c>
    </row>
    <row r="12" spans="2:5" ht="18" customHeight="1" x14ac:dyDescent="0.2">
      <c r="B12" s="9" t="s">
        <v>3</v>
      </c>
      <c r="C12" s="10">
        <f>SUM(C13:C30)</f>
        <v>1018347626</v>
      </c>
      <c r="D12" s="10">
        <f>SUM(D13:D30)</f>
        <v>333373133.69999999</v>
      </c>
      <c r="E12" s="78">
        <f t="shared" si="0"/>
        <v>32.736673134837751</v>
      </c>
    </row>
    <row r="13" spans="2:5" ht="20.100000000000001" customHeight="1" x14ac:dyDescent="0.2">
      <c r="B13" s="123" t="s">
        <v>20</v>
      </c>
      <c r="C13" s="110">
        <f>'PLIEGO MINSA'!E7</f>
        <v>320511573</v>
      </c>
      <c r="D13" s="84">
        <f>'PLIEGO MINSA'!H7</f>
        <v>150996711.69999999</v>
      </c>
      <c r="E13" s="12">
        <f t="shared" si="0"/>
        <v>47.111157418331345</v>
      </c>
    </row>
    <row r="14" spans="2:5" ht="20.100000000000001" customHeight="1" x14ac:dyDescent="0.2">
      <c r="B14" s="123" t="s">
        <v>213</v>
      </c>
      <c r="C14" s="110">
        <f>'PLIEGO MINSA'!E76</f>
        <v>1779897</v>
      </c>
      <c r="D14" s="84">
        <f>+'PLIEGO MINSA'!H75</f>
        <v>1254242</v>
      </c>
      <c r="E14" s="12">
        <f t="shared" si="0"/>
        <v>70.467111299136974</v>
      </c>
    </row>
    <row r="15" spans="2:5" ht="20.100000000000001" customHeight="1" x14ac:dyDescent="0.2">
      <c r="B15" s="123" t="s">
        <v>214</v>
      </c>
      <c r="C15" s="110">
        <f>'PLIEGO MINSA'!E77</f>
        <v>415500</v>
      </c>
      <c r="D15" s="84">
        <f>'PLIEGO MINSA'!H77</f>
        <v>220000</v>
      </c>
      <c r="E15" s="12">
        <f t="shared" si="0"/>
        <v>52.948255114320098</v>
      </c>
    </row>
    <row r="16" spans="2:5" ht="20.100000000000001" customHeight="1" x14ac:dyDescent="0.2">
      <c r="B16" s="124" t="s">
        <v>116</v>
      </c>
      <c r="C16" s="110">
        <f>'PLIEGO MINSA'!E80</f>
        <v>2486940</v>
      </c>
      <c r="D16" s="84">
        <f>'PLIEGO MINSA'!H80</f>
        <v>1740200</v>
      </c>
      <c r="E16" s="12">
        <f t="shared" si="0"/>
        <v>69.973541782270573</v>
      </c>
    </row>
    <row r="17" spans="2:5" ht="20.100000000000001" customHeight="1" x14ac:dyDescent="0.2">
      <c r="B17" s="123" t="s">
        <v>63</v>
      </c>
      <c r="C17" s="110">
        <f>'PLIEGO MINSA'!E83</f>
        <v>458669</v>
      </c>
      <c r="D17" s="84">
        <f>'PLIEGO MINSA'!H83</f>
        <v>20000</v>
      </c>
      <c r="E17" s="12">
        <f t="shared" si="0"/>
        <v>4.3604429337932151</v>
      </c>
    </row>
    <row r="18" spans="2:5" ht="20.100000000000001" customHeight="1" x14ac:dyDescent="0.2">
      <c r="B18" s="123" t="s">
        <v>67</v>
      </c>
      <c r="C18" s="110">
        <f>'PLIEGO MINSA'!E85</f>
        <v>961745</v>
      </c>
      <c r="D18" s="84">
        <f>'PLIEGO MINSA'!H85</f>
        <v>613945</v>
      </c>
      <c r="E18" s="12">
        <f t="shared" si="0"/>
        <v>63.836567905213954</v>
      </c>
    </row>
    <row r="19" spans="2:5" ht="20.100000000000001" customHeight="1" x14ac:dyDescent="0.2">
      <c r="B19" s="123" t="s">
        <v>278</v>
      </c>
      <c r="C19" s="110">
        <f>'PLIEGO MINSA'!E88</f>
        <v>163214</v>
      </c>
      <c r="D19" s="84"/>
      <c r="E19" s="12"/>
    </row>
    <row r="20" spans="2:5" ht="20.100000000000001" customHeight="1" x14ac:dyDescent="0.2">
      <c r="B20" s="123" t="s">
        <v>215</v>
      </c>
      <c r="C20" s="110">
        <f>'PLIEGO MINSA'!E90</f>
        <v>249722</v>
      </c>
      <c r="D20" s="84">
        <f>'PLIEGO MINSA'!H90</f>
        <v>184534</v>
      </c>
      <c r="E20" s="12">
        <f t="shared" si="0"/>
        <v>73.895772098573616</v>
      </c>
    </row>
    <row r="21" spans="2:5" ht="26.25" customHeight="1" x14ac:dyDescent="0.2">
      <c r="B21" s="123" t="s">
        <v>224</v>
      </c>
      <c r="C21" s="110">
        <f>+'PLIEGO MINSA'!E94</f>
        <v>394246</v>
      </c>
      <c r="D21" s="84">
        <f>+'PLIEGO MINSA'!H94</f>
        <v>176000</v>
      </c>
      <c r="E21" s="12">
        <f t="shared" si="0"/>
        <v>44.642177726597097</v>
      </c>
    </row>
    <row r="22" spans="2:5" ht="20.100000000000001" customHeight="1" x14ac:dyDescent="0.2">
      <c r="B22" s="123" t="s">
        <v>117</v>
      </c>
      <c r="C22" s="110">
        <f>'PLIEGO MINSA'!E97</f>
        <v>166522</v>
      </c>
      <c r="D22" s="84">
        <f>'PLIEGO MINSA'!H97</f>
        <v>64400</v>
      </c>
      <c r="E22" s="12">
        <f t="shared" si="0"/>
        <v>38.673568657594792</v>
      </c>
    </row>
    <row r="23" spans="2:5" ht="20.100000000000001" customHeight="1" x14ac:dyDescent="0.2">
      <c r="B23" s="109" t="s">
        <v>68</v>
      </c>
      <c r="C23" s="110">
        <f>'PLIEGO MINSA'!E100</f>
        <v>6652238</v>
      </c>
      <c r="D23" s="110">
        <f>'PLIEGO MINSA'!H100</f>
        <v>3737241.75</v>
      </c>
      <c r="E23" s="12">
        <f t="shared" si="0"/>
        <v>56.180217093856228</v>
      </c>
    </row>
    <row r="24" spans="2:5" ht="20.100000000000001" customHeight="1" x14ac:dyDescent="0.2">
      <c r="B24" s="109" t="s">
        <v>118</v>
      </c>
      <c r="C24" s="110">
        <f>+'PLIEGO MINSA'!E105</f>
        <v>602986</v>
      </c>
      <c r="D24" s="110">
        <f>'PLIEGO MINSA'!H105</f>
        <v>27986</v>
      </c>
      <c r="E24" s="12">
        <f t="shared" si="0"/>
        <v>4.641235451569357</v>
      </c>
    </row>
    <row r="25" spans="2:5" ht="20.100000000000001" customHeight="1" x14ac:dyDescent="0.2">
      <c r="B25" s="109" t="s">
        <v>243</v>
      </c>
      <c r="C25" s="110">
        <f>+'PLIEGO MINSA'!E109</f>
        <v>140500</v>
      </c>
      <c r="D25" s="110">
        <f>+'PLIEGO MINSA'!H109</f>
        <v>0</v>
      </c>
      <c r="E25" s="12">
        <f t="shared" ref="E25" si="1">D25/C25%</f>
        <v>0</v>
      </c>
    </row>
    <row r="26" spans="2:5" ht="20.100000000000001" customHeight="1" x14ac:dyDescent="0.2">
      <c r="B26" s="109" t="s">
        <v>119</v>
      </c>
      <c r="C26" s="110">
        <f>'PLIEGO MINSA'!E112</f>
        <v>671009568</v>
      </c>
      <c r="D26" s="110">
        <f>'PLIEGO MINSA'!H112</f>
        <v>169656906.08999997</v>
      </c>
      <c r="E26" s="111">
        <f t="shared" si="0"/>
        <v>25.283828156977933</v>
      </c>
    </row>
    <row r="27" spans="2:5" ht="19.5" customHeight="1" x14ac:dyDescent="0.2">
      <c r="B27" s="11" t="s">
        <v>120</v>
      </c>
      <c r="C27" s="110">
        <f>'PLIEGO MINSA'!E197</f>
        <v>720035</v>
      </c>
      <c r="D27" s="110">
        <f>'PLIEGO MINSA'!H197</f>
        <v>352528</v>
      </c>
      <c r="E27" s="111">
        <f t="shared" si="0"/>
        <v>48.959842229891599</v>
      </c>
    </row>
    <row r="28" spans="2:5" ht="20.100000000000001" customHeight="1" x14ac:dyDescent="0.2">
      <c r="B28" s="11" t="s">
        <v>121</v>
      </c>
      <c r="C28" s="110">
        <f>'PLIEGO MINSA'!E199</f>
        <v>8635176</v>
      </c>
      <c r="D28" s="84">
        <f>'PLIEGO MINSA'!H199</f>
        <v>2328821.81</v>
      </c>
      <c r="E28" s="111">
        <f t="shared" si="0"/>
        <v>26.969013833649715</v>
      </c>
    </row>
    <row r="29" spans="2:5" ht="20.100000000000001" customHeight="1" x14ac:dyDescent="0.2">
      <c r="B29" s="11" t="s">
        <v>122</v>
      </c>
      <c r="C29" s="110">
        <f>'PLIEGO MINSA'!E208</f>
        <v>2369997</v>
      </c>
      <c r="D29" s="110">
        <f>'PLIEGO MINSA'!H208</f>
        <v>1999617.35</v>
      </c>
      <c r="E29" s="111">
        <f t="shared" si="0"/>
        <v>84.372146884574121</v>
      </c>
    </row>
    <row r="30" spans="2:5" ht="22.5" customHeight="1" thickBot="1" x14ac:dyDescent="0.25">
      <c r="B30" s="115" t="s">
        <v>123</v>
      </c>
      <c r="C30" s="116">
        <f>'PLIEGO MINSA'!E212</f>
        <v>629098</v>
      </c>
      <c r="D30" s="116">
        <f>'PLIEGO MINSA'!H212</f>
        <v>0</v>
      </c>
      <c r="E30" s="111">
        <f t="shared" si="0"/>
        <v>0</v>
      </c>
    </row>
    <row r="31" spans="2:5" ht="17.25" customHeight="1" thickBot="1" x14ac:dyDescent="0.25">
      <c r="B31" s="69" t="s">
        <v>12</v>
      </c>
      <c r="C31" s="70">
        <f>'UE ADSCRITAS AL PLIEGO MINSA'!E7</f>
        <v>4451801</v>
      </c>
      <c r="D31" s="70">
        <f>'UE ADSCRITAS AL PLIEGO MINSA'!H7</f>
        <v>1268467.2799999998</v>
      </c>
      <c r="E31" s="71">
        <f t="shared" si="0"/>
        <v>28.493350893267685</v>
      </c>
    </row>
    <row r="32" spans="2:5" ht="19.5" customHeight="1" thickBot="1" x14ac:dyDescent="0.25">
      <c r="B32" s="69" t="s">
        <v>19</v>
      </c>
      <c r="C32" s="70">
        <f>'UE ADSCRITAS AL PLIEGO MINSA'!E17</f>
        <v>19102576</v>
      </c>
      <c r="D32" s="70">
        <f>'UE ADSCRITAS AL PLIEGO MINSA'!H17</f>
        <v>3863837</v>
      </c>
      <c r="E32" s="71">
        <f t="shared" si="0"/>
        <v>20.226785120498931</v>
      </c>
    </row>
    <row r="33" spans="2:5" ht="12.75" x14ac:dyDescent="0.2">
      <c r="C33" s="5"/>
      <c r="D33" s="46"/>
    </row>
    <row r="34" spans="2:5" ht="11.25" x14ac:dyDescent="0.2">
      <c r="B34" s="62" t="s">
        <v>258</v>
      </c>
      <c r="C34" s="64"/>
      <c r="D34" s="64"/>
    </row>
    <row r="35" spans="2:5" ht="12.75" customHeight="1" x14ac:dyDescent="0.2">
      <c r="B35" s="65" t="s">
        <v>6</v>
      </c>
      <c r="C35" s="64"/>
      <c r="D35" s="64"/>
      <c r="E35" s="5"/>
    </row>
    <row r="36" spans="2:5" ht="15.75" customHeight="1" x14ac:dyDescent="0.15">
      <c r="B36" s="134" t="s">
        <v>27</v>
      </c>
      <c r="C36" s="135"/>
      <c r="D36" s="135"/>
      <c r="E36" s="6"/>
    </row>
    <row r="37" spans="2:5" x14ac:dyDescent="0.15">
      <c r="D37" s="5"/>
    </row>
  </sheetData>
  <mergeCells count="11">
    <mergeCell ref="B6:D6"/>
    <mergeCell ref="B1:D1"/>
    <mergeCell ref="B2:E2"/>
    <mergeCell ref="B3:E3"/>
    <mergeCell ref="B4:D4"/>
    <mergeCell ref="B5:D5"/>
    <mergeCell ref="B36:D36"/>
    <mergeCell ref="B8:B9"/>
    <mergeCell ref="C8:C9"/>
    <mergeCell ref="D8:D9"/>
    <mergeCell ref="E8:E9"/>
  </mergeCells>
  <hyperlinks>
    <hyperlink ref="B36"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M1127"/>
  <sheetViews>
    <sheetView tabSelected="1" zoomScale="91" zoomScaleNormal="91" workbookViewId="0">
      <pane ySplit="7" topLeftCell="A8" activePane="bottomLeft" state="frozen"/>
      <selection pane="bottomLeft" activeCell="A8" sqref="A8"/>
    </sheetView>
  </sheetViews>
  <sheetFormatPr baseColWidth="10" defaultColWidth="11.42578125" defaultRowHeight="5.65" customHeight="1" x14ac:dyDescent="0.2"/>
  <cols>
    <col min="1" max="1" width="8.5703125" style="36" customWidth="1"/>
    <col min="2" max="2" width="41.42578125" style="44" customWidth="1"/>
    <col min="3" max="3" width="11.85546875" style="37" customWidth="1" collapsed="1"/>
    <col min="4" max="4" width="12.28515625" style="37" customWidth="1"/>
    <col min="5" max="5" width="13" style="38" customWidth="1"/>
    <col min="6" max="7" width="11.7109375" style="38" customWidth="1"/>
    <col min="8" max="8" width="11.28515625" style="20" customWidth="1"/>
    <col min="9" max="9" width="8.7109375" style="39" customWidth="1"/>
    <col min="10" max="10" width="13" style="108" customWidth="1"/>
    <col min="11" max="11" width="10.5703125" style="40" customWidth="1"/>
    <col min="12" max="12" width="11.42578125" style="20" customWidth="1"/>
    <col min="13" max="16384" width="11.42578125" style="20"/>
  </cols>
  <sheetData>
    <row r="1" spans="1:13" s="18" customFormat="1" ht="18.75" customHeight="1" x14ac:dyDescent="0.2">
      <c r="A1" s="149" t="s">
        <v>21</v>
      </c>
      <c r="B1" s="149"/>
      <c r="C1" s="149"/>
      <c r="D1" s="149"/>
      <c r="E1" s="149"/>
      <c r="F1" s="149"/>
      <c r="G1" s="149"/>
      <c r="H1" s="149"/>
      <c r="I1" s="149"/>
      <c r="J1" s="149"/>
      <c r="K1" s="149"/>
    </row>
    <row r="2" spans="1:13" s="18" customFormat="1" ht="18.75" customHeight="1" x14ac:dyDescent="0.2">
      <c r="A2" s="150" t="s">
        <v>259</v>
      </c>
      <c r="B2" s="150"/>
      <c r="C2" s="150"/>
      <c r="D2" s="150"/>
      <c r="E2" s="150"/>
      <c r="F2" s="150"/>
      <c r="G2" s="150"/>
      <c r="H2" s="150"/>
      <c r="I2" s="150"/>
      <c r="J2" s="150"/>
      <c r="K2" s="150"/>
    </row>
    <row r="3" spans="1:13" s="18" customFormat="1" ht="18.75" customHeight="1" x14ac:dyDescent="0.2">
      <c r="B3" s="117"/>
      <c r="C3" s="117"/>
      <c r="D3" s="119"/>
      <c r="E3" s="120"/>
      <c r="F3" s="120"/>
      <c r="G3" s="120"/>
      <c r="H3" s="120"/>
      <c r="I3" s="119"/>
      <c r="J3" s="120"/>
      <c r="K3" s="117"/>
    </row>
    <row r="4" spans="1:13" s="18" customFormat="1" ht="13.5" customHeight="1" x14ac:dyDescent="0.2">
      <c r="A4" s="147" t="s">
        <v>45</v>
      </c>
      <c r="B4" s="147" t="s">
        <v>5</v>
      </c>
      <c r="C4" s="155" t="s">
        <v>22</v>
      </c>
      <c r="D4" s="155" t="s">
        <v>77</v>
      </c>
      <c r="E4" s="146" t="s">
        <v>75</v>
      </c>
      <c r="F4" s="146"/>
      <c r="G4" s="146"/>
      <c r="H4" s="146"/>
      <c r="I4" s="146"/>
      <c r="J4" s="151" t="s">
        <v>8</v>
      </c>
      <c r="K4" s="153" t="s">
        <v>23</v>
      </c>
    </row>
    <row r="5" spans="1:13" s="19" customFormat="1" ht="60.75" customHeight="1" thickBot="1" x14ac:dyDescent="0.3">
      <c r="A5" s="148"/>
      <c r="B5" s="147"/>
      <c r="C5" s="156"/>
      <c r="D5" s="156"/>
      <c r="E5" s="47" t="s">
        <v>74</v>
      </c>
      <c r="F5" s="15" t="s">
        <v>279</v>
      </c>
      <c r="G5" s="15" t="s">
        <v>280</v>
      </c>
      <c r="H5" s="21" t="s">
        <v>76</v>
      </c>
      <c r="I5" s="17" t="s">
        <v>7</v>
      </c>
      <c r="J5" s="152"/>
      <c r="K5" s="154"/>
    </row>
    <row r="6" spans="1:13" s="55" customFormat="1" ht="21.75" customHeight="1" x14ac:dyDescent="0.2">
      <c r="A6" s="53"/>
      <c r="B6" s="54" t="s">
        <v>9</v>
      </c>
      <c r="C6" s="54"/>
      <c r="D6" s="51">
        <f>D7+D75+D77+D80+D83+D85+D88+D90+D94+D97+D100+D105+D109+D112+D197+D199+D208+D212</f>
        <v>935508884.0200001</v>
      </c>
      <c r="E6" s="51">
        <f>E7+E75+E77+E80+E83+E85+E88+E90+E94+E97+E100+E105+E109+E112+E197+E199+E208+E212</f>
        <v>1018347626</v>
      </c>
      <c r="F6" s="51">
        <f t="shared" ref="F6:G6" si="0">F7+F75+F77+F80+F83+F85+F88+F90+F94+F97+F100+F105+F109+F112+F197+F199+F208+F212</f>
        <v>314039083.49999994</v>
      </c>
      <c r="G6" s="51">
        <f t="shared" si="0"/>
        <v>19334050.199999999</v>
      </c>
      <c r="H6" s="51">
        <f>SUM(F6:G6)</f>
        <v>333373133.69999993</v>
      </c>
      <c r="I6" s="52">
        <f t="shared" ref="I6:I101" si="1">H6/E6%</f>
        <v>32.736673134837744</v>
      </c>
      <c r="J6" s="121">
        <f>D6+H6</f>
        <v>1268882017.72</v>
      </c>
      <c r="K6" s="54"/>
      <c r="L6" s="132"/>
      <c r="M6" s="132"/>
    </row>
    <row r="7" spans="1:13" s="55" customFormat="1" ht="33.75" customHeight="1" x14ac:dyDescent="0.2">
      <c r="A7" s="87"/>
      <c r="B7" s="85" t="s">
        <v>39</v>
      </c>
      <c r="C7" s="92"/>
      <c r="D7" s="61">
        <f t="shared" ref="D7" si="2">SUM(D8:D74)</f>
        <v>242468309.38</v>
      </c>
      <c r="E7" s="61">
        <f>SUM(E8:E74)</f>
        <v>320511573</v>
      </c>
      <c r="F7" s="61">
        <f t="shared" ref="F7:G7" si="3">SUM(F8:F74)</f>
        <v>145978828.19999999</v>
      </c>
      <c r="G7" s="61">
        <f t="shared" si="3"/>
        <v>5017883.5</v>
      </c>
      <c r="H7" s="61">
        <f t="shared" ref="H7:H70" si="4">SUM(F7:G7)</f>
        <v>150996711.69999999</v>
      </c>
      <c r="I7" s="73">
        <f t="shared" si="1"/>
        <v>47.111157418331345</v>
      </c>
      <c r="J7" s="73">
        <f t="shared" ref="J7:J80" si="5">D7+H7</f>
        <v>393465021.07999998</v>
      </c>
      <c r="K7" s="85"/>
      <c r="L7" s="132"/>
    </row>
    <row r="8" spans="1:13" ht="35.25" customHeight="1" x14ac:dyDescent="0.2">
      <c r="A8" s="29">
        <v>2088779</v>
      </c>
      <c r="B8" s="27" t="s">
        <v>198</v>
      </c>
      <c r="C8" s="28">
        <v>255270770.75</v>
      </c>
      <c r="D8" s="28">
        <v>242468309.38</v>
      </c>
      <c r="E8" s="28">
        <v>20000</v>
      </c>
      <c r="F8" s="28">
        <v>19700</v>
      </c>
      <c r="G8" s="28"/>
      <c r="H8" s="28">
        <f t="shared" si="4"/>
        <v>19700</v>
      </c>
      <c r="I8" s="72">
        <f t="shared" ref="I8" si="6">H8/E8%</f>
        <v>98.5</v>
      </c>
      <c r="J8" s="72">
        <f t="shared" ref="J8" si="7">D8+H8</f>
        <v>242488009.38</v>
      </c>
      <c r="K8" s="72">
        <f>J8/C8%</f>
        <v>94.992469630407143</v>
      </c>
    </row>
    <row r="9" spans="1:13" ht="60.75" customHeight="1" x14ac:dyDescent="0.2">
      <c r="A9" s="29">
        <v>2505828</v>
      </c>
      <c r="B9" s="27" t="s">
        <v>124</v>
      </c>
      <c r="C9" s="28">
        <v>2828716</v>
      </c>
      <c r="D9" s="28">
        <v>0</v>
      </c>
      <c r="E9" s="28">
        <v>2262972</v>
      </c>
      <c r="F9" s="28">
        <v>0</v>
      </c>
      <c r="G9" s="28"/>
      <c r="H9" s="28">
        <f t="shared" si="4"/>
        <v>0</v>
      </c>
      <c r="I9" s="72">
        <f t="shared" ref="I9:I11" si="8">H9/E9%</f>
        <v>0</v>
      </c>
      <c r="J9" s="72">
        <f t="shared" ref="J9:J11" si="9">D9+H9</f>
        <v>0</v>
      </c>
      <c r="K9" s="72">
        <f t="shared" ref="K9:K11" si="10">J9/C9%</f>
        <v>0</v>
      </c>
    </row>
    <row r="10" spans="1:13" ht="60.75" customHeight="1" x14ac:dyDescent="0.2">
      <c r="A10" s="29">
        <v>2505831</v>
      </c>
      <c r="B10" s="27" t="s">
        <v>125</v>
      </c>
      <c r="C10" s="28">
        <v>794679</v>
      </c>
      <c r="D10" s="28">
        <v>0</v>
      </c>
      <c r="E10" s="28">
        <v>397341</v>
      </c>
      <c r="F10" s="28">
        <v>0</v>
      </c>
      <c r="G10" s="28"/>
      <c r="H10" s="28">
        <f t="shared" si="4"/>
        <v>0</v>
      </c>
      <c r="I10" s="72">
        <f t="shared" si="8"/>
        <v>0</v>
      </c>
      <c r="J10" s="72">
        <f t="shared" si="9"/>
        <v>0</v>
      </c>
      <c r="K10" s="72">
        <f t="shared" si="10"/>
        <v>0</v>
      </c>
    </row>
    <row r="11" spans="1:13" ht="60.75" customHeight="1" x14ac:dyDescent="0.2">
      <c r="A11" s="29">
        <v>2505841</v>
      </c>
      <c r="B11" s="27" t="s">
        <v>126</v>
      </c>
      <c r="C11" s="28">
        <v>400000</v>
      </c>
      <c r="D11" s="28">
        <v>0</v>
      </c>
      <c r="E11" s="28">
        <v>179687</v>
      </c>
      <c r="F11" s="28">
        <v>0</v>
      </c>
      <c r="G11" s="28"/>
      <c r="H11" s="28">
        <f t="shared" si="4"/>
        <v>0</v>
      </c>
      <c r="I11" s="72">
        <f t="shared" si="8"/>
        <v>0</v>
      </c>
      <c r="J11" s="72">
        <f t="shared" si="9"/>
        <v>0</v>
      </c>
      <c r="K11" s="72">
        <f t="shared" si="10"/>
        <v>0</v>
      </c>
    </row>
    <row r="12" spans="1:13" ht="66" customHeight="1" x14ac:dyDescent="0.2">
      <c r="A12" s="29">
        <v>2508544</v>
      </c>
      <c r="B12" s="27" t="s">
        <v>88</v>
      </c>
      <c r="C12" s="28">
        <v>11405600</v>
      </c>
      <c r="D12" s="28">
        <v>0</v>
      </c>
      <c r="E12" s="28">
        <v>11405600</v>
      </c>
      <c r="F12" s="28">
        <v>11405600</v>
      </c>
      <c r="G12" s="28"/>
      <c r="H12" s="28">
        <f t="shared" si="4"/>
        <v>11405600</v>
      </c>
      <c r="I12" s="72">
        <f t="shared" ref="I12:I71" si="11">H12/E12%</f>
        <v>100</v>
      </c>
      <c r="J12" s="72">
        <f t="shared" ref="J12:J71" si="12">D12+H12</f>
        <v>11405600</v>
      </c>
      <c r="K12" s="72">
        <f>J12/C12%</f>
        <v>100</v>
      </c>
    </row>
    <row r="13" spans="1:13" ht="66" customHeight="1" x14ac:dyDescent="0.2">
      <c r="A13" s="29">
        <v>2508908</v>
      </c>
      <c r="B13" s="27" t="s">
        <v>127</v>
      </c>
      <c r="C13" s="28">
        <v>1028200</v>
      </c>
      <c r="D13" s="28">
        <v>0</v>
      </c>
      <c r="E13" s="28">
        <v>1028200</v>
      </c>
      <c r="F13" s="28">
        <v>1028200</v>
      </c>
      <c r="G13" s="28"/>
      <c r="H13" s="28">
        <f t="shared" si="4"/>
        <v>1028200</v>
      </c>
      <c r="I13" s="72">
        <f t="shared" si="11"/>
        <v>100</v>
      </c>
      <c r="J13" s="72">
        <f t="shared" si="12"/>
        <v>1028200</v>
      </c>
      <c r="K13" s="72">
        <f t="shared" ref="K13:K71" si="13">J13/C13%</f>
        <v>100</v>
      </c>
    </row>
    <row r="14" spans="1:13" ht="66" customHeight="1" x14ac:dyDescent="0.2">
      <c r="A14" s="29">
        <v>2508911</v>
      </c>
      <c r="B14" s="27" t="s">
        <v>128</v>
      </c>
      <c r="C14" s="28">
        <v>6381200</v>
      </c>
      <c r="D14" s="28">
        <v>0</v>
      </c>
      <c r="E14" s="28">
        <v>6381200</v>
      </c>
      <c r="F14" s="28">
        <v>6381200</v>
      </c>
      <c r="G14" s="28"/>
      <c r="H14" s="28">
        <f t="shared" si="4"/>
        <v>6381200</v>
      </c>
      <c r="I14" s="72">
        <f t="shared" si="11"/>
        <v>100</v>
      </c>
      <c r="J14" s="72">
        <f t="shared" si="12"/>
        <v>6381200</v>
      </c>
      <c r="K14" s="72">
        <f t="shared" si="13"/>
        <v>100</v>
      </c>
    </row>
    <row r="15" spans="1:13" ht="66" customHeight="1" x14ac:dyDescent="0.2">
      <c r="A15" s="29">
        <v>2508941</v>
      </c>
      <c r="B15" s="27" t="s">
        <v>129</v>
      </c>
      <c r="C15" s="28">
        <v>4982000</v>
      </c>
      <c r="D15" s="28">
        <v>0</v>
      </c>
      <c r="E15" s="28">
        <v>4982000</v>
      </c>
      <c r="F15" s="28">
        <v>4982000</v>
      </c>
      <c r="G15" s="28"/>
      <c r="H15" s="28">
        <f t="shared" si="4"/>
        <v>4982000</v>
      </c>
      <c r="I15" s="72">
        <f t="shared" si="11"/>
        <v>100</v>
      </c>
      <c r="J15" s="72">
        <f t="shared" si="12"/>
        <v>4982000</v>
      </c>
      <c r="K15" s="72">
        <f t="shared" si="13"/>
        <v>100</v>
      </c>
    </row>
    <row r="16" spans="1:13" ht="118.5" customHeight="1" x14ac:dyDescent="0.2">
      <c r="A16" s="29">
        <v>2509291</v>
      </c>
      <c r="B16" s="27" t="s">
        <v>130</v>
      </c>
      <c r="C16" s="28">
        <v>1572579</v>
      </c>
      <c r="D16" s="28">
        <v>0</v>
      </c>
      <c r="E16" s="28">
        <v>1661243</v>
      </c>
      <c r="F16" s="28">
        <v>1216.8</v>
      </c>
      <c r="G16" s="28">
        <v>20001</v>
      </c>
      <c r="H16" s="28">
        <f t="shared" si="4"/>
        <v>21217.8</v>
      </c>
      <c r="I16" s="72">
        <f t="shared" si="11"/>
        <v>1.2772243434584825</v>
      </c>
      <c r="J16" s="72">
        <f t="shared" si="12"/>
        <v>21217.8</v>
      </c>
      <c r="K16" s="72">
        <f t="shared" si="13"/>
        <v>1.3492358730467593</v>
      </c>
    </row>
    <row r="17" spans="1:11" ht="119.25" customHeight="1" x14ac:dyDescent="0.2">
      <c r="A17" s="29">
        <v>2509292</v>
      </c>
      <c r="B17" s="27" t="s">
        <v>131</v>
      </c>
      <c r="C17" s="28">
        <v>973111</v>
      </c>
      <c r="D17" s="28">
        <v>0</v>
      </c>
      <c r="E17" s="28">
        <v>1083618</v>
      </c>
      <c r="F17" s="28">
        <v>1267.5</v>
      </c>
      <c r="G17" s="28">
        <v>21667.75</v>
      </c>
      <c r="H17" s="28">
        <f t="shared" si="4"/>
        <v>22935.25</v>
      </c>
      <c r="I17" s="72">
        <f t="shared" si="11"/>
        <v>2.116543837403956</v>
      </c>
      <c r="J17" s="72">
        <f t="shared" si="12"/>
        <v>22935.25</v>
      </c>
      <c r="K17" s="72">
        <f t="shared" si="13"/>
        <v>2.3568996753710523</v>
      </c>
    </row>
    <row r="18" spans="1:11" ht="108" x14ac:dyDescent="0.2">
      <c r="A18" s="29">
        <v>2509293</v>
      </c>
      <c r="B18" s="27" t="s">
        <v>132</v>
      </c>
      <c r="C18" s="28">
        <v>1157494</v>
      </c>
      <c r="D18" s="28">
        <v>0</v>
      </c>
      <c r="E18" s="28">
        <v>1250292</v>
      </c>
      <c r="F18" s="28">
        <v>1115.4000000000001</v>
      </c>
      <c r="G18" s="28">
        <v>18334.25</v>
      </c>
      <c r="H18" s="28">
        <f t="shared" si="4"/>
        <v>19449.650000000001</v>
      </c>
      <c r="I18" s="72">
        <f t="shared" si="11"/>
        <v>1.555608609828744</v>
      </c>
      <c r="J18" s="72">
        <f t="shared" si="12"/>
        <v>19449.650000000001</v>
      </c>
      <c r="K18" s="72">
        <f t="shared" si="13"/>
        <v>1.6803240448762586</v>
      </c>
    </row>
    <row r="19" spans="1:11" ht="122.25" customHeight="1" x14ac:dyDescent="0.2">
      <c r="A19" s="29">
        <v>2509299</v>
      </c>
      <c r="B19" s="27" t="s">
        <v>133</v>
      </c>
      <c r="C19" s="28">
        <v>1043672</v>
      </c>
      <c r="D19" s="28">
        <v>0</v>
      </c>
      <c r="E19" s="28">
        <v>1151503</v>
      </c>
      <c r="F19" s="28">
        <v>1115.4000000000001</v>
      </c>
      <c r="G19" s="28">
        <v>20001</v>
      </c>
      <c r="H19" s="28">
        <f t="shared" si="4"/>
        <v>21116.400000000001</v>
      </c>
      <c r="I19" s="72">
        <f t="shared" si="11"/>
        <v>1.8338119831211903</v>
      </c>
      <c r="J19" s="72">
        <f t="shared" si="12"/>
        <v>21116.400000000001</v>
      </c>
      <c r="K19" s="72">
        <f t="shared" si="13"/>
        <v>2.0232793444683774</v>
      </c>
    </row>
    <row r="20" spans="1:11" ht="117.75" customHeight="1" x14ac:dyDescent="0.2">
      <c r="A20" s="29">
        <v>2509300</v>
      </c>
      <c r="B20" s="27" t="s">
        <v>134</v>
      </c>
      <c r="C20" s="28">
        <v>642575</v>
      </c>
      <c r="D20" s="28">
        <v>0</v>
      </c>
      <c r="E20" s="28">
        <v>725146</v>
      </c>
      <c r="F20" s="28">
        <v>709.8</v>
      </c>
      <c r="G20" s="28">
        <v>11667.25</v>
      </c>
      <c r="H20" s="28">
        <f t="shared" si="4"/>
        <v>12377.05</v>
      </c>
      <c r="I20" s="72">
        <f t="shared" si="11"/>
        <v>1.7068355889710485</v>
      </c>
      <c r="J20" s="72">
        <f t="shared" si="12"/>
        <v>12377.05</v>
      </c>
      <c r="K20" s="72">
        <f t="shared" si="13"/>
        <v>1.9261642609812084</v>
      </c>
    </row>
    <row r="21" spans="1:11" ht="117.75" customHeight="1" x14ac:dyDescent="0.2">
      <c r="A21" s="29">
        <v>2509303</v>
      </c>
      <c r="B21" s="27" t="s">
        <v>135</v>
      </c>
      <c r="C21" s="28">
        <v>1449678</v>
      </c>
      <c r="D21" s="28">
        <v>0</v>
      </c>
      <c r="E21" s="28">
        <v>1577609</v>
      </c>
      <c r="F21" s="28">
        <v>1419.6</v>
      </c>
      <c r="G21" s="114">
        <v>23334.5</v>
      </c>
      <c r="H21" s="28">
        <f t="shared" si="4"/>
        <v>24754.1</v>
      </c>
      <c r="I21" s="72">
        <f t="shared" si="11"/>
        <v>1.5690896793819</v>
      </c>
      <c r="J21" s="72">
        <f t="shared" si="12"/>
        <v>24754.1</v>
      </c>
      <c r="K21" s="72">
        <f t="shared" si="13"/>
        <v>1.7075585060958363</v>
      </c>
    </row>
    <row r="22" spans="1:11" ht="114.75" customHeight="1" x14ac:dyDescent="0.2">
      <c r="A22" s="29">
        <v>2509304</v>
      </c>
      <c r="B22" s="27" t="s">
        <v>136</v>
      </c>
      <c r="C22" s="28">
        <v>1186960</v>
      </c>
      <c r="D22" s="28">
        <v>0</v>
      </c>
      <c r="E22" s="28">
        <v>1280348</v>
      </c>
      <c r="F22" s="28">
        <v>811.2</v>
      </c>
      <c r="G22" s="28">
        <v>13334</v>
      </c>
      <c r="H22" s="28">
        <f t="shared" si="4"/>
        <v>14145.2</v>
      </c>
      <c r="I22" s="72">
        <f t="shared" si="11"/>
        <v>1.1047933842986439</v>
      </c>
      <c r="J22" s="72">
        <f t="shared" si="12"/>
        <v>14145.2</v>
      </c>
      <c r="K22" s="72">
        <f t="shared" si="13"/>
        <v>1.1917166543101705</v>
      </c>
    </row>
    <row r="23" spans="1:11" ht="129" customHeight="1" x14ac:dyDescent="0.2">
      <c r="A23" s="29">
        <v>2509306</v>
      </c>
      <c r="B23" s="27" t="s">
        <v>137</v>
      </c>
      <c r="C23" s="28">
        <v>1266241</v>
      </c>
      <c r="D23" s="28">
        <v>0</v>
      </c>
      <c r="E23" s="28">
        <v>1360926</v>
      </c>
      <c r="F23" s="28">
        <v>1216.8</v>
      </c>
      <c r="G23" s="28">
        <v>20001</v>
      </c>
      <c r="H23" s="28">
        <f t="shared" si="4"/>
        <v>21217.8</v>
      </c>
      <c r="I23" s="72">
        <f t="shared" si="11"/>
        <v>1.559070809140247</v>
      </c>
      <c r="J23" s="72">
        <f t="shared" si="12"/>
        <v>21217.8</v>
      </c>
      <c r="K23" s="72">
        <f t="shared" si="13"/>
        <v>1.675652581143716</v>
      </c>
    </row>
    <row r="24" spans="1:11" ht="117" customHeight="1" x14ac:dyDescent="0.2">
      <c r="A24" s="29">
        <v>2509308</v>
      </c>
      <c r="B24" s="27" t="s">
        <v>138</v>
      </c>
      <c r="C24" s="28">
        <v>1212102</v>
      </c>
      <c r="D24" s="28">
        <v>0</v>
      </c>
      <c r="E24" s="28">
        <v>1295047</v>
      </c>
      <c r="F24" s="28">
        <v>1115.4000000000001</v>
      </c>
      <c r="G24" s="28">
        <v>18334.25</v>
      </c>
      <c r="H24" s="28">
        <f t="shared" si="4"/>
        <v>19449.650000000001</v>
      </c>
      <c r="I24" s="72">
        <f t="shared" si="11"/>
        <v>1.5018489676436455</v>
      </c>
      <c r="J24" s="72">
        <f t="shared" si="12"/>
        <v>19449.650000000001</v>
      </c>
      <c r="K24" s="72">
        <f t="shared" si="13"/>
        <v>1.6046215582516983</v>
      </c>
    </row>
    <row r="25" spans="1:11" ht="117.75" customHeight="1" x14ac:dyDescent="0.2">
      <c r="A25" s="29">
        <v>2509309</v>
      </c>
      <c r="B25" s="27" t="s">
        <v>139</v>
      </c>
      <c r="C25" s="28">
        <v>1415295</v>
      </c>
      <c r="D25" s="28">
        <v>0</v>
      </c>
      <c r="E25" s="28">
        <v>1595810</v>
      </c>
      <c r="F25" s="28">
        <v>1470.3</v>
      </c>
      <c r="G25" s="28">
        <v>25001.25</v>
      </c>
      <c r="H25" s="28">
        <f t="shared" si="4"/>
        <v>26471.55</v>
      </c>
      <c r="I25" s="72">
        <f t="shared" si="11"/>
        <v>1.6588158991358619</v>
      </c>
      <c r="J25" s="72">
        <f t="shared" si="12"/>
        <v>26471.55</v>
      </c>
      <c r="K25" s="72">
        <f t="shared" si="13"/>
        <v>1.8703909785592401</v>
      </c>
    </row>
    <row r="26" spans="1:11" ht="117" customHeight="1" x14ac:dyDescent="0.2">
      <c r="A26" s="29">
        <v>2509310</v>
      </c>
      <c r="B26" s="27" t="s">
        <v>140</v>
      </c>
      <c r="C26" s="28">
        <v>907764</v>
      </c>
      <c r="D26" s="28">
        <v>0</v>
      </c>
      <c r="E26" s="28">
        <v>1010031</v>
      </c>
      <c r="F26" s="28">
        <v>1318.2</v>
      </c>
      <c r="G26" s="28">
        <v>21667.75</v>
      </c>
      <c r="H26" s="28">
        <f t="shared" si="4"/>
        <v>22985.95</v>
      </c>
      <c r="I26" s="72">
        <f t="shared" si="11"/>
        <v>2.2757667833957576</v>
      </c>
      <c r="J26" s="72">
        <f t="shared" si="12"/>
        <v>22985.95</v>
      </c>
      <c r="K26" s="72">
        <f t="shared" si="13"/>
        <v>2.5321504267629034</v>
      </c>
    </row>
    <row r="27" spans="1:11" ht="115.5" customHeight="1" x14ac:dyDescent="0.2">
      <c r="A27" s="29">
        <v>2509312</v>
      </c>
      <c r="B27" s="27" t="s">
        <v>141</v>
      </c>
      <c r="C27" s="28">
        <v>1631173</v>
      </c>
      <c r="D27" s="28">
        <v>0</v>
      </c>
      <c r="E27" s="28">
        <v>1812295</v>
      </c>
      <c r="F27" s="28">
        <v>1622.4</v>
      </c>
      <c r="G27" s="28">
        <v>26668</v>
      </c>
      <c r="H27" s="28">
        <f t="shared" si="4"/>
        <v>28290.400000000001</v>
      </c>
      <c r="I27" s="72">
        <f t="shared" si="11"/>
        <v>1.5610262126199101</v>
      </c>
      <c r="J27" s="72">
        <f t="shared" si="12"/>
        <v>28290.400000000001</v>
      </c>
      <c r="K27" s="72">
        <f t="shared" si="13"/>
        <v>1.7343592617092118</v>
      </c>
    </row>
    <row r="28" spans="1:11" ht="128.25" customHeight="1" x14ac:dyDescent="0.2">
      <c r="A28" s="29">
        <v>2509313</v>
      </c>
      <c r="B28" s="27" t="s">
        <v>142</v>
      </c>
      <c r="C28" s="28">
        <v>944532</v>
      </c>
      <c r="D28" s="28">
        <v>0</v>
      </c>
      <c r="E28" s="28">
        <v>1085805</v>
      </c>
      <c r="F28" s="28">
        <v>1115.4000000000001</v>
      </c>
      <c r="G28" s="28">
        <v>20001</v>
      </c>
      <c r="H28" s="28">
        <f t="shared" si="4"/>
        <v>21116.400000000001</v>
      </c>
      <c r="I28" s="72">
        <f t="shared" si="11"/>
        <v>1.9447690883722217</v>
      </c>
      <c r="J28" s="72">
        <f t="shared" si="12"/>
        <v>21116.400000000001</v>
      </c>
      <c r="K28" s="72">
        <f t="shared" si="13"/>
        <v>2.2356468600322703</v>
      </c>
    </row>
    <row r="29" spans="1:11" ht="108" x14ac:dyDescent="0.2">
      <c r="A29" s="29">
        <v>2509315</v>
      </c>
      <c r="B29" s="27" t="s">
        <v>143</v>
      </c>
      <c r="C29" s="28">
        <v>847512</v>
      </c>
      <c r="D29" s="28">
        <v>0</v>
      </c>
      <c r="E29" s="28">
        <v>950172</v>
      </c>
      <c r="F29" s="28">
        <v>912.6</v>
      </c>
      <c r="G29" s="28">
        <v>15000.75</v>
      </c>
      <c r="H29" s="28">
        <f t="shared" si="4"/>
        <v>15913.35</v>
      </c>
      <c r="I29" s="72">
        <f t="shared" si="11"/>
        <v>1.674786249226456</v>
      </c>
      <c r="J29" s="72">
        <f t="shared" si="12"/>
        <v>15913.35</v>
      </c>
      <c r="K29" s="72">
        <f t="shared" si="13"/>
        <v>1.8776548296661284</v>
      </c>
    </row>
    <row r="30" spans="1:11" ht="129" customHeight="1" x14ac:dyDescent="0.2">
      <c r="A30" s="29">
        <v>2509316</v>
      </c>
      <c r="B30" s="27" t="s">
        <v>144</v>
      </c>
      <c r="C30" s="28">
        <v>1217447</v>
      </c>
      <c r="D30" s="28">
        <v>0</v>
      </c>
      <c r="E30" s="28">
        <v>1316855</v>
      </c>
      <c r="F30" s="28">
        <v>912.6</v>
      </c>
      <c r="G30" s="28">
        <v>15000.75</v>
      </c>
      <c r="H30" s="28">
        <f t="shared" si="4"/>
        <v>15913.35</v>
      </c>
      <c r="I30" s="72">
        <f t="shared" si="11"/>
        <v>1.2084360085203003</v>
      </c>
      <c r="J30" s="72">
        <f t="shared" si="12"/>
        <v>15913.35</v>
      </c>
      <c r="K30" s="72">
        <f t="shared" si="13"/>
        <v>1.3071082355125112</v>
      </c>
    </row>
    <row r="31" spans="1:11" ht="132" customHeight="1" x14ac:dyDescent="0.2">
      <c r="A31" s="29">
        <v>2509318</v>
      </c>
      <c r="B31" s="27" t="s">
        <v>145</v>
      </c>
      <c r="C31" s="28">
        <v>1573453</v>
      </c>
      <c r="D31" s="28">
        <v>0</v>
      </c>
      <c r="E31" s="28">
        <v>1746724</v>
      </c>
      <c r="F31" s="28">
        <v>1571.7</v>
      </c>
      <c r="G31" s="28">
        <v>26668</v>
      </c>
      <c r="H31" s="28">
        <f t="shared" si="4"/>
        <v>28239.7</v>
      </c>
      <c r="I31" s="72">
        <f t="shared" si="11"/>
        <v>1.6167236495290611</v>
      </c>
      <c r="J31" s="72">
        <f t="shared" si="12"/>
        <v>28239.7</v>
      </c>
      <c r="K31" s="72">
        <f t="shared" si="13"/>
        <v>1.7947596782363375</v>
      </c>
    </row>
    <row r="32" spans="1:11" ht="96" x14ac:dyDescent="0.2">
      <c r="A32" s="29">
        <v>2509322</v>
      </c>
      <c r="B32" s="27" t="s">
        <v>146</v>
      </c>
      <c r="C32" s="28">
        <v>1294340</v>
      </c>
      <c r="D32" s="28">
        <v>0</v>
      </c>
      <c r="E32" s="28">
        <v>1383362</v>
      </c>
      <c r="F32" s="28">
        <v>1216.8</v>
      </c>
      <c r="G32" s="28">
        <v>20001</v>
      </c>
      <c r="H32" s="28">
        <f t="shared" si="4"/>
        <v>21217.8</v>
      </c>
      <c r="I32" s="72">
        <f t="shared" si="11"/>
        <v>1.5337850830079183</v>
      </c>
      <c r="J32" s="72">
        <f t="shared" si="12"/>
        <v>21217.8</v>
      </c>
      <c r="K32" s="72">
        <f t="shared" si="13"/>
        <v>1.6392756153715407</v>
      </c>
    </row>
    <row r="33" spans="1:11" ht="118.5" customHeight="1" x14ac:dyDescent="0.2">
      <c r="A33" s="29">
        <v>2509329</v>
      </c>
      <c r="B33" s="27" t="s">
        <v>147</v>
      </c>
      <c r="C33" s="28">
        <v>1654769</v>
      </c>
      <c r="D33" s="28">
        <v>0</v>
      </c>
      <c r="E33" s="28">
        <v>1749647</v>
      </c>
      <c r="F33" s="28">
        <v>1216.8</v>
      </c>
      <c r="G33" s="28">
        <v>20001</v>
      </c>
      <c r="H33" s="28">
        <f t="shared" si="4"/>
        <v>21217.8</v>
      </c>
      <c r="I33" s="72">
        <f t="shared" si="11"/>
        <v>1.2126903312496748</v>
      </c>
      <c r="J33" s="72">
        <f t="shared" si="12"/>
        <v>21217.8</v>
      </c>
      <c r="K33" s="72">
        <f t="shared" si="13"/>
        <v>1.2822212647203326</v>
      </c>
    </row>
    <row r="34" spans="1:11" ht="114" customHeight="1" x14ac:dyDescent="0.2">
      <c r="A34" s="29">
        <v>2509332</v>
      </c>
      <c r="B34" s="27" t="s">
        <v>148</v>
      </c>
      <c r="C34" s="28">
        <v>905644</v>
      </c>
      <c r="D34" s="28">
        <v>0</v>
      </c>
      <c r="E34" s="28">
        <v>1001402</v>
      </c>
      <c r="F34" s="28">
        <v>1318.2</v>
      </c>
      <c r="G34" s="28">
        <v>21667.75</v>
      </c>
      <c r="H34" s="28">
        <f t="shared" si="4"/>
        <v>22985.95</v>
      </c>
      <c r="I34" s="72">
        <f t="shared" si="11"/>
        <v>2.2953768816119799</v>
      </c>
      <c r="J34" s="72">
        <f t="shared" si="12"/>
        <v>22985.95</v>
      </c>
      <c r="K34" s="72">
        <f t="shared" si="13"/>
        <v>2.5380778760749254</v>
      </c>
    </row>
    <row r="35" spans="1:11" ht="116.25" customHeight="1" x14ac:dyDescent="0.2">
      <c r="A35" s="29">
        <v>2509337</v>
      </c>
      <c r="B35" s="27" t="s">
        <v>149</v>
      </c>
      <c r="C35" s="28">
        <v>1974591</v>
      </c>
      <c r="D35" s="28">
        <v>0</v>
      </c>
      <c r="E35" s="28">
        <v>2143455</v>
      </c>
      <c r="F35" s="28">
        <v>2028</v>
      </c>
      <c r="G35" s="28">
        <v>35001.75</v>
      </c>
      <c r="H35" s="28">
        <f t="shared" si="4"/>
        <v>37029.75</v>
      </c>
      <c r="I35" s="72">
        <f t="shared" si="11"/>
        <v>1.7275730071310105</v>
      </c>
      <c r="J35" s="72">
        <f t="shared" si="12"/>
        <v>37029.75</v>
      </c>
      <c r="K35" s="72">
        <f t="shared" si="13"/>
        <v>1.8753124064679723</v>
      </c>
    </row>
    <row r="36" spans="1:11" ht="116.25" customHeight="1" x14ac:dyDescent="0.2">
      <c r="A36" s="29">
        <v>2509338</v>
      </c>
      <c r="B36" s="27" t="s">
        <v>150</v>
      </c>
      <c r="C36" s="28">
        <v>1160094</v>
      </c>
      <c r="D36" s="28">
        <v>0</v>
      </c>
      <c r="E36" s="28">
        <v>1259797</v>
      </c>
      <c r="F36" s="28">
        <v>1115.4000000000001</v>
      </c>
      <c r="G36" s="28">
        <v>18334.25</v>
      </c>
      <c r="H36" s="28">
        <f t="shared" si="4"/>
        <v>19449.650000000001</v>
      </c>
      <c r="I36" s="72">
        <f t="shared" si="11"/>
        <v>1.543871750766195</v>
      </c>
      <c r="J36" s="72">
        <f t="shared" si="12"/>
        <v>19449.650000000001</v>
      </c>
      <c r="K36" s="72">
        <f t="shared" si="13"/>
        <v>1.6765581064982666</v>
      </c>
    </row>
    <row r="37" spans="1:11" ht="118.5" customHeight="1" x14ac:dyDescent="0.2">
      <c r="A37" s="29">
        <v>2509339</v>
      </c>
      <c r="B37" s="27" t="s">
        <v>151</v>
      </c>
      <c r="C37" s="28">
        <v>1283557</v>
      </c>
      <c r="D37" s="28">
        <v>0</v>
      </c>
      <c r="E37" s="28">
        <v>1402526</v>
      </c>
      <c r="F37" s="28">
        <v>1419.6</v>
      </c>
      <c r="G37" s="28">
        <v>23334.5</v>
      </c>
      <c r="H37" s="28">
        <f t="shared" si="4"/>
        <v>24754.1</v>
      </c>
      <c r="I37" s="72">
        <f t="shared" si="11"/>
        <v>1.7649654979658129</v>
      </c>
      <c r="J37" s="72">
        <f t="shared" si="12"/>
        <v>24754.1</v>
      </c>
      <c r="K37" s="72">
        <f t="shared" si="13"/>
        <v>1.9285547895418746</v>
      </c>
    </row>
    <row r="38" spans="1:11" ht="131.25" customHeight="1" x14ac:dyDescent="0.2">
      <c r="A38" s="29">
        <v>2509340</v>
      </c>
      <c r="B38" s="27" t="s">
        <v>152</v>
      </c>
      <c r="C38" s="28">
        <v>1330389</v>
      </c>
      <c r="D38" s="28">
        <v>0</v>
      </c>
      <c r="E38" s="28">
        <v>1378586</v>
      </c>
      <c r="F38" s="28">
        <v>709.8</v>
      </c>
      <c r="G38" s="28">
        <v>11667.25</v>
      </c>
      <c r="H38" s="28">
        <f t="shared" si="4"/>
        <v>12377.05</v>
      </c>
      <c r="I38" s="72">
        <f t="shared" si="11"/>
        <v>0.89780760866569065</v>
      </c>
      <c r="J38" s="72">
        <f t="shared" si="12"/>
        <v>12377.05</v>
      </c>
      <c r="K38" s="72">
        <f t="shared" si="13"/>
        <v>0.93033315819658757</v>
      </c>
    </row>
    <row r="39" spans="1:11" ht="141.75" customHeight="1" x14ac:dyDescent="0.2">
      <c r="A39" s="29">
        <v>2509341</v>
      </c>
      <c r="B39" s="27" t="s">
        <v>153</v>
      </c>
      <c r="C39" s="28">
        <v>1236259</v>
      </c>
      <c r="D39" s="28">
        <v>0</v>
      </c>
      <c r="E39" s="28">
        <v>1285972</v>
      </c>
      <c r="F39" s="28">
        <v>709.8</v>
      </c>
      <c r="G39" s="28">
        <v>11667.25</v>
      </c>
      <c r="H39" s="28">
        <f t="shared" si="4"/>
        <v>12377.05</v>
      </c>
      <c r="I39" s="72">
        <f t="shared" si="11"/>
        <v>0.96246652337686978</v>
      </c>
      <c r="J39" s="72">
        <f t="shared" si="12"/>
        <v>12377.05</v>
      </c>
      <c r="K39" s="72">
        <f t="shared" si="13"/>
        <v>1.0011696578144222</v>
      </c>
    </row>
    <row r="40" spans="1:11" ht="143.25" customHeight="1" x14ac:dyDescent="0.2">
      <c r="A40" s="29">
        <v>2509342</v>
      </c>
      <c r="B40" s="27" t="s">
        <v>154</v>
      </c>
      <c r="C40" s="28">
        <v>1428771</v>
      </c>
      <c r="D40" s="28">
        <v>0</v>
      </c>
      <c r="E40" s="28">
        <v>1501783</v>
      </c>
      <c r="F40" s="28">
        <v>1115.4000000000001</v>
      </c>
      <c r="G40" s="28">
        <v>18334.25</v>
      </c>
      <c r="H40" s="28">
        <f t="shared" si="4"/>
        <v>19449.650000000001</v>
      </c>
      <c r="I40" s="72">
        <f t="shared" si="11"/>
        <v>1.2951038865135642</v>
      </c>
      <c r="J40" s="72">
        <f t="shared" si="12"/>
        <v>19449.650000000001</v>
      </c>
      <c r="K40" s="72">
        <f t="shared" si="13"/>
        <v>1.3612853284396171</v>
      </c>
    </row>
    <row r="41" spans="1:11" ht="115.5" customHeight="1" x14ac:dyDescent="0.2">
      <c r="A41" s="29">
        <v>2509343</v>
      </c>
      <c r="B41" s="27" t="s">
        <v>155</v>
      </c>
      <c r="C41" s="28">
        <v>1601189</v>
      </c>
      <c r="D41" s="28">
        <v>0</v>
      </c>
      <c r="E41" s="28">
        <v>1736460</v>
      </c>
      <c r="F41" s="28">
        <v>1216.8</v>
      </c>
      <c r="G41" s="28">
        <v>20001</v>
      </c>
      <c r="H41" s="28">
        <f t="shared" si="4"/>
        <v>21217.8</v>
      </c>
      <c r="I41" s="72">
        <f t="shared" si="11"/>
        <v>1.221899727030856</v>
      </c>
      <c r="J41" s="72">
        <f t="shared" si="12"/>
        <v>21217.8</v>
      </c>
      <c r="K41" s="72">
        <f t="shared" si="13"/>
        <v>1.3251277644300579</v>
      </c>
    </row>
    <row r="42" spans="1:11" ht="127.5" customHeight="1" x14ac:dyDescent="0.2">
      <c r="A42" s="29">
        <v>2509351</v>
      </c>
      <c r="B42" s="27" t="s">
        <v>156</v>
      </c>
      <c r="C42" s="28">
        <v>1100304</v>
      </c>
      <c r="D42" s="28">
        <v>0</v>
      </c>
      <c r="E42" s="28">
        <v>1247609</v>
      </c>
      <c r="F42" s="28">
        <v>1318.2</v>
      </c>
      <c r="G42" s="28">
        <v>21667.75</v>
      </c>
      <c r="H42" s="28">
        <f t="shared" si="4"/>
        <v>22985.95</v>
      </c>
      <c r="I42" s="72">
        <f t="shared" si="11"/>
        <v>1.842400142993518</v>
      </c>
      <c r="J42" s="72">
        <f t="shared" si="12"/>
        <v>22985.95</v>
      </c>
      <c r="K42" s="72">
        <f t="shared" si="13"/>
        <v>2.0890544794893047</v>
      </c>
    </row>
    <row r="43" spans="1:11" ht="127.5" customHeight="1" x14ac:dyDescent="0.2">
      <c r="A43" s="29">
        <v>2509352</v>
      </c>
      <c r="B43" s="27" t="s">
        <v>157</v>
      </c>
      <c r="C43" s="28">
        <v>1169821</v>
      </c>
      <c r="D43" s="28">
        <v>0</v>
      </c>
      <c r="E43" s="28">
        <v>1268136</v>
      </c>
      <c r="F43" s="28">
        <v>1216.8</v>
      </c>
      <c r="G43" s="28">
        <v>20001</v>
      </c>
      <c r="H43" s="28">
        <f t="shared" si="4"/>
        <v>21217.8</v>
      </c>
      <c r="I43" s="72">
        <f t="shared" si="11"/>
        <v>1.6731486212835216</v>
      </c>
      <c r="J43" s="72">
        <f t="shared" si="12"/>
        <v>21217.8</v>
      </c>
      <c r="K43" s="72">
        <f t="shared" si="13"/>
        <v>1.8137646699794243</v>
      </c>
    </row>
    <row r="44" spans="1:11" ht="127.5" customHeight="1" x14ac:dyDescent="0.2">
      <c r="A44" s="29">
        <v>2509354</v>
      </c>
      <c r="B44" s="27" t="s">
        <v>158</v>
      </c>
      <c r="C44" s="28">
        <v>1012604</v>
      </c>
      <c r="D44" s="28">
        <v>0</v>
      </c>
      <c r="E44" s="28">
        <v>1124265</v>
      </c>
      <c r="F44" s="28">
        <v>1318.2</v>
      </c>
      <c r="G44" s="28">
        <v>21667.75</v>
      </c>
      <c r="H44" s="28">
        <f t="shared" si="4"/>
        <v>22985.95</v>
      </c>
      <c r="I44" s="72">
        <f t="shared" si="11"/>
        <v>2.0445313160153522</v>
      </c>
      <c r="J44" s="72">
        <f t="shared" si="12"/>
        <v>22985.95</v>
      </c>
      <c r="K44" s="72">
        <f t="shared" si="13"/>
        <v>2.2699841201496338</v>
      </c>
    </row>
    <row r="45" spans="1:11" ht="127.5" customHeight="1" x14ac:dyDescent="0.2">
      <c r="A45" s="29">
        <v>2509355</v>
      </c>
      <c r="B45" s="27" t="s">
        <v>159</v>
      </c>
      <c r="C45" s="28">
        <v>1599777</v>
      </c>
      <c r="D45" s="28">
        <v>0</v>
      </c>
      <c r="E45" s="28">
        <v>1699278</v>
      </c>
      <c r="F45" s="28">
        <v>1318.2</v>
      </c>
      <c r="G45" s="28">
        <v>21667.75</v>
      </c>
      <c r="H45" s="28">
        <f t="shared" si="4"/>
        <v>22985.95</v>
      </c>
      <c r="I45" s="72">
        <f t="shared" si="11"/>
        <v>1.3526892009429889</v>
      </c>
      <c r="J45" s="72">
        <f t="shared" si="12"/>
        <v>22985.95</v>
      </c>
      <c r="K45" s="72">
        <f t="shared" si="13"/>
        <v>1.4368221320846593</v>
      </c>
    </row>
    <row r="46" spans="1:11" ht="127.5" customHeight="1" x14ac:dyDescent="0.2">
      <c r="A46" s="29">
        <v>2509360</v>
      </c>
      <c r="B46" s="27" t="s">
        <v>160</v>
      </c>
      <c r="C46" s="28">
        <v>1107380</v>
      </c>
      <c r="D46" s="28">
        <v>0</v>
      </c>
      <c r="E46" s="28">
        <v>1254275</v>
      </c>
      <c r="F46" s="28">
        <v>1267.5</v>
      </c>
      <c r="G46" s="28">
        <v>21667.75</v>
      </c>
      <c r="H46" s="28">
        <f t="shared" si="4"/>
        <v>22935.25</v>
      </c>
      <c r="I46" s="72">
        <f t="shared" si="11"/>
        <v>1.8285663032429091</v>
      </c>
      <c r="J46" s="72">
        <f t="shared" si="12"/>
        <v>22935.25</v>
      </c>
      <c r="K46" s="72">
        <f t="shared" si="13"/>
        <v>2.0711273456266142</v>
      </c>
    </row>
    <row r="47" spans="1:11" ht="127.5" customHeight="1" x14ac:dyDescent="0.2">
      <c r="A47" s="29">
        <v>2509361</v>
      </c>
      <c r="B47" s="27" t="s">
        <v>161</v>
      </c>
      <c r="C47" s="28">
        <v>1527737</v>
      </c>
      <c r="D47" s="28">
        <v>0</v>
      </c>
      <c r="E47" s="28">
        <v>1629273</v>
      </c>
      <c r="F47" s="28">
        <v>1318.2</v>
      </c>
      <c r="G47" s="28">
        <v>21667.75</v>
      </c>
      <c r="H47" s="28">
        <f t="shared" si="4"/>
        <v>22985.95</v>
      </c>
      <c r="I47" s="72">
        <f t="shared" si="11"/>
        <v>1.4108102202638846</v>
      </c>
      <c r="J47" s="72">
        <f t="shared" si="12"/>
        <v>22985.95</v>
      </c>
      <c r="K47" s="72">
        <f t="shared" si="13"/>
        <v>1.504575067567258</v>
      </c>
    </row>
    <row r="48" spans="1:11" ht="127.5" customHeight="1" x14ac:dyDescent="0.2">
      <c r="A48" s="29">
        <v>2509366</v>
      </c>
      <c r="B48" s="27" t="s">
        <v>162</v>
      </c>
      <c r="C48" s="28">
        <v>1700273</v>
      </c>
      <c r="D48" s="28">
        <v>0</v>
      </c>
      <c r="E48" s="28">
        <v>1874506</v>
      </c>
      <c r="F48" s="28">
        <v>2028</v>
      </c>
      <c r="G48" s="28">
        <v>35001.75</v>
      </c>
      <c r="H48" s="28">
        <f t="shared" si="4"/>
        <v>37029.75</v>
      </c>
      <c r="I48" s="72">
        <f t="shared" si="11"/>
        <v>1.9754404627139095</v>
      </c>
      <c r="J48" s="72">
        <f t="shared" si="12"/>
        <v>37029.75</v>
      </c>
      <c r="K48" s="72">
        <f t="shared" si="13"/>
        <v>2.1778708477991477</v>
      </c>
    </row>
    <row r="49" spans="1:11" ht="127.5" customHeight="1" x14ac:dyDescent="0.2">
      <c r="A49" s="29">
        <v>2509371</v>
      </c>
      <c r="B49" s="27" t="s">
        <v>163</v>
      </c>
      <c r="C49" s="28">
        <v>1785047</v>
      </c>
      <c r="D49" s="28">
        <v>0</v>
      </c>
      <c r="E49" s="28">
        <v>1938182</v>
      </c>
      <c r="F49" s="28">
        <v>1318.2</v>
      </c>
      <c r="G49" s="28">
        <v>21667.75</v>
      </c>
      <c r="H49" s="28">
        <f t="shared" si="4"/>
        <v>22985.95</v>
      </c>
      <c r="I49" s="72">
        <f t="shared" si="11"/>
        <v>1.1859541570399479</v>
      </c>
      <c r="J49" s="72">
        <f t="shared" si="12"/>
        <v>22985.95</v>
      </c>
      <c r="K49" s="72">
        <f t="shared" si="13"/>
        <v>1.2876943856380252</v>
      </c>
    </row>
    <row r="50" spans="1:11" ht="127.5" customHeight="1" x14ac:dyDescent="0.2">
      <c r="A50" s="29">
        <v>2509380</v>
      </c>
      <c r="B50" s="27" t="s">
        <v>164</v>
      </c>
      <c r="C50" s="28">
        <v>1464537</v>
      </c>
      <c r="D50" s="28">
        <v>0</v>
      </c>
      <c r="E50" s="28">
        <v>1566124</v>
      </c>
      <c r="F50" s="28">
        <v>1318.2</v>
      </c>
      <c r="G50" s="28">
        <v>21667.75</v>
      </c>
      <c r="H50" s="28">
        <f t="shared" si="4"/>
        <v>22985.95</v>
      </c>
      <c r="I50" s="72">
        <f t="shared" si="11"/>
        <v>1.4676966830212679</v>
      </c>
      <c r="J50" s="72">
        <f t="shared" si="12"/>
        <v>22985.95</v>
      </c>
      <c r="K50" s="72">
        <f t="shared" si="13"/>
        <v>1.5695028531201327</v>
      </c>
    </row>
    <row r="51" spans="1:11" ht="127.5" customHeight="1" x14ac:dyDescent="0.2">
      <c r="A51" s="29">
        <v>2509386</v>
      </c>
      <c r="B51" s="27" t="s">
        <v>165</v>
      </c>
      <c r="C51" s="28">
        <v>1789460</v>
      </c>
      <c r="D51" s="28">
        <v>0</v>
      </c>
      <c r="E51" s="28">
        <v>1932879</v>
      </c>
      <c r="F51" s="28">
        <v>1216.8</v>
      </c>
      <c r="G51" s="28">
        <v>20001</v>
      </c>
      <c r="H51" s="28">
        <f t="shared" si="4"/>
        <v>21217.8</v>
      </c>
      <c r="I51" s="72">
        <f t="shared" si="11"/>
        <v>1.0977303804325049</v>
      </c>
      <c r="J51" s="72">
        <f t="shared" si="12"/>
        <v>21217.8</v>
      </c>
      <c r="K51" s="72">
        <f t="shared" si="13"/>
        <v>1.1857096554267768</v>
      </c>
    </row>
    <row r="52" spans="1:11" ht="117.75" customHeight="1" x14ac:dyDescent="0.2">
      <c r="A52" s="29">
        <v>2509395</v>
      </c>
      <c r="B52" s="27" t="s">
        <v>166</v>
      </c>
      <c r="C52" s="28">
        <v>1566785</v>
      </c>
      <c r="D52" s="28">
        <v>0</v>
      </c>
      <c r="E52" s="28">
        <v>1744498</v>
      </c>
      <c r="F52" s="28">
        <v>1470.3</v>
      </c>
      <c r="G52" s="28">
        <v>25001.25</v>
      </c>
      <c r="H52" s="28">
        <f t="shared" si="4"/>
        <v>26471.55</v>
      </c>
      <c r="I52" s="72">
        <f t="shared" si="11"/>
        <v>1.5174308024428804</v>
      </c>
      <c r="J52" s="72">
        <f t="shared" si="12"/>
        <v>26471.55</v>
      </c>
      <c r="K52" s="72">
        <f t="shared" si="13"/>
        <v>1.689545789626528</v>
      </c>
    </row>
    <row r="53" spans="1:11" ht="107.25" customHeight="1" x14ac:dyDescent="0.2">
      <c r="A53" s="29">
        <v>2509397</v>
      </c>
      <c r="B53" s="27" t="s">
        <v>167</v>
      </c>
      <c r="C53" s="28">
        <v>1156232</v>
      </c>
      <c r="D53" s="28">
        <v>0</v>
      </c>
      <c r="E53" s="28">
        <v>1245925</v>
      </c>
      <c r="F53" s="28">
        <v>1166.0999999999999</v>
      </c>
      <c r="G53" s="28">
        <v>20001</v>
      </c>
      <c r="H53" s="28">
        <f t="shared" si="4"/>
        <v>21167.1</v>
      </c>
      <c r="I53" s="72">
        <f t="shared" si="11"/>
        <v>1.6989064349780283</v>
      </c>
      <c r="J53" s="72">
        <f t="shared" si="12"/>
        <v>21167.1</v>
      </c>
      <c r="K53" s="72">
        <f t="shared" si="13"/>
        <v>1.8306966076012425</v>
      </c>
    </row>
    <row r="54" spans="1:11" ht="107.25" customHeight="1" x14ac:dyDescent="0.2">
      <c r="A54" s="29">
        <v>2509403</v>
      </c>
      <c r="B54" s="27" t="s">
        <v>168</v>
      </c>
      <c r="C54" s="28">
        <v>1193920</v>
      </c>
      <c r="D54" s="28">
        <v>0</v>
      </c>
      <c r="E54" s="28">
        <v>1288814</v>
      </c>
      <c r="F54" s="28">
        <v>1318.2</v>
      </c>
      <c r="G54" s="28">
        <v>21667.75</v>
      </c>
      <c r="H54" s="28">
        <f t="shared" si="4"/>
        <v>22985.95</v>
      </c>
      <c r="I54" s="72">
        <f t="shared" si="11"/>
        <v>1.7834962996987931</v>
      </c>
      <c r="J54" s="72">
        <f t="shared" si="12"/>
        <v>22985.95</v>
      </c>
      <c r="K54" s="72">
        <f t="shared" si="13"/>
        <v>1.9252504355400697</v>
      </c>
    </row>
    <row r="55" spans="1:11" ht="120.75" customHeight="1" x14ac:dyDescent="0.2">
      <c r="A55" s="29">
        <v>2509405</v>
      </c>
      <c r="B55" s="27" t="s">
        <v>169</v>
      </c>
      <c r="C55" s="28">
        <v>900930</v>
      </c>
      <c r="D55" s="28">
        <v>0</v>
      </c>
      <c r="E55" s="28">
        <v>1014058</v>
      </c>
      <c r="F55" s="28">
        <v>1014</v>
      </c>
      <c r="G55" s="28">
        <v>16667.5</v>
      </c>
      <c r="H55" s="28">
        <f t="shared" si="4"/>
        <v>17681.5</v>
      </c>
      <c r="I55" s="72">
        <f t="shared" si="11"/>
        <v>1.7436379378694316</v>
      </c>
      <c r="J55" s="72">
        <f t="shared" si="12"/>
        <v>17681.5</v>
      </c>
      <c r="K55" s="72">
        <f t="shared" si="13"/>
        <v>1.9625831085655936</v>
      </c>
    </row>
    <row r="56" spans="1:11" ht="119.25" customHeight="1" x14ac:dyDescent="0.2">
      <c r="A56" s="29">
        <v>2509408</v>
      </c>
      <c r="B56" s="27" t="s">
        <v>170</v>
      </c>
      <c r="C56" s="28">
        <v>1358406</v>
      </c>
      <c r="D56" s="28">
        <v>0</v>
      </c>
      <c r="E56" s="28">
        <v>1518715</v>
      </c>
      <c r="F56" s="28">
        <v>1419.6</v>
      </c>
      <c r="G56" s="28">
        <v>23334.5</v>
      </c>
      <c r="H56" s="28">
        <f t="shared" si="4"/>
        <v>24754.1</v>
      </c>
      <c r="I56" s="72">
        <f t="shared" si="11"/>
        <v>1.6299371508149982</v>
      </c>
      <c r="J56" s="72">
        <f t="shared" si="12"/>
        <v>24754.1</v>
      </c>
      <c r="K56" s="72">
        <f t="shared" si="13"/>
        <v>1.82229024312319</v>
      </c>
    </row>
    <row r="57" spans="1:11" ht="112.5" customHeight="1" x14ac:dyDescent="0.2">
      <c r="A57" s="29">
        <v>2509412</v>
      </c>
      <c r="B57" s="27" t="s">
        <v>171</v>
      </c>
      <c r="C57" s="28">
        <v>1383512</v>
      </c>
      <c r="D57" s="28">
        <v>0</v>
      </c>
      <c r="E57" s="28">
        <v>1455646</v>
      </c>
      <c r="F57" s="28">
        <v>1115.4000000000001</v>
      </c>
      <c r="G57" s="28">
        <v>18334.25</v>
      </c>
      <c r="H57" s="28">
        <f t="shared" si="4"/>
        <v>19449.650000000001</v>
      </c>
      <c r="I57" s="72">
        <f t="shared" si="11"/>
        <v>1.3361524711365265</v>
      </c>
      <c r="J57" s="72">
        <f t="shared" si="12"/>
        <v>19449.650000000001</v>
      </c>
      <c r="K57" s="72">
        <f t="shared" si="13"/>
        <v>1.4058172245705134</v>
      </c>
    </row>
    <row r="58" spans="1:11" ht="108.75" customHeight="1" x14ac:dyDescent="0.2">
      <c r="A58" s="29">
        <v>2509419</v>
      </c>
      <c r="B58" s="27" t="s">
        <v>172</v>
      </c>
      <c r="C58" s="28">
        <v>1341885</v>
      </c>
      <c r="D58" s="28">
        <v>0</v>
      </c>
      <c r="E58" s="28">
        <v>1409962</v>
      </c>
      <c r="F58" s="28">
        <v>1014</v>
      </c>
      <c r="G58" s="28">
        <v>16667.5</v>
      </c>
      <c r="H58" s="28">
        <f t="shared" si="4"/>
        <v>17681.5</v>
      </c>
      <c r="I58" s="72">
        <f t="shared" si="11"/>
        <v>1.2540408890452366</v>
      </c>
      <c r="J58" s="72">
        <f t="shared" si="12"/>
        <v>17681.5</v>
      </c>
      <c r="K58" s="72">
        <f t="shared" si="13"/>
        <v>1.3176613495195191</v>
      </c>
    </row>
    <row r="59" spans="1:11" ht="122.25" customHeight="1" x14ac:dyDescent="0.2">
      <c r="A59" s="29">
        <v>2509420</v>
      </c>
      <c r="B59" s="27" t="s">
        <v>173</v>
      </c>
      <c r="C59" s="28">
        <v>714951</v>
      </c>
      <c r="D59" s="28">
        <v>0</v>
      </c>
      <c r="E59" s="28">
        <v>764149</v>
      </c>
      <c r="F59" s="28">
        <v>811.2</v>
      </c>
      <c r="G59" s="28">
        <v>13334</v>
      </c>
      <c r="H59" s="28">
        <f t="shared" si="4"/>
        <v>14145.2</v>
      </c>
      <c r="I59" s="72">
        <f t="shared" si="11"/>
        <v>1.8511049546619835</v>
      </c>
      <c r="J59" s="72">
        <f t="shared" si="12"/>
        <v>14145.2</v>
      </c>
      <c r="K59" s="72">
        <f t="shared" si="13"/>
        <v>1.9784852388485366</v>
      </c>
    </row>
    <row r="60" spans="1:11" ht="127.5" customHeight="1" x14ac:dyDescent="0.2">
      <c r="A60" s="29">
        <v>2509423</v>
      </c>
      <c r="B60" s="27" t="s">
        <v>174</v>
      </c>
      <c r="C60" s="28">
        <v>1520604</v>
      </c>
      <c r="D60" s="28">
        <v>0</v>
      </c>
      <c r="E60" s="28">
        <v>1620177</v>
      </c>
      <c r="F60" s="28">
        <v>1622.4</v>
      </c>
      <c r="G60" s="28">
        <v>26668</v>
      </c>
      <c r="H60" s="28">
        <f t="shared" si="4"/>
        <v>28290.400000000001</v>
      </c>
      <c r="I60" s="72">
        <f t="shared" si="11"/>
        <v>1.74613020676136</v>
      </c>
      <c r="J60" s="72">
        <f t="shared" si="12"/>
        <v>28290.400000000001</v>
      </c>
      <c r="K60" s="72">
        <f t="shared" si="13"/>
        <v>1.8604712337992009</v>
      </c>
    </row>
    <row r="61" spans="1:11" ht="127.5" customHeight="1" x14ac:dyDescent="0.2">
      <c r="A61" s="29">
        <v>2509431</v>
      </c>
      <c r="B61" s="27" t="s">
        <v>175</v>
      </c>
      <c r="C61" s="28">
        <v>1468490</v>
      </c>
      <c r="D61" s="28">
        <v>0</v>
      </c>
      <c r="E61" s="28">
        <v>1606827</v>
      </c>
      <c r="F61" s="28">
        <v>1115.4000000000001</v>
      </c>
      <c r="G61" s="28">
        <v>20001</v>
      </c>
      <c r="H61" s="28">
        <f t="shared" si="4"/>
        <v>21116.400000000001</v>
      </c>
      <c r="I61" s="72">
        <f t="shared" si="11"/>
        <v>1.3141676110744966</v>
      </c>
      <c r="J61" s="72">
        <f t="shared" si="12"/>
        <v>21116.400000000001</v>
      </c>
      <c r="K61" s="72">
        <f t="shared" si="13"/>
        <v>1.4379668911603076</v>
      </c>
    </row>
    <row r="62" spans="1:11" ht="127.5" customHeight="1" x14ac:dyDescent="0.2">
      <c r="A62" s="29">
        <v>2509436</v>
      </c>
      <c r="B62" s="27" t="s">
        <v>176</v>
      </c>
      <c r="C62" s="28">
        <v>1262342</v>
      </c>
      <c r="D62" s="28">
        <v>0</v>
      </c>
      <c r="E62" s="28">
        <v>1366271</v>
      </c>
      <c r="F62" s="28">
        <v>1064.7</v>
      </c>
      <c r="G62" s="28">
        <v>18334.25</v>
      </c>
      <c r="H62" s="28">
        <f t="shared" si="4"/>
        <v>19398.95</v>
      </c>
      <c r="I62" s="72">
        <f t="shared" si="11"/>
        <v>1.4198464287099706</v>
      </c>
      <c r="J62" s="72">
        <f t="shared" si="12"/>
        <v>19398.95</v>
      </c>
      <c r="K62" s="72">
        <f t="shared" si="13"/>
        <v>1.5367428161306524</v>
      </c>
    </row>
    <row r="63" spans="1:11" ht="127.5" customHeight="1" x14ac:dyDescent="0.2">
      <c r="A63" s="29">
        <v>2509438</v>
      </c>
      <c r="B63" s="27" t="s">
        <v>177</v>
      </c>
      <c r="C63" s="28">
        <v>1387182</v>
      </c>
      <c r="D63" s="28">
        <v>0</v>
      </c>
      <c r="E63" s="28">
        <v>1460245</v>
      </c>
      <c r="F63" s="28">
        <v>1115.4000000000001</v>
      </c>
      <c r="G63" s="28">
        <v>18334.25</v>
      </c>
      <c r="H63" s="28">
        <f t="shared" si="4"/>
        <v>19449.650000000001</v>
      </c>
      <c r="I63" s="72">
        <f t="shared" si="11"/>
        <v>1.331944297018651</v>
      </c>
      <c r="J63" s="72">
        <f t="shared" si="12"/>
        <v>19449.650000000001</v>
      </c>
      <c r="K63" s="72">
        <f t="shared" si="13"/>
        <v>1.4020979222625438</v>
      </c>
    </row>
    <row r="64" spans="1:11" ht="127.5" customHeight="1" x14ac:dyDescent="0.2">
      <c r="A64" s="29">
        <v>2509440</v>
      </c>
      <c r="B64" s="27" t="s">
        <v>178</v>
      </c>
      <c r="C64" s="28">
        <v>1582690</v>
      </c>
      <c r="D64" s="28">
        <v>0</v>
      </c>
      <c r="E64" s="28">
        <v>1698894</v>
      </c>
      <c r="F64" s="28">
        <v>1216.8</v>
      </c>
      <c r="G64" s="28">
        <v>20001</v>
      </c>
      <c r="H64" s="28">
        <f t="shared" si="4"/>
        <v>21217.8</v>
      </c>
      <c r="I64" s="72">
        <f t="shared" si="11"/>
        <v>1.2489184139799188</v>
      </c>
      <c r="J64" s="72">
        <f t="shared" si="12"/>
        <v>21217.8</v>
      </c>
      <c r="K64" s="72">
        <f t="shared" si="13"/>
        <v>1.3406162925146428</v>
      </c>
    </row>
    <row r="65" spans="1:11" ht="145.5" customHeight="1" x14ac:dyDescent="0.2">
      <c r="A65" s="29">
        <v>2509442</v>
      </c>
      <c r="B65" s="27" t="s">
        <v>179</v>
      </c>
      <c r="C65" s="28">
        <v>1842422</v>
      </c>
      <c r="D65" s="28">
        <v>0</v>
      </c>
      <c r="E65" s="28">
        <v>1916586</v>
      </c>
      <c r="F65" s="28">
        <v>1115.4000000000001</v>
      </c>
      <c r="G65" s="28">
        <v>18334.25</v>
      </c>
      <c r="H65" s="28">
        <f t="shared" si="4"/>
        <v>19449.650000000001</v>
      </c>
      <c r="I65" s="72">
        <f t="shared" si="11"/>
        <v>1.0148070579666135</v>
      </c>
      <c r="J65" s="72">
        <f t="shared" si="12"/>
        <v>19449.650000000001</v>
      </c>
      <c r="K65" s="72">
        <f t="shared" si="13"/>
        <v>1.0556566302399777</v>
      </c>
    </row>
    <row r="66" spans="1:11" ht="120" customHeight="1" x14ac:dyDescent="0.2">
      <c r="A66" s="29">
        <v>2509444</v>
      </c>
      <c r="B66" s="27" t="s">
        <v>180</v>
      </c>
      <c r="C66" s="28">
        <v>1027836</v>
      </c>
      <c r="D66" s="28">
        <v>0</v>
      </c>
      <c r="E66" s="28">
        <v>1120182</v>
      </c>
      <c r="F66" s="28">
        <v>1014</v>
      </c>
      <c r="G66" s="28">
        <v>16667.5</v>
      </c>
      <c r="H66" s="28">
        <f t="shared" si="4"/>
        <v>17681.5</v>
      </c>
      <c r="I66" s="72">
        <f t="shared" si="11"/>
        <v>1.5784488592032366</v>
      </c>
      <c r="J66" s="72">
        <f t="shared" si="12"/>
        <v>17681.5</v>
      </c>
      <c r="K66" s="72">
        <f t="shared" si="13"/>
        <v>1.7202647114909382</v>
      </c>
    </row>
    <row r="67" spans="1:11" ht="125.25" customHeight="1" x14ac:dyDescent="0.2">
      <c r="A67" s="29">
        <v>2509445</v>
      </c>
      <c r="B67" s="27" t="s">
        <v>181</v>
      </c>
      <c r="C67" s="28">
        <v>1057933</v>
      </c>
      <c r="D67" s="28">
        <v>0</v>
      </c>
      <c r="E67" s="28">
        <v>1157478</v>
      </c>
      <c r="F67" s="28">
        <v>963.3</v>
      </c>
      <c r="G67" s="28">
        <v>18334.25</v>
      </c>
      <c r="H67" s="28">
        <f t="shared" si="4"/>
        <v>19297.55</v>
      </c>
      <c r="I67" s="72">
        <f t="shared" si="11"/>
        <v>1.6672066337329952</v>
      </c>
      <c r="J67" s="72">
        <f t="shared" si="12"/>
        <v>19297.55</v>
      </c>
      <c r="K67" s="72">
        <f t="shared" si="13"/>
        <v>1.8240805419624873</v>
      </c>
    </row>
    <row r="68" spans="1:11" ht="130.5" customHeight="1" x14ac:dyDescent="0.2">
      <c r="A68" s="29">
        <v>2509446</v>
      </c>
      <c r="B68" s="27" t="s">
        <v>182</v>
      </c>
      <c r="C68" s="28">
        <v>1353921</v>
      </c>
      <c r="D68" s="28">
        <v>0</v>
      </c>
      <c r="E68" s="28">
        <v>1432712</v>
      </c>
      <c r="F68" s="28">
        <v>1216.8</v>
      </c>
      <c r="G68" s="28">
        <v>20001</v>
      </c>
      <c r="H68" s="28">
        <f t="shared" si="4"/>
        <v>21217.8</v>
      </c>
      <c r="I68" s="72">
        <f t="shared" si="11"/>
        <v>1.4809536040739519</v>
      </c>
      <c r="J68" s="72">
        <f t="shared" si="12"/>
        <v>21217.8</v>
      </c>
      <c r="K68" s="72">
        <f t="shared" si="13"/>
        <v>1.5671372258795011</v>
      </c>
    </row>
    <row r="69" spans="1:11" ht="130.5" customHeight="1" x14ac:dyDescent="0.2">
      <c r="A69" s="29">
        <v>2509447</v>
      </c>
      <c r="B69" s="27" t="s">
        <v>183</v>
      </c>
      <c r="C69" s="28">
        <v>1800228</v>
      </c>
      <c r="D69" s="28">
        <v>0</v>
      </c>
      <c r="E69" s="28">
        <v>1884148</v>
      </c>
      <c r="F69" s="28">
        <v>1318.2</v>
      </c>
      <c r="G69" s="28">
        <v>21667.75</v>
      </c>
      <c r="H69" s="28">
        <f t="shared" si="4"/>
        <v>22985.95</v>
      </c>
      <c r="I69" s="72">
        <f t="shared" si="11"/>
        <v>1.2199652044319236</v>
      </c>
      <c r="J69" s="72">
        <f t="shared" si="12"/>
        <v>22985.95</v>
      </c>
      <c r="K69" s="72">
        <f t="shared" si="13"/>
        <v>1.276835489726857</v>
      </c>
    </row>
    <row r="70" spans="1:11" ht="131.25" customHeight="1" x14ac:dyDescent="0.2">
      <c r="A70" s="29">
        <v>2509449</v>
      </c>
      <c r="B70" s="27" t="s">
        <v>184</v>
      </c>
      <c r="C70" s="28">
        <v>1078596</v>
      </c>
      <c r="D70" s="28">
        <v>0</v>
      </c>
      <c r="E70" s="28">
        <v>1171807</v>
      </c>
      <c r="F70" s="28">
        <v>1014</v>
      </c>
      <c r="G70" s="28">
        <v>16667.5</v>
      </c>
      <c r="H70" s="28">
        <f t="shared" si="4"/>
        <v>17681.5</v>
      </c>
      <c r="I70" s="72">
        <f t="shared" si="11"/>
        <v>1.5089088902865404</v>
      </c>
      <c r="J70" s="72">
        <f t="shared" si="12"/>
        <v>17681.5</v>
      </c>
      <c r="K70" s="72">
        <f t="shared" si="13"/>
        <v>1.639307025058502</v>
      </c>
    </row>
    <row r="71" spans="1:11" ht="114" customHeight="1" x14ac:dyDescent="0.2">
      <c r="A71" s="29">
        <v>2509452</v>
      </c>
      <c r="B71" s="27" t="s">
        <v>185</v>
      </c>
      <c r="C71" s="28">
        <v>1062666</v>
      </c>
      <c r="D71" s="28">
        <v>0</v>
      </c>
      <c r="E71" s="28">
        <v>1154538</v>
      </c>
      <c r="F71" s="28">
        <v>1014</v>
      </c>
      <c r="G71" s="28">
        <v>16667.5</v>
      </c>
      <c r="H71" s="28">
        <f t="shared" ref="H71:H134" si="14">SUM(F71:G71)</f>
        <v>17681.5</v>
      </c>
      <c r="I71" s="72">
        <f t="shared" si="11"/>
        <v>1.53147839222269</v>
      </c>
      <c r="J71" s="72">
        <f t="shared" si="12"/>
        <v>17681.5</v>
      </c>
      <c r="K71" s="72">
        <f t="shared" si="13"/>
        <v>1.663881219498883</v>
      </c>
    </row>
    <row r="72" spans="1:11" ht="112.5" customHeight="1" x14ac:dyDescent="0.2">
      <c r="A72" s="29">
        <v>2509549</v>
      </c>
      <c r="B72" s="27" t="s">
        <v>79</v>
      </c>
      <c r="C72" s="28">
        <v>129201714</v>
      </c>
      <c r="D72" s="28">
        <v>0</v>
      </c>
      <c r="E72" s="28">
        <v>136137000</v>
      </c>
      <c r="F72" s="28">
        <v>122094393</v>
      </c>
      <c r="G72" s="28">
        <v>3887827</v>
      </c>
      <c r="H72" s="28">
        <f t="shared" si="14"/>
        <v>125982220</v>
      </c>
      <c r="I72" s="72">
        <f t="shared" si="1"/>
        <v>92.540764083239679</v>
      </c>
      <c r="J72" s="72">
        <f t="shared" si="5"/>
        <v>125982220</v>
      </c>
      <c r="K72" s="72">
        <f>J72/C72%</f>
        <v>97.508164636267907</v>
      </c>
    </row>
    <row r="73" spans="1:11" ht="71.25" customHeight="1" x14ac:dyDescent="0.2">
      <c r="A73" s="29">
        <v>2520497</v>
      </c>
      <c r="B73" s="27" t="s">
        <v>216</v>
      </c>
      <c r="C73" s="105">
        <v>13405000</v>
      </c>
      <c r="D73" s="105">
        <v>0</v>
      </c>
      <c r="E73" s="105">
        <v>13405000</v>
      </c>
      <c r="F73" s="105">
        <v>0</v>
      </c>
      <c r="G73" s="105"/>
      <c r="H73" s="105">
        <f t="shared" si="14"/>
        <v>0</v>
      </c>
      <c r="I73" s="72">
        <f t="shared" ref="I73:I74" si="15">H73/E73%</f>
        <v>0</v>
      </c>
      <c r="J73" s="72">
        <f t="shared" ref="J73:J74" si="16">D73+H73</f>
        <v>0</v>
      </c>
      <c r="K73" s="72">
        <f t="shared" ref="K73:K74" si="17">J73/C73%</f>
        <v>0</v>
      </c>
    </row>
    <row r="74" spans="1:11" ht="82.5" customHeight="1" x14ac:dyDescent="0.2">
      <c r="A74" s="29">
        <v>2520781</v>
      </c>
      <c r="B74" s="27" t="s">
        <v>217</v>
      </c>
      <c r="C74" s="105">
        <v>66794000</v>
      </c>
      <c r="D74" s="105">
        <v>0</v>
      </c>
      <c r="E74" s="105">
        <v>65000000</v>
      </c>
      <c r="F74" s="105">
        <v>0</v>
      </c>
      <c r="G74" s="105"/>
      <c r="H74" s="105">
        <f t="shared" si="14"/>
        <v>0</v>
      </c>
      <c r="I74" s="72">
        <f t="shared" si="15"/>
        <v>0</v>
      </c>
      <c r="J74" s="72">
        <f t="shared" si="16"/>
        <v>0</v>
      </c>
      <c r="K74" s="72">
        <f t="shared" si="17"/>
        <v>0</v>
      </c>
    </row>
    <row r="75" spans="1:11" ht="24" x14ac:dyDescent="0.2">
      <c r="A75" s="29"/>
      <c r="B75" s="49" t="s">
        <v>199</v>
      </c>
      <c r="C75" s="85"/>
      <c r="D75" s="61">
        <f t="shared" ref="D75" si="18">D76</f>
        <v>4690554.8499999996</v>
      </c>
      <c r="E75" s="61">
        <f>E76</f>
        <v>1779897</v>
      </c>
      <c r="F75" s="61">
        <f t="shared" ref="F75:G75" si="19">F76</f>
        <v>920654</v>
      </c>
      <c r="G75" s="61">
        <f t="shared" si="19"/>
        <v>333588</v>
      </c>
      <c r="H75" s="61">
        <f t="shared" si="14"/>
        <v>1254242</v>
      </c>
      <c r="I75" s="50">
        <f t="shared" si="1"/>
        <v>70.467111299136974</v>
      </c>
      <c r="J75" s="50">
        <f t="shared" si="5"/>
        <v>5944796.8499999996</v>
      </c>
      <c r="K75" s="49"/>
    </row>
    <row r="76" spans="1:11" ht="117.75" customHeight="1" x14ac:dyDescent="0.2">
      <c r="A76" s="29">
        <v>2345252</v>
      </c>
      <c r="B76" s="27" t="s">
        <v>200</v>
      </c>
      <c r="C76" s="105">
        <v>6470452</v>
      </c>
      <c r="D76" s="28">
        <v>4690554.8499999996</v>
      </c>
      <c r="E76" s="105">
        <v>1779897</v>
      </c>
      <c r="F76" s="105">
        <v>920654</v>
      </c>
      <c r="G76" s="105">
        <v>333588</v>
      </c>
      <c r="H76" s="105">
        <f t="shared" si="14"/>
        <v>1254242</v>
      </c>
      <c r="I76" s="72">
        <f t="shared" ref="I76" si="20">H76/E76%</f>
        <v>70.467111299136974</v>
      </c>
      <c r="J76" s="72">
        <f t="shared" ref="J76" si="21">D76+H76</f>
        <v>5944796.8499999996</v>
      </c>
      <c r="K76" s="72">
        <f t="shared" ref="K76" si="22">J76/C76%</f>
        <v>91.876067545203952</v>
      </c>
    </row>
    <row r="77" spans="1:11" ht="24" x14ac:dyDescent="0.2">
      <c r="A77" s="29"/>
      <c r="B77" s="49" t="s">
        <v>201</v>
      </c>
      <c r="C77" s="85"/>
      <c r="D77" s="61">
        <f t="shared" ref="D77" si="23">SUM(D78:D79)</f>
        <v>980393.23</v>
      </c>
      <c r="E77" s="61">
        <f>SUM(E78:E79)</f>
        <v>415500</v>
      </c>
      <c r="F77" s="61">
        <f t="shared" ref="F77:G77" si="24">SUM(F78:F79)</f>
        <v>220000</v>
      </c>
      <c r="G77" s="61">
        <f t="shared" si="24"/>
        <v>0</v>
      </c>
      <c r="H77" s="61">
        <f t="shared" si="14"/>
        <v>220000</v>
      </c>
      <c r="I77" s="50">
        <f t="shared" si="1"/>
        <v>52.948255114320098</v>
      </c>
      <c r="J77" s="50">
        <f t="shared" si="5"/>
        <v>1200393.23</v>
      </c>
      <c r="K77" s="49"/>
    </row>
    <row r="78" spans="1:11" ht="182.25" customHeight="1" x14ac:dyDescent="0.2">
      <c r="A78" s="29">
        <v>2467261</v>
      </c>
      <c r="B78" s="27" t="s">
        <v>255</v>
      </c>
      <c r="C78" s="105">
        <v>1352117</v>
      </c>
      <c r="D78" s="28">
        <v>980393.23</v>
      </c>
      <c r="E78" s="105">
        <v>220000</v>
      </c>
      <c r="F78" s="105">
        <v>220000</v>
      </c>
      <c r="G78" s="105"/>
      <c r="H78" s="105">
        <f t="shared" si="14"/>
        <v>220000</v>
      </c>
      <c r="I78" s="72">
        <f t="shared" ref="I78" si="25">H78/E78%</f>
        <v>100</v>
      </c>
      <c r="J78" s="72">
        <f t="shared" ref="J78" si="26">D78+H78</f>
        <v>1200393.23</v>
      </c>
      <c r="K78" s="72">
        <f t="shared" ref="K78" si="27">J78/C78%</f>
        <v>88.778798728216572</v>
      </c>
    </row>
    <row r="79" spans="1:11" ht="99.75" customHeight="1" x14ac:dyDescent="0.2">
      <c r="A79" s="29">
        <v>2481767</v>
      </c>
      <c r="B79" s="27" t="s">
        <v>228</v>
      </c>
      <c r="C79" s="105">
        <v>1524500</v>
      </c>
      <c r="D79" s="28">
        <v>0</v>
      </c>
      <c r="E79" s="105">
        <v>195500</v>
      </c>
      <c r="F79" s="105">
        <v>0</v>
      </c>
      <c r="G79" s="105"/>
      <c r="H79" s="105">
        <f t="shared" si="14"/>
        <v>0</v>
      </c>
      <c r="I79" s="72">
        <f t="shared" ref="I79" si="28">H79/E79%</f>
        <v>0</v>
      </c>
      <c r="J79" s="72">
        <f t="shared" ref="J79" si="29">D79+H79</f>
        <v>0</v>
      </c>
      <c r="K79" s="72">
        <f t="shared" ref="K79" si="30">J79/C79%</f>
        <v>0</v>
      </c>
    </row>
    <row r="80" spans="1:11" ht="24" x14ac:dyDescent="0.2">
      <c r="A80" s="29"/>
      <c r="B80" s="49" t="s">
        <v>100</v>
      </c>
      <c r="C80" s="85"/>
      <c r="D80" s="31">
        <f>SUM(D81:D82)</f>
        <v>0</v>
      </c>
      <c r="E80" s="61">
        <f>SUM(E81:E82)</f>
        <v>2486940</v>
      </c>
      <c r="F80" s="61">
        <f>SUM(F81:F82)</f>
        <v>1542200</v>
      </c>
      <c r="G80" s="61">
        <f t="shared" ref="F80:G80" si="31">SUM(G81:G82)</f>
        <v>198000</v>
      </c>
      <c r="H80" s="61">
        <f t="shared" si="14"/>
        <v>1740200</v>
      </c>
      <c r="I80" s="50">
        <f t="shared" ref="I80:I81" si="32">H80/E80%</f>
        <v>69.973541782270573</v>
      </c>
      <c r="J80" s="50">
        <f t="shared" si="5"/>
        <v>1740200</v>
      </c>
      <c r="K80" s="49"/>
    </row>
    <row r="81" spans="1:12" ht="114.75" customHeight="1" x14ac:dyDescent="0.2">
      <c r="A81" s="29">
        <v>2481822</v>
      </c>
      <c r="B81" s="27" t="s">
        <v>101</v>
      </c>
      <c r="C81" s="105">
        <v>2520370</v>
      </c>
      <c r="D81" s="28">
        <v>0</v>
      </c>
      <c r="E81" s="28">
        <v>955000</v>
      </c>
      <c r="F81" s="105">
        <v>162000</v>
      </c>
      <c r="G81" s="105">
        <v>198000</v>
      </c>
      <c r="H81" s="105">
        <f t="shared" si="14"/>
        <v>360000</v>
      </c>
      <c r="I81" s="72">
        <f t="shared" si="32"/>
        <v>37.696335078534034</v>
      </c>
      <c r="J81" s="72">
        <f t="shared" ref="J81" si="33">D81+H81</f>
        <v>360000</v>
      </c>
      <c r="K81" s="72">
        <f>J81/C81%</f>
        <v>14.283617087967242</v>
      </c>
    </row>
    <row r="82" spans="1:12" ht="105" customHeight="1" x14ac:dyDescent="0.2">
      <c r="A82" s="29">
        <v>2510509</v>
      </c>
      <c r="B82" s="27" t="s">
        <v>102</v>
      </c>
      <c r="C82" s="105">
        <v>1479200</v>
      </c>
      <c r="D82" s="28">
        <v>0</v>
      </c>
      <c r="E82" s="28">
        <v>1531940</v>
      </c>
      <c r="F82" s="105">
        <v>1380200</v>
      </c>
      <c r="G82" s="105"/>
      <c r="H82" s="105">
        <f t="shared" si="14"/>
        <v>1380200</v>
      </c>
      <c r="I82" s="72">
        <f t="shared" ref="I82" si="34">H82/E82%</f>
        <v>90.094912333381203</v>
      </c>
      <c r="J82" s="72">
        <f t="shared" ref="J82" si="35">D82+H82</f>
        <v>1380200</v>
      </c>
      <c r="K82" s="72">
        <f>J82/C82%</f>
        <v>93.307193077339107</v>
      </c>
    </row>
    <row r="83" spans="1:12" ht="24" x14ac:dyDescent="0.2">
      <c r="A83" s="29"/>
      <c r="B83" s="49" t="s">
        <v>61</v>
      </c>
      <c r="C83" s="85"/>
      <c r="D83" s="31">
        <f>D84</f>
        <v>87523901.870000005</v>
      </c>
      <c r="E83" s="61">
        <f>E84</f>
        <v>458669</v>
      </c>
      <c r="F83" s="61">
        <f>F84</f>
        <v>20000</v>
      </c>
      <c r="G83" s="61">
        <f t="shared" ref="F83:H83" si="36">G84</f>
        <v>0</v>
      </c>
      <c r="H83" s="61">
        <f t="shared" si="14"/>
        <v>20000</v>
      </c>
      <c r="I83" s="50">
        <f t="shared" si="1"/>
        <v>4.3604429337932151</v>
      </c>
      <c r="J83" s="50">
        <f t="shared" ref="J83:J101" si="37">D83+H83</f>
        <v>87543901.870000005</v>
      </c>
      <c r="K83" s="49"/>
    </row>
    <row r="84" spans="1:12" ht="59.25" customHeight="1" x14ac:dyDescent="0.2">
      <c r="A84" s="29">
        <v>2056337</v>
      </c>
      <c r="B84" s="27" t="s">
        <v>71</v>
      </c>
      <c r="C84" s="28">
        <v>228097343.24000001</v>
      </c>
      <c r="D84" s="28">
        <v>87523901.870000005</v>
      </c>
      <c r="E84" s="28">
        <v>458669</v>
      </c>
      <c r="F84" s="28">
        <v>20000</v>
      </c>
      <c r="G84" s="28"/>
      <c r="H84" s="28">
        <f t="shared" si="14"/>
        <v>20000</v>
      </c>
      <c r="I84" s="72">
        <f t="shared" si="1"/>
        <v>4.3604429337932151</v>
      </c>
      <c r="J84" s="72">
        <f t="shared" si="37"/>
        <v>87543901.870000005</v>
      </c>
      <c r="K84" s="72">
        <f>J84/C84%</f>
        <v>38.380062050037928</v>
      </c>
    </row>
    <row r="85" spans="1:12" ht="39.75" customHeight="1" x14ac:dyDescent="0.2">
      <c r="A85" s="29"/>
      <c r="B85" s="85" t="s">
        <v>64</v>
      </c>
      <c r="C85" s="118"/>
      <c r="D85" s="103">
        <f>SUM(D86:D87)</f>
        <v>2526650.9900000002</v>
      </c>
      <c r="E85" s="103">
        <f>SUM(E86:E87)</f>
        <v>961745</v>
      </c>
      <c r="F85" s="103">
        <f>SUM(F86:F87)</f>
        <v>613945</v>
      </c>
      <c r="G85" s="103">
        <f t="shared" ref="F85:G85" si="38">SUM(G86:G87)</f>
        <v>0</v>
      </c>
      <c r="H85" s="103">
        <f t="shared" si="14"/>
        <v>613945</v>
      </c>
      <c r="I85" s="73">
        <f t="shared" si="1"/>
        <v>63.836567905213954</v>
      </c>
      <c r="J85" s="73">
        <f t="shared" si="37"/>
        <v>3140595.99</v>
      </c>
      <c r="K85" s="85"/>
      <c r="L85" s="133"/>
    </row>
    <row r="86" spans="1:12" ht="92.25" customHeight="1" x14ac:dyDescent="0.2">
      <c r="A86" s="29">
        <v>2414546</v>
      </c>
      <c r="B86" s="27" t="s">
        <v>65</v>
      </c>
      <c r="C86" s="28">
        <v>1379630.45</v>
      </c>
      <c r="D86" s="28">
        <v>643308</v>
      </c>
      <c r="E86" s="28">
        <v>629958</v>
      </c>
      <c r="F86" s="28">
        <v>613945</v>
      </c>
      <c r="G86" s="28"/>
      <c r="H86" s="28">
        <f t="shared" si="14"/>
        <v>613945</v>
      </c>
      <c r="I86" s="72">
        <f t="shared" si="1"/>
        <v>97.458084507221116</v>
      </c>
      <c r="J86" s="72">
        <f t="shared" si="37"/>
        <v>1257253</v>
      </c>
      <c r="K86" s="72">
        <f>J86/C86%</f>
        <v>91.129693462477576</v>
      </c>
    </row>
    <row r="87" spans="1:12" ht="180.75" customHeight="1" x14ac:dyDescent="0.2">
      <c r="A87" s="29">
        <v>2426525</v>
      </c>
      <c r="B87" s="27" t="s">
        <v>244</v>
      </c>
      <c r="C87" s="28">
        <v>2389155</v>
      </c>
      <c r="D87" s="28">
        <v>1883342.99</v>
      </c>
      <c r="E87" s="28">
        <v>331787</v>
      </c>
      <c r="F87" s="28">
        <v>0</v>
      </c>
      <c r="G87" s="28"/>
      <c r="H87" s="28">
        <f t="shared" si="14"/>
        <v>0</v>
      </c>
      <c r="I87" s="72">
        <f t="shared" ref="I87" si="39">H87/E87%</f>
        <v>0</v>
      </c>
      <c r="J87" s="72">
        <f t="shared" ref="J87" si="40">D87+H87</f>
        <v>1883342.99</v>
      </c>
      <c r="K87" s="72">
        <f>J87/C87%</f>
        <v>78.828832369603475</v>
      </c>
    </row>
    <row r="88" spans="1:12" ht="39.75" customHeight="1" x14ac:dyDescent="0.2">
      <c r="A88" s="29"/>
      <c r="B88" s="85" t="s">
        <v>261</v>
      </c>
      <c r="C88" s="118"/>
      <c r="D88" s="103">
        <f t="shared" ref="D88" si="41">D89</f>
        <v>0</v>
      </c>
      <c r="E88" s="103">
        <f>E89</f>
        <v>163214</v>
      </c>
      <c r="F88" s="103">
        <f t="shared" ref="F88:G88" si="42">F89</f>
        <v>0</v>
      </c>
      <c r="G88" s="103">
        <f t="shared" si="42"/>
        <v>0</v>
      </c>
      <c r="H88" s="103">
        <f t="shared" si="14"/>
        <v>0</v>
      </c>
      <c r="I88" s="73"/>
      <c r="J88" s="73"/>
      <c r="K88" s="85"/>
      <c r="L88" s="133"/>
    </row>
    <row r="89" spans="1:12" ht="110.25" customHeight="1" x14ac:dyDescent="0.2">
      <c r="A89" s="168">
        <v>2525356</v>
      </c>
      <c r="B89" s="27" t="s">
        <v>262</v>
      </c>
      <c r="C89" s="28">
        <v>950527.2</v>
      </c>
      <c r="D89" s="28">
        <v>0</v>
      </c>
      <c r="E89" s="28">
        <v>163214</v>
      </c>
      <c r="F89" s="28"/>
      <c r="G89" s="28"/>
      <c r="H89" s="28">
        <f t="shared" si="14"/>
        <v>0</v>
      </c>
      <c r="I89" s="72">
        <f t="shared" ref="I89" si="43">H89/E89%</f>
        <v>0</v>
      </c>
      <c r="J89" s="72">
        <f t="shared" ref="J89" si="44">D89+H89</f>
        <v>0</v>
      </c>
      <c r="K89" s="72">
        <f>J89/C89%</f>
        <v>0</v>
      </c>
    </row>
    <row r="90" spans="1:12" ht="39.75" customHeight="1" x14ac:dyDescent="0.2">
      <c r="A90" s="29"/>
      <c r="B90" s="49" t="s">
        <v>202</v>
      </c>
      <c r="C90" s="49"/>
      <c r="D90" s="31">
        <f t="shared" ref="D90" si="45">+D91+D92+D93</f>
        <v>0</v>
      </c>
      <c r="E90" s="31">
        <f>+E91+E92+E93</f>
        <v>249722</v>
      </c>
      <c r="F90" s="31">
        <f t="shared" ref="F90:G90" si="46">+F91+F92+F93</f>
        <v>184534</v>
      </c>
      <c r="G90" s="31">
        <f t="shared" si="46"/>
        <v>0</v>
      </c>
      <c r="H90" s="31">
        <f t="shared" si="14"/>
        <v>184534</v>
      </c>
      <c r="I90" s="73">
        <f t="shared" si="1"/>
        <v>73.895772098573616</v>
      </c>
      <c r="J90" s="73">
        <f t="shared" si="37"/>
        <v>184534</v>
      </c>
      <c r="K90" s="49"/>
    </row>
    <row r="91" spans="1:12" ht="92.25" customHeight="1" x14ac:dyDescent="0.2">
      <c r="A91" s="29">
        <v>2517974</v>
      </c>
      <c r="B91" s="27" t="s">
        <v>203</v>
      </c>
      <c r="C91" s="28">
        <v>149534</v>
      </c>
      <c r="D91" s="28">
        <v>0</v>
      </c>
      <c r="E91" s="28">
        <v>149534</v>
      </c>
      <c r="F91" s="28">
        <v>149534</v>
      </c>
      <c r="G91" s="28"/>
      <c r="H91" s="28">
        <f t="shared" si="14"/>
        <v>149534</v>
      </c>
      <c r="I91" s="72">
        <f t="shared" ref="I91:I94" si="47">H91/E91%</f>
        <v>100</v>
      </c>
      <c r="J91" s="72">
        <f t="shared" ref="J91:J94" si="48">D91+H91</f>
        <v>149534</v>
      </c>
      <c r="K91" s="72">
        <f>J91/C91%</f>
        <v>100</v>
      </c>
    </row>
    <row r="92" spans="1:12" ht="80.25" customHeight="1" x14ac:dyDescent="0.2">
      <c r="A92" s="29">
        <v>2522251</v>
      </c>
      <c r="B92" s="27" t="s">
        <v>229</v>
      </c>
      <c r="C92" s="28">
        <v>35000</v>
      </c>
      <c r="D92" s="28">
        <v>0</v>
      </c>
      <c r="E92" s="28">
        <v>35000</v>
      </c>
      <c r="F92" s="28">
        <v>35000</v>
      </c>
      <c r="G92" s="28"/>
      <c r="H92" s="28">
        <f t="shared" si="14"/>
        <v>35000</v>
      </c>
      <c r="I92" s="72">
        <f t="shared" ref="I92" si="49">H92/E92%</f>
        <v>100</v>
      </c>
      <c r="J92" s="72">
        <f t="shared" ref="J92:J93" si="50">D92+H92</f>
        <v>35000</v>
      </c>
      <c r="K92" s="72">
        <f>J92/C92%</f>
        <v>100</v>
      </c>
    </row>
    <row r="93" spans="1:12" ht="80.25" customHeight="1" x14ac:dyDescent="0.2">
      <c r="A93" s="168">
        <v>2527245</v>
      </c>
      <c r="B93" s="27" t="s">
        <v>263</v>
      </c>
      <c r="C93" s="28">
        <v>65188</v>
      </c>
      <c r="D93" s="28">
        <v>0</v>
      </c>
      <c r="E93" s="28">
        <v>65188</v>
      </c>
      <c r="F93" s="28"/>
      <c r="G93" s="28"/>
      <c r="H93" s="28">
        <f t="shared" si="14"/>
        <v>0</v>
      </c>
      <c r="I93" s="72">
        <f t="shared" ref="I93" si="51">H93/E93%</f>
        <v>0</v>
      </c>
      <c r="J93" s="72">
        <f t="shared" ref="J93" si="52">D93+H93</f>
        <v>0</v>
      </c>
      <c r="K93" s="72">
        <f>J93/C93%</f>
        <v>0</v>
      </c>
    </row>
    <row r="94" spans="1:12" ht="39.75" customHeight="1" x14ac:dyDescent="0.2">
      <c r="A94" s="29"/>
      <c r="B94" s="49" t="s">
        <v>218</v>
      </c>
      <c r="C94" s="49"/>
      <c r="D94" s="31">
        <f t="shared" ref="D94" si="53">+D95+D96</f>
        <v>24000</v>
      </c>
      <c r="E94" s="31">
        <f>+E95+E96</f>
        <v>394246</v>
      </c>
      <c r="F94" s="31">
        <f>+F95+F96</f>
        <v>176000</v>
      </c>
      <c r="G94" s="31">
        <f t="shared" ref="F94:G94" si="54">+G95+G96</f>
        <v>0</v>
      </c>
      <c r="H94" s="31">
        <f t="shared" si="14"/>
        <v>176000</v>
      </c>
      <c r="I94" s="50">
        <f t="shared" si="47"/>
        <v>44.642177726597097</v>
      </c>
      <c r="J94" s="50">
        <f t="shared" si="48"/>
        <v>200000</v>
      </c>
      <c r="K94" s="49"/>
    </row>
    <row r="95" spans="1:12" ht="92.25" customHeight="1" x14ac:dyDescent="0.2">
      <c r="A95" s="29">
        <v>2493578</v>
      </c>
      <c r="B95" s="27" t="s">
        <v>219</v>
      </c>
      <c r="C95" s="28">
        <v>18440000</v>
      </c>
      <c r="D95" s="28">
        <v>24000</v>
      </c>
      <c r="E95" s="28">
        <v>230546</v>
      </c>
      <c r="F95" s="28">
        <v>176000</v>
      </c>
      <c r="G95" s="28"/>
      <c r="H95" s="28">
        <f t="shared" si="14"/>
        <v>176000</v>
      </c>
      <c r="I95" s="72">
        <f t="shared" ref="I95" si="55">H95/E95%</f>
        <v>76.340513389952548</v>
      </c>
      <c r="J95" s="72">
        <f t="shared" ref="J95" si="56">D95+H95</f>
        <v>200000</v>
      </c>
      <c r="K95" s="72">
        <f>J95/C95%</f>
        <v>1.0845986984815619</v>
      </c>
    </row>
    <row r="96" spans="1:12" ht="83.25" customHeight="1" x14ac:dyDescent="0.2">
      <c r="A96" s="29">
        <v>2522071</v>
      </c>
      <c r="B96" s="27" t="s">
        <v>230</v>
      </c>
      <c r="C96" s="28">
        <v>163700</v>
      </c>
      <c r="D96" s="28">
        <v>0</v>
      </c>
      <c r="E96" s="28">
        <v>163700</v>
      </c>
      <c r="F96" s="28">
        <v>0</v>
      </c>
      <c r="G96" s="28"/>
      <c r="H96" s="28">
        <f t="shared" si="14"/>
        <v>0</v>
      </c>
      <c r="I96" s="72">
        <f t="shared" ref="I96" si="57">H96/E96%</f>
        <v>0</v>
      </c>
      <c r="J96" s="72">
        <f t="shared" ref="J96" si="58">D96+H96</f>
        <v>0</v>
      </c>
      <c r="K96" s="72">
        <f>J96/C96%</f>
        <v>0</v>
      </c>
    </row>
    <row r="97" spans="1:12" ht="39.75" customHeight="1" x14ac:dyDescent="0.2">
      <c r="A97" s="29"/>
      <c r="B97" s="49" t="s">
        <v>103</v>
      </c>
      <c r="C97" s="49"/>
      <c r="D97" s="31">
        <f>SUM(D98:D99)</f>
        <v>0</v>
      </c>
      <c r="E97" s="31">
        <f>SUM(E98:E99)</f>
        <v>166522</v>
      </c>
      <c r="F97" s="31">
        <f>SUM(F98:F99)</f>
        <v>46000</v>
      </c>
      <c r="G97" s="31">
        <f t="shared" ref="F97:G97" si="59">SUM(G98:G99)</f>
        <v>18400</v>
      </c>
      <c r="H97" s="31">
        <f t="shared" si="14"/>
        <v>64400</v>
      </c>
      <c r="I97" s="50">
        <f t="shared" ref="I97:I98" si="60">H97/E97%</f>
        <v>38.673568657594792</v>
      </c>
      <c r="J97" s="50">
        <f t="shared" ref="J97:J98" si="61">D97+H97</f>
        <v>64400</v>
      </c>
      <c r="K97" s="49"/>
    </row>
    <row r="98" spans="1:12" ht="71.25" customHeight="1" x14ac:dyDescent="0.2">
      <c r="A98" s="29">
        <v>2511592</v>
      </c>
      <c r="B98" s="27" t="s">
        <v>104</v>
      </c>
      <c r="C98" s="28">
        <v>76300</v>
      </c>
      <c r="D98" s="28">
        <v>0</v>
      </c>
      <c r="E98" s="28">
        <v>76300</v>
      </c>
      <c r="F98" s="28">
        <v>46000</v>
      </c>
      <c r="G98" s="28">
        <v>18400</v>
      </c>
      <c r="H98" s="28">
        <f t="shared" si="14"/>
        <v>64400</v>
      </c>
      <c r="I98" s="72">
        <f t="shared" si="60"/>
        <v>84.403669724770637</v>
      </c>
      <c r="J98" s="72">
        <f t="shared" si="61"/>
        <v>64400</v>
      </c>
      <c r="K98" s="72">
        <f>J98/C98%</f>
        <v>84.403669724770637</v>
      </c>
    </row>
    <row r="99" spans="1:12" ht="71.25" customHeight="1" x14ac:dyDescent="0.2">
      <c r="A99" s="29">
        <v>2513768</v>
      </c>
      <c r="B99" s="27" t="s">
        <v>186</v>
      </c>
      <c r="C99" s="28">
        <v>90222</v>
      </c>
      <c r="D99" s="28">
        <v>0</v>
      </c>
      <c r="E99" s="28">
        <v>90222</v>
      </c>
      <c r="F99" s="28">
        <v>0</v>
      </c>
      <c r="G99" s="28"/>
      <c r="H99" s="28">
        <f t="shared" si="14"/>
        <v>0</v>
      </c>
      <c r="I99" s="72">
        <f t="shared" ref="I99" si="62">H99/E99%</f>
        <v>0</v>
      </c>
      <c r="J99" s="72">
        <f t="shared" ref="J99" si="63">D99+H99</f>
        <v>0</v>
      </c>
      <c r="K99" s="72">
        <f>J99/C99%</f>
        <v>0</v>
      </c>
    </row>
    <row r="100" spans="1:12" ht="26.25" customHeight="1" x14ac:dyDescent="0.2">
      <c r="A100" s="27"/>
      <c r="B100" s="49" t="s">
        <v>40</v>
      </c>
      <c r="C100" s="31"/>
      <c r="D100" s="31">
        <f>SUM(D101:D104)</f>
        <v>20671474.210000001</v>
      </c>
      <c r="E100" s="31">
        <f>SUM(E101:E104)</f>
        <v>6652238</v>
      </c>
      <c r="F100" s="31">
        <f>SUM(F101:F104)</f>
        <v>1138560.3999999999</v>
      </c>
      <c r="G100" s="31">
        <f t="shared" ref="F100:G100" si="64">SUM(G101:G104)</f>
        <v>2598681.35</v>
      </c>
      <c r="H100" s="31">
        <f t="shared" si="14"/>
        <v>3737241.75</v>
      </c>
      <c r="I100" s="50">
        <f t="shared" si="1"/>
        <v>56.180217093856228</v>
      </c>
      <c r="J100" s="50">
        <f t="shared" si="37"/>
        <v>24408715.960000001</v>
      </c>
      <c r="K100" s="31"/>
    </row>
    <row r="101" spans="1:12" ht="54" customHeight="1" x14ac:dyDescent="0.2">
      <c r="A101" s="29">
        <v>2178583</v>
      </c>
      <c r="B101" s="27" t="s">
        <v>28</v>
      </c>
      <c r="C101" s="28">
        <v>19445338.510000002</v>
      </c>
      <c r="D101" s="28">
        <v>18439293.32</v>
      </c>
      <c r="E101" s="28">
        <v>848408</v>
      </c>
      <c r="F101" s="28">
        <v>718984.4</v>
      </c>
      <c r="G101" s="28">
        <v>50415.35</v>
      </c>
      <c r="H101" s="28">
        <f t="shared" si="14"/>
        <v>769399.75</v>
      </c>
      <c r="I101" s="72">
        <f t="shared" si="1"/>
        <v>90.687469943706333</v>
      </c>
      <c r="J101" s="72">
        <f t="shared" si="37"/>
        <v>19208693.07</v>
      </c>
      <c r="K101" s="72">
        <f>J101/C101%</f>
        <v>98.783022265833509</v>
      </c>
    </row>
    <row r="102" spans="1:12" ht="54" customHeight="1" x14ac:dyDescent="0.2">
      <c r="A102" s="29">
        <v>2297121</v>
      </c>
      <c r="B102" s="27" t="s">
        <v>82</v>
      </c>
      <c r="C102" s="28">
        <v>6948291.1100000003</v>
      </c>
      <c r="D102" s="28">
        <v>2232180.89</v>
      </c>
      <c r="E102" s="28">
        <v>3477541</v>
      </c>
      <c r="F102" s="28">
        <v>244696</v>
      </c>
      <c r="G102" s="28">
        <v>1805266</v>
      </c>
      <c r="H102" s="28">
        <f t="shared" si="14"/>
        <v>2049962</v>
      </c>
      <c r="I102" s="72">
        <f t="shared" ref="I102:I106" si="65">H102/E102%</f>
        <v>58.948607651211006</v>
      </c>
      <c r="J102" s="72">
        <f t="shared" ref="J102:J106" si="66">D102+H102</f>
        <v>4282142.8900000006</v>
      </c>
      <c r="K102" s="72">
        <f t="shared" ref="K102:K104" si="67">J102/C102%</f>
        <v>61.628720245142418</v>
      </c>
    </row>
    <row r="103" spans="1:12" ht="186" customHeight="1" x14ac:dyDescent="0.2">
      <c r="A103" s="29">
        <v>2467215</v>
      </c>
      <c r="B103" s="27" t="s">
        <v>86</v>
      </c>
      <c r="C103" s="28">
        <v>1174200</v>
      </c>
      <c r="D103" s="28">
        <v>0</v>
      </c>
      <c r="E103" s="28">
        <v>1174200</v>
      </c>
      <c r="F103" s="28">
        <v>174880</v>
      </c>
      <c r="G103" s="28"/>
      <c r="H103" s="28">
        <f t="shared" si="14"/>
        <v>174880</v>
      </c>
      <c r="I103" s="72">
        <f t="shared" si="65"/>
        <v>14.893544540964061</v>
      </c>
      <c r="J103" s="72">
        <f t="shared" si="66"/>
        <v>174880</v>
      </c>
      <c r="K103" s="72">
        <f t="shared" si="67"/>
        <v>14.893544540964061</v>
      </c>
    </row>
    <row r="104" spans="1:12" ht="118.5" customHeight="1" x14ac:dyDescent="0.2">
      <c r="A104" s="29">
        <v>2467266</v>
      </c>
      <c r="B104" s="27" t="s">
        <v>83</v>
      </c>
      <c r="C104" s="28">
        <v>1832530.91</v>
      </c>
      <c r="D104" s="28">
        <v>0</v>
      </c>
      <c r="E104" s="28">
        <v>1152089</v>
      </c>
      <c r="F104" s="28">
        <v>0</v>
      </c>
      <c r="G104" s="28">
        <v>743000</v>
      </c>
      <c r="H104" s="28">
        <f t="shared" si="14"/>
        <v>743000</v>
      </c>
      <c r="I104" s="72">
        <f t="shared" si="65"/>
        <v>64.491545358040923</v>
      </c>
      <c r="J104" s="72">
        <f t="shared" si="66"/>
        <v>743000</v>
      </c>
      <c r="K104" s="72">
        <f t="shared" si="67"/>
        <v>40.545018692208586</v>
      </c>
    </row>
    <row r="105" spans="1:12" ht="32.25" customHeight="1" x14ac:dyDescent="0.2">
      <c r="A105" s="27"/>
      <c r="B105" s="49" t="s">
        <v>105</v>
      </c>
      <c r="C105" s="31"/>
      <c r="D105" s="31">
        <f t="shared" ref="D105" si="68">SUM(D106:D108)</f>
        <v>0</v>
      </c>
      <c r="E105" s="31">
        <f>SUM(E106:E108)</f>
        <v>602986</v>
      </c>
      <c r="F105" s="31">
        <f t="shared" ref="F105:G105" si="69">SUM(F106:F108)</f>
        <v>27986</v>
      </c>
      <c r="G105" s="31">
        <f t="shared" si="69"/>
        <v>0</v>
      </c>
      <c r="H105" s="31">
        <f t="shared" si="14"/>
        <v>27986</v>
      </c>
      <c r="I105" s="50">
        <f t="shared" si="65"/>
        <v>4.641235451569357</v>
      </c>
      <c r="J105" s="50">
        <f t="shared" si="66"/>
        <v>27986</v>
      </c>
      <c r="K105" s="31"/>
    </row>
    <row r="106" spans="1:12" ht="67.5" customHeight="1" x14ac:dyDescent="0.2">
      <c r="A106" s="29">
        <v>2512474</v>
      </c>
      <c r="B106" s="27" t="s">
        <v>106</v>
      </c>
      <c r="C106" s="28">
        <v>27986</v>
      </c>
      <c r="D106" s="28">
        <v>0</v>
      </c>
      <c r="E106" s="28">
        <v>27986</v>
      </c>
      <c r="F106" s="28">
        <v>27986</v>
      </c>
      <c r="G106" s="28"/>
      <c r="H106" s="28">
        <f t="shared" si="14"/>
        <v>27986</v>
      </c>
      <c r="I106" s="72">
        <f t="shared" si="65"/>
        <v>100</v>
      </c>
      <c r="J106" s="72">
        <f t="shared" si="66"/>
        <v>27986</v>
      </c>
      <c r="K106" s="72">
        <f t="shared" ref="K106" si="70">J106/C106%</f>
        <v>100</v>
      </c>
    </row>
    <row r="107" spans="1:12" ht="67.5" customHeight="1" x14ac:dyDescent="0.2">
      <c r="A107" s="29">
        <v>2520063</v>
      </c>
      <c r="B107" s="27" t="s">
        <v>220</v>
      </c>
      <c r="C107" s="28">
        <v>295000</v>
      </c>
      <c r="D107" s="28">
        <v>0</v>
      </c>
      <c r="E107" s="28">
        <v>295000</v>
      </c>
      <c r="F107" s="28">
        <v>0</v>
      </c>
      <c r="G107" s="28"/>
      <c r="H107" s="28">
        <f t="shared" si="14"/>
        <v>0</v>
      </c>
      <c r="I107" s="72">
        <f t="shared" ref="I107:I111" si="71">H107/E107%</f>
        <v>0</v>
      </c>
      <c r="J107" s="72">
        <f t="shared" ref="J107:J111" si="72">D107+H107</f>
        <v>0</v>
      </c>
      <c r="K107" s="72">
        <f t="shared" ref="K107:K108" si="73">J107/C107%</f>
        <v>0</v>
      </c>
    </row>
    <row r="108" spans="1:12" ht="67.5" customHeight="1" x14ac:dyDescent="0.2">
      <c r="A108" s="168">
        <v>2525579</v>
      </c>
      <c r="B108" s="27" t="s">
        <v>264</v>
      </c>
      <c r="C108" s="28">
        <v>280000</v>
      </c>
      <c r="D108" s="28">
        <v>0</v>
      </c>
      <c r="E108" s="28">
        <v>280000</v>
      </c>
      <c r="F108" s="28"/>
      <c r="G108" s="28"/>
      <c r="H108" s="28">
        <f t="shared" si="14"/>
        <v>0</v>
      </c>
      <c r="I108" s="72">
        <f t="shared" ref="I108" si="74">H108/E108%</f>
        <v>0</v>
      </c>
      <c r="J108" s="72">
        <f t="shared" ref="J108" si="75">D108+H108</f>
        <v>0</v>
      </c>
      <c r="K108" s="72">
        <f t="shared" ref="K108" si="76">J108/C108%</f>
        <v>0</v>
      </c>
    </row>
    <row r="109" spans="1:12" ht="32.25" customHeight="1" x14ac:dyDescent="0.2">
      <c r="A109" s="27"/>
      <c r="B109" s="49" t="s">
        <v>231</v>
      </c>
      <c r="C109" s="31"/>
      <c r="D109" s="31">
        <f t="shared" ref="D109" si="77">SUM(D110:D111)</f>
        <v>0</v>
      </c>
      <c r="E109" s="31">
        <f>SUM(E110:E111)</f>
        <v>140500</v>
      </c>
      <c r="F109" s="31">
        <f t="shared" ref="F109:G109" si="78">SUM(F110:F111)</f>
        <v>0</v>
      </c>
      <c r="G109" s="31">
        <f t="shared" si="78"/>
        <v>0</v>
      </c>
      <c r="H109" s="31">
        <f t="shared" si="14"/>
        <v>0</v>
      </c>
      <c r="I109" s="50">
        <f t="shared" si="71"/>
        <v>0</v>
      </c>
      <c r="J109" s="50">
        <f t="shared" si="72"/>
        <v>0</v>
      </c>
      <c r="K109" s="31"/>
    </row>
    <row r="110" spans="1:12" ht="67.5" customHeight="1" x14ac:dyDescent="0.2">
      <c r="A110" s="29">
        <v>2521161</v>
      </c>
      <c r="B110" s="27" t="s">
        <v>232</v>
      </c>
      <c r="C110" s="28">
        <v>17500</v>
      </c>
      <c r="D110" s="28">
        <v>0</v>
      </c>
      <c r="E110" s="28">
        <v>17500</v>
      </c>
      <c r="F110" s="28">
        <v>0</v>
      </c>
      <c r="G110" s="28"/>
      <c r="H110" s="28">
        <f t="shared" si="14"/>
        <v>0</v>
      </c>
      <c r="I110" s="72">
        <f t="shared" si="71"/>
        <v>0</v>
      </c>
      <c r="J110" s="72">
        <f t="shared" si="72"/>
        <v>0</v>
      </c>
      <c r="K110" s="72">
        <f t="shared" ref="K110:K111" si="79">J110/C110%</f>
        <v>0</v>
      </c>
    </row>
    <row r="111" spans="1:12" ht="102" customHeight="1" x14ac:dyDescent="0.2">
      <c r="A111" s="29">
        <v>2521299</v>
      </c>
      <c r="B111" s="27" t="s">
        <v>233</v>
      </c>
      <c r="C111" s="28">
        <v>123000</v>
      </c>
      <c r="D111" s="28">
        <v>0</v>
      </c>
      <c r="E111" s="28">
        <v>123000</v>
      </c>
      <c r="F111" s="28">
        <v>0</v>
      </c>
      <c r="G111" s="28"/>
      <c r="H111" s="28">
        <f t="shared" si="14"/>
        <v>0</v>
      </c>
      <c r="I111" s="72">
        <f t="shared" si="71"/>
        <v>0</v>
      </c>
      <c r="J111" s="72">
        <f t="shared" si="72"/>
        <v>0</v>
      </c>
      <c r="K111" s="72">
        <f t="shared" si="79"/>
        <v>0</v>
      </c>
    </row>
    <row r="112" spans="1:12" ht="29.25" customHeight="1" x14ac:dyDescent="0.2">
      <c r="A112" s="32"/>
      <c r="B112" s="86" t="s">
        <v>41</v>
      </c>
      <c r="C112" s="30"/>
      <c r="D112" s="31">
        <f t="shared" ref="D112" si="80">SUM(D113:D196)</f>
        <v>539863025.6500001</v>
      </c>
      <c r="E112" s="31">
        <f>SUM(E113:E196)</f>
        <v>671009568</v>
      </c>
      <c r="F112" s="31">
        <f t="shared" ref="F112:G112" si="81">SUM(F113:F196)</f>
        <v>159706665.57999998</v>
      </c>
      <c r="G112" s="31">
        <f t="shared" si="81"/>
        <v>9950240.5099999998</v>
      </c>
      <c r="H112" s="31">
        <f t="shared" si="14"/>
        <v>169656906.08999997</v>
      </c>
      <c r="I112" s="50">
        <f t="shared" ref="I112:I213" si="82">H112/E112%</f>
        <v>25.283828156977933</v>
      </c>
      <c r="J112" s="50">
        <f t="shared" ref="J112:J156" si="83">D112+H112</f>
        <v>709519931.74000001</v>
      </c>
      <c r="K112" s="68"/>
      <c r="L112" s="133"/>
    </row>
    <row r="113" spans="1:11" ht="28.5" customHeight="1" x14ac:dyDescent="0.2">
      <c r="A113" s="29"/>
      <c r="B113" s="27" t="s">
        <v>29</v>
      </c>
      <c r="C113" s="28"/>
      <c r="D113" s="28"/>
      <c r="E113" s="28">
        <v>764971</v>
      </c>
      <c r="F113" s="28">
        <v>479654</v>
      </c>
      <c r="G113" s="28">
        <v>14239</v>
      </c>
      <c r="H113" s="28">
        <f t="shared" si="14"/>
        <v>493893</v>
      </c>
      <c r="I113" s="72">
        <f t="shared" ref="I113:I118" si="84">H113/E113%</f>
        <v>64.563623980516908</v>
      </c>
      <c r="J113" s="72">
        <f t="shared" ref="J113:J118" si="85">D113+H113</f>
        <v>493893</v>
      </c>
      <c r="K113" s="72"/>
    </row>
    <row r="114" spans="1:11" ht="78.75" customHeight="1" x14ac:dyDescent="0.2">
      <c r="A114" s="29">
        <v>2088618</v>
      </c>
      <c r="B114" s="27" t="s">
        <v>107</v>
      </c>
      <c r="C114" s="28">
        <v>28004259</v>
      </c>
      <c r="D114" s="28">
        <v>26980239</v>
      </c>
      <c r="E114" s="28">
        <v>351368</v>
      </c>
      <c r="F114" s="28">
        <v>351367.03</v>
      </c>
      <c r="G114" s="28"/>
      <c r="H114" s="28">
        <f t="shared" si="14"/>
        <v>351367.03</v>
      </c>
      <c r="I114" s="72">
        <f t="shared" si="84"/>
        <v>99.999723936158119</v>
      </c>
      <c r="J114" s="72">
        <f t="shared" si="85"/>
        <v>27331606.030000001</v>
      </c>
      <c r="K114" s="72">
        <f t="shared" ref="K114" si="86">J114/C114%</f>
        <v>97.598033320574558</v>
      </c>
    </row>
    <row r="115" spans="1:11" ht="54" customHeight="1" x14ac:dyDescent="0.2">
      <c r="A115" s="29">
        <v>2089754</v>
      </c>
      <c r="B115" s="27" t="s">
        <v>108</v>
      </c>
      <c r="C115" s="28"/>
      <c r="D115" s="28">
        <v>7172309</v>
      </c>
      <c r="E115" s="28">
        <v>8920885</v>
      </c>
      <c r="F115" s="28">
        <v>2020222</v>
      </c>
      <c r="G115" s="28">
        <v>314168</v>
      </c>
      <c r="H115" s="28">
        <f t="shared" si="14"/>
        <v>2334390</v>
      </c>
      <c r="I115" s="72">
        <f t="shared" ref="I115" si="87">H115/E115%</f>
        <v>26.167695245482928</v>
      </c>
      <c r="J115" s="72">
        <f t="shared" ref="J115" si="88">D115+H115</f>
        <v>9506699</v>
      </c>
      <c r="K115" s="72"/>
    </row>
    <row r="116" spans="1:11" ht="51" customHeight="1" x14ac:dyDescent="0.2">
      <c r="A116" s="29">
        <v>2094808</v>
      </c>
      <c r="B116" s="27" t="s">
        <v>99</v>
      </c>
      <c r="C116" s="28"/>
      <c r="D116" s="28">
        <v>9762816.8100000005</v>
      </c>
      <c r="E116" s="28">
        <v>113892086</v>
      </c>
      <c r="F116" s="28">
        <v>2717456.74</v>
      </c>
      <c r="G116" s="28">
        <v>44201.33</v>
      </c>
      <c r="H116" s="28">
        <f t="shared" si="14"/>
        <v>2761658.0700000003</v>
      </c>
      <c r="I116" s="72">
        <f t="shared" si="84"/>
        <v>2.4248024309608307</v>
      </c>
      <c r="J116" s="72">
        <f t="shared" si="85"/>
        <v>12524474.880000001</v>
      </c>
      <c r="K116" s="72"/>
    </row>
    <row r="117" spans="1:11" ht="67.5" customHeight="1" x14ac:dyDescent="0.2">
      <c r="A117" s="29">
        <v>2183907</v>
      </c>
      <c r="B117" s="27" t="s">
        <v>204</v>
      </c>
      <c r="C117" s="131">
        <v>215971738.24000001</v>
      </c>
      <c r="D117" s="28">
        <v>64883577.060000002</v>
      </c>
      <c r="E117" s="28">
        <v>12578312</v>
      </c>
      <c r="F117" s="28">
        <v>916387.85</v>
      </c>
      <c r="G117" s="28">
        <v>95345.21</v>
      </c>
      <c r="H117" s="28">
        <f t="shared" si="14"/>
        <v>1011733.0599999999</v>
      </c>
      <c r="I117" s="72">
        <f t="shared" si="84"/>
        <v>8.0434724468593242</v>
      </c>
      <c r="J117" s="72">
        <f t="shared" si="85"/>
        <v>65895310.120000005</v>
      </c>
      <c r="K117" s="72">
        <f t="shared" ref="K117:K118" si="89">J117/C117%</f>
        <v>30.511080133444782</v>
      </c>
    </row>
    <row r="118" spans="1:11" ht="60.75" customHeight="1" x14ac:dyDescent="0.2">
      <c r="A118" s="29">
        <v>2194935</v>
      </c>
      <c r="B118" s="27" t="s">
        <v>221</v>
      </c>
      <c r="C118" s="131">
        <v>188445190.5</v>
      </c>
      <c r="D118" s="28">
        <v>0</v>
      </c>
      <c r="E118" s="28">
        <v>5501154</v>
      </c>
      <c r="F118" s="28">
        <v>1420.1</v>
      </c>
      <c r="G118" s="28"/>
      <c r="H118" s="28">
        <f t="shared" si="14"/>
        <v>1420.1</v>
      </c>
      <c r="I118" s="72">
        <f t="shared" si="84"/>
        <v>2.5814583630998148E-2</v>
      </c>
      <c r="J118" s="72">
        <f t="shared" si="85"/>
        <v>1420.1</v>
      </c>
      <c r="K118" s="72">
        <f t="shared" si="89"/>
        <v>7.5358781841662332E-4</v>
      </c>
    </row>
    <row r="119" spans="1:11" ht="69" customHeight="1" x14ac:dyDescent="0.2">
      <c r="A119" s="29">
        <v>2250037</v>
      </c>
      <c r="B119" s="112" t="s">
        <v>66</v>
      </c>
      <c r="C119" s="28">
        <v>40719194.479999997</v>
      </c>
      <c r="D119" s="28">
        <v>34361277.030000001</v>
      </c>
      <c r="E119" s="28">
        <v>4130581</v>
      </c>
      <c r="F119" s="28">
        <v>1528209.53</v>
      </c>
      <c r="G119" s="28">
        <v>82317.98</v>
      </c>
      <c r="H119" s="28">
        <f t="shared" si="14"/>
        <v>1610527.51</v>
      </c>
      <c r="I119" s="72">
        <f t="shared" si="82"/>
        <v>38.990338405178356</v>
      </c>
      <c r="J119" s="72">
        <f t="shared" si="83"/>
        <v>35971804.539999999</v>
      </c>
      <c r="K119" s="72">
        <f t="shared" ref="K119:K159" si="90">J119/C119%</f>
        <v>88.341149670011859</v>
      </c>
    </row>
    <row r="120" spans="1:11" ht="53.25" customHeight="1" x14ac:dyDescent="0.2">
      <c r="A120" s="29">
        <v>2284722</v>
      </c>
      <c r="B120" s="112" t="s">
        <v>14</v>
      </c>
      <c r="C120" s="28">
        <v>72180765.040000007</v>
      </c>
      <c r="D120" s="28">
        <v>63342467.799999997</v>
      </c>
      <c r="E120" s="28">
        <v>7413889</v>
      </c>
      <c r="F120" s="28">
        <v>5218049.66</v>
      </c>
      <c r="G120" s="28">
        <v>129045.63</v>
      </c>
      <c r="H120" s="28">
        <f t="shared" si="14"/>
        <v>5347095.29</v>
      </c>
      <c r="I120" s="72">
        <f t="shared" si="82"/>
        <v>72.122677989918657</v>
      </c>
      <c r="J120" s="72">
        <f t="shared" si="83"/>
        <v>68689563.090000004</v>
      </c>
      <c r="K120" s="72">
        <f t="shared" si="90"/>
        <v>95.163251666749034</v>
      </c>
    </row>
    <row r="121" spans="1:11" ht="63" customHeight="1" x14ac:dyDescent="0.2">
      <c r="A121" s="29">
        <v>2285573</v>
      </c>
      <c r="B121" s="27" t="s">
        <v>13</v>
      </c>
      <c r="C121" s="104">
        <v>75359493.790000007</v>
      </c>
      <c r="D121" s="28">
        <v>6460056.6100000003</v>
      </c>
      <c r="E121" s="28">
        <v>20260599</v>
      </c>
      <c r="F121" s="114">
        <v>14091705.65</v>
      </c>
      <c r="G121" s="114">
        <v>651291.57999999996</v>
      </c>
      <c r="H121" s="114">
        <f t="shared" si="14"/>
        <v>14742997.23</v>
      </c>
      <c r="I121" s="72">
        <f t="shared" si="82"/>
        <v>72.766837890627031</v>
      </c>
      <c r="J121" s="72">
        <f t="shared" si="83"/>
        <v>21203053.84</v>
      </c>
      <c r="K121" s="72">
        <f t="shared" si="90"/>
        <v>28.135876149971679</v>
      </c>
    </row>
    <row r="122" spans="1:11" ht="68.25" customHeight="1" x14ac:dyDescent="0.2">
      <c r="A122" s="29">
        <v>2285839</v>
      </c>
      <c r="B122" s="27" t="s">
        <v>47</v>
      </c>
      <c r="C122" s="104">
        <v>147391356.93000001</v>
      </c>
      <c r="D122" s="28">
        <v>6920862.0700000003</v>
      </c>
      <c r="E122" s="28">
        <v>54692411</v>
      </c>
      <c r="F122" s="28">
        <v>25845357.530000001</v>
      </c>
      <c r="G122" s="28">
        <v>27369</v>
      </c>
      <c r="H122" s="28">
        <f t="shared" si="14"/>
        <v>25872726.530000001</v>
      </c>
      <c r="I122" s="72">
        <f t="shared" si="82"/>
        <v>47.305880389877132</v>
      </c>
      <c r="J122" s="72">
        <f t="shared" si="83"/>
        <v>32793588.600000001</v>
      </c>
      <c r="K122" s="72">
        <f t="shared" si="90"/>
        <v>22.249329460732579</v>
      </c>
    </row>
    <row r="123" spans="1:11" ht="68.25" customHeight="1" x14ac:dyDescent="0.2">
      <c r="A123" s="29">
        <v>2286124</v>
      </c>
      <c r="B123" s="27" t="s">
        <v>222</v>
      </c>
      <c r="C123" s="104">
        <v>192393587.56999999</v>
      </c>
      <c r="D123" s="28">
        <v>0</v>
      </c>
      <c r="E123" s="28">
        <v>152740</v>
      </c>
      <c r="F123" s="28">
        <v>0</v>
      </c>
      <c r="G123" s="28">
        <v>2800</v>
      </c>
      <c r="H123" s="28">
        <f t="shared" si="14"/>
        <v>2800</v>
      </c>
      <c r="I123" s="72">
        <f t="shared" ref="I123:I124" si="91">H123/E123%</f>
        <v>1.8331805682859761</v>
      </c>
      <c r="J123" s="72">
        <f t="shared" ref="J123:J124" si="92">D123+H123</f>
        <v>2800</v>
      </c>
      <c r="K123" s="72">
        <f t="shared" ref="K123:K124" si="93">J123/C123%</f>
        <v>1.4553499601338091E-3</v>
      </c>
    </row>
    <row r="124" spans="1:11" ht="93" customHeight="1" x14ac:dyDescent="0.2">
      <c r="A124" s="29">
        <v>2327370</v>
      </c>
      <c r="B124" s="27" t="s">
        <v>223</v>
      </c>
      <c r="C124" s="104">
        <v>7154778.21</v>
      </c>
      <c r="D124" s="28">
        <v>0</v>
      </c>
      <c r="E124" s="28">
        <v>6615898</v>
      </c>
      <c r="F124" s="28">
        <v>850768.44</v>
      </c>
      <c r="G124" s="28">
        <v>-846608.44</v>
      </c>
      <c r="H124" s="28">
        <f t="shared" si="14"/>
        <v>4160</v>
      </c>
      <c r="I124" s="72">
        <f t="shared" si="91"/>
        <v>6.2878841239692632E-2</v>
      </c>
      <c r="J124" s="72">
        <f t="shared" si="92"/>
        <v>4160</v>
      </c>
      <c r="K124" s="72">
        <f t="shared" si="93"/>
        <v>5.8142962337891957E-2</v>
      </c>
    </row>
    <row r="125" spans="1:11" ht="54.75" customHeight="1" x14ac:dyDescent="0.2">
      <c r="A125" s="29">
        <v>2335179</v>
      </c>
      <c r="B125" s="27" t="s">
        <v>15</v>
      </c>
      <c r="C125" s="104">
        <v>130711204.76000001</v>
      </c>
      <c r="D125" s="28">
        <v>31589916.670000002</v>
      </c>
      <c r="E125" s="28">
        <v>13730178</v>
      </c>
      <c r="F125" s="28">
        <v>6296617.3499999996</v>
      </c>
      <c r="G125" s="28">
        <v>2004736.33</v>
      </c>
      <c r="H125" s="28">
        <f t="shared" si="14"/>
        <v>8301353.6799999997</v>
      </c>
      <c r="I125" s="72">
        <f t="shared" si="82"/>
        <v>60.460641369689455</v>
      </c>
      <c r="J125" s="72">
        <f t="shared" si="83"/>
        <v>39891270.350000001</v>
      </c>
      <c r="K125" s="72">
        <f t="shared" si="90"/>
        <v>30.518631071639735</v>
      </c>
    </row>
    <row r="126" spans="1:11" ht="60.75" customHeight="1" x14ac:dyDescent="0.2">
      <c r="A126" s="29">
        <v>2335476</v>
      </c>
      <c r="B126" s="27" t="s">
        <v>62</v>
      </c>
      <c r="C126" s="104">
        <v>31572595.120000001</v>
      </c>
      <c r="D126" s="28">
        <v>1120936.1599999999</v>
      </c>
      <c r="E126" s="28">
        <v>10463862</v>
      </c>
      <c r="F126" s="28">
        <v>197136.75</v>
      </c>
      <c r="G126" s="28"/>
      <c r="H126" s="28">
        <f t="shared" si="14"/>
        <v>197136.75</v>
      </c>
      <c r="I126" s="72">
        <f t="shared" si="82"/>
        <v>1.8839769675861551</v>
      </c>
      <c r="J126" s="72">
        <f t="shared" si="83"/>
        <v>1318072.9099999999</v>
      </c>
      <c r="K126" s="72">
        <f t="shared" si="90"/>
        <v>4.174737315669856</v>
      </c>
    </row>
    <row r="127" spans="1:11" ht="59.25" customHeight="1" x14ac:dyDescent="0.2">
      <c r="A127" s="29">
        <v>2343128</v>
      </c>
      <c r="B127" s="27" t="s">
        <v>16</v>
      </c>
      <c r="C127" s="104">
        <v>41373950.840000004</v>
      </c>
      <c r="D127" s="28">
        <v>4997793.68</v>
      </c>
      <c r="E127" s="28">
        <v>4273777</v>
      </c>
      <c r="F127" s="28">
        <v>857659.82</v>
      </c>
      <c r="G127" s="28">
        <v>14966.97</v>
      </c>
      <c r="H127" s="28">
        <f t="shared" si="14"/>
        <v>872626.78999999992</v>
      </c>
      <c r="I127" s="72">
        <f t="shared" si="82"/>
        <v>20.418163839620082</v>
      </c>
      <c r="J127" s="72">
        <f t="shared" si="83"/>
        <v>5870420.4699999997</v>
      </c>
      <c r="K127" s="72">
        <f t="shared" si="90"/>
        <v>14.188687207324962</v>
      </c>
    </row>
    <row r="128" spans="1:11" ht="81.75" customHeight="1" x14ac:dyDescent="0.2">
      <c r="A128" s="29">
        <v>2343407</v>
      </c>
      <c r="B128" s="27" t="s">
        <v>30</v>
      </c>
      <c r="C128" s="104">
        <v>81057820.730000004</v>
      </c>
      <c r="D128" s="28">
        <v>55351965.300000004</v>
      </c>
      <c r="E128" s="28">
        <v>7158064</v>
      </c>
      <c r="F128" s="28">
        <v>3142932.57</v>
      </c>
      <c r="G128" s="28">
        <v>203572.88</v>
      </c>
      <c r="H128" s="28">
        <f t="shared" si="14"/>
        <v>3346505.4499999997</v>
      </c>
      <c r="I128" s="72">
        <f t="shared" si="82"/>
        <v>46.751544132603449</v>
      </c>
      <c r="J128" s="72">
        <f t="shared" si="83"/>
        <v>58698470.750000007</v>
      </c>
      <c r="K128" s="72">
        <f t="shared" si="90"/>
        <v>72.415554996873169</v>
      </c>
    </row>
    <row r="129" spans="1:11" ht="54.75" customHeight="1" x14ac:dyDescent="0.2">
      <c r="A129" s="29">
        <v>2344420</v>
      </c>
      <c r="B129" s="27" t="s">
        <v>31</v>
      </c>
      <c r="C129" s="104">
        <v>42099377</v>
      </c>
      <c r="D129" s="28">
        <v>16054099.300000001</v>
      </c>
      <c r="E129" s="28">
        <v>5628672</v>
      </c>
      <c r="F129" s="28">
        <v>891492.01</v>
      </c>
      <c r="G129" s="28">
        <v>482835.8</v>
      </c>
      <c r="H129" s="28">
        <f t="shared" si="14"/>
        <v>1374327.81</v>
      </c>
      <c r="I129" s="72">
        <f t="shared" si="82"/>
        <v>24.416555272717972</v>
      </c>
      <c r="J129" s="72">
        <f t="shared" si="83"/>
        <v>17428427.109999999</v>
      </c>
      <c r="K129" s="72">
        <f t="shared" si="90"/>
        <v>41.398301713585923</v>
      </c>
    </row>
    <row r="130" spans="1:11" ht="84.75" customHeight="1" x14ac:dyDescent="0.2">
      <c r="A130" s="29">
        <v>2344910</v>
      </c>
      <c r="B130" s="27" t="s">
        <v>245</v>
      </c>
      <c r="C130" s="104">
        <v>162372097.30000001</v>
      </c>
      <c r="D130" s="28">
        <v>0</v>
      </c>
      <c r="E130" s="28">
        <v>300000</v>
      </c>
      <c r="F130" s="28">
        <v>0</v>
      </c>
      <c r="G130" s="28">
        <v>24000</v>
      </c>
      <c r="H130" s="28">
        <f t="shared" si="14"/>
        <v>24000</v>
      </c>
      <c r="I130" s="72">
        <f t="shared" ref="I130" si="94">H130/E130%</f>
        <v>8</v>
      </c>
      <c r="J130" s="72">
        <f t="shared" ref="J130" si="95">D130+H130</f>
        <v>24000</v>
      </c>
      <c r="K130" s="72">
        <f t="shared" ref="K130" si="96">J130/C130%</f>
        <v>1.4780864692322969E-2</v>
      </c>
    </row>
    <row r="131" spans="1:11" ht="65.25" customHeight="1" x14ac:dyDescent="0.2">
      <c r="A131" s="29">
        <v>2346750</v>
      </c>
      <c r="B131" s="27" t="s">
        <v>89</v>
      </c>
      <c r="C131" s="104">
        <v>180196048.13</v>
      </c>
      <c r="D131" s="28">
        <v>1355379.57</v>
      </c>
      <c r="E131" s="28">
        <v>859877</v>
      </c>
      <c r="F131" s="28">
        <v>484700</v>
      </c>
      <c r="G131" s="28">
        <v>340199.99</v>
      </c>
      <c r="H131" s="28">
        <f t="shared" si="14"/>
        <v>824899.99</v>
      </c>
      <c r="I131" s="72">
        <f t="shared" si="82"/>
        <v>95.932324041694329</v>
      </c>
      <c r="J131" s="72">
        <f t="shared" si="83"/>
        <v>2180279.56</v>
      </c>
      <c r="K131" s="72">
        <f t="shared" si="90"/>
        <v>1.2099485991097136</v>
      </c>
    </row>
    <row r="132" spans="1:11" ht="69" customHeight="1" x14ac:dyDescent="0.2">
      <c r="A132" s="29">
        <v>2354781</v>
      </c>
      <c r="B132" s="27" t="s">
        <v>32</v>
      </c>
      <c r="C132" s="104">
        <v>342912239.07999998</v>
      </c>
      <c r="D132" s="28">
        <v>136910751.75999999</v>
      </c>
      <c r="E132" s="28">
        <v>40323239</v>
      </c>
      <c r="F132" s="28">
        <v>32767249.550000001</v>
      </c>
      <c r="G132" s="28">
        <v>3618911.25</v>
      </c>
      <c r="H132" s="28">
        <f t="shared" si="14"/>
        <v>36386160.799999997</v>
      </c>
      <c r="I132" s="72">
        <f t="shared" si="82"/>
        <v>90.236205479425891</v>
      </c>
      <c r="J132" s="72">
        <f t="shared" si="83"/>
        <v>173296912.56</v>
      </c>
      <c r="K132" s="72">
        <f t="shared" si="90"/>
        <v>50.536811699966933</v>
      </c>
    </row>
    <row r="133" spans="1:11" ht="57.75" customHeight="1" x14ac:dyDescent="0.2">
      <c r="A133" s="29">
        <v>2372478</v>
      </c>
      <c r="B133" s="27" t="s">
        <v>33</v>
      </c>
      <c r="C133" s="104">
        <v>36876012.670000002</v>
      </c>
      <c r="D133" s="28">
        <v>23744650.34</v>
      </c>
      <c r="E133" s="105">
        <v>6823322</v>
      </c>
      <c r="F133" s="28">
        <v>4218513</v>
      </c>
      <c r="G133" s="28">
        <v>325180</v>
      </c>
      <c r="H133" s="28">
        <f t="shared" si="14"/>
        <v>4543693</v>
      </c>
      <c r="I133" s="72">
        <f t="shared" si="82"/>
        <v>66.590628435826417</v>
      </c>
      <c r="J133" s="72">
        <f t="shared" si="83"/>
        <v>28288343.34</v>
      </c>
      <c r="K133" s="72">
        <f t="shared" si="90"/>
        <v>76.71204474613279</v>
      </c>
    </row>
    <row r="134" spans="1:11" ht="64.5" customHeight="1" x14ac:dyDescent="0.2">
      <c r="A134" s="29">
        <v>2381374</v>
      </c>
      <c r="B134" s="27" t="s">
        <v>90</v>
      </c>
      <c r="C134" s="104">
        <v>119876685.40000001</v>
      </c>
      <c r="D134" s="28">
        <v>1223117.1100000001</v>
      </c>
      <c r="E134" s="105">
        <v>317533</v>
      </c>
      <c r="F134" s="28">
        <v>294400</v>
      </c>
      <c r="G134" s="28"/>
      <c r="H134" s="28">
        <f t="shared" si="14"/>
        <v>294400</v>
      </c>
      <c r="I134" s="72">
        <f t="shared" ref="I134:I137" si="97">H134/E134%</f>
        <v>92.714772952732474</v>
      </c>
      <c r="J134" s="72">
        <f t="shared" ref="J134:J137" si="98">D134+H134</f>
        <v>1517517.11</v>
      </c>
      <c r="K134" s="72">
        <f t="shared" ref="K134:K137" si="99">J134/C134%</f>
        <v>1.2658984563482101</v>
      </c>
    </row>
    <row r="135" spans="1:11" ht="64.5" customHeight="1" x14ac:dyDescent="0.2">
      <c r="A135" s="29">
        <v>2386577</v>
      </c>
      <c r="B135" s="27" t="s">
        <v>256</v>
      </c>
      <c r="C135" s="104"/>
      <c r="D135" s="28">
        <v>2891888.68</v>
      </c>
      <c r="E135" s="105">
        <v>25189</v>
      </c>
      <c r="F135" s="28">
        <v>25189</v>
      </c>
      <c r="G135" s="28"/>
      <c r="H135" s="28">
        <f t="shared" ref="H135:H198" si="100">SUM(F135:G135)</f>
        <v>25189</v>
      </c>
      <c r="I135" s="72">
        <f t="shared" si="97"/>
        <v>100</v>
      </c>
      <c r="J135" s="72">
        <f t="shared" si="98"/>
        <v>2917077.68</v>
      </c>
      <c r="K135" s="72"/>
    </row>
    <row r="136" spans="1:11" ht="64.5" customHeight="1" x14ac:dyDescent="0.2">
      <c r="A136" s="29">
        <v>2409087</v>
      </c>
      <c r="B136" s="27" t="s">
        <v>91</v>
      </c>
      <c r="C136" s="104">
        <v>6026581.2699999996</v>
      </c>
      <c r="D136" s="28">
        <v>324156.15999999997</v>
      </c>
      <c r="E136" s="105">
        <v>3489640</v>
      </c>
      <c r="F136" s="28">
        <v>3400947</v>
      </c>
      <c r="G136" s="28"/>
      <c r="H136" s="28">
        <f t="shared" si="100"/>
        <v>3400947</v>
      </c>
      <c r="I136" s="72">
        <f t="shared" si="97"/>
        <v>97.458391123439668</v>
      </c>
      <c r="J136" s="72">
        <f t="shared" si="98"/>
        <v>3725103.16</v>
      </c>
      <c r="K136" s="72">
        <f t="shared" si="99"/>
        <v>61.811215896869513</v>
      </c>
    </row>
    <row r="137" spans="1:11" ht="64.5" customHeight="1" x14ac:dyDescent="0.2">
      <c r="A137" s="29">
        <v>2412981</v>
      </c>
      <c r="B137" s="27" t="s">
        <v>92</v>
      </c>
      <c r="C137" s="104">
        <v>6929065.5800000001</v>
      </c>
      <c r="D137" s="28">
        <v>2114205.19</v>
      </c>
      <c r="E137" s="105">
        <v>3448250</v>
      </c>
      <c r="F137" s="28">
        <v>1341424</v>
      </c>
      <c r="G137" s="28">
        <v>140499</v>
      </c>
      <c r="H137" s="28">
        <f t="shared" si="100"/>
        <v>1481923</v>
      </c>
      <c r="I137" s="72">
        <f t="shared" si="97"/>
        <v>42.976089320669907</v>
      </c>
      <c r="J137" s="72">
        <f t="shared" si="98"/>
        <v>3596128.19</v>
      </c>
      <c r="K137" s="72">
        <f t="shared" si="99"/>
        <v>51.899179600490946</v>
      </c>
    </row>
    <row r="138" spans="1:11" ht="79.5" customHeight="1" x14ac:dyDescent="0.2">
      <c r="A138" s="29">
        <v>2414624</v>
      </c>
      <c r="B138" s="27" t="s">
        <v>48</v>
      </c>
      <c r="C138" s="104">
        <v>994445287</v>
      </c>
      <c r="D138" s="28">
        <v>11079728.390000001</v>
      </c>
      <c r="E138" s="28">
        <v>75000000</v>
      </c>
      <c r="F138" s="28">
        <v>4847059</v>
      </c>
      <c r="G138" s="28">
        <v>11617</v>
      </c>
      <c r="H138" s="28">
        <f t="shared" si="100"/>
        <v>4858676</v>
      </c>
      <c r="I138" s="72">
        <f t="shared" si="82"/>
        <v>6.4782346666666664</v>
      </c>
      <c r="J138" s="72">
        <f t="shared" si="83"/>
        <v>15938404.390000001</v>
      </c>
      <c r="K138" s="72">
        <f t="shared" si="90"/>
        <v>1.6027432175863892</v>
      </c>
    </row>
    <row r="139" spans="1:11" ht="30" customHeight="1" x14ac:dyDescent="0.2">
      <c r="A139" s="29">
        <v>2416127</v>
      </c>
      <c r="B139" s="27" t="s">
        <v>42</v>
      </c>
      <c r="C139" s="28">
        <v>69177499</v>
      </c>
      <c r="D139" s="28">
        <v>6243045</v>
      </c>
      <c r="E139" s="28">
        <v>8000000</v>
      </c>
      <c r="F139" s="28">
        <v>2464084</v>
      </c>
      <c r="G139" s="28">
        <v>479920</v>
      </c>
      <c r="H139" s="28">
        <f t="shared" si="100"/>
        <v>2944004</v>
      </c>
      <c r="I139" s="72">
        <f t="shared" si="82"/>
        <v>36.800049999999999</v>
      </c>
      <c r="J139" s="72">
        <f t="shared" si="83"/>
        <v>9187049</v>
      </c>
      <c r="K139" s="72">
        <f t="shared" si="90"/>
        <v>13.280400611187172</v>
      </c>
    </row>
    <row r="140" spans="1:11" ht="60" x14ac:dyDescent="0.2">
      <c r="A140" s="29">
        <v>2426613</v>
      </c>
      <c r="B140" s="27" t="s">
        <v>109</v>
      </c>
      <c r="C140" s="28">
        <v>704574</v>
      </c>
      <c r="D140" s="28">
        <v>55068</v>
      </c>
      <c r="E140" s="28">
        <v>113824</v>
      </c>
      <c r="F140" s="28">
        <v>650</v>
      </c>
      <c r="G140" s="28"/>
      <c r="H140" s="28">
        <f t="shared" si="100"/>
        <v>650</v>
      </c>
      <c r="I140" s="72">
        <f t="shared" ref="I140" si="101">H140/E140%</f>
        <v>0.57105707056508292</v>
      </c>
      <c r="J140" s="72">
        <f t="shared" ref="J140" si="102">D140+H140</f>
        <v>55718</v>
      </c>
      <c r="K140" s="72">
        <f t="shared" ref="K140" si="103">J140/C140%</f>
        <v>7.9080408871176058</v>
      </c>
    </row>
    <row r="141" spans="1:11" ht="60" x14ac:dyDescent="0.2">
      <c r="A141" s="29">
        <v>2426624</v>
      </c>
      <c r="B141" s="27" t="s">
        <v>110</v>
      </c>
      <c r="C141" s="28">
        <v>1203398</v>
      </c>
      <c r="D141" s="28">
        <v>53553</v>
      </c>
      <c r="E141" s="28">
        <v>163200</v>
      </c>
      <c r="F141" s="28">
        <v>650</v>
      </c>
      <c r="G141" s="28"/>
      <c r="H141" s="28">
        <f t="shared" si="100"/>
        <v>650</v>
      </c>
      <c r="I141" s="72">
        <f t="shared" ref="I141:I143" si="104">H141/E141%</f>
        <v>0.39828431372549017</v>
      </c>
      <c r="J141" s="72">
        <f t="shared" ref="J141:J143" si="105">D141+H141</f>
        <v>54203</v>
      </c>
      <c r="K141" s="72">
        <f t="shared" ref="K141:K143" si="106">J141/C141%</f>
        <v>4.504162380193419</v>
      </c>
    </row>
    <row r="142" spans="1:11" ht="54.75" customHeight="1" x14ac:dyDescent="0.2">
      <c r="A142" s="29">
        <v>2426642</v>
      </c>
      <c r="B142" s="27" t="s">
        <v>111</v>
      </c>
      <c r="C142" s="28">
        <v>2311285</v>
      </c>
      <c r="D142" s="28">
        <v>59150</v>
      </c>
      <c r="E142" s="28">
        <v>150344</v>
      </c>
      <c r="F142" s="28">
        <v>650</v>
      </c>
      <c r="G142" s="28"/>
      <c r="H142" s="28">
        <f t="shared" si="100"/>
        <v>650</v>
      </c>
      <c r="I142" s="72">
        <f t="shared" si="104"/>
        <v>0.4323418294045655</v>
      </c>
      <c r="J142" s="72">
        <f t="shared" si="105"/>
        <v>59800</v>
      </c>
      <c r="K142" s="72">
        <f t="shared" si="106"/>
        <v>2.5873053301518421</v>
      </c>
    </row>
    <row r="143" spans="1:11" ht="63.75" customHeight="1" x14ac:dyDescent="0.2">
      <c r="A143" s="29">
        <v>2426646</v>
      </c>
      <c r="B143" s="27" t="s">
        <v>112</v>
      </c>
      <c r="C143" s="28">
        <v>2204980</v>
      </c>
      <c r="D143" s="28">
        <v>53526</v>
      </c>
      <c r="E143" s="28">
        <v>158936</v>
      </c>
      <c r="F143" s="28">
        <v>650</v>
      </c>
      <c r="G143" s="28"/>
      <c r="H143" s="28">
        <f t="shared" si="100"/>
        <v>650</v>
      </c>
      <c r="I143" s="72">
        <f t="shared" si="104"/>
        <v>0.40896964816026582</v>
      </c>
      <c r="J143" s="72">
        <f t="shared" si="105"/>
        <v>54176</v>
      </c>
      <c r="K143" s="72">
        <f t="shared" si="106"/>
        <v>2.4569837368139393</v>
      </c>
    </row>
    <row r="144" spans="1:11" ht="81" customHeight="1" x14ac:dyDescent="0.2">
      <c r="A144" s="29">
        <v>2427376</v>
      </c>
      <c r="B144" s="27" t="s">
        <v>246</v>
      </c>
      <c r="C144" s="28">
        <v>163197445.93000001</v>
      </c>
      <c r="D144" s="28">
        <v>1087417.6000000001</v>
      </c>
      <c r="E144" s="28">
        <v>257335</v>
      </c>
      <c r="F144" s="28">
        <v>0</v>
      </c>
      <c r="G144" s="28">
        <v>17120</v>
      </c>
      <c r="H144" s="28">
        <f t="shared" si="100"/>
        <v>17120</v>
      </c>
      <c r="I144" s="72">
        <f t="shared" ref="I144:I145" si="107">H144/E144%</f>
        <v>6.6528066528066532</v>
      </c>
      <c r="J144" s="72">
        <f t="shared" ref="J144:J145" si="108">D144+H144</f>
        <v>1104537.6000000001</v>
      </c>
      <c r="K144" s="72">
        <f t="shared" ref="K144:K145" si="109">J144/C144%</f>
        <v>0.67681059204429428</v>
      </c>
    </row>
    <row r="145" spans="1:11" ht="84.75" customHeight="1" x14ac:dyDescent="0.2">
      <c r="A145" s="29">
        <v>2427400</v>
      </c>
      <c r="B145" s="27" t="s">
        <v>247</v>
      </c>
      <c r="C145" s="28">
        <v>138062730.03</v>
      </c>
      <c r="D145" s="28">
        <v>0</v>
      </c>
      <c r="E145" s="28">
        <v>30000</v>
      </c>
      <c r="F145" s="28">
        <v>0</v>
      </c>
      <c r="G145" s="28"/>
      <c r="H145" s="28">
        <f t="shared" si="100"/>
        <v>0</v>
      </c>
      <c r="I145" s="72">
        <f t="shared" si="107"/>
        <v>0</v>
      </c>
      <c r="J145" s="72">
        <f t="shared" si="108"/>
        <v>0</v>
      </c>
      <c r="K145" s="72">
        <f t="shared" si="109"/>
        <v>0</v>
      </c>
    </row>
    <row r="146" spans="1:11" ht="63.75" customHeight="1" x14ac:dyDescent="0.2">
      <c r="A146" s="29">
        <v>2428425</v>
      </c>
      <c r="B146" s="27" t="s">
        <v>93</v>
      </c>
      <c r="C146" s="28">
        <v>1410518.55</v>
      </c>
      <c r="D146" s="28">
        <v>1306085.49</v>
      </c>
      <c r="E146" s="28">
        <v>54000</v>
      </c>
      <c r="F146" s="28">
        <v>46363</v>
      </c>
      <c r="G146" s="28"/>
      <c r="H146" s="28">
        <f t="shared" si="100"/>
        <v>46363</v>
      </c>
      <c r="I146" s="72">
        <f t="shared" ref="I146" si="110">H146/E146%</f>
        <v>85.857407407407408</v>
      </c>
      <c r="J146" s="72">
        <f t="shared" ref="J146" si="111">D146+H146</f>
        <v>1352448.49</v>
      </c>
      <c r="K146" s="72">
        <f t="shared" ref="K146" si="112">J146/C146%</f>
        <v>95.883070095037041</v>
      </c>
    </row>
    <row r="147" spans="1:11" ht="94.5" customHeight="1" x14ac:dyDescent="0.2">
      <c r="A147" s="29">
        <v>2430241</v>
      </c>
      <c r="B147" s="27" t="s">
        <v>49</v>
      </c>
      <c r="C147" s="105">
        <v>54842694</v>
      </c>
      <c r="D147" s="28">
        <v>35000</v>
      </c>
      <c r="E147" s="28">
        <v>7714484</v>
      </c>
      <c r="F147" s="28">
        <v>235000</v>
      </c>
      <c r="G147" s="28"/>
      <c r="H147" s="28">
        <f t="shared" si="100"/>
        <v>235000</v>
      </c>
      <c r="I147" s="72">
        <f t="shared" si="82"/>
        <v>3.0462179972114791</v>
      </c>
      <c r="J147" s="72">
        <f t="shared" si="83"/>
        <v>270000</v>
      </c>
      <c r="K147" s="72">
        <f t="shared" si="90"/>
        <v>0.49231717172755962</v>
      </c>
    </row>
    <row r="148" spans="1:11" ht="39" customHeight="1" x14ac:dyDescent="0.2">
      <c r="A148" s="29">
        <v>2430242</v>
      </c>
      <c r="B148" s="27" t="s">
        <v>50</v>
      </c>
      <c r="C148" s="105">
        <v>235566130.66999999</v>
      </c>
      <c r="D148" s="28">
        <v>0</v>
      </c>
      <c r="E148" s="28">
        <v>31694736</v>
      </c>
      <c r="F148" s="28">
        <v>0</v>
      </c>
      <c r="G148" s="28"/>
      <c r="H148" s="28">
        <f t="shared" si="100"/>
        <v>0</v>
      </c>
      <c r="I148" s="72">
        <f t="shared" si="82"/>
        <v>0</v>
      </c>
      <c r="J148" s="72">
        <f t="shared" si="83"/>
        <v>0</v>
      </c>
      <c r="K148" s="72">
        <f t="shared" si="90"/>
        <v>0</v>
      </c>
    </row>
    <row r="149" spans="1:11" ht="55.5" customHeight="1" x14ac:dyDescent="0.2">
      <c r="A149" s="29">
        <v>2430246</v>
      </c>
      <c r="B149" s="27" t="s">
        <v>51</v>
      </c>
      <c r="C149" s="28">
        <v>230676144.09999999</v>
      </c>
      <c r="D149" s="28">
        <v>12793688</v>
      </c>
      <c r="E149" s="28">
        <v>24348585</v>
      </c>
      <c r="F149" s="28">
        <v>14402501</v>
      </c>
      <c r="G149" s="28"/>
      <c r="H149" s="28">
        <f t="shared" si="100"/>
        <v>14402501</v>
      </c>
      <c r="I149" s="72">
        <f t="shared" si="82"/>
        <v>59.151285382702937</v>
      </c>
      <c r="J149" s="72">
        <f t="shared" si="83"/>
        <v>27196189</v>
      </c>
      <c r="K149" s="72">
        <f t="shared" si="90"/>
        <v>11.789770938866669</v>
      </c>
    </row>
    <row r="150" spans="1:11" ht="63.75" customHeight="1" x14ac:dyDescent="0.2">
      <c r="A150" s="29">
        <v>2430247</v>
      </c>
      <c r="B150" s="27" t="s">
        <v>52</v>
      </c>
      <c r="C150" s="28">
        <v>70717951</v>
      </c>
      <c r="D150" s="28">
        <v>0</v>
      </c>
      <c r="E150" s="28">
        <v>15025785</v>
      </c>
      <c r="F150" s="28">
        <v>7500</v>
      </c>
      <c r="G150" s="28"/>
      <c r="H150" s="28">
        <f t="shared" si="100"/>
        <v>7500</v>
      </c>
      <c r="I150" s="72">
        <f t="shared" si="82"/>
        <v>4.9914197494506943E-2</v>
      </c>
      <c r="J150" s="72">
        <f t="shared" si="83"/>
        <v>7500</v>
      </c>
      <c r="K150" s="72">
        <f t="shared" si="90"/>
        <v>1.0605510897791708E-2</v>
      </c>
    </row>
    <row r="151" spans="1:11" ht="63.75" customHeight="1" x14ac:dyDescent="0.2">
      <c r="A151" s="29">
        <v>2447725</v>
      </c>
      <c r="B151" s="27" t="s">
        <v>94</v>
      </c>
      <c r="C151" s="28">
        <v>2041266.67</v>
      </c>
      <c r="D151" s="28">
        <v>1656775.64</v>
      </c>
      <c r="E151" s="28">
        <v>393000</v>
      </c>
      <c r="F151" s="28">
        <v>26000</v>
      </c>
      <c r="G151" s="28">
        <v>128000</v>
      </c>
      <c r="H151" s="28">
        <f t="shared" si="100"/>
        <v>154000</v>
      </c>
      <c r="I151" s="72">
        <f t="shared" ref="I151:I152" si="113">H151/E151%</f>
        <v>39.185750636132319</v>
      </c>
      <c r="J151" s="72">
        <f t="shared" ref="J151:J152" si="114">D151+H151</f>
        <v>1810775.64</v>
      </c>
      <c r="K151" s="72">
        <f t="shared" ref="K151:K152" si="115">J151/C151%</f>
        <v>88.70843122128673</v>
      </c>
    </row>
    <row r="152" spans="1:11" ht="63.75" customHeight="1" x14ac:dyDescent="0.2">
      <c r="A152" s="29">
        <v>2451748</v>
      </c>
      <c r="B152" s="27" t="s">
        <v>95</v>
      </c>
      <c r="C152" s="28">
        <v>6076105.1699999999</v>
      </c>
      <c r="D152" s="28">
        <v>1527038.1</v>
      </c>
      <c r="E152" s="28">
        <v>3172067</v>
      </c>
      <c r="F152" s="28">
        <v>0</v>
      </c>
      <c r="G152" s="28">
        <v>471864</v>
      </c>
      <c r="H152" s="28">
        <f t="shared" si="100"/>
        <v>471864</v>
      </c>
      <c r="I152" s="72">
        <f t="shared" si="113"/>
        <v>14.87560004249595</v>
      </c>
      <c r="J152" s="72">
        <f t="shared" si="114"/>
        <v>1998902.1</v>
      </c>
      <c r="K152" s="72">
        <f t="shared" si="115"/>
        <v>32.897753479800286</v>
      </c>
    </row>
    <row r="153" spans="1:11" ht="60.75" customHeight="1" x14ac:dyDescent="0.2">
      <c r="A153" s="29">
        <v>2466074</v>
      </c>
      <c r="B153" s="27" t="s">
        <v>53</v>
      </c>
      <c r="C153" s="28">
        <v>53822537.07</v>
      </c>
      <c r="D153" s="28">
        <v>3600</v>
      </c>
      <c r="E153" s="28">
        <v>9016258</v>
      </c>
      <c r="F153" s="28">
        <v>0</v>
      </c>
      <c r="G153" s="28"/>
      <c r="H153" s="28">
        <f t="shared" si="100"/>
        <v>0</v>
      </c>
      <c r="I153" s="72">
        <f t="shared" si="82"/>
        <v>0</v>
      </c>
      <c r="J153" s="72">
        <f t="shared" si="83"/>
        <v>3600</v>
      </c>
      <c r="K153" s="72">
        <f t="shared" si="90"/>
        <v>6.6886479084364726E-3</v>
      </c>
    </row>
    <row r="154" spans="1:11" ht="62.25" customHeight="1" x14ac:dyDescent="0.2">
      <c r="A154" s="29">
        <v>2466086</v>
      </c>
      <c r="B154" s="27" t="s">
        <v>54</v>
      </c>
      <c r="C154" s="28">
        <v>86240917.75</v>
      </c>
      <c r="D154" s="28">
        <v>3600</v>
      </c>
      <c r="E154" s="28">
        <v>11099815</v>
      </c>
      <c r="F154" s="28">
        <v>0</v>
      </c>
      <c r="G154" s="28"/>
      <c r="H154" s="28">
        <f t="shared" si="100"/>
        <v>0</v>
      </c>
      <c r="I154" s="72">
        <f t="shared" si="82"/>
        <v>0</v>
      </c>
      <c r="J154" s="72">
        <f t="shared" si="83"/>
        <v>3600</v>
      </c>
      <c r="K154" s="72">
        <f t="shared" si="90"/>
        <v>4.1743526088577603E-3</v>
      </c>
    </row>
    <row r="155" spans="1:11" ht="77.25" customHeight="1" x14ac:dyDescent="0.2">
      <c r="A155" s="29">
        <v>2466354</v>
      </c>
      <c r="B155" s="27" t="s">
        <v>55</v>
      </c>
      <c r="C155" s="28">
        <v>62745378.259999998</v>
      </c>
      <c r="D155" s="28">
        <v>0</v>
      </c>
      <c r="E155" s="28">
        <v>6725933</v>
      </c>
      <c r="F155" s="28">
        <v>0</v>
      </c>
      <c r="G155" s="28"/>
      <c r="H155" s="28">
        <f t="shared" si="100"/>
        <v>0</v>
      </c>
      <c r="I155" s="72">
        <f t="shared" si="82"/>
        <v>0</v>
      </c>
      <c r="J155" s="72">
        <f t="shared" si="83"/>
        <v>0</v>
      </c>
      <c r="K155" s="72">
        <f t="shared" si="90"/>
        <v>0</v>
      </c>
    </row>
    <row r="156" spans="1:11" ht="79.5" customHeight="1" x14ac:dyDescent="0.2">
      <c r="A156" s="29">
        <v>2466581</v>
      </c>
      <c r="B156" s="27" t="s">
        <v>56</v>
      </c>
      <c r="C156" s="28">
        <v>66140072.539999999</v>
      </c>
      <c r="D156" s="28">
        <v>3600</v>
      </c>
      <c r="E156" s="28">
        <v>5542551</v>
      </c>
      <c r="F156" s="28">
        <v>0</v>
      </c>
      <c r="G156" s="28"/>
      <c r="H156" s="28">
        <f t="shared" si="100"/>
        <v>0</v>
      </c>
      <c r="I156" s="72">
        <f t="shared" si="82"/>
        <v>0</v>
      </c>
      <c r="J156" s="72">
        <f t="shared" si="83"/>
        <v>3600</v>
      </c>
      <c r="K156" s="72">
        <f t="shared" si="90"/>
        <v>5.442993727929165E-3</v>
      </c>
    </row>
    <row r="157" spans="1:11" ht="108" x14ac:dyDescent="0.2">
      <c r="A157" s="29">
        <v>2466660</v>
      </c>
      <c r="B157" s="27" t="s">
        <v>84</v>
      </c>
      <c r="C157" s="28">
        <v>55965310</v>
      </c>
      <c r="D157" s="28">
        <v>0</v>
      </c>
      <c r="E157" s="28">
        <v>9733485</v>
      </c>
      <c r="F157" s="28">
        <v>0</v>
      </c>
      <c r="G157" s="28"/>
      <c r="H157" s="28">
        <f t="shared" si="100"/>
        <v>0</v>
      </c>
      <c r="I157" s="72">
        <f t="shared" si="82"/>
        <v>0</v>
      </c>
      <c r="J157" s="72">
        <f t="shared" ref="J157" si="116">D157+H157</f>
        <v>0</v>
      </c>
      <c r="K157" s="72">
        <f t="shared" si="90"/>
        <v>0</v>
      </c>
    </row>
    <row r="158" spans="1:11" ht="76.5" customHeight="1" x14ac:dyDescent="0.2">
      <c r="A158" s="29">
        <v>2466669</v>
      </c>
      <c r="B158" s="27" t="s">
        <v>57</v>
      </c>
      <c r="C158" s="28">
        <v>54649465.189999998</v>
      </c>
      <c r="D158" s="28">
        <v>3600</v>
      </c>
      <c r="E158" s="28">
        <v>12273690</v>
      </c>
      <c r="F158" s="28">
        <v>0</v>
      </c>
      <c r="G158" s="28"/>
      <c r="H158" s="28">
        <f t="shared" si="100"/>
        <v>0</v>
      </c>
      <c r="I158" s="72">
        <f t="shared" si="82"/>
        <v>0</v>
      </c>
      <c r="J158" s="72">
        <f t="shared" ref="J158:J212" si="117">D158+H158</f>
        <v>3600</v>
      </c>
      <c r="K158" s="72">
        <f t="shared" si="90"/>
        <v>6.5874386647405735E-3</v>
      </c>
    </row>
    <row r="159" spans="1:11" ht="69.75" customHeight="1" x14ac:dyDescent="0.2">
      <c r="A159" s="29">
        <v>2466824</v>
      </c>
      <c r="B159" s="27" t="s">
        <v>58</v>
      </c>
      <c r="C159" s="28">
        <v>51440079.25</v>
      </c>
      <c r="D159" s="28">
        <v>3600</v>
      </c>
      <c r="E159" s="28">
        <v>7307563</v>
      </c>
      <c r="F159" s="28">
        <v>0</v>
      </c>
      <c r="G159" s="28"/>
      <c r="H159" s="28">
        <f t="shared" si="100"/>
        <v>0</v>
      </c>
      <c r="I159" s="72">
        <f t="shared" si="82"/>
        <v>0</v>
      </c>
      <c r="J159" s="72">
        <f t="shared" si="117"/>
        <v>3600</v>
      </c>
      <c r="K159" s="72">
        <f t="shared" si="90"/>
        <v>6.9984340080502501E-3</v>
      </c>
    </row>
    <row r="160" spans="1:11" ht="69.75" customHeight="1" x14ac:dyDescent="0.2">
      <c r="A160" s="29">
        <v>2468105</v>
      </c>
      <c r="B160" s="27" t="s">
        <v>96</v>
      </c>
      <c r="C160" s="28">
        <v>3540000.52</v>
      </c>
      <c r="D160" s="113">
        <v>1300933.55</v>
      </c>
      <c r="E160" s="28">
        <v>1916474</v>
      </c>
      <c r="F160" s="28">
        <v>753897</v>
      </c>
      <c r="G160" s="28"/>
      <c r="H160" s="28">
        <f t="shared" si="100"/>
        <v>753897</v>
      </c>
      <c r="I160" s="72">
        <f t="shared" ref="I160" si="118">H160/E160%</f>
        <v>39.337710816843845</v>
      </c>
      <c r="J160" s="72">
        <f t="shared" ref="J160" si="119">D160+H160</f>
        <v>2054830.55</v>
      </c>
      <c r="K160" s="72">
        <f t="shared" ref="K160" si="120">J160/C160%</f>
        <v>58.046052207924539</v>
      </c>
    </row>
    <row r="161" spans="1:11" ht="69.75" customHeight="1" x14ac:dyDescent="0.2">
      <c r="A161" s="29">
        <v>2469055</v>
      </c>
      <c r="B161" s="27" t="s">
        <v>97</v>
      </c>
      <c r="C161" s="28">
        <v>15967651.539999999</v>
      </c>
      <c r="D161" s="28">
        <v>0</v>
      </c>
      <c r="E161" s="28">
        <v>14847877</v>
      </c>
      <c r="F161" s="28">
        <v>5973658</v>
      </c>
      <c r="G161" s="28">
        <v>860033</v>
      </c>
      <c r="H161" s="28">
        <f t="shared" si="100"/>
        <v>6833691</v>
      </c>
      <c r="I161" s="72">
        <f t="shared" ref="I161" si="121">H161/E161%</f>
        <v>46.024701039751342</v>
      </c>
      <c r="J161" s="72">
        <f t="shared" ref="J161" si="122">D161+H161</f>
        <v>6833691</v>
      </c>
      <c r="K161" s="72">
        <f t="shared" ref="K161" si="123">J161/C161%</f>
        <v>42.797095007247385</v>
      </c>
    </row>
    <row r="162" spans="1:11" ht="69.75" customHeight="1" x14ac:dyDescent="0.2">
      <c r="A162" s="29">
        <v>2469195</v>
      </c>
      <c r="B162" s="27" t="s">
        <v>234</v>
      </c>
      <c r="C162" s="28">
        <v>40985178.200000003</v>
      </c>
      <c r="D162" s="28">
        <v>0</v>
      </c>
      <c r="E162" s="28">
        <v>14201449</v>
      </c>
      <c r="F162" s="28">
        <v>18200</v>
      </c>
      <c r="G162" s="28">
        <v>28248</v>
      </c>
      <c r="H162" s="28">
        <f t="shared" si="100"/>
        <v>46448</v>
      </c>
      <c r="I162" s="72">
        <f t="shared" ref="I162" si="124">H162/E162%</f>
        <v>0.32706521707749681</v>
      </c>
      <c r="J162" s="72">
        <f t="shared" ref="J162" si="125">D162+H162</f>
        <v>46448</v>
      </c>
      <c r="K162" s="72">
        <f t="shared" ref="K162" si="126">J162/C162%</f>
        <v>0.11332877405910607</v>
      </c>
    </row>
    <row r="163" spans="1:11" ht="69.75" customHeight="1" x14ac:dyDescent="0.2">
      <c r="A163" s="29">
        <v>2474925</v>
      </c>
      <c r="B163" s="27" t="s">
        <v>235</v>
      </c>
      <c r="C163" s="28">
        <v>44944967.119999997</v>
      </c>
      <c r="D163" s="28">
        <v>31551.58</v>
      </c>
      <c r="E163" s="28">
        <v>1449300</v>
      </c>
      <c r="F163" s="28">
        <v>0</v>
      </c>
      <c r="G163" s="28">
        <v>4680</v>
      </c>
      <c r="H163" s="28">
        <f t="shared" si="100"/>
        <v>4680</v>
      </c>
      <c r="I163" s="72">
        <f t="shared" ref="I163:I169" si="127">H163/E163%</f>
        <v>0.32291451045332231</v>
      </c>
      <c r="J163" s="72">
        <f t="shared" ref="J163:J169" si="128">D163+H163</f>
        <v>36231.58</v>
      </c>
      <c r="K163" s="72">
        <f t="shared" ref="K163:K169" si="129">J163/C163%</f>
        <v>8.0613208378291057E-2</v>
      </c>
    </row>
    <row r="164" spans="1:11" ht="76.5" customHeight="1" x14ac:dyDescent="0.2">
      <c r="A164" s="29">
        <v>2475091</v>
      </c>
      <c r="B164" s="27" t="s">
        <v>236</v>
      </c>
      <c r="C164" s="28">
        <v>4894744.22</v>
      </c>
      <c r="D164" s="28">
        <v>0</v>
      </c>
      <c r="E164" s="28">
        <v>639369</v>
      </c>
      <c r="F164" s="28">
        <v>0</v>
      </c>
      <c r="G164" s="28">
        <v>2236</v>
      </c>
      <c r="H164" s="28">
        <f t="shared" si="100"/>
        <v>2236</v>
      </c>
      <c r="I164" s="72">
        <f t="shared" si="127"/>
        <v>0.3497198018671534</v>
      </c>
      <c r="J164" s="72">
        <f t="shared" si="128"/>
        <v>2236</v>
      </c>
      <c r="K164" s="72">
        <f t="shared" si="129"/>
        <v>4.5681651573613792E-2</v>
      </c>
    </row>
    <row r="165" spans="1:11" ht="69.75" customHeight="1" x14ac:dyDescent="0.2">
      <c r="A165" s="29">
        <v>2475435</v>
      </c>
      <c r="B165" s="27" t="s">
        <v>237</v>
      </c>
      <c r="C165" s="28">
        <v>20414109.120000001</v>
      </c>
      <c r="D165" s="28">
        <v>0</v>
      </c>
      <c r="E165" s="28">
        <v>1355943</v>
      </c>
      <c r="F165" s="28">
        <v>0</v>
      </c>
      <c r="G165" s="28">
        <v>16000</v>
      </c>
      <c r="H165" s="28">
        <f t="shared" si="100"/>
        <v>16000</v>
      </c>
      <c r="I165" s="72">
        <f t="shared" si="127"/>
        <v>1.179990604324813</v>
      </c>
      <c r="J165" s="72">
        <f t="shared" si="128"/>
        <v>16000</v>
      </c>
      <c r="K165" s="72">
        <f t="shared" si="129"/>
        <v>7.8377165057497242E-2</v>
      </c>
    </row>
    <row r="166" spans="1:11" ht="69.75" customHeight="1" x14ac:dyDescent="0.2">
      <c r="A166" s="29">
        <v>2479465</v>
      </c>
      <c r="B166" s="27" t="s">
        <v>238</v>
      </c>
      <c r="C166" s="28">
        <v>6973188.4100000001</v>
      </c>
      <c r="D166" s="28">
        <v>0</v>
      </c>
      <c r="E166" s="28">
        <v>493551</v>
      </c>
      <c r="F166" s="28">
        <v>27360</v>
      </c>
      <c r="G166" s="28">
        <v>89851</v>
      </c>
      <c r="H166" s="28">
        <f t="shared" si="100"/>
        <v>117211</v>
      </c>
      <c r="I166" s="72">
        <f t="shared" si="127"/>
        <v>23.748508259531434</v>
      </c>
      <c r="J166" s="72">
        <f t="shared" si="128"/>
        <v>117211</v>
      </c>
      <c r="K166" s="72">
        <f t="shared" si="129"/>
        <v>1.6808810132236196</v>
      </c>
    </row>
    <row r="167" spans="1:11" ht="69.75" customHeight="1" x14ac:dyDescent="0.2">
      <c r="A167" s="29">
        <v>2479733</v>
      </c>
      <c r="B167" s="27" t="s">
        <v>239</v>
      </c>
      <c r="C167" s="28">
        <v>4906465.0599999996</v>
      </c>
      <c r="D167" s="28">
        <v>0</v>
      </c>
      <c r="E167" s="28">
        <v>669368</v>
      </c>
      <c r="F167" s="28">
        <v>0</v>
      </c>
      <c r="G167" s="28">
        <v>133900</v>
      </c>
      <c r="H167" s="28">
        <f t="shared" si="100"/>
        <v>133900</v>
      </c>
      <c r="I167" s="72">
        <f t="shared" si="127"/>
        <v>20.003944018835679</v>
      </c>
      <c r="J167" s="72">
        <f t="shared" si="128"/>
        <v>133900</v>
      </c>
      <c r="K167" s="72">
        <f t="shared" si="129"/>
        <v>2.7290523495544878</v>
      </c>
    </row>
    <row r="168" spans="1:11" ht="69.75" customHeight="1" x14ac:dyDescent="0.2">
      <c r="A168" s="29">
        <v>2479767</v>
      </c>
      <c r="B168" s="27" t="s">
        <v>240</v>
      </c>
      <c r="C168" s="28">
        <v>6110489.0199999996</v>
      </c>
      <c r="D168" s="28">
        <v>0</v>
      </c>
      <c r="E168" s="28">
        <v>669368</v>
      </c>
      <c r="F168" s="28">
        <v>0</v>
      </c>
      <c r="G168" s="28"/>
      <c r="H168" s="28">
        <f t="shared" si="100"/>
        <v>0</v>
      </c>
      <c r="I168" s="72">
        <f t="shared" si="127"/>
        <v>0</v>
      </c>
      <c r="J168" s="72">
        <f t="shared" si="128"/>
        <v>0</v>
      </c>
      <c r="K168" s="72">
        <f t="shared" si="129"/>
        <v>0</v>
      </c>
    </row>
    <row r="169" spans="1:11" ht="69.75" customHeight="1" x14ac:dyDescent="0.2">
      <c r="A169" s="29">
        <v>2479930</v>
      </c>
      <c r="B169" s="27" t="s">
        <v>241</v>
      </c>
      <c r="C169" s="28">
        <v>4756146.8600000003</v>
      </c>
      <c r="D169" s="28">
        <v>0</v>
      </c>
      <c r="E169" s="28">
        <v>649367</v>
      </c>
      <c r="F169" s="28">
        <v>0</v>
      </c>
      <c r="G169" s="28">
        <v>8200</v>
      </c>
      <c r="H169" s="28">
        <f t="shared" si="100"/>
        <v>8200</v>
      </c>
      <c r="I169" s="72">
        <f t="shared" si="127"/>
        <v>1.2627682034966359</v>
      </c>
      <c r="J169" s="72">
        <f t="shared" si="128"/>
        <v>8200</v>
      </c>
      <c r="K169" s="72">
        <f t="shared" si="129"/>
        <v>0.17240846932131948</v>
      </c>
    </row>
    <row r="170" spans="1:11" ht="69.75" customHeight="1" x14ac:dyDescent="0.2">
      <c r="A170" s="29">
        <v>2492499</v>
      </c>
      <c r="B170" s="27" t="s">
        <v>113</v>
      </c>
      <c r="C170" s="28">
        <v>28975013</v>
      </c>
      <c r="D170" s="28">
        <v>0</v>
      </c>
      <c r="E170" s="28">
        <v>22697729</v>
      </c>
      <c r="F170" s="28">
        <v>0</v>
      </c>
      <c r="G170" s="28"/>
      <c r="H170" s="28">
        <f t="shared" si="100"/>
        <v>0</v>
      </c>
      <c r="I170" s="72">
        <f t="shared" ref="I170" si="130">H170/E170%</f>
        <v>0</v>
      </c>
      <c r="J170" s="72">
        <f t="shared" ref="J170:J171" si="131">D170+H170</f>
        <v>0</v>
      </c>
      <c r="K170" s="72">
        <f t="shared" ref="K170:K171" si="132">J170/C170%</f>
        <v>0</v>
      </c>
    </row>
    <row r="171" spans="1:11" ht="56.25" customHeight="1" x14ac:dyDescent="0.2">
      <c r="A171" s="29">
        <v>2493697</v>
      </c>
      <c r="B171" s="27" t="s">
        <v>265</v>
      </c>
      <c r="C171" s="28">
        <v>5958557.5999999996</v>
      </c>
      <c r="D171" s="28">
        <v>0</v>
      </c>
      <c r="E171" s="28">
        <v>1393738</v>
      </c>
      <c r="F171" s="28"/>
      <c r="G171" s="28"/>
      <c r="H171" s="28">
        <f t="shared" si="100"/>
        <v>0</v>
      </c>
      <c r="I171" s="72">
        <f t="shared" ref="I171:I173" si="133">H171/E171%</f>
        <v>0</v>
      </c>
      <c r="J171" s="72">
        <f t="shared" ref="J171:J173" si="134">D171+H171</f>
        <v>0</v>
      </c>
      <c r="K171" s="72">
        <f t="shared" ref="K171:K173" si="135">J171/C171%</f>
        <v>0</v>
      </c>
    </row>
    <row r="172" spans="1:11" ht="59.25" customHeight="1" x14ac:dyDescent="0.2">
      <c r="A172" s="29">
        <v>2493698</v>
      </c>
      <c r="B172" s="27" t="s">
        <v>266</v>
      </c>
      <c r="C172" s="28">
        <v>4722284</v>
      </c>
      <c r="D172" s="28">
        <v>0</v>
      </c>
      <c r="E172" s="28">
        <v>1035375</v>
      </c>
      <c r="F172" s="28"/>
      <c r="G172" s="28"/>
      <c r="H172" s="28">
        <f t="shared" si="100"/>
        <v>0</v>
      </c>
      <c r="I172" s="72">
        <f t="shared" si="133"/>
        <v>0</v>
      </c>
      <c r="J172" s="72">
        <f t="shared" si="134"/>
        <v>0</v>
      </c>
      <c r="K172" s="72">
        <f t="shared" si="135"/>
        <v>0</v>
      </c>
    </row>
    <row r="173" spans="1:11" ht="60" customHeight="1" x14ac:dyDescent="0.2">
      <c r="A173" s="29">
        <v>2493706</v>
      </c>
      <c r="B173" s="27" t="s">
        <v>267</v>
      </c>
      <c r="C173" s="28">
        <v>8061145.1600000001</v>
      </c>
      <c r="D173" s="28">
        <v>0</v>
      </c>
      <c r="E173" s="28">
        <v>1301274</v>
      </c>
      <c r="F173" s="28"/>
      <c r="G173" s="28"/>
      <c r="H173" s="28">
        <f t="shared" si="100"/>
        <v>0</v>
      </c>
      <c r="I173" s="72">
        <f t="shared" ref="I173" si="136">H173/E173%</f>
        <v>0</v>
      </c>
      <c r="J173" s="72">
        <f t="shared" ref="J173" si="137">D173+H173</f>
        <v>0</v>
      </c>
      <c r="K173" s="72">
        <f t="shared" ref="K173" si="138">J173/C173%</f>
        <v>0</v>
      </c>
    </row>
    <row r="174" spans="1:11" ht="83.25" customHeight="1" x14ac:dyDescent="0.2">
      <c r="A174" s="29">
        <v>2498098</v>
      </c>
      <c r="B174" s="27" t="s">
        <v>205</v>
      </c>
      <c r="C174" s="28">
        <v>28530630.609999999</v>
      </c>
      <c r="D174" s="28">
        <v>5000000</v>
      </c>
      <c r="E174" s="28">
        <v>23277129</v>
      </c>
      <c r="F174" s="28">
        <v>18071806</v>
      </c>
      <c r="G174" s="28"/>
      <c r="H174" s="28">
        <f t="shared" si="100"/>
        <v>18071806</v>
      </c>
      <c r="I174" s="72">
        <f t="shared" ref="I174:I176" si="139">H174/E174%</f>
        <v>77.637607283956712</v>
      </c>
      <c r="J174" s="72">
        <f t="shared" ref="J174:J176" si="140">D174+H174</f>
        <v>23071806</v>
      </c>
      <c r="K174" s="72">
        <f t="shared" ref="K174:K176" si="141">J174/C174%</f>
        <v>80.866793010573417</v>
      </c>
    </row>
    <row r="175" spans="1:11" ht="83.25" customHeight="1" x14ac:dyDescent="0.2">
      <c r="A175" s="29">
        <v>2505654</v>
      </c>
      <c r="B175" s="27" t="s">
        <v>268</v>
      </c>
      <c r="C175" s="28">
        <v>3441158.96</v>
      </c>
      <c r="D175" s="28">
        <v>0</v>
      </c>
      <c r="E175" s="28">
        <v>1129379</v>
      </c>
      <c r="F175" s="28"/>
      <c r="G175" s="28"/>
      <c r="H175" s="28">
        <f t="shared" si="100"/>
        <v>0</v>
      </c>
      <c r="I175" s="72">
        <f t="shared" ref="I175" si="142">H175/E175%</f>
        <v>0</v>
      </c>
      <c r="J175" s="72">
        <f t="shared" ref="J175" si="143">D175+H175</f>
        <v>0</v>
      </c>
      <c r="K175" s="72">
        <f t="shared" ref="K175" si="144">J175/C175%</f>
        <v>0</v>
      </c>
    </row>
    <row r="176" spans="1:11" ht="84" customHeight="1" x14ac:dyDescent="0.2">
      <c r="A176" s="29">
        <v>2509736</v>
      </c>
      <c r="B176" s="27" t="s">
        <v>206</v>
      </c>
      <c r="C176" s="28">
        <v>5132259.4400000004</v>
      </c>
      <c r="D176" s="28">
        <v>0</v>
      </c>
      <c r="E176" s="28">
        <v>471300</v>
      </c>
      <c r="F176" s="28">
        <v>471300</v>
      </c>
      <c r="G176" s="28"/>
      <c r="H176" s="28">
        <f t="shared" si="100"/>
        <v>471300</v>
      </c>
      <c r="I176" s="72">
        <f t="shared" si="139"/>
        <v>100</v>
      </c>
      <c r="J176" s="72">
        <f t="shared" si="140"/>
        <v>471300</v>
      </c>
      <c r="K176" s="72">
        <f t="shared" si="141"/>
        <v>9.1830899335829361</v>
      </c>
    </row>
    <row r="177" spans="1:11" ht="87.75" customHeight="1" x14ac:dyDescent="0.2">
      <c r="A177" s="29">
        <v>2511070</v>
      </c>
      <c r="B177" s="27" t="s">
        <v>114</v>
      </c>
      <c r="C177" s="28">
        <v>923005.4</v>
      </c>
      <c r="D177" s="28">
        <v>0</v>
      </c>
      <c r="E177" s="28">
        <v>922289</v>
      </c>
      <c r="F177" s="28">
        <v>35000</v>
      </c>
      <c r="G177" s="28"/>
      <c r="H177" s="28">
        <f t="shared" si="100"/>
        <v>35000</v>
      </c>
      <c r="I177" s="72">
        <f t="shared" ref="I177:I178" si="145">H177/E177%</f>
        <v>3.794905935124457</v>
      </c>
      <c r="J177" s="72">
        <f t="shared" ref="J177:J178" si="146">D177+H177</f>
        <v>35000</v>
      </c>
      <c r="K177" s="72">
        <f t="shared" ref="K177:K178" si="147">J177/C177%</f>
        <v>3.7919604804045566</v>
      </c>
    </row>
    <row r="178" spans="1:11" ht="54" customHeight="1" x14ac:dyDescent="0.2">
      <c r="A178" s="168">
        <v>2512661</v>
      </c>
      <c r="B178" s="27" t="s">
        <v>269</v>
      </c>
      <c r="C178" s="28">
        <v>19753452.780000001</v>
      </c>
      <c r="D178" s="28">
        <v>0</v>
      </c>
      <c r="E178" s="28">
        <v>1339394</v>
      </c>
      <c r="F178" s="28"/>
      <c r="G178" s="28"/>
      <c r="H178" s="28">
        <f t="shared" si="100"/>
        <v>0</v>
      </c>
      <c r="I178" s="72">
        <f t="shared" ref="I178" si="148">H178/E178%</f>
        <v>0</v>
      </c>
      <c r="J178" s="72">
        <f t="shared" ref="J178" si="149">D178+H178</f>
        <v>0</v>
      </c>
      <c r="K178" s="72">
        <f t="shared" ref="K178" si="150">J178/C178%</f>
        <v>0</v>
      </c>
    </row>
    <row r="179" spans="1:11" ht="102" customHeight="1" x14ac:dyDescent="0.2">
      <c r="A179" s="29">
        <v>2514327</v>
      </c>
      <c r="B179" s="27" t="s">
        <v>187</v>
      </c>
      <c r="C179" s="28">
        <v>3213780.64</v>
      </c>
      <c r="D179" s="28">
        <v>0</v>
      </c>
      <c r="E179" s="28">
        <v>557829</v>
      </c>
      <c r="F179" s="28">
        <v>443828</v>
      </c>
      <c r="G179" s="28"/>
      <c r="H179" s="28">
        <f t="shared" si="100"/>
        <v>443828</v>
      </c>
      <c r="I179" s="72">
        <f t="shared" ref="I179:I184" si="151">H179/E179%</f>
        <v>79.563450448076381</v>
      </c>
      <c r="J179" s="72">
        <f t="shared" ref="J179:J184" si="152">D179+H179</f>
        <v>443828</v>
      </c>
      <c r="K179" s="72">
        <f t="shared" ref="K179:K184" si="153">J179/C179%</f>
        <v>13.8101522697579</v>
      </c>
    </row>
    <row r="180" spans="1:11" ht="102" customHeight="1" x14ac:dyDescent="0.2">
      <c r="A180" s="29">
        <v>2514769</v>
      </c>
      <c r="B180" s="27" t="s">
        <v>207</v>
      </c>
      <c r="C180" s="28">
        <v>1689946.51</v>
      </c>
      <c r="D180" s="28">
        <v>0</v>
      </c>
      <c r="E180" s="28">
        <v>157100</v>
      </c>
      <c r="F180" s="28">
        <v>157100</v>
      </c>
      <c r="G180" s="28"/>
      <c r="H180" s="28">
        <f t="shared" si="100"/>
        <v>157100</v>
      </c>
      <c r="I180" s="72">
        <f t="shared" ref="I180:I182" si="154">H180/E180%</f>
        <v>100</v>
      </c>
      <c r="J180" s="72">
        <f t="shared" ref="J180:J182" si="155">D180+H180</f>
        <v>157100</v>
      </c>
      <c r="K180" s="72">
        <f t="shared" ref="K180:K182" si="156">J180/C180%</f>
        <v>9.2961522196344539</v>
      </c>
    </row>
    <row r="181" spans="1:11" ht="102" customHeight="1" x14ac:dyDescent="0.2">
      <c r="A181" s="29">
        <v>2515506</v>
      </c>
      <c r="B181" s="27" t="s">
        <v>208</v>
      </c>
      <c r="C181" s="28">
        <v>1885119.6</v>
      </c>
      <c r="D181" s="28">
        <v>0</v>
      </c>
      <c r="E181" s="28">
        <v>157100</v>
      </c>
      <c r="F181" s="28">
        <v>157100</v>
      </c>
      <c r="G181" s="28"/>
      <c r="H181" s="28">
        <f t="shared" si="100"/>
        <v>157100</v>
      </c>
      <c r="I181" s="72">
        <f t="shared" si="154"/>
        <v>100</v>
      </c>
      <c r="J181" s="72">
        <f t="shared" si="155"/>
        <v>157100</v>
      </c>
      <c r="K181" s="72">
        <f t="shared" si="156"/>
        <v>8.3336887484486404</v>
      </c>
    </row>
    <row r="182" spans="1:11" ht="102" customHeight="1" x14ac:dyDescent="0.2">
      <c r="A182" s="29">
        <v>2515622</v>
      </c>
      <c r="B182" s="27" t="s">
        <v>209</v>
      </c>
      <c r="C182" s="28">
        <v>2031296.94</v>
      </c>
      <c r="D182" s="28">
        <v>0</v>
      </c>
      <c r="E182" s="28">
        <v>436031</v>
      </c>
      <c r="F182" s="28">
        <v>157100</v>
      </c>
      <c r="G182" s="28"/>
      <c r="H182" s="28">
        <f t="shared" si="100"/>
        <v>157100</v>
      </c>
      <c r="I182" s="72">
        <f t="shared" si="154"/>
        <v>36.029548357800245</v>
      </c>
      <c r="J182" s="72">
        <f t="shared" si="155"/>
        <v>157100</v>
      </c>
      <c r="K182" s="72">
        <f t="shared" si="156"/>
        <v>7.7339751223176663</v>
      </c>
    </row>
    <row r="183" spans="1:11" ht="98.25" customHeight="1" x14ac:dyDescent="0.2">
      <c r="A183" s="29">
        <v>2515742</v>
      </c>
      <c r="B183" s="27" t="s">
        <v>188</v>
      </c>
      <c r="C183" s="28">
        <v>2937230.64</v>
      </c>
      <c r="D183" s="28">
        <v>0</v>
      </c>
      <c r="E183" s="28">
        <v>585649</v>
      </c>
      <c r="F183" s="28">
        <v>585648</v>
      </c>
      <c r="G183" s="28"/>
      <c r="H183" s="28">
        <f t="shared" si="100"/>
        <v>585648</v>
      </c>
      <c r="I183" s="72">
        <f t="shared" si="151"/>
        <v>99.99982924926023</v>
      </c>
      <c r="J183" s="72">
        <f t="shared" si="152"/>
        <v>585648</v>
      </c>
      <c r="K183" s="72">
        <f t="shared" si="153"/>
        <v>19.938781518362479</v>
      </c>
    </row>
    <row r="184" spans="1:11" ht="106.5" customHeight="1" x14ac:dyDescent="0.2">
      <c r="A184" s="29">
        <v>2515844</v>
      </c>
      <c r="B184" s="27" t="s">
        <v>210</v>
      </c>
      <c r="C184" s="28">
        <v>2846118.29</v>
      </c>
      <c r="D184" s="28">
        <v>0</v>
      </c>
      <c r="E184" s="28">
        <v>390550</v>
      </c>
      <c r="F184" s="28">
        <v>294550</v>
      </c>
      <c r="G184" s="28"/>
      <c r="H184" s="28">
        <f t="shared" si="100"/>
        <v>294550</v>
      </c>
      <c r="I184" s="72">
        <f t="shared" si="151"/>
        <v>75.419280501856363</v>
      </c>
      <c r="J184" s="72">
        <f t="shared" si="152"/>
        <v>294550</v>
      </c>
      <c r="K184" s="72">
        <f t="shared" si="153"/>
        <v>10.349183343324778</v>
      </c>
    </row>
    <row r="185" spans="1:11" ht="81" customHeight="1" x14ac:dyDescent="0.2">
      <c r="A185" s="29">
        <v>2516089</v>
      </c>
      <c r="B185" s="27" t="s">
        <v>189</v>
      </c>
      <c r="C185" s="28">
        <v>3031610.64</v>
      </c>
      <c r="D185" s="28">
        <v>0</v>
      </c>
      <c r="E185" s="28">
        <v>769429</v>
      </c>
      <c r="F185" s="28">
        <v>712428</v>
      </c>
      <c r="G185" s="28"/>
      <c r="H185" s="28">
        <f t="shared" si="100"/>
        <v>712428</v>
      </c>
      <c r="I185" s="72">
        <f t="shared" ref="I185:I190" si="157">H185/E185%</f>
        <v>92.591779098526317</v>
      </c>
      <c r="J185" s="72">
        <f t="shared" ref="J185:J190" si="158">D185+H185</f>
        <v>712428</v>
      </c>
      <c r="K185" s="72">
        <f t="shared" ref="K185:K190" si="159">J185/C185%</f>
        <v>23.499983493922556</v>
      </c>
    </row>
    <row r="186" spans="1:11" ht="105" customHeight="1" x14ac:dyDescent="0.2">
      <c r="A186" s="29">
        <v>2516519</v>
      </c>
      <c r="B186" s="27" t="s">
        <v>211</v>
      </c>
      <c r="C186" s="28">
        <v>1689946.51</v>
      </c>
      <c r="D186" s="28">
        <v>0</v>
      </c>
      <c r="E186" s="28">
        <v>157100</v>
      </c>
      <c r="F186" s="28">
        <v>157100</v>
      </c>
      <c r="G186" s="28"/>
      <c r="H186" s="28">
        <f t="shared" si="100"/>
        <v>157100</v>
      </c>
      <c r="I186" s="72">
        <f t="shared" ref="I186" si="160">H186/E186%</f>
        <v>100</v>
      </c>
      <c r="J186" s="72">
        <f t="shared" ref="J186" si="161">D186+H186</f>
        <v>157100</v>
      </c>
      <c r="K186" s="72">
        <f t="shared" ref="K186" si="162">J186/C186%</f>
        <v>9.2961522196344539</v>
      </c>
    </row>
    <row r="187" spans="1:11" ht="102" customHeight="1" x14ac:dyDescent="0.2">
      <c r="A187" s="29">
        <v>2516867</v>
      </c>
      <c r="B187" s="27" t="s">
        <v>190</v>
      </c>
      <c r="C187" s="28">
        <v>1418325.32</v>
      </c>
      <c r="D187" s="28">
        <v>0</v>
      </c>
      <c r="E187" s="28">
        <v>286735</v>
      </c>
      <c r="F187" s="28">
        <v>229734</v>
      </c>
      <c r="G187" s="28"/>
      <c r="H187" s="28">
        <f t="shared" si="100"/>
        <v>229734</v>
      </c>
      <c r="I187" s="72">
        <f t="shared" si="157"/>
        <v>80.120668910317889</v>
      </c>
      <c r="J187" s="72">
        <f t="shared" si="158"/>
        <v>229734</v>
      </c>
      <c r="K187" s="72">
        <f t="shared" si="159"/>
        <v>16.197553322956963</v>
      </c>
    </row>
    <row r="188" spans="1:11" ht="94.5" customHeight="1" x14ac:dyDescent="0.2">
      <c r="A188" s="29">
        <v>2516868</v>
      </c>
      <c r="B188" s="27" t="s">
        <v>191</v>
      </c>
      <c r="C188" s="28">
        <v>1513075.32</v>
      </c>
      <c r="D188" s="28">
        <v>0</v>
      </c>
      <c r="E188" s="28">
        <v>389715</v>
      </c>
      <c r="F188" s="28">
        <v>389714</v>
      </c>
      <c r="G188" s="28"/>
      <c r="H188" s="28">
        <f t="shared" si="100"/>
        <v>389714</v>
      </c>
      <c r="I188" s="72">
        <f t="shared" si="157"/>
        <v>99.999743402229839</v>
      </c>
      <c r="J188" s="72">
        <f t="shared" si="158"/>
        <v>389714</v>
      </c>
      <c r="K188" s="72">
        <f t="shared" si="159"/>
        <v>25.756417730744559</v>
      </c>
    </row>
    <row r="189" spans="1:11" ht="102" customHeight="1" x14ac:dyDescent="0.2">
      <c r="A189" s="29">
        <v>2516869</v>
      </c>
      <c r="B189" s="27" t="s">
        <v>192</v>
      </c>
      <c r="C189" s="28">
        <v>2427944.0299999998</v>
      </c>
      <c r="D189" s="28">
        <v>0</v>
      </c>
      <c r="E189" s="28">
        <v>873149</v>
      </c>
      <c r="F189" s="28">
        <v>694308</v>
      </c>
      <c r="G189" s="28"/>
      <c r="H189" s="28">
        <f t="shared" si="100"/>
        <v>694308</v>
      </c>
      <c r="I189" s="72">
        <f t="shared" si="157"/>
        <v>79.517699728225082</v>
      </c>
      <c r="J189" s="72">
        <f t="shared" si="158"/>
        <v>694308</v>
      </c>
      <c r="K189" s="72">
        <f t="shared" si="159"/>
        <v>28.596540588293546</v>
      </c>
    </row>
    <row r="190" spans="1:11" ht="91.5" customHeight="1" x14ac:dyDescent="0.2">
      <c r="A190" s="29">
        <v>2516870</v>
      </c>
      <c r="B190" s="27" t="s">
        <v>193</v>
      </c>
      <c r="C190" s="28">
        <v>2998250.64</v>
      </c>
      <c r="D190" s="28">
        <v>0</v>
      </c>
      <c r="E190" s="28">
        <v>391869</v>
      </c>
      <c r="F190" s="28">
        <v>391868</v>
      </c>
      <c r="G190" s="28"/>
      <c r="H190" s="28">
        <f t="shared" si="100"/>
        <v>391868</v>
      </c>
      <c r="I190" s="72">
        <f t="shared" si="157"/>
        <v>99.999744812679751</v>
      </c>
      <c r="J190" s="72">
        <f t="shared" si="158"/>
        <v>391868</v>
      </c>
      <c r="K190" s="72">
        <f t="shared" si="159"/>
        <v>13.069887979745415</v>
      </c>
    </row>
    <row r="191" spans="1:11" ht="68.25" customHeight="1" x14ac:dyDescent="0.2">
      <c r="A191" s="29">
        <v>2521713</v>
      </c>
      <c r="B191" s="27" t="s">
        <v>242</v>
      </c>
      <c r="C191" s="28">
        <v>8459089.4800000004</v>
      </c>
      <c r="D191" s="28">
        <v>0</v>
      </c>
      <c r="E191" s="28">
        <v>8085351</v>
      </c>
      <c r="F191" s="28">
        <v>15000</v>
      </c>
      <c r="G191" s="28">
        <v>29500</v>
      </c>
      <c r="H191" s="28">
        <f t="shared" si="100"/>
        <v>44500</v>
      </c>
      <c r="I191" s="72">
        <f t="shared" ref="I191" si="163">H191/E191%</f>
        <v>0.55037808500830698</v>
      </c>
      <c r="J191" s="72">
        <f t="shared" ref="J191:J192" si="164">D191+H191</f>
        <v>44500</v>
      </c>
      <c r="K191" s="72">
        <f t="shared" ref="K191:K192" si="165">J191/C191%</f>
        <v>0.52606134626205647</v>
      </c>
    </row>
    <row r="192" spans="1:11" ht="58.5" customHeight="1" x14ac:dyDescent="0.2">
      <c r="A192" s="29">
        <v>2523120</v>
      </c>
      <c r="B192" s="27" t="s">
        <v>270</v>
      </c>
      <c r="C192" s="28">
        <v>11133602.43</v>
      </c>
      <c r="D192" s="28">
        <v>0</v>
      </c>
      <c r="E192" s="28">
        <v>1635045</v>
      </c>
      <c r="F192" s="28"/>
      <c r="G192" s="28"/>
      <c r="H192" s="28">
        <f t="shared" si="100"/>
        <v>0</v>
      </c>
      <c r="I192" s="72">
        <f>H192/E192%</f>
        <v>0</v>
      </c>
      <c r="J192" s="72">
        <f t="shared" ref="J192:J196" si="166">D192+H192</f>
        <v>0</v>
      </c>
      <c r="K192" s="72">
        <f t="shared" ref="K192:K196" si="167">J192/C192%</f>
        <v>0</v>
      </c>
    </row>
    <row r="193" spans="1:11" ht="57" customHeight="1" x14ac:dyDescent="0.2">
      <c r="A193" s="29">
        <v>2523479</v>
      </c>
      <c r="B193" s="27" t="s">
        <v>271</v>
      </c>
      <c r="C193" s="28">
        <v>6475116.0700000003</v>
      </c>
      <c r="D193" s="28">
        <v>0</v>
      </c>
      <c r="E193" s="28">
        <v>1648048</v>
      </c>
      <c r="F193" s="28"/>
      <c r="G193" s="28"/>
      <c r="H193" s="28">
        <f t="shared" si="100"/>
        <v>0</v>
      </c>
      <c r="I193" s="72">
        <f t="shared" ref="I192:I196" si="168">H193/E193%</f>
        <v>0</v>
      </c>
      <c r="J193" s="72">
        <f t="shared" si="166"/>
        <v>0</v>
      </c>
      <c r="K193" s="72">
        <f t="shared" si="167"/>
        <v>0</v>
      </c>
    </row>
    <row r="194" spans="1:11" ht="60.75" customHeight="1" x14ac:dyDescent="0.2">
      <c r="A194" s="29">
        <v>2523606</v>
      </c>
      <c r="B194" s="27" t="s">
        <v>272</v>
      </c>
      <c r="C194" s="28">
        <v>9441880.2300000004</v>
      </c>
      <c r="D194" s="28">
        <v>0</v>
      </c>
      <c r="E194" s="28">
        <v>1099255</v>
      </c>
      <c r="F194" s="28"/>
      <c r="G194" s="28"/>
      <c r="H194" s="28">
        <f t="shared" si="100"/>
        <v>0</v>
      </c>
      <c r="I194" s="72">
        <f t="shared" si="168"/>
        <v>0</v>
      </c>
      <c r="J194" s="72">
        <f t="shared" si="166"/>
        <v>0</v>
      </c>
      <c r="K194" s="72">
        <f t="shared" si="167"/>
        <v>0</v>
      </c>
    </row>
    <row r="195" spans="1:11" ht="68.25" customHeight="1" x14ac:dyDescent="0.2">
      <c r="A195" s="168">
        <v>2523793</v>
      </c>
      <c r="B195" s="27" t="s">
        <v>273</v>
      </c>
      <c r="C195" s="28">
        <v>8848134.7400000002</v>
      </c>
      <c r="D195" s="28">
        <v>0</v>
      </c>
      <c r="E195" s="28">
        <v>1596749</v>
      </c>
      <c r="F195" s="28"/>
      <c r="G195" s="28"/>
      <c r="H195" s="28">
        <f t="shared" si="100"/>
        <v>0</v>
      </c>
      <c r="I195" s="72">
        <f t="shared" si="168"/>
        <v>0</v>
      </c>
      <c r="J195" s="72">
        <f t="shared" si="166"/>
        <v>0</v>
      </c>
      <c r="K195" s="72">
        <f t="shared" si="167"/>
        <v>0</v>
      </c>
    </row>
    <row r="196" spans="1:11" ht="57.75" customHeight="1" x14ac:dyDescent="0.2">
      <c r="A196" s="168">
        <v>2524644</v>
      </c>
      <c r="B196" s="27" t="s">
        <v>274</v>
      </c>
      <c r="C196" s="28">
        <v>6648194.9100000001</v>
      </c>
      <c r="D196" s="28">
        <v>0</v>
      </c>
      <c r="E196" s="28">
        <v>1241103</v>
      </c>
      <c r="F196" s="28"/>
      <c r="G196" s="28"/>
      <c r="H196" s="28">
        <f t="shared" si="100"/>
        <v>0</v>
      </c>
      <c r="I196" s="72">
        <f t="shared" si="168"/>
        <v>0</v>
      </c>
      <c r="J196" s="72">
        <f t="shared" si="166"/>
        <v>0</v>
      </c>
      <c r="K196" s="72">
        <f t="shared" si="167"/>
        <v>0</v>
      </c>
    </row>
    <row r="197" spans="1:11" ht="30.75" customHeight="1" x14ac:dyDescent="0.2">
      <c r="A197" s="29"/>
      <c r="B197" s="49" t="s">
        <v>80</v>
      </c>
      <c r="C197" s="31"/>
      <c r="D197" s="31">
        <f t="shared" ref="D197" si="169">D198</f>
        <v>11953438.859999999</v>
      </c>
      <c r="E197" s="31">
        <f>E198</f>
        <v>720035</v>
      </c>
      <c r="F197" s="31">
        <f t="shared" ref="F197:G197" si="170">F198</f>
        <v>352528</v>
      </c>
      <c r="G197" s="31">
        <f t="shared" si="170"/>
        <v>0</v>
      </c>
      <c r="H197" s="31">
        <f t="shared" si="100"/>
        <v>352528</v>
      </c>
      <c r="I197" s="68">
        <f t="shared" si="82"/>
        <v>48.959842229891599</v>
      </c>
      <c r="J197" s="68">
        <f t="shared" ref="J197" si="171">D197+H197</f>
        <v>12305966.859999999</v>
      </c>
      <c r="K197" s="31"/>
    </row>
    <row r="198" spans="1:11" ht="94.5" customHeight="1" x14ac:dyDescent="0.2">
      <c r="A198" s="29">
        <v>2133722</v>
      </c>
      <c r="B198" s="27" t="s">
        <v>81</v>
      </c>
      <c r="C198" s="28">
        <v>12673474.029999999</v>
      </c>
      <c r="D198" s="113">
        <v>11953438.859999999</v>
      </c>
      <c r="E198" s="28">
        <v>720035</v>
      </c>
      <c r="F198" s="28">
        <v>352528</v>
      </c>
      <c r="G198" s="28"/>
      <c r="H198" s="28">
        <f t="shared" si="100"/>
        <v>352528</v>
      </c>
      <c r="I198" s="72">
        <f t="shared" si="82"/>
        <v>48.959842229891599</v>
      </c>
      <c r="J198" s="72">
        <f t="shared" ref="J198" si="172">D198+H198</f>
        <v>12305966.859999999</v>
      </c>
      <c r="K198" s="72">
        <f>J198/C198%</f>
        <v>97.100186033205617</v>
      </c>
    </row>
    <row r="199" spans="1:11" ht="30.75" customHeight="1" x14ac:dyDescent="0.2">
      <c r="A199" s="29"/>
      <c r="B199" s="49" t="s">
        <v>34</v>
      </c>
      <c r="C199" s="31"/>
      <c r="D199" s="31">
        <f t="shared" ref="D199" si="173">+SUM(D200:D207)</f>
        <v>765826.13</v>
      </c>
      <c r="E199" s="31">
        <f>+SUM(E200:E207)</f>
        <v>8635176</v>
      </c>
      <c r="F199" s="31">
        <f t="shared" ref="F199:G199" si="174">+SUM(F200:F207)</f>
        <v>1785781.81</v>
      </c>
      <c r="G199" s="31">
        <f t="shared" si="174"/>
        <v>543040</v>
      </c>
      <c r="H199" s="31">
        <f t="shared" ref="H199:H214" si="175">SUM(F199:G199)</f>
        <v>2328821.81</v>
      </c>
      <c r="I199" s="68">
        <f t="shared" si="82"/>
        <v>26.969013833649715</v>
      </c>
      <c r="J199" s="68">
        <f t="shared" si="117"/>
        <v>3094647.94</v>
      </c>
      <c r="K199" s="31"/>
    </row>
    <row r="200" spans="1:11" ht="53.25" customHeight="1" x14ac:dyDescent="0.2">
      <c r="A200" s="29">
        <v>2251577</v>
      </c>
      <c r="B200" s="27" t="s">
        <v>35</v>
      </c>
      <c r="C200" s="28">
        <v>7215712.7999999998</v>
      </c>
      <c r="D200" s="28">
        <v>765826.13</v>
      </c>
      <c r="E200" s="28">
        <v>3853834</v>
      </c>
      <c r="F200" s="28">
        <v>573011.81000000006</v>
      </c>
      <c r="G200" s="28">
        <v>54500</v>
      </c>
      <c r="H200" s="28">
        <f t="shared" si="175"/>
        <v>627511.81000000006</v>
      </c>
      <c r="I200" s="72">
        <f t="shared" si="82"/>
        <v>16.282792927770114</v>
      </c>
      <c r="J200" s="72">
        <f t="shared" si="117"/>
        <v>1393337.94</v>
      </c>
      <c r="K200" s="72">
        <f>J200/C200%</f>
        <v>19.30977546667323</v>
      </c>
    </row>
    <row r="201" spans="1:11" ht="78.75" customHeight="1" x14ac:dyDescent="0.2">
      <c r="A201" s="29">
        <v>2514802</v>
      </c>
      <c r="B201" s="27" t="s">
        <v>194</v>
      </c>
      <c r="C201" s="28">
        <v>1222380.6000000001</v>
      </c>
      <c r="D201" s="28">
        <v>0</v>
      </c>
      <c r="E201" s="28">
        <v>1222381</v>
      </c>
      <c r="F201" s="28">
        <v>1212770</v>
      </c>
      <c r="G201" s="28"/>
      <c r="H201" s="28">
        <f t="shared" si="175"/>
        <v>1212770</v>
      </c>
      <c r="I201" s="72">
        <f t="shared" ref="I201" si="176">H201/E201%</f>
        <v>99.213747595880506</v>
      </c>
      <c r="J201" s="72">
        <f t="shared" ref="J201" si="177">D201+H201</f>
        <v>1212770</v>
      </c>
      <c r="K201" s="72">
        <f>J201/C201%</f>
        <v>99.21378006162729</v>
      </c>
    </row>
    <row r="202" spans="1:11" ht="78.75" customHeight="1" x14ac:dyDescent="0.2">
      <c r="A202" s="29">
        <v>2521122</v>
      </c>
      <c r="B202" s="27" t="s">
        <v>248</v>
      </c>
      <c r="C202" s="28">
        <v>465980</v>
      </c>
      <c r="D202" s="28">
        <v>0</v>
      </c>
      <c r="E202" s="28">
        <v>463200</v>
      </c>
      <c r="F202" s="28">
        <v>0</v>
      </c>
      <c r="G202" s="28">
        <v>65200</v>
      </c>
      <c r="H202" s="28">
        <f t="shared" si="175"/>
        <v>65200</v>
      </c>
      <c r="I202" s="72">
        <f t="shared" ref="I202:I207" si="178">H202/E202%</f>
        <v>14.075993091537134</v>
      </c>
      <c r="J202" s="72">
        <f t="shared" ref="J202:J207" si="179">D202+H202</f>
        <v>65200</v>
      </c>
      <c r="K202" s="72">
        <f t="shared" ref="K202:K207" si="180">J202/C202%</f>
        <v>13.992016824756426</v>
      </c>
    </row>
    <row r="203" spans="1:11" ht="78.75" customHeight="1" x14ac:dyDescent="0.2">
      <c r="A203" s="29">
        <v>2524087</v>
      </c>
      <c r="B203" s="27" t="s">
        <v>249</v>
      </c>
      <c r="C203" s="28">
        <v>890000</v>
      </c>
      <c r="D203" s="28">
        <v>0</v>
      </c>
      <c r="E203" s="28">
        <v>890000</v>
      </c>
      <c r="F203" s="28">
        <v>0</v>
      </c>
      <c r="G203" s="28"/>
      <c r="H203" s="28">
        <f t="shared" si="175"/>
        <v>0</v>
      </c>
      <c r="I203" s="72">
        <f t="shared" si="178"/>
        <v>0</v>
      </c>
      <c r="J203" s="72">
        <f t="shared" si="179"/>
        <v>0</v>
      </c>
      <c r="K203" s="72">
        <f t="shared" si="180"/>
        <v>0</v>
      </c>
    </row>
    <row r="204" spans="1:11" ht="115.5" customHeight="1" x14ac:dyDescent="0.2">
      <c r="A204" s="29">
        <v>2524166</v>
      </c>
      <c r="B204" s="27" t="s">
        <v>250</v>
      </c>
      <c r="C204" s="28">
        <v>940283.6</v>
      </c>
      <c r="D204" s="28">
        <v>0</v>
      </c>
      <c r="E204" s="28">
        <v>900000</v>
      </c>
      <c r="F204" s="28">
        <v>0</v>
      </c>
      <c r="G204" s="28"/>
      <c r="H204" s="28">
        <f t="shared" si="175"/>
        <v>0</v>
      </c>
      <c r="I204" s="72">
        <f t="shared" si="178"/>
        <v>0</v>
      </c>
      <c r="J204" s="72">
        <f t="shared" si="179"/>
        <v>0</v>
      </c>
      <c r="K204" s="72">
        <f t="shared" si="180"/>
        <v>0</v>
      </c>
    </row>
    <row r="205" spans="1:11" ht="84" customHeight="1" x14ac:dyDescent="0.2">
      <c r="A205" s="29">
        <v>2524182</v>
      </c>
      <c r="B205" s="27" t="s">
        <v>251</v>
      </c>
      <c r="C205" s="28">
        <v>430380.6</v>
      </c>
      <c r="D205" s="28">
        <v>0</v>
      </c>
      <c r="E205" s="28">
        <v>430381</v>
      </c>
      <c r="F205" s="28">
        <v>0</v>
      </c>
      <c r="G205" s="28">
        <v>423340</v>
      </c>
      <c r="H205" s="28">
        <f t="shared" si="175"/>
        <v>423340</v>
      </c>
      <c r="I205" s="72">
        <f t="shared" si="178"/>
        <v>98.364007704801082</v>
      </c>
      <c r="J205" s="72">
        <f t="shared" si="179"/>
        <v>423340</v>
      </c>
      <c r="K205" s="72">
        <f t="shared" si="180"/>
        <v>98.364099125285861</v>
      </c>
    </row>
    <row r="206" spans="1:11" ht="97.5" customHeight="1" x14ac:dyDescent="0.2">
      <c r="A206" s="29">
        <v>2524187</v>
      </c>
      <c r="B206" s="27" t="s">
        <v>252</v>
      </c>
      <c r="C206" s="28">
        <v>550380.6</v>
      </c>
      <c r="D206" s="28">
        <v>0</v>
      </c>
      <c r="E206" s="28">
        <v>550380</v>
      </c>
      <c r="F206" s="28">
        <v>0</v>
      </c>
      <c r="G206" s="28"/>
      <c r="H206" s="28">
        <f t="shared" si="175"/>
        <v>0</v>
      </c>
      <c r="I206" s="72">
        <f t="shared" si="178"/>
        <v>0</v>
      </c>
      <c r="J206" s="72">
        <f t="shared" si="179"/>
        <v>0</v>
      </c>
      <c r="K206" s="72">
        <f t="shared" si="180"/>
        <v>0</v>
      </c>
    </row>
    <row r="207" spans="1:11" ht="78.75" customHeight="1" x14ac:dyDescent="0.2">
      <c r="A207" s="29">
        <v>2525365</v>
      </c>
      <c r="B207" s="27" t="s">
        <v>253</v>
      </c>
      <c r="C207" s="28">
        <v>325000</v>
      </c>
      <c r="D207" s="28">
        <v>0</v>
      </c>
      <c r="E207" s="28">
        <v>325000</v>
      </c>
      <c r="F207" s="28">
        <v>0</v>
      </c>
      <c r="G207" s="28"/>
      <c r="H207" s="28">
        <f t="shared" si="175"/>
        <v>0</v>
      </c>
      <c r="I207" s="72">
        <f t="shared" si="178"/>
        <v>0</v>
      </c>
      <c r="J207" s="72">
        <f t="shared" si="179"/>
        <v>0</v>
      </c>
      <c r="K207" s="72">
        <f t="shared" si="180"/>
        <v>0</v>
      </c>
    </row>
    <row r="208" spans="1:11" ht="24" x14ac:dyDescent="0.2">
      <c r="A208" s="29"/>
      <c r="B208" s="49" t="s">
        <v>36</v>
      </c>
      <c r="C208" s="31"/>
      <c r="D208" s="31">
        <f t="shared" ref="D208" si="181">SUM(D209:D211)</f>
        <v>23183262.84</v>
      </c>
      <c r="E208" s="31">
        <f>SUM(E209:E211)</f>
        <v>2369997</v>
      </c>
      <c r="F208" s="31">
        <f t="shared" ref="F208:G208" si="182">SUM(F209:F211)</f>
        <v>1325400.51</v>
      </c>
      <c r="G208" s="31">
        <f t="shared" si="182"/>
        <v>674216.84</v>
      </c>
      <c r="H208" s="31">
        <f t="shared" si="175"/>
        <v>1999617.35</v>
      </c>
      <c r="I208" s="68">
        <f t="shared" si="82"/>
        <v>84.372146884574121</v>
      </c>
      <c r="J208" s="68">
        <f t="shared" si="117"/>
        <v>25182880.190000001</v>
      </c>
      <c r="K208" s="31"/>
    </row>
    <row r="209" spans="1:11" ht="68.25" customHeight="1" x14ac:dyDescent="0.2">
      <c r="A209" s="29">
        <v>2057397</v>
      </c>
      <c r="B209" s="27" t="s">
        <v>212</v>
      </c>
      <c r="C209" s="28">
        <v>15164378.33</v>
      </c>
      <c r="D209" s="28">
        <v>13539638.01</v>
      </c>
      <c r="E209" s="28">
        <v>51328</v>
      </c>
      <c r="F209" s="28">
        <v>29581.759999999998</v>
      </c>
      <c r="G209" s="28"/>
      <c r="H209" s="28">
        <f t="shared" si="175"/>
        <v>29581.759999999998</v>
      </c>
      <c r="I209" s="72">
        <f t="shared" ref="I209" si="183">H209/E209%</f>
        <v>57.632793017456358</v>
      </c>
      <c r="J209" s="72">
        <f t="shared" ref="J209" si="184">D209+H209</f>
        <v>13569219.77</v>
      </c>
      <c r="K209" s="72">
        <f>J209/C209%</f>
        <v>89.480883915667903</v>
      </c>
    </row>
    <row r="210" spans="1:11" ht="51.75" customHeight="1" x14ac:dyDescent="0.2">
      <c r="A210" s="29">
        <v>2112841</v>
      </c>
      <c r="B210" s="27" t="s">
        <v>37</v>
      </c>
      <c r="C210" s="28">
        <v>21413189.73</v>
      </c>
      <c r="D210" s="28">
        <v>9643624.8300000001</v>
      </c>
      <c r="E210" s="28">
        <v>458877</v>
      </c>
      <c r="F210" s="28">
        <v>119550</v>
      </c>
      <c r="G210" s="28"/>
      <c r="H210" s="28">
        <f t="shared" si="175"/>
        <v>119550</v>
      </c>
      <c r="I210" s="72">
        <f t="shared" si="82"/>
        <v>26.052733085336591</v>
      </c>
      <c r="J210" s="72">
        <f t="shared" si="117"/>
        <v>9763174.8300000001</v>
      </c>
      <c r="K210" s="72">
        <f>J210/C210%</f>
        <v>45.594210638883645</v>
      </c>
    </row>
    <row r="211" spans="1:11" ht="89.25" customHeight="1" x14ac:dyDescent="0.2">
      <c r="A211" s="29">
        <v>2511458</v>
      </c>
      <c r="B211" s="27" t="s">
        <v>195</v>
      </c>
      <c r="C211" s="28">
        <v>3198830.21</v>
      </c>
      <c r="D211" s="28">
        <v>0</v>
      </c>
      <c r="E211" s="28">
        <v>1859792</v>
      </c>
      <c r="F211" s="28">
        <v>1176268.75</v>
      </c>
      <c r="G211" s="28">
        <v>674216.84</v>
      </c>
      <c r="H211" s="28">
        <f t="shared" si="175"/>
        <v>1850485.5899999999</v>
      </c>
      <c r="I211" s="72">
        <f t="shared" ref="I211" si="185">H211/E211%</f>
        <v>99.499599417569272</v>
      </c>
      <c r="J211" s="72">
        <f t="shared" ref="J211" si="186">D211+H211</f>
        <v>1850485.5899999999</v>
      </c>
      <c r="K211" s="72">
        <f>J211/C211%</f>
        <v>57.848821866666057</v>
      </c>
    </row>
    <row r="212" spans="1:11" ht="34.5" customHeight="1" x14ac:dyDescent="0.2">
      <c r="A212" s="29" t="s">
        <v>69</v>
      </c>
      <c r="B212" s="49" t="s">
        <v>70</v>
      </c>
      <c r="C212" s="31"/>
      <c r="D212" s="31">
        <f>SUM(D213:D214)</f>
        <v>858046.01</v>
      </c>
      <c r="E212" s="31">
        <f>SUM(E213:E214)</f>
        <v>629098</v>
      </c>
      <c r="F212" s="31">
        <f>SUM(F213:F214)</f>
        <v>0</v>
      </c>
      <c r="G212" s="31">
        <f t="shared" ref="F212:G212" si="187">SUM(G213:G214)</f>
        <v>0</v>
      </c>
      <c r="H212" s="31">
        <f t="shared" si="175"/>
        <v>0</v>
      </c>
      <c r="I212" s="68">
        <f t="shared" si="82"/>
        <v>0</v>
      </c>
      <c r="J212" s="68">
        <f t="shared" si="117"/>
        <v>858046.01</v>
      </c>
      <c r="K212" s="31"/>
    </row>
    <row r="213" spans="1:11" ht="165.75" customHeight="1" x14ac:dyDescent="0.2">
      <c r="A213" s="29">
        <v>2426389</v>
      </c>
      <c r="B213" s="27" t="s">
        <v>85</v>
      </c>
      <c r="C213" s="28">
        <v>1447145</v>
      </c>
      <c r="D213" s="28">
        <v>858046.01</v>
      </c>
      <c r="E213" s="28">
        <v>589098</v>
      </c>
      <c r="F213" s="28">
        <v>0</v>
      </c>
      <c r="G213" s="28"/>
      <c r="H213" s="28">
        <f t="shared" si="175"/>
        <v>0</v>
      </c>
      <c r="I213" s="72">
        <f t="shared" si="82"/>
        <v>0</v>
      </c>
      <c r="J213" s="72">
        <f t="shared" ref="J213" si="188">D213+H213</f>
        <v>858046.01</v>
      </c>
      <c r="K213" s="72">
        <f>J213/C213%</f>
        <v>59.292331452618775</v>
      </c>
    </row>
    <row r="214" spans="1:11" ht="82.5" customHeight="1" x14ac:dyDescent="0.2">
      <c r="A214" s="29">
        <v>2518107</v>
      </c>
      <c r="B214" s="27" t="s">
        <v>254</v>
      </c>
      <c r="C214" s="28">
        <v>40000</v>
      </c>
      <c r="D214" s="28">
        <v>0</v>
      </c>
      <c r="E214" s="28">
        <v>40000</v>
      </c>
      <c r="F214" s="28">
        <v>0</v>
      </c>
      <c r="G214" s="28"/>
      <c r="H214" s="28">
        <f t="shared" si="175"/>
        <v>0</v>
      </c>
      <c r="I214" s="72">
        <f t="shared" ref="I214" si="189">H214/E214%</f>
        <v>0</v>
      </c>
      <c r="J214" s="72">
        <f t="shared" ref="J214" si="190">D214+H214</f>
        <v>0</v>
      </c>
      <c r="K214" s="72">
        <f>J214/C214%</f>
        <v>0</v>
      </c>
    </row>
    <row r="215" spans="1:11" s="35" customFormat="1" ht="12" x14ac:dyDescent="0.2">
      <c r="A215" s="94" t="s">
        <v>258</v>
      </c>
      <c r="B215" s="95"/>
      <c r="C215" s="96"/>
      <c r="D215" s="96"/>
      <c r="E215" s="24"/>
      <c r="F215" s="42"/>
      <c r="G215" s="42"/>
      <c r="H215" s="106"/>
      <c r="I215" s="41"/>
      <c r="J215" s="107"/>
      <c r="K215" s="41"/>
    </row>
    <row r="216" spans="1:11" s="35" customFormat="1" ht="12" x14ac:dyDescent="0.2">
      <c r="A216" s="97" t="s">
        <v>6</v>
      </c>
      <c r="B216" s="98"/>
      <c r="C216" s="96"/>
      <c r="D216" s="96"/>
      <c r="E216" s="48"/>
      <c r="F216" s="42"/>
      <c r="G216" s="42"/>
      <c r="H216" s="106"/>
      <c r="I216" s="41"/>
      <c r="J216" s="107"/>
      <c r="K216" s="41"/>
    </row>
    <row r="217" spans="1:11" ht="20.25" customHeight="1" x14ac:dyDescent="0.2">
      <c r="A217" s="99"/>
      <c r="B217" s="144" t="s">
        <v>11</v>
      </c>
      <c r="C217" s="145"/>
      <c r="D217" s="145"/>
      <c r="H217" s="106"/>
    </row>
    <row r="218" spans="1:11" ht="97.5" customHeight="1" x14ac:dyDescent="0.2">
      <c r="A218" s="83"/>
      <c r="B218" s="83" t="s">
        <v>282</v>
      </c>
      <c r="H218" s="106"/>
    </row>
    <row r="219" spans="1:11" ht="71.25" customHeight="1" x14ac:dyDescent="0.2">
      <c r="B219" s="83" t="s">
        <v>283</v>
      </c>
    </row>
    <row r="220" spans="1:11" ht="20.25" customHeight="1" x14ac:dyDescent="0.2"/>
    <row r="221" spans="1:11" ht="20.25" customHeight="1" x14ac:dyDescent="0.2"/>
    <row r="222" spans="1:11" ht="20.25" customHeight="1" x14ac:dyDescent="0.2"/>
    <row r="223" spans="1:11" ht="20.25" customHeight="1" x14ac:dyDescent="0.2"/>
    <row r="224" spans="1:11"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sheetData>
  <mergeCells count="10">
    <mergeCell ref="B217:D217"/>
    <mergeCell ref="E4:I4"/>
    <mergeCell ref="A4:A5"/>
    <mergeCell ref="B4:B5"/>
    <mergeCell ref="A1:K1"/>
    <mergeCell ref="A2:K2"/>
    <mergeCell ref="J4:J5"/>
    <mergeCell ref="K4:K5"/>
    <mergeCell ref="C4:C5"/>
    <mergeCell ref="D4:D5"/>
  </mergeCells>
  <phoneticPr fontId="6" type="noConversion"/>
  <hyperlinks>
    <hyperlink ref="B217"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EM172"/>
  <sheetViews>
    <sheetView zoomScale="91" zoomScaleNormal="91" workbookViewId="0">
      <pane xSplit="2" ySplit="7" topLeftCell="C8" activePane="bottomRight" state="frozen"/>
      <selection pane="topRight" activeCell="C1" sqref="C1"/>
      <selection pane="bottomLeft" activeCell="A8" sqref="A8"/>
      <selection pane="bottomRight" sqref="A1:K1"/>
    </sheetView>
  </sheetViews>
  <sheetFormatPr baseColWidth="10" defaultColWidth="11.42578125" defaultRowHeight="12" x14ac:dyDescent="0.2"/>
  <cols>
    <col min="1" max="1" width="8.5703125" style="22" customWidth="1"/>
    <col min="2" max="2" width="41.42578125" style="24" customWidth="1"/>
    <col min="3" max="3" width="10.5703125" style="24" customWidth="1"/>
    <col min="4" max="4" width="11.42578125" style="23" customWidth="1"/>
    <col min="5" max="5" width="11.140625" style="24" customWidth="1"/>
    <col min="6" max="7" width="11.7109375" style="24" customWidth="1"/>
    <col min="8" max="8" width="10.7109375" style="23" customWidth="1"/>
    <col min="9" max="9" width="8.7109375" style="33" customWidth="1"/>
    <col min="10" max="10" width="13.42578125" style="34" customWidth="1"/>
    <col min="11" max="11" width="9.85546875" style="33" customWidth="1"/>
    <col min="12" max="16384" width="11.42578125" style="23"/>
  </cols>
  <sheetData>
    <row r="1" spans="1:11" ht="18" customHeight="1" x14ac:dyDescent="0.2">
      <c r="A1" s="161" t="s">
        <v>24</v>
      </c>
      <c r="B1" s="161"/>
      <c r="C1" s="161"/>
      <c r="D1" s="161"/>
      <c r="E1" s="161"/>
      <c r="F1" s="161"/>
      <c r="G1" s="161"/>
      <c r="H1" s="161"/>
      <c r="I1" s="161"/>
      <c r="J1" s="161"/>
      <c r="K1" s="161"/>
    </row>
    <row r="2" spans="1:11" ht="18" customHeight="1" x14ac:dyDescent="0.2">
      <c r="A2" s="150" t="s">
        <v>260</v>
      </c>
      <c r="B2" s="150"/>
      <c r="C2" s="150"/>
      <c r="D2" s="150"/>
      <c r="E2" s="150"/>
      <c r="F2" s="150"/>
      <c r="G2" s="150"/>
      <c r="H2" s="150"/>
      <c r="I2" s="150"/>
      <c r="J2" s="150"/>
      <c r="K2" s="150"/>
    </row>
    <row r="3" spans="1:11" ht="25.5" customHeight="1" x14ac:dyDescent="0.2">
      <c r="B3" s="22"/>
      <c r="C3" s="117"/>
      <c r="D3" s="117"/>
      <c r="E3" s="117"/>
      <c r="F3" s="120"/>
      <c r="G3" s="120"/>
      <c r="H3" s="117"/>
      <c r="I3" s="117"/>
      <c r="J3" s="120"/>
      <c r="K3" s="117"/>
    </row>
    <row r="4" spans="1:11" ht="20.25" customHeight="1" x14ac:dyDescent="0.2">
      <c r="A4" s="165" t="s">
        <v>46</v>
      </c>
      <c r="B4" s="167" t="s">
        <v>5</v>
      </c>
      <c r="C4" s="164" t="s">
        <v>22</v>
      </c>
      <c r="D4" s="155" t="s">
        <v>77</v>
      </c>
      <c r="E4" s="157" t="s">
        <v>75</v>
      </c>
      <c r="F4" s="158"/>
      <c r="G4" s="158"/>
      <c r="H4" s="158"/>
      <c r="I4" s="156"/>
      <c r="J4" s="159" t="s">
        <v>8</v>
      </c>
      <c r="K4" s="162" t="s">
        <v>23</v>
      </c>
    </row>
    <row r="5" spans="1:11" s="25" customFormat="1" ht="65.25" customHeight="1" thickBot="1" x14ac:dyDescent="0.25">
      <c r="A5" s="166"/>
      <c r="B5" s="164"/>
      <c r="C5" s="164"/>
      <c r="D5" s="156"/>
      <c r="E5" s="13" t="s">
        <v>78</v>
      </c>
      <c r="F5" s="15" t="s">
        <v>281</v>
      </c>
      <c r="G5" s="122" t="s">
        <v>280</v>
      </c>
      <c r="H5" s="14" t="s">
        <v>76</v>
      </c>
      <c r="I5" s="16" t="s">
        <v>7</v>
      </c>
      <c r="J5" s="160"/>
      <c r="K5" s="163"/>
    </row>
    <row r="6" spans="1:11" s="59" customFormat="1" ht="18.75" customHeight="1" x14ac:dyDescent="0.25">
      <c r="A6" s="57"/>
      <c r="B6" s="56" t="s">
        <v>10</v>
      </c>
      <c r="C6" s="58"/>
      <c r="D6" s="81">
        <f>D7+D17</f>
        <v>317359758.74000007</v>
      </c>
      <c r="E6" s="81">
        <f>E7+E17</f>
        <v>23554377</v>
      </c>
      <c r="F6" s="81">
        <f>F7+F17</f>
        <v>3177364.36</v>
      </c>
      <c r="G6" s="81">
        <f t="shared" ref="F6:G6" si="0">G7+G17</f>
        <v>1954939.92</v>
      </c>
      <c r="H6" s="81">
        <f>SUM(F6:G6)</f>
        <v>5132304.2799999993</v>
      </c>
      <c r="I6" s="82">
        <f t="shared" ref="I6:I18" si="1">H6/E6%</f>
        <v>21.789174385720326</v>
      </c>
      <c r="J6" s="82">
        <f>D6+H6</f>
        <v>322492063.02000004</v>
      </c>
      <c r="K6" s="90"/>
    </row>
    <row r="7" spans="1:11" ht="21.75" customHeight="1" x14ac:dyDescent="0.2">
      <c r="A7" s="60"/>
      <c r="B7" s="49" t="s">
        <v>25</v>
      </c>
      <c r="C7" s="31"/>
      <c r="D7" s="31">
        <f>SUM(D8:D16)</f>
        <v>13556032.129999999</v>
      </c>
      <c r="E7" s="31">
        <f>SUM(E8:E16)</f>
        <v>4451801</v>
      </c>
      <c r="F7" s="31">
        <f>SUM(F8:F16)</f>
        <v>1213716.3599999999</v>
      </c>
      <c r="G7" s="31">
        <f>SUM(G8:G16)</f>
        <v>54750.92</v>
      </c>
      <c r="H7" s="31">
        <f t="shared" ref="H7:H24" si="2">SUM(F7:G7)</f>
        <v>1268467.2799999998</v>
      </c>
      <c r="I7" s="50">
        <f t="shared" si="1"/>
        <v>28.493350893267685</v>
      </c>
      <c r="J7" s="50">
        <f t="shared" ref="J7:J18" si="3">D7+H7</f>
        <v>14824499.409999998</v>
      </c>
      <c r="K7" s="68"/>
    </row>
    <row r="8" spans="1:11" ht="66" customHeight="1" x14ac:dyDescent="0.2">
      <c r="A8" s="29">
        <v>2178584</v>
      </c>
      <c r="B8" s="27" t="s">
        <v>59</v>
      </c>
      <c r="C8" s="88">
        <v>13590587</v>
      </c>
      <c r="D8" s="88">
        <v>8222406.3799999999</v>
      </c>
      <c r="E8" s="88">
        <v>1727867</v>
      </c>
      <c r="F8" s="88">
        <v>0</v>
      </c>
      <c r="G8" s="88"/>
      <c r="H8" s="88">
        <f t="shared" si="2"/>
        <v>0</v>
      </c>
      <c r="I8" s="89">
        <f t="shared" si="1"/>
        <v>0</v>
      </c>
      <c r="J8" s="89">
        <f>D8+H8</f>
        <v>8222406.3799999999</v>
      </c>
      <c r="K8" s="91">
        <f t="shared" ref="K8:K16" si="4">J8/C8%</f>
        <v>60.500744964143202</v>
      </c>
    </row>
    <row r="9" spans="1:11" ht="66" customHeight="1" x14ac:dyDescent="0.2">
      <c r="A9" s="29">
        <v>2271925</v>
      </c>
      <c r="B9" s="27" t="s">
        <v>115</v>
      </c>
      <c r="C9" s="88"/>
      <c r="D9" s="88">
        <v>483841</v>
      </c>
      <c r="E9" s="88">
        <v>1111375</v>
      </c>
      <c r="F9" s="88">
        <v>478306.8</v>
      </c>
      <c r="G9" s="88">
        <v>54750.92</v>
      </c>
      <c r="H9" s="88">
        <f t="shared" si="2"/>
        <v>533057.72</v>
      </c>
      <c r="I9" s="89">
        <f t="shared" ref="I9" si="5">H9/E9%</f>
        <v>47.96380339669328</v>
      </c>
      <c r="J9" s="89">
        <f t="shared" ref="J9" si="6">D9+H9</f>
        <v>1016898.72</v>
      </c>
      <c r="K9" s="91"/>
    </row>
    <row r="10" spans="1:11" ht="96" x14ac:dyDescent="0.2">
      <c r="A10" s="29">
        <v>2427710</v>
      </c>
      <c r="B10" s="27" t="s">
        <v>44</v>
      </c>
      <c r="C10" s="88">
        <v>6202228</v>
      </c>
      <c r="D10" s="88">
        <v>2644993.58</v>
      </c>
      <c r="E10" s="88">
        <v>33040</v>
      </c>
      <c r="F10" s="88">
        <v>33040</v>
      </c>
      <c r="G10" s="88"/>
      <c r="H10" s="88">
        <f t="shared" si="2"/>
        <v>33040</v>
      </c>
      <c r="I10" s="89">
        <f t="shared" si="1"/>
        <v>100</v>
      </c>
      <c r="J10" s="89">
        <f t="shared" si="3"/>
        <v>2678033.58</v>
      </c>
      <c r="K10" s="91">
        <f t="shared" si="4"/>
        <v>43.178573570658806</v>
      </c>
    </row>
    <row r="11" spans="1:11" ht="88.5" customHeight="1" x14ac:dyDescent="0.2">
      <c r="A11" s="29">
        <v>2443550</v>
      </c>
      <c r="B11" s="27" t="s">
        <v>43</v>
      </c>
      <c r="C11" s="88">
        <v>13511427.77</v>
      </c>
      <c r="D11" s="88">
        <v>1694005.17</v>
      </c>
      <c r="E11" s="88">
        <v>328112</v>
      </c>
      <c r="F11" s="88">
        <v>328109.96000000002</v>
      </c>
      <c r="G11" s="88"/>
      <c r="H11" s="88">
        <f t="shared" si="2"/>
        <v>328109.96000000002</v>
      </c>
      <c r="I11" s="89">
        <f t="shared" si="1"/>
        <v>99.999378261081588</v>
      </c>
      <c r="J11" s="89">
        <f t="shared" si="3"/>
        <v>2022115.13</v>
      </c>
      <c r="K11" s="91">
        <f t="shared" si="4"/>
        <v>14.965961883686255</v>
      </c>
    </row>
    <row r="12" spans="1:11" ht="68.25" customHeight="1" x14ac:dyDescent="0.2">
      <c r="A12" s="29">
        <v>2461958</v>
      </c>
      <c r="B12" s="27" t="s">
        <v>60</v>
      </c>
      <c r="C12" s="88">
        <v>8960547.6300000008</v>
      </c>
      <c r="D12" s="88">
        <v>0</v>
      </c>
      <c r="E12" s="88">
        <v>324760</v>
      </c>
      <c r="F12" s="88">
        <v>324759.59999999998</v>
      </c>
      <c r="G12" s="88"/>
      <c r="H12" s="88">
        <f t="shared" si="2"/>
        <v>324759.59999999998</v>
      </c>
      <c r="I12" s="89">
        <f t="shared" si="1"/>
        <v>99.999876832122183</v>
      </c>
      <c r="J12" s="89">
        <f t="shared" si="3"/>
        <v>324759.59999999998</v>
      </c>
      <c r="K12" s="91">
        <f t="shared" si="4"/>
        <v>3.6243275903439391</v>
      </c>
    </row>
    <row r="13" spans="1:11" ht="107.25" customHeight="1" x14ac:dyDescent="0.2">
      <c r="A13" s="168">
        <v>2487531</v>
      </c>
      <c r="B13" s="27" t="s">
        <v>275</v>
      </c>
      <c r="C13" s="88">
        <v>500400</v>
      </c>
      <c r="D13" s="88">
        <v>0</v>
      </c>
      <c r="E13" s="88">
        <v>429000</v>
      </c>
      <c r="F13" s="88"/>
      <c r="G13" s="88"/>
      <c r="H13" s="88">
        <f t="shared" si="2"/>
        <v>0</v>
      </c>
      <c r="I13" s="89">
        <f t="shared" ref="I13" si="7">H13/E13%</f>
        <v>0</v>
      </c>
      <c r="J13" s="89">
        <f t="shared" ref="J13" si="8">D13+H13</f>
        <v>0</v>
      </c>
      <c r="K13" s="91">
        <f t="shared" ref="K13" si="9">J13/C13%</f>
        <v>0</v>
      </c>
    </row>
    <row r="14" spans="1:11" ht="90.75" customHeight="1" x14ac:dyDescent="0.2">
      <c r="A14" s="29">
        <v>2493459</v>
      </c>
      <c r="B14" s="27" t="s">
        <v>72</v>
      </c>
      <c r="C14" s="88">
        <v>1650511.79</v>
      </c>
      <c r="D14" s="88">
        <v>510786</v>
      </c>
      <c r="E14" s="88">
        <v>96860</v>
      </c>
      <c r="F14" s="88">
        <v>0</v>
      </c>
      <c r="G14" s="88"/>
      <c r="H14" s="88">
        <f t="shared" si="2"/>
        <v>0</v>
      </c>
      <c r="I14" s="89">
        <f t="shared" si="1"/>
        <v>0</v>
      </c>
      <c r="J14" s="89">
        <f t="shared" si="3"/>
        <v>510786</v>
      </c>
      <c r="K14" s="91">
        <f t="shared" si="4"/>
        <v>30.947128223785665</v>
      </c>
    </row>
    <row r="15" spans="1:11" ht="104.25" customHeight="1" x14ac:dyDescent="0.2">
      <c r="A15" s="29">
        <v>2509331</v>
      </c>
      <c r="B15" s="27" t="s">
        <v>98</v>
      </c>
      <c r="C15" s="88">
        <v>569500</v>
      </c>
      <c r="D15" s="88">
        <v>0</v>
      </c>
      <c r="E15" s="88">
        <v>49500</v>
      </c>
      <c r="F15" s="88">
        <v>49500</v>
      </c>
      <c r="G15" s="88"/>
      <c r="H15" s="88">
        <f t="shared" si="2"/>
        <v>49500</v>
      </c>
      <c r="I15" s="89">
        <f t="shared" ref="I15" si="10">H15/E15%</f>
        <v>100</v>
      </c>
      <c r="J15" s="89">
        <f t="shared" ref="J15:J16" si="11">D15+H15</f>
        <v>49500</v>
      </c>
      <c r="K15" s="91">
        <f t="shared" si="4"/>
        <v>8.6918349429323971</v>
      </c>
    </row>
    <row r="16" spans="1:11" ht="104.25" customHeight="1" x14ac:dyDescent="0.2">
      <c r="A16" s="168">
        <v>2522534</v>
      </c>
      <c r="B16" s="27" t="s">
        <v>276</v>
      </c>
      <c r="C16" s="88">
        <v>487970.69</v>
      </c>
      <c r="D16" s="88">
        <v>0</v>
      </c>
      <c r="E16" s="88">
        <v>351287</v>
      </c>
      <c r="F16" s="88"/>
      <c r="G16" s="88"/>
      <c r="H16" s="88">
        <f t="shared" si="2"/>
        <v>0</v>
      </c>
      <c r="I16" s="89">
        <f t="shared" ref="I16" si="12">H16/E16%</f>
        <v>0</v>
      </c>
      <c r="J16" s="89">
        <f t="shared" ref="J16" si="13">D16+H16</f>
        <v>0</v>
      </c>
      <c r="K16" s="91">
        <f t="shared" ref="K16" si="14">J16/C16%</f>
        <v>0</v>
      </c>
    </row>
    <row r="17" spans="1:143" ht="28.5" customHeight="1" x14ac:dyDescent="0.2">
      <c r="A17" s="29"/>
      <c r="B17" s="49" t="s">
        <v>26</v>
      </c>
      <c r="C17" s="31"/>
      <c r="D17" s="31">
        <f t="shared" ref="D17" si="15">SUM(D18:D24)</f>
        <v>303803726.61000007</v>
      </c>
      <c r="E17" s="31">
        <f>SUM(E18:E24)</f>
        <v>19102576</v>
      </c>
      <c r="F17" s="31">
        <f t="shared" ref="F17:G17" si="16">SUM(F18:F24)</f>
        <v>1963648</v>
      </c>
      <c r="G17" s="31">
        <f t="shared" si="16"/>
        <v>1900189</v>
      </c>
      <c r="H17" s="31">
        <f t="shared" si="2"/>
        <v>3863837</v>
      </c>
      <c r="I17" s="50">
        <f t="shared" si="1"/>
        <v>20.226785120498931</v>
      </c>
      <c r="J17" s="50">
        <f t="shared" si="3"/>
        <v>307667563.61000007</v>
      </c>
      <c r="K17" s="68"/>
    </row>
    <row r="18" spans="1:143" ht="65.25" customHeight="1" x14ac:dyDescent="0.2">
      <c r="A18" s="125">
        <v>2193990</v>
      </c>
      <c r="B18" s="126" t="s">
        <v>38</v>
      </c>
      <c r="C18" s="127">
        <v>319765088.17000002</v>
      </c>
      <c r="D18" s="128">
        <v>303448097.84000003</v>
      </c>
      <c r="E18" s="128">
        <v>10158861</v>
      </c>
      <c r="F18" s="128">
        <v>1064310</v>
      </c>
      <c r="G18" s="128">
        <v>1614813</v>
      </c>
      <c r="H18" s="128">
        <f t="shared" si="2"/>
        <v>2679123</v>
      </c>
      <c r="I18" s="129">
        <f t="shared" si="1"/>
        <v>26.372277364558879</v>
      </c>
      <c r="J18" s="129">
        <f t="shared" si="3"/>
        <v>306127220.84000003</v>
      </c>
      <c r="K18" s="130">
        <f>J18/C18%</f>
        <v>95.735035551238923</v>
      </c>
    </row>
    <row r="19" spans="1:143" ht="74.25" customHeight="1" x14ac:dyDescent="0.2">
      <c r="A19" s="125">
        <v>2425167</v>
      </c>
      <c r="B19" s="126" t="s">
        <v>225</v>
      </c>
      <c r="C19" s="88">
        <v>8543286.1699999999</v>
      </c>
      <c r="D19" s="128">
        <v>147360.47</v>
      </c>
      <c r="E19" s="128">
        <v>5414361</v>
      </c>
      <c r="F19" s="128">
        <v>0</v>
      </c>
      <c r="G19" s="128"/>
      <c r="H19" s="128">
        <f t="shared" si="2"/>
        <v>0</v>
      </c>
      <c r="I19" s="129">
        <f t="shared" ref="I19" si="17">H19/E19%</f>
        <v>0</v>
      </c>
      <c r="J19" s="129">
        <f t="shared" ref="J19" si="18">D19+H19</f>
        <v>147360.47</v>
      </c>
      <c r="K19" s="130">
        <f>J19/C19%</f>
        <v>1.7248687105608218</v>
      </c>
    </row>
    <row r="20" spans="1:143" ht="75.75" customHeight="1" x14ac:dyDescent="0.2">
      <c r="A20" s="125">
        <v>2462000</v>
      </c>
      <c r="B20" s="27" t="s">
        <v>196</v>
      </c>
      <c r="C20" s="88">
        <v>2195154.08</v>
      </c>
      <c r="D20" s="88">
        <v>184268.3</v>
      </c>
      <c r="E20" s="128">
        <v>1984609</v>
      </c>
      <c r="F20" s="88">
        <v>353338</v>
      </c>
      <c r="G20" s="88">
        <v>241626</v>
      </c>
      <c r="H20" s="88">
        <f t="shared" si="2"/>
        <v>594964</v>
      </c>
      <c r="I20" s="129">
        <f t="shared" ref="I20:I21" si="19">H20/E20%</f>
        <v>29.97890264530696</v>
      </c>
      <c r="J20" s="129">
        <f t="shared" ref="J20:J21" si="20">D20+H20</f>
        <v>779232.3</v>
      </c>
      <c r="K20" s="130">
        <f t="shared" ref="K20:K21" si="21">J20/C20%</f>
        <v>35.497840771158984</v>
      </c>
    </row>
    <row r="21" spans="1:143" ht="109.5" customHeight="1" x14ac:dyDescent="0.2">
      <c r="A21" s="29">
        <v>2479765</v>
      </c>
      <c r="B21" s="27" t="s">
        <v>197</v>
      </c>
      <c r="C21" s="88">
        <v>1695105.36</v>
      </c>
      <c r="D21" s="88">
        <v>0</v>
      </c>
      <c r="E21" s="88">
        <v>462000</v>
      </c>
      <c r="F21" s="88">
        <v>462000</v>
      </c>
      <c r="G21" s="88"/>
      <c r="H21" s="88">
        <f t="shared" si="2"/>
        <v>462000</v>
      </c>
      <c r="I21" s="89">
        <f t="shared" si="19"/>
        <v>100</v>
      </c>
      <c r="J21" s="89">
        <f t="shared" si="20"/>
        <v>462000</v>
      </c>
      <c r="K21" s="91">
        <f t="shared" si="21"/>
        <v>27.254943020178995</v>
      </c>
    </row>
    <row r="22" spans="1:143" ht="79.5" customHeight="1" x14ac:dyDescent="0.2">
      <c r="A22" s="29">
        <v>2495555</v>
      </c>
      <c r="B22" s="27" t="s">
        <v>226</v>
      </c>
      <c r="C22" s="88">
        <v>1986018.33</v>
      </c>
      <c r="D22" s="88">
        <v>24000</v>
      </c>
      <c r="E22" s="88">
        <v>500897</v>
      </c>
      <c r="F22" s="88">
        <v>84000</v>
      </c>
      <c r="G22" s="88"/>
      <c r="H22" s="88">
        <f t="shared" si="2"/>
        <v>84000</v>
      </c>
      <c r="I22" s="89">
        <f t="shared" ref="I22:I23" si="22">H22/E22%</f>
        <v>16.769914772897422</v>
      </c>
      <c r="J22" s="89">
        <f t="shared" ref="J22:J23" si="23">D22+H22</f>
        <v>108000</v>
      </c>
      <c r="K22" s="91">
        <f t="shared" ref="K22:K23" si="24">J22/C22%</f>
        <v>5.4380162745023606</v>
      </c>
    </row>
    <row r="23" spans="1:143" ht="77.25" customHeight="1" x14ac:dyDescent="0.2">
      <c r="A23" s="29">
        <v>2502158</v>
      </c>
      <c r="B23" s="27" t="s">
        <v>227</v>
      </c>
      <c r="C23" s="88">
        <v>50571</v>
      </c>
      <c r="D23" s="88">
        <v>0</v>
      </c>
      <c r="E23" s="88">
        <v>50571</v>
      </c>
      <c r="F23" s="88">
        <v>0</v>
      </c>
      <c r="G23" s="88">
        <v>43750</v>
      </c>
      <c r="H23" s="88">
        <f t="shared" si="2"/>
        <v>43750</v>
      </c>
      <c r="I23" s="89">
        <f t="shared" si="22"/>
        <v>86.51203258784679</v>
      </c>
      <c r="J23" s="89">
        <f t="shared" si="23"/>
        <v>43750</v>
      </c>
      <c r="K23" s="91">
        <f t="shared" si="24"/>
        <v>86.51203258784679</v>
      </c>
    </row>
    <row r="24" spans="1:143" ht="120.75" customHeight="1" x14ac:dyDescent="0.2">
      <c r="A24" s="168">
        <v>2526795</v>
      </c>
      <c r="B24" s="27" t="s">
        <v>277</v>
      </c>
      <c r="C24" s="88">
        <v>531277</v>
      </c>
      <c r="D24" s="88">
        <v>0</v>
      </c>
      <c r="E24" s="88">
        <v>531277</v>
      </c>
      <c r="F24" s="88"/>
      <c r="G24" s="88"/>
      <c r="H24" s="88">
        <f t="shared" si="2"/>
        <v>0</v>
      </c>
      <c r="I24" s="89">
        <f t="shared" ref="I24" si="25">H24/E24%</f>
        <v>0</v>
      </c>
      <c r="J24" s="89">
        <f t="shared" ref="J24" si="26">D24+H24</f>
        <v>0</v>
      </c>
      <c r="K24" s="91">
        <f t="shared" ref="K24" si="27">J24/C24%</f>
        <v>0</v>
      </c>
    </row>
    <row r="25" spans="1:143" s="33" customFormat="1" ht="20.25" customHeight="1" x14ac:dyDescent="0.2">
      <c r="A25" s="62" t="s">
        <v>258</v>
      </c>
      <c r="B25" s="63"/>
      <c r="C25" s="64"/>
      <c r="D25" s="26"/>
      <c r="E25" s="83"/>
      <c r="F25" s="100"/>
      <c r="G25" s="100"/>
      <c r="H25" s="23"/>
      <c r="I25" s="23"/>
      <c r="J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row>
    <row r="26" spans="1:143" s="33" customFormat="1" ht="16.5" customHeight="1" x14ac:dyDescent="0.2">
      <c r="A26" s="65" t="s">
        <v>6</v>
      </c>
      <c r="B26" s="66"/>
      <c r="C26" s="64"/>
      <c r="D26" s="26"/>
      <c r="E26" s="83"/>
      <c r="F26" s="100"/>
      <c r="G26" s="100"/>
      <c r="H26" s="23"/>
      <c r="I26" s="23"/>
      <c r="J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row>
    <row r="27" spans="1:143" s="33" customFormat="1" x14ac:dyDescent="0.2">
      <c r="A27" s="67"/>
      <c r="B27" s="144" t="s">
        <v>11</v>
      </c>
      <c r="C27" s="135"/>
      <c r="D27" s="135"/>
      <c r="E27" s="101"/>
      <c r="F27" s="100"/>
      <c r="G27" s="100"/>
      <c r="H27" s="23"/>
      <c r="I27" s="23"/>
      <c r="J27" s="80"/>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row>
    <row r="28" spans="1:143" ht="57" customHeight="1" x14ac:dyDescent="0.2">
      <c r="A28" s="102"/>
      <c r="B28" s="83" t="s">
        <v>284</v>
      </c>
      <c r="C28" s="83"/>
      <c r="E28" s="83"/>
      <c r="F28" s="100"/>
      <c r="G28" s="100"/>
    </row>
    <row r="29" spans="1:143" x14ac:dyDescent="0.2">
      <c r="B29" s="74"/>
      <c r="C29" s="74"/>
      <c r="F29" s="23"/>
      <c r="G29" s="23"/>
    </row>
    <row r="30" spans="1:143" x14ac:dyDescent="0.2">
      <c r="B30" s="74"/>
      <c r="C30" s="74"/>
      <c r="F30" s="23"/>
      <c r="G30" s="23"/>
    </row>
    <row r="31" spans="1:143" x14ac:dyDescent="0.2">
      <c r="B31" s="74"/>
      <c r="C31" s="74"/>
      <c r="F31" s="23"/>
      <c r="G31" s="23"/>
    </row>
    <row r="32" spans="1:143" x14ac:dyDescent="0.2">
      <c r="B32" s="75"/>
      <c r="C32" s="74"/>
      <c r="F32" s="23"/>
      <c r="G32" s="23"/>
    </row>
    <row r="33" spans="2:7" x14ac:dyDescent="0.2">
      <c r="F33" s="23"/>
      <c r="G33" s="23"/>
    </row>
    <row r="34" spans="2:7" ht="15" x14ac:dyDescent="0.25">
      <c r="B34" s="76"/>
      <c r="F34" s="23"/>
      <c r="G34" s="23"/>
    </row>
    <row r="35" spans="2:7" ht="15" x14ac:dyDescent="0.25">
      <c r="B35" s="93"/>
      <c r="F35" s="23"/>
      <c r="G35" s="23"/>
    </row>
    <row r="36" spans="2:7" x14ac:dyDescent="0.2">
      <c r="B36" s="79"/>
      <c r="F36" s="23"/>
      <c r="G36" s="23"/>
    </row>
    <row r="37" spans="2:7" x14ac:dyDescent="0.2">
      <c r="F37" s="23"/>
      <c r="G37" s="23"/>
    </row>
    <row r="38" spans="2:7" x14ac:dyDescent="0.2">
      <c r="F38" s="23"/>
      <c r="G38" s="23"/>
    </row>
    <row r="39" spans="2:7" x14ac:dyDescent="0.2">
      <c r="F39" s="23"/>
      <c r="G39" s="23"/>
    </row>
    <row r="40" spans="2:7" x14ac:dyDescent="0.2">
      <c r="F40" s="23"/>
      <c r="G40" s="23"/>
    </row>
    <row r="41" spans="2:7" x14ac:dyDescent="0.2">
      <c r="F41" s="23"/>
      <c r="G41" s="23"/>
    </row>
    <row r="42" spans="2:7" x14ac:dyDescent="0.2">
      <c r="F42" s="23"/>
      <c r="G42" s="23"/>
    </row>
    <row r="43" spans="2:7" x14ac:dyDescent="0.2">
      <c r="F43" s="23"/>
      <c r="G43" s="23"/>
    </row>
    <row r="44" spans="2:7" x14ac:dyDescent="0.2">
      <c r="F44" s="23"/>
      <c r="G44" s="23"/>
    </row>
    <row r="45" spans="2:7" x14ac:dyDescent="0.2">
      <c r="F45" s="23"/>
      <c r="G45" s="23"/>
    </row>
    <row r="46" spans="2:7" x14ac:dyDescent="0.2">
      <c r="F46" s="23"/>
      <c r="G46" s="23"/>
    </row>
    <row r="47" spans="2:7" x14ac:dyDescent="0.2">
      <c r="F47" s="23"/>
      <c r="G47" s="23"/>
    </row>
    <row r="48" spans="2:7" x14ac:dyDescent="0.2">
      <c r="F48" s="23"/>
      <c r="G48" s="23"/>
    </row>
    <row r="49" spans="6:7" x14ac:dyDescent="0.2">
      <c r="F49" s="23"/>
      <c r="G49" s="23"/>
    </row>
    <row r="50" spans="6:7" x14ac:dyDescent="0.2">
      <c r="F50" s="23"/>
      <c r="G50" s="23"/>
    </row>
    <row r="51" spans="6:7" x14ac:dyDescent="0.2">
      <c r="F51" s="23"/>
      <c r="G51" s="23"/>
    </row>
    <row r="52" spans="6:7" x14ac:dyDescent="0.2">
      <c r="F52" s="23"/>
      <c r="G52" s="23"/>
    </row>
    <row r="53" spans="6:7" x14ac:dyDescent="0.2">
      <c r="F53" s="23"/>
      <c r="G53" s="23"/>
    </row>
    <row r="54" spans="6:7" x14ac:dyDescent="0.2">
      <c r="F54" s="23"/>
      <c r="G54" s="23"/>
    </row>
    <row r="55" spans="6:7" x14ac:dyDescent="0.2">
      <c r="F55" s="23"/>
      <c r="G55" s="23"/>
    </row>
    <row r="56" spans="6:7" x14ac:dyDescent="0.2">
      <c r="F56" s="23"/>
      <c r="G56" s="23"/>
    </row>
    <row r="57" spans="6:7" x14ac:dyDescent="0.2">
      <c r="F57" s="23"/>
      <c r="G57" s="23"/>
    </row>
    <row r="58" spans="6:7" x14ac:dyDescent="0.2">
      <c r="F58" s="23"/>
      <c r="G58" s="23"/>
    </row>
    <row r="59" spans="6:7" x14ac:dyDescent="0.2">
      <c r="F59" s="23"/>
      <c r="G59" s="23"/>
    </row>
    <row r="60" spans="6:7" x14ac:dyDescent="0.2">
      <c r="F60" s="23"/>
      <c r="G60" s="23"/>
    </row>
    <row r="61" spans="6:7" x14ac:dyDescent="0.2">
      <c r="F61" s="23"/>
      <c r="G61" s="23"/>
    </row>
    <row r="62" spans="6:7" x14ac:dyDescent="0.2">
      <c r="F62" s="23"/>
      <c r="G62" s="23"/>
    </row>
    <row r="63" spans="6:7" x14ac:dyDescent="0.2">
      <c r="F63" s="23"/>
      <c r="G63" s="23"/>
    </row>
    <row r="64" spans="6:7" x14ac:dyDescent="0.2">
      <c r="F64" s="23"/>
      <c r="G64" s="23"/>
    </row>
    <row r="65" spans="3:7" x14ac:dyDescent="0.2">
      <c r="F65" s="23"/>
      <c r="G65" s="23"/>
    </row>
    <row r="66" spans="3:7" x14ac:dyDescent="0.2">
      <c r="F66" s="23"/>
      <c r="G66" s="23"/>
    </row>
    <row r="67" spans="3:7" x14ac:dyDescent="0.2">
      <c r="F67" s="23"/>
      <c r="G67" s="23"/>
    </row>
    <row r="68" spans="3:7" x14ac:dyDescent="0.2">
      <c r="F68" s="23"/>
      <c r="G68" s="23"/>
    </row>
    <row r="69" spans="3:7" x14ac:dyDescent="0.2">
      <c r="F69" s="23"/>
      <c r="G69" s="23"/>
    </row>
    <row r="70" spans="3:7" x14ac:dyDescent="0.2">
      <c r="F70" s="23"/>
      <c r="G70" s="23"/>
    </row>
    <row r="71" spans="3:7" x14ac:dyDescent="0.2">
      <c r="F71" s="23"/>
      <c r="G71" s="23"/>
    </row>
    <row r="72" spans="3:7" x14ac:dyDescent="0.2">
      <c r="F72" s="23"/>
      <c r="G72" s="23"/>
    </row>
    <row r="73" spans="3:7" x14ac:dyDescent="0.2">
      <c r="F73" s="23"/>
      <c r="G73" s="23"/>
    </row>
    <row r="74" spans="3:7" x14ac:dyDescent="0.2">
      <c r="F74" s="23"/>
      <c r="G74" s="23"/>
    </row>
    <row r="75" spans="3:7" x14ac:dyDescent="0.2">
      <c r="F75" s="23"/>
      <c r="G75" s="23"/>
    </row>
    <row r="76" spans="3:7" x14ac:dyDescent="0.2">
      <c r="F76" s="23"/>
      <c r="G76" s="23"/>
    </row>
    <row r="77" spans="3:7" x14ac:dyDescent="0.2">
      <c r="F77" s="23"/>
      <c r="G77" s="23"/>
    </row>
    <row r="78" spans="3:7" x14ac:dyDescent="0.2">
      <c r="F78" s="23"/>
      <c r="G78" s="23"/>
    </row>
    <row r="79" spans="3:7" x14ac:dyDescent="0.2">
      <c r="C79" s="43"/>
      <c r="F79" s="23"/>
      <c r="G79" s="23"/>
    </row>
    <row r="80" spans="3:7" x14ac:dyDescent="0.2">
      <c r="F80" s="23"/>
      <c r="G80" s="23"/>
    </row>
    <row r="81" spans="6:7" x14ac:dyDescent="0.2">
      <c r="F81" s="23"/>
      <c r="G81" s="23"/>
    </row>
    <row r="82" spans="6:7" x14ac:dyDescent="0.2">
      <c r="F82" s="23"/>
      <c r="G82" s="23"/>
    </row>
    <row r="83" spans="6:7" x14ac:dyDescent="0.2">
      <c r="F83" s="23"/>
      <c r="G83" s="23"/>
    </row>
    <row r="84" spans="6:7" x14ac:dyDescent="0.2">
      <c r="F84" s="23"/>
      <c r="G84" s="23"/>
    </row>
    <row r="85" spans="6:7" x14ac:dyDescent="0.2">
      <c r="F85" s="23"/>
      <c r="G85" s="23"/>
    </row>
    <row r="86" spans="6:7" x14ac:dyDescent="0.2">
      <c r="F86" s="23"/>
      <c r="G86" s="23"/>
    </row>
    <row r="87" spans="6:7" x14ac:dyDescent="0.2">
      <c r="F87" s="23"/>
      <c r="G87" s="23"/>
    </row>
    <row r="88" spans="6:7" x14ac:dyDescent="0.2">
      <c r="F88" s="23"/>
      <c r="G88" s="23"/>
    </row>
    <row r="89" spans="6:7" x14ac:dyDescent="0.2">
      <c r="F89" s="23"/>
      <c r="G89" s="23"/>
    </row>
    <row r="90" spans="6:7" x14ac:dyDescent="0.2">
      <c r="F90" s="23"/>
      <c r="G90" s="23"/>
    </row>
    <row r="91" spans="6:7" x14ac:dyDescent="0.2">
      <c r="F91" s="23"/>
      <c r="G91" s="23"/>
    </row>
    <row r="92" spans="6:7" x14ac:dyDescent="0.2">
      <c r="F92" s="23"/>
      <c r="G92" s="23"/>
    </row>
    <row r="93" spans="6:7" x14ac:dyDescent="0.2">
      <c r="F93" s="23"/>
      <c r="G93" s="23"/>
    </row>
    <row r="94" spans="6:7" x14ac:dyDescent="0.2">
      <c r="F94" s="23"/>
      <c r="G94" s="23"/>
    </row>
    <row r="95" spans="6:7" x14ac:dyDescent="0.2">
      <c r="F95" s="23"/>
      <c r="G95" s="23"/>
    </row>
    <row r="96" spans="6:7" x14ac:dyDescent="0.2">
      <c r="F96" s="23"/>
      <c r="G96" s="23"/>
    </row>
    <row r="97" spans="6:7" x14ac:dyDescent="0.2">
      <c r="F97" s="23"/>
      <c r="G97" s="23"/>
    </row>
    <row r="98" spans="6:7" x14ac:dyDescent="0.2">
      <c r="F98" s="23"/>
      <c r="G98" s="23"/>
    </row>
    <row r="99" spans="6:7" x14ac:dyDescent="0.2">
      <c r="F99" s="23"/>
      <c r="G99" s="23"/>
    </row>
    <row r="100" spans="6:7" x14ac:dyDescent="0.2">
      <c r="F100" s="23"/>
      <c r="G100" s="23"/>
    </row>
    <row r="101" spans="6:7" x14ac:dyDescent="0.2">
      <c r="F101" s="23"/>
      <c r="G101" s="23"/>
    </row>
    <row r="102" spans="6:7" x14ac:dyDescent="0.2">
      <c r="F102" s="23"/>
      <c r="G102" s="23"/>
    </row>
    <row r="103" spans="6:7" x14ac:dyDescent="0.2">
      <c r="F103" s="23"/>
      <c r="G103" s="23"/>
    </row>
    <row r="104" spans="6:7" x14ac:dyDescent="0.2">
      <c r="F104" s="23"/>
      <c r="G104" s="23"/>
    </row>
    <row r="105" spans="6:7" x14ac:dyDescent="0.2">
      <c r="F105" s="23"/>
      <c r="G105" s="23"/>
    </row>
    <row r="106" spans="6:7" x14ac:dyDescent="0.2">
      <c r="F106" s="23"/>
      <c r="G106" s="23"/>
    </row>
    <row r="107" spans="6:7" x14ac:dyDescent="0.2">
      <c r="F107" s="23"/>
      <c r="G107" s="23"/>
    </row>
    <row r="108" spans="6:7" x14ac:dyDescent="0.2">
      <c r="F108" s="23"/>
      <c r="G108" s="23"/>
    </row>
    <row r="109" spans="6:7" x14ac:dyDescent="0.2">
      <c r="F109" s="23"/>
      <c r="G109" s="23"/>
    </row>
    <row r="110" spans="6:7" x14ac:dyDescent="0.2">
      <c r="F110" s="23"/>
      <c r="G110" s="23"/>
    </row>
    <row r="111" spans="6:7" x14ac:dyDescent="0.2">
      <c r="F111" s="23"/>
      <c r="G111" s="23"/>
    </row>
    <row r="112" spans="6:7" x14ac:dyDescent="0.2">
      <c r="F112" s="23"/>
      <c r="G112" s="23"/>
    </row>
    <row r="113" spans="6:7" x14ac:dyDescent="0.2">
      <c r="F113" s="23"/>
      <c r="G113" s="23"/>
    </row>
    <row r="114" spans="6:7" x14ac:dyDescent="0.2">
      <c r="F114" s="23"/>
      <c r="G114" s="23"/>
    </row>
    <row r="115" spans="6:7" x14ac:dyDescent="0.2">
      <c r="F115" s="23"/>
      <c r="G115" s="23"/>
    </row>
    <row r="116" spans="6:7" x14ac:dyDescent="0.2">
      <c r="F116" s="23"/>
      <c r="G116" s="23"/>
    </row>
    <row r="117" spans="6:7" x14ac:dyDescent="0.2">
      <c r="F117" s="23"/>
      <c r="G117" s="23"/>
    </row>
    <row r="118" spans="6:7" x14ac:dyDescent="0.2">
      <c r="F118" s="23"/>
      <c r="G118" s="23"/>
    </row>
    <row r="119" spans="6:7" x14ac:dyDescent="0.2">
      <c r="F119" s="23"/>
      <c r="G119" s="23"/>
    </row>
    <row r="120" spans="6:7" x14ac:dyDescent="0.2">
      <c r="F120" s="23"/>
      <c r="G120" s="23"/>
    </row>
    <row r="121" spans="6:7" x14ac:dyDescent="0.2">
      <c r="F121" s="23"/>
      <c r="G121" s="23"/>
    </row>
    <row r="122" spans="6:7" x14ac:dyDescent="0.2">
      <c r="F122" s="23"/>
      <c r="G122" s="23"/>
    </row>
    <row r="123" spans="6:7" x14ac:dyDescent="0.2">
      <c r="F123" s="23"/>
      <c r="G123" s="23"/>
    </row>
    <row r="124" spans="6:7" x14ac:dyDescent="0.2">
      <c r="F124" s="23"/>
      <c r="G124" s="23"/>
    </row>
    <row r="125" spans="6:7" x14ac:dyDescent="0.2">
      <c r="F125" s="23"/>
      <c r="G125" s="23"/>
    </row>
    <row r="126" spans="6:7" x14ac:dyDescent="0.2">
      <c r="F126" s="23"/>
      <c r="G126" s="23"/>
    </row>
    <row r="127" spans="6:7" x14ac:dyDescent="0.2">
      <c r="F127" s="23"/>
      <c r="G127" s="23"/>
    </row>
    <row r="128" spans="6:7" x14ac:dyDescent="0.2">
      <c r="F128" s="23"/>
      <c r="G128" s="23"/>
    </row>
    <row r="129" spans="6:7" x14ac:dyDescent="0.2">
      <c r="F129" s="23"/>
      <c r="G129" s="23"/>
    </row>
    <row r="130" spans="6:7" x14ac:dyDescent="0.2">
      <c r="F130" s="23"/>
      <c r="G130" s="23"/>
    </row>
    <row r="131" spans="6:7" x14ac:dyDescent="0.2">
      <c r="F131" s="23"/>
      <c r="G131" s="23"/>
    </row>
    <row r="132" spans="6:7" x14ac:dyDescent="0.2">
      <c r="F132" s="23"/>
      <c r="G132" s="23"/>
    </row>
    <row r="133" spans="6:7" x14ac:dyDescent="0.2">
      <c r="F133" s="23"/>
      <c r="G133" s="23"/>
    </row>
    <row r="134" spans="6:7" x14ac:dyDescent="0.2">
      <c r="F134" s="23"/>
      <c r="G134" s="23"/>
    </row>
    <row r="135" spans="6:7" x14ac:dyDescent="0.2">
      <c r="F135" s="23"/>
      <c r="G135" s="23"/>
    </row>
    <row r="136" spans="6:7" x14ac:dyDescent="0.2">
      <c r="F136" s="23"/>
      <c r="G136" s="23"/>
    </row>
    <row r="137" spans="6:7" x14ac:dyDescent="0.2">
      <c r="F137" s="23"/>
      <c r="G137" s="23"/>
    </row>
    <row r="138" spans="6:7" x14ac:dyDescent="0.2">
      <c r="F138" s="23"/>
      <c r="G138" s="23"/>
    </row>
    <row r="139" spans="6:7" x14ac:dyDescent="0.2">
      <c r="F139" s="23"/>
      <c r="G139" s="23"/>
    </row>
    <row r="140" spans="6:7" x14ac:dyDescent="0.2">
      <c r="F140" s="23"/>
      <c r="G140" s="23"/>
    </row>
    <row r="141" spans="6:7" x14ac:dyDescent="0.2">
      <c r="F141" s="23"/>
      <c r="G141" s="23"/>
    </row>
    <row r="142" spans="6:7" x14ac:dyDescent="0.2">
      <c r="F142" s="23"/>
      <c r="G142" s="23"/>
    </row>
    <row r="143" spans="6:7" x14ac:dyDescent="0.2">
      <c r="F143" s="23"/>
      <c r="G143" s="23"/>
    </row>
    <row r="144" spans="6:7" x14ac:dyDescent="0.2">
      <c r="F144" s="23"/>
      <c r="G144" s="23"/>
    </row>
    <row r="145" spans="6:7" x14ac:dyDescent="0.2">
      <c r="F145" s="23"/>
      <c r="G145" s="23"/>
    </row>
    <row r="146" spans="6:7" x14ac:dyDescent="0.2">
      <c r="F146" s="23"/>
      <c r="G146" s="23"/>
    </row>
    <row r="147" spans="6:7" x14ac:dyDescent="0.2">
      <c r="F147" s="23"/>
      <c r="G147" s="23"/>
    </row>
    <row r="148" spans="6:7" x14ac:dyDescent="0.2">
      <c r="F148" s="23"/>
      <c r="G148" s="23"/>
    </row>
    <row r="149" spans="6:7" x14ac:dyDescent="0.2">
      <c r="F149" s="23"/>
      <c r="G149" s="23"/>
    </row>
    <row r="150" spans="6:7" x14ac:dyDescent="0.2">
      <c r="F150" s="23"/>
      <c r="G150" s="23"/>
    </row>
    <row r="151" spans="6:7" x14ac:dyDescent="0.2">
      <c r="F151" s="23"/>
      <c r="G151" s="23"/>
    </row>
    <row r="152" spans="6:7" x14ac:dyDescent="0.2">
      <c r="F152" s="23"/>
      <c r="G152" s="23"/>
    </row>
    <row r="153" spans="6:7" x14ac:dyDescent="0.2">
      <c r="F153" s="23"/>
      <c r="G153" s="23"/>
    </row>
    <row r="154" spans="6:7" x14ac:dyDescent="0.2">
      <c r="F154" s="23"/>
      <c r="G154" s="23"/>
    </row>
    <row r="155" spans="6:7" x14ac:dyDescent="0.2">
      <c r="F155" s="23"/>
      <c r="G155" s="23"/>
    </row>
    <row r="156" spans="6:7" x14ac:dyDescent="0.2">
      <c r="F156" s="23"/>
      <c r="G156" s="23"/>
    </row>
    <row r="157" spans="6:7" x14ac:dyDescent="0.2">
      <c r="F157" s="23"/>
      <c r="G157" s="23"/>
    </row>
    <row r="158" spans="6:7" x14ac:dyDescent="0.2">
      <c r="F158" s="23"/>
      <c r="G158" s="23"/>
    </row>
    <row r="159" spans="6:7" x14ac:dyDescent="0.2">
      <c r="F159" s="23"/>
      <c r="G159" s="23"/>
    </row>
    <row r="160" spans="6:7" x14ac:dyDescent="0.2">
      <c r="F160" s="23"/>
      <c r="G160" s="23"/>
    </row>
    <row r="161" spans="6:7" x14ac:dyDescent="0.2">
      <c r="F161" s="23"/>
      <c r="G161" s="23"/>
    </row>
    <row r="162" spans="6:7" x14ac:dyDescent="0.2">
      <c r="F162" s="23"/>
      <c r="G162" s="23"/>
    </row>
    <row r="163" spans="6:7" x14ac:dyDescent="0.2">
      <c r="F163" s="23"/>
      <c r="G163" s="23"/>
    </row>
    <row r="164" spans="6:7" x14ac:dyDescent="0.2">
      <c r="F164" s="23"/>
      <c r="G164" s="23"/>
    </row>
    <row r="165" spans="6:7" x14ac:dyDescent="0.2">
      <c r="F165" s="23"/>
      <c r="G165" s="23"/>
    </row>
    <row r="166" spans="6:7" x14ac:dyDescent="0.2">
      <c r="F166" s="23"/>
      <c r="G166" s="23"/>
    </row>
    <row r="167" spans="6:7" x14ac:dyDescent="0.2">
      <c r="F167" s="23"/>
      <c r="G167" s="23"/>
    </row>
    <row r="168" spans="6:7" x14ac:dyDescent="0.2">
      <c r="F168" s="23"/>
      <c r="G168" s="23"/>
    </row>
    <row r="169" spans="6:7" x14ac:dyDescent="0.2">
      <c r="F169" s="23"/>
      <c r="G169" s="23"/>
    </row>
    <row r="170" spans="6:7" x14ac:dyDescent="0.2">
      <c r="F170" s="23"/>
      <c r="G170" s="23"/>
    </row>
    <row r="171" spans="6:7" x14ac:dyDescent="0.2">
      <c r="F171" s="23"/>
      <c r="G171" s="23"/>
    </row>
    <row r="172" spans="6:7" x14ac:dyDescent="0.2">
      <c r="F172" s="23"/>
      <c r="G172" s="23"/>
    </row>
  </sheetData>
  <mergeCells count="10">
    <mergeCell ref="E4:I4"/>
    <mergeCell ref="B27:D27"/>
    <mergeCell ref="J4:J5"/>
    <mergeCell ref="A1:K1"/>
    <mergeCell ref="K4:K5"/>
    <mergeCell ref="A2:K2"/>
    <mergeCell ref="C4:C5"/>
    <mergeCell ref="D4:D5"/>
    <mergeCell ref="A4:A5"/>
    <mergeCell ref="B4:B5"/>
  </mergeCells>
  <hyperlinks>
    <hyperlink ref="B27"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2020-03-09T17:53:57Z</cp:lastPrinted>
  <dcterms:created xsi:type="dcterms:W3CDTF">2009-03-02T15:11:29Z</dcterms:created>
  <dcterms:modified xsi:type="dcterms:W3CDTF">2021-10-10T00:45:40Z</dcterms:modified>
</cp:coreProperties>
</file>