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espinoza\Downloads\"/>
    </mc:Choice>
  </mc:AlternateContent>
  <bookViews>
    <workbookView xWindow="0" yWindow="0" windowWidth="28800" windowHeight="12435"/>
  </bookViews>
  <sheets>
    <sheet name="CONSOLIDADO" sheetId="11" r:id="rId1"/>
    <sheet name="PLIEGO MINSA" sheetId="5" r:id="rId2"/>
    <sheet name="UE ADSCRITAS AL PLIEGO MINSA" sheetId="9" r:id="rId3"/>
  </sheets>
  <definedNames>
    <definedName name="_xlnm._FilterDatabase" localSheetId="1" hidden="1">'PLIEGO MINSA'!$A$5:$K$307</definedName>
    <definedName name="_xlnm._FilterDatabase" localSheetId="2" hidden="1">'UE ADSCRITAS AL PLIEGO MINSA'!#REF!</definedName>
    <definedName name="_xlnm.Print_Area" localSheetId="0">CONSOLIDADO!$B$2:$E$40</definedName>
    <definedName name="_xlnm.Print_Area" localSheetId="1">'PLIEGO MINSA'!$A$1:$K$307</definedName>
    <definedName name="_xlnm.Print_Area" localSheetId="2">'UE ADSCRITAS AL PLIEGO MINSA'!$A$1:$K$31</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I50" i="5" l="1"/>
  <c r="H180" i="5"/>
  <c r="F19" i="9" l="1"/>
  <c r="G19" i="9"/>
  <c r="H19" i="9" s="1"/>
  <c r="D19" i="9"/>
  <c r="F7" i="9"/>
  <c r="G7" i="9"/>
  <c r="H7" i="9"/>
  <c r="H8" i="9"/>
  <c r="H9" i="9"/>
  <c r="H10" i="9"/>
  <c r="H11" i="9"/>
  <c r="H12" i="9"/>
  <c r="H13" i="9"/>
  <c r="H14" i="9"/>
  <c r="H15" i="9"/>
  <c r="H16" i="9"/>
  <c r="H17" i="9"/>
  <c r="H18" i="9"/>
  <c r="H20" i="9"/>
  <c r="H21" i="9"/>
  <c r="H22" i="9"/>
  <c r="H23" i="9"/>
  <c r="H24" i="9"/>
  <c r="H25" i="9"/>
  <c r="H26" i="9"/>
  <c r="H27" i="9"/>
  <c r="J266" i="5"/>
  <c r="K266" i="5" s="1"/>
  <c r="J167" i="5"/>
  <c r="K167" i="5" s="1"/>
  <c r="J58" i="5"/>
  <c r="K58" i="5" s="1"/>
  <c r="I53" i="5"/>
  <c r="J50" i="5"/>
  <c r="K50" i="5" s="1"/>
  <c r="J46" i="5"/>
  <c r="K46" i="5" s="1"/>
  <c r="J40" i="5"/>
  <c r="K40" i="5" s="1"/>
  <c r="K71" i="5"/>
  <c r="J71" i="5"/>
  <c r="F292" i="5"/>
  <c r="G292" i="5"/>
  <c r="H292" i="5" s="1"/>
  <c r="F288" i="5"/>
  <c r="G288" i="5"/>
  <c r="H288" i="5" s="1"/>
  <c r="D288" i="5"/>
  <c r="F282" i="5"/>
  <c r="G282" i="5"/>
  <c r="D282" i="5"/>
  <c r="F272" i="5"/>
  <c r="G272" i="5"/>
  <c r="H272" i="5" s="1"/>
  <c r="F269" i="5"/>
  <c r="G269" i="5"/>
  <c r="D269" i="5"/>
  <c r="F267" i="5"/>
  <c r="G267" i="5"/>
  <c r="D267" i="5"/>
  <c r="F261" i="5"/>
  <c r="G261" i="5"/>
  <c r="D261" i="5"/>
  <c r="F179" i="5"/>
  <c r="G179" i="5"/>
  <c r="H179" i="5" s="1"/>
  <c r="F176" i="5"/>
  <c r="G176" i="5"/>
  <c r="F174" i="5"/>
  <c r="G174" i="5"/>
  <c r="H174" i="5" s="1"/>
  <c r="F170" i="5"/>
  <c r="G170" i="5"/>
  <c r="F163" i="5"/>
  <c r="G163" i="5"/>
  <c r="F158" i="5"/>
  <c r="G158" i="5"/>
  <c r="H158" i="5" s="1"/>
  <c r="F155" i="5"/>
  <c r="G155" i="5"/>
  <c r="H155" i="5" s="1"/>
  <c r="D21" i="11" s="1"/>
  <c r="F151" i="5"/>
  <c r="G151" i="5"/>
  <c r="F149" i="5"/>
  <c r="G149" i="5"/>
  <c r="H149" i="5" s="1"/>
  <c r="F146" i="5"/>
  <c r="G146" i="5"/>
  <c r="F143" i="5"/>
  <c r="H143" i="5" s="1"/>
  <c r="G143" i="5"/>
  <c r="D143" i="5"/>
  <c r="F140" i="5"/>
  <c r="G140" i="5"/>
  <c r="F137" i="5"/>
  <c r="H137" i="5" s="1"/>
  <c r="G137" i="5"/>
  <c r="F135" i="5"/>
  <c r="G135" i="5"/>
  <c r="F7" i="5"/>
  <c r="G7" i="5"/>
  <c r="D7" i="5"/>
  <c r="H304" i="5"/>
  <c r="H303" i="5"/>
  <c r="H302" i="5"/>
  <c r="H301" i="5"/>
  <c r="H300" i="5"/>
  <c r="H299" i="5"/>
  <c r="H298" i="5"/>
  <c r="H297" i="5"/>
  <c r="H296" i="5"/>
  <c r="H295" i="5"/>
  <c r="H294" i="5"/>
  <c r="H293" i="5"/>
  <c r="H291" i="5"/>
  <c r="J291" i="5" s="1"/>
  <c r="K291" i="5" s="1"/>
  <c r="H290" i="5"/>
  <c r="H289" i="5"/>
  <c r="H287" i="5"/>
  <c r="J287" i="5" s="1"/>
  <c r="K287" i="5" s="1"/>
  <c r="H286" i="5"/>
  <c r="J286" i="5" s="1"/>
  <c r="K286" i="5" s="1"/>
  <c r="H285" i="5"/>
  <c r="H284" i="5"/>
  <c r="H283" i="5"/>
  <c r="H281" i="5"/>
  <c r="H280" i="5"/>
  <c r="J280" i="5" s="1"/>
  <c r="K280" i="5" s="1"/>
  <c r="H279" i="5"/>
  <c r="H278" i="5"/>
  <c r="H277" i="5"/>
  <c r="H276" i="5"/>
  <c r="H275" i="5"/>
  <c r="H274" i="5"/>
  <c r="H273" i="5"/>
  <c r="H271" i="5"/>
  <c r="J271" i="5" s="1"/>
  <c r="K271" i="5" s="1"/>
  <c r="H270" i="5"/>
  <c r="H269" i="5"/>
  <c r="H268" i="5"/>
  <c r="J268" i="5" s="1"/>
  <c r="K268" i="5" s="1"/>
  <c r="H266" i="5"/>
  <c r="I266" i="5" s="1"/>
  <c r="H265" i="5"/>
  <c r="I265" i="5" s="1"/>
  <c r="H264" i="5"/>
  <c r="J264" i="5" s="1"/>
  <c r="K264" i="5" s="1"/>
  <c r="H263" i="5"/>
  <c r="H262" i="5"/>
  <c r="H260" i="5"/>
  <c r="H259" i="5"/>
  <c r="H258" i="5"/>
  <c r="H257" i="5"/>
  <c r="H256" i="5"/>
  <c r="H255" i="5"/>
  <c r="H254" i="5"/>
  <c r="H253" i="5"/>
  <c r="H252" i="5"/>
  <c r="H251" i="5"/>
  <c r="H250" i="5"/>
  <c r="H249" i="5"/>
  <c r="H248" i="5"/>
  <c r="H247" i="5"/>
  <c r="H246" i="5"/>
  <c r="H245" i="5"/>
  <c r="H244" i="5"/>
  <c r="H243" i="5"/>
  <c r="H242" i="5"/>
  <c r="H241" i="5"/>
  <c r="H240" i="5"/>
  <c r="H239" i="5"/>
  <c r="J239" i="5" s="1"/>
  <c r="K239" i="5" s="1"/>
  <c r="H238" i="5"/>
  <c r="H237" i="5"/>
  <c r="H236" i="5"/>
  <c r="H235" i="5"/>
  <c r="H234" i="5"/>
  <c r="H233" i="5"/>
  <c r="H232" i="5"/>
  <c r="H231" i="5"/>
  <c r="H230" i="5"/>
  <c r="H229" i="5"/>
  <c r="H228" i="5"/>
  <c r="H227" i="5"/>
  <c r="H226" i="5"/>
  <c r="H225" i="5"/>
  <c r="H224" i="5"/>
  <c r="H223" i="5"/>
  <c r="H222" i="5"/>
  <c r="H221" i="5"/>
  <c r="H220" i="5"/>
  <c r="H219" i="5"/>
  <c r="H218" i="5"/>
  <c r="H217" i="5"/>
  <c r="H216" i="5"/>
  <c r="H215" i="5"/>
  <c r="H214" i="5"/>
  <c r="H213" i="5"/>
  <c r="H212" i="5"/>
  <c r="H211" i="5"/>
  <c r="J211" i="5" s="1"/>
  <c r="K211" i="5" s="1"/>
  <c r="H210" i="5"/>
  <c r="H209" i="5"/>
  <c r="H208" i="5"/>
  <c r="H207" i="5"/>
  <c r="H206" i="5"/>
  <c r="H205" i="5"/>
  <c r="H204" i="5"/>
  <c r="H203" i="5"/>
  <c r="H202" i="5"/>
  <c r="H201" i="5"/>
  <c r="H200" i="5"/>
  <c r="H199" i="5"/>
  <c r="H198" i="5"/>
  <c r="H197" i="5"/>
  <c r="H196" i="5"/>
  <c r="H195" i="5"/>
  <c r="H194" i="5"/>
  <c r="H193" i="5"/>
  <c r="H192" i="5"/>
  <c r="H191" i="5"/>
  <c r="H190" i="5"/>
  <c r="H189" i="5"/>
  <c r="H188" i="5"/>
  <c r="H187" i="5"/>
  <c r="H186" i="5"/>
  <c r="H185" i="5"/>
  <c r="H184" i="5"/>
  <c r="H183" i="5"/>
  <c r="H182" i="5"/>
  <c r="H181" i="5"/>
  <c r="H178" i="5"/>
  <c r="H177" i="5"/>
  <c r="H176" i="5"/>
  <c r="H175" i="5"/>
  <c r="H173" i="5"/>
  <c r="H172" i="5"/>
  <c r="H171" i="5"/>
  <c r="H169" i="5"/>
  <c r="H168" i="5"/>
  <c r="H167" i="5"/>
  <c r="I167" i="5" s="1"/>
  <c r="H166" i="5"/>
  <c r="H165" i="5"/>
  <c r="H164" i="5"/>
  <c r="H162" i="5"/>
  <c r="H161" i="5"/>
  <c r="H160" i="5"/>
  <c r="H159" i="5"/>
  <c r="H157" i="5"/>
  <c r="H156" i="5"/>
  <c r="H154" i="5"/>
  <c r="H153" i="5"/>
  <c r="H152" i="5"/>
  <c r="H150" i="5"/>
  <c r="H148" i="5"/>
  <c r="H147" i="5"/>
  <c r="H145" i="5"/>
  <c r="J145" i="5" s="1"/>
  <c r="K145" i="5" s="1"/>
  <c r="H144" i="5"/>
  <c r="H142" i="5"/>
  <c r="H141" i="5"/>
  <c r="H139" i="5"/>
  <c r="H138" i="5"/>
  <c r="H136" i="5"/>
  <c r="H135" i="5"/>
  <c r="H134" i="5"/>
  <c r="H133" i="5"/>
  <c r="H132" i="5"/>
  <c r="H131" i="5"/>
  <c r="H130" i="5"/>
  <c r="H129" i="5"/>
  <c r="H128" i="5"/>
  <c r="H127" i="5"/>
  <c r="H126" i="5"/>
  <c r="H125" i="5"/>
  <c r="H124" i="5"/>
  <c r="H123" i="5"/>
  <c r="H122" i="5"/>
  <c r="H121" i="5"/>
  <c r="H120" i="5"/>
  <c r="H119" i="5"/>
  <c r="H118" i="5"/>
  <c r="H117" i="5"/>
  <c r="H116" i="5"/>
  <c r="H115" i="5"/>
  <c r="H114" i="5"/>
  <c r="H113" i="5"/>
  <c r="H112" i="5"/>
  <c r="H111" i="5"/>
  <c r="H110" i="5"/>
  <c r="H109" i="5"/>
  <c r="H108" i="5"/>
  <c r="H107" i="5"/>
  <c r="H106" i="5"/>
  <c r="H105" i="5"/>
  <c r="H104" i="5"/>
  <c r="H103" i="5"/>
  <c r="H102" i="5"/>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I71" i="5" s="1"/>
  <c r="H70" i="5"/>
  <c r="H69" i="5"/>
  <c r="H68" i="5"/>
  <c r="H67" i="5"/>
  <c r="J67" i="5" s="1"/>
  <c r="K67" i="5" s="1"/>
  <c r="H66" i="5"/>
  <c r="J66" i="5" s="1"/>
  <c r="K66" i="5" s="1"/>
  <c r="H65" i="5"/>
  <c r="J65" i="5" s="1"/>
  <c r="K65" i="5" s="1"/>
  <c r="H64" i="5"/>
  <c r="J64" i="5" s="1"/>
  <c r="K64" i="5" s="1"/>
  <c r="H63" i="5"/>
  <c r="J63" i="5" s="1"/>
  <c r="K63" i="5" s="1"/>
  <c r="H62" i="5"/>
  <c r="I62" i="5" s="1"/>
  <c r="H61" i="5"/>
  <c r="I61" i="5" s="1"/>
  <c r="H60" i="5"/>
  <c r="I60" i="5" s="1"/>
  <c r="H59" i="5"/>
  <c r="J59" i="5" s="1"/>
  <c r="K59" i="5" s="1"/>
  <c r="H58" i="5"/>
  <c r="I58" i="5" s="1"/>
  <c r="H57" i="5"/>
  <c r="J57" i="5" s="1"/>
  <c r="K57" i="5" s="1"/>
  <c r="H56" i="5"/>
  <c r="J56" i="5" s="1"/>
  <c r="K56" i="5" s="1"/>
  <c r="H55" i="5"/>
  <c r="I55" i="5" s="1"/>
  <c r="H54" i="5"/>
  <c r="J54" i="5" s="1"/>
  <c r="K54" i="5" s="1"/>
  <c r="H53" i="5"/>
  <c r="J53" i="5" s="1"/>
  <c r="K53" i="5" s="1"/>
  <c r="H52" i="5"/>
  <c r="I52" i="5" s="1"/>
  <c r="H51" i="5"/>
  <c r="J51" i="5" s="1"/>
  <c r="K51" i="5" s="1"/>
  <c r="H50" i="5"/>
  <c r="H49" i="5"/>
  <c r="I49" i="5" s="1"/>
  <c r="H48" i="5"/>
  <c r="J48" i="5" s="1"/>
  <c r="K48" i="5" s="1"/>
  <c r="H47" i="5"/>
  <c r="J47" i="5" s="1"/>
  <c r="K47" i="5" s="1"/>
  <c r="H46" i="5"/>
  <c r="I46" i="5" s="1"/>
  <c r="H45" i="5"/>
  <c r="J45" i="5" s="1"/>
  <c r="K45" i="5" s="1"/>
  <c r="H44" i="5"/>
  <c r="J44" i="5" s="1"/>
  <c r="K44" i="5" s="1"/>
  <c r="H43" i="5"/>
  <c r="I43" i="5" s="1"/>
  <c r="H42" i="5"/>
  <c r="J42" i="5" s="1"/>
  <c r="K42" i="5" s="1"/>
  <c r="H41" i="5"/>
  <c r="J41" i="5" s="1"/>
  <c r="K41" i="5" s="1"/>
  <c r="H40" i="5"/>
  <c r="I40" i="5" s="1"/>
  <c r="H39" i="5"/>
  <c r="J39" i="5" s="1"/>
  <c r="K39" i="5" s="1"/>
  <c r="H38" i="5"/>
  <c r="J38" i="5" s="1"/>
  <c r="K38" i="5" s="1"/>
  <c r="H37" i="5"/>
  <c r="I37" i="5" s="1"/>
  <c r="H36" i="5"/>
  <c r="J36" i="5" s="1"/>
  <c r="K36" i="5" s="1"/>
  <c r="H35" i="5"/>
  <c r="J35" i="5" s="1"/>
  <c r="K35" i="5" s="1"/>
  <c r="H34" i="5"/>
  <c r="I34" i="5" s="1"/>
  <c r="H33" i="5"/>
  <c r="J33" i="5" s="1"/>
  <c r="K33" i="5" s="1"/>
  <c r="H32" i="5"/>
  <c r="J32" i="5" s="1"/>
  <c r="K32" i="5" s="1"/>
  <c r="H31" i="5"/>
  <c r="I31" i="5" s="1"/>
  <c r="H30" i="5"/>
  <c r="J30" i="5" s="1"/>
  <c r="K30" i="5" s="1"/>
  <c r="H29" i="5"/>
  <c r="J29" i="5" s="1"/>
  <c r="K29" i="5" s="1"/>
  <c r="H28" i="5"/>
  <c r="I28" i="5" s="1"/>
  <c r="H27" i="5"/>
  <c r="J27" i="5" s="1"/>
  <c r="K27" i="5" s="1"/>
  <c r="H26" i="5"/>
  <c r="J26" i="5" s="1"/>
  <c r="K26" i="5" s="1"/>
  <c r="H25" i="5"/>
  <c r="I25" i="5" s="1"/>
  <c r="H24" i="5"/>
  <c r="J24" i="5" s="1"/>
  <c r="K24" i="5" s="1"/>
  <c r="H23" i="5"/>
  <c r="J23" i="5" s="1"/>
  <c r="K23" i="5" s="1"/>
  <c r="H22" i="5"/>
  <c r="I22" i="5" s="1"/>
  <c r="H21" i="5"/>
  <c r="I21" i="5" s="1"/>
  <c r="H20" i="5"/>
  <c r="J20" i="5" s="1"/>
  <c r="K20" i="5" s="1"/>
  <c r="H19" i="5"/>
  <c r="J19" i="5" s="1"/>
  <c r="K19" i="5" s="1"/>
  <c r="H18" i="5"/>
  <c r="J18" i="5" s="1"/>
  <c r="K18" i="5" s="1"/>
  <c r="H17" i="5"/>
  <c r="J17" i="5" s="1"/>
  <c r="K17" i="5" s="1"/>
  <c r="H16" i="5"/>
  <c r="I16" i="5" s="1"/>
  <c r="H15" i="5"/>
  <c r="J15" i="5" s="1"/>
  <c r="K15" i="5" s="1"/>
  <c r="H14" i="5"/>
  <c r="J14" i="5" s="1"/>
  <c r="K14" i="5" s="1"/>
  <c r="H13" i="5"/>
  <c r="I13" i="5" s="1"/>
  <c r="H12" i="5"/>
  <c r="J12" i="5" s="1"/>
  <c r="K12" i="5" s="1"/>
  <c r="H11" i="5"/>
  <c r="J11" i="5" s="1"/>
  <c r="K11" i="5" s="1"/>
  <c r="H10" i="5"/>
  <c r="H9" i="5"/>
  <c r="J9" i="5" s="1"/>
  <c r="K9" i="5" s="1"/>
  <c r="H8" i="5"/>
  <c r="I8" i="5" s="1"/>
  <c r="E288" i="5"/>
  <c r="E282" i="5"/>
  <c r="E269" i="5"/>
  <c r="E267" i="5"/>
  <c r="E261" i="5"/>
  <c r="E143" i="5"/>
  <c r="E7" i="5"/>
  <c r="I19" i="5" l="1"/>
  <c r="J25" i="5"/>
  <c r="K25" i="5" s="1"/>
  <c r="H7" i="5"/>
  <c r="H140" i="5"/>
  <c r="H267" i="5"/>
  <c r="J8" i="5"/>
  <c r="K8" i="5" s="1"/>
  <c r="I33" i="5"/>
  <c r="I51" i="5"/>
  <c r="I280" i="5"/>
  <c r="I267" i="5"/>
  <c r="C29" i="11"/>
  <c r="H261" i="5"/>
  <c r="H282" i="5"/>
  <c r="J13" i="5"/>
  <c r="K13" i="5" s="1"/>
  <c r="J21" i="5"/>
  <c r="K21" i="5" s="1"/>
  <c r="I35" i="5"/>
  <c r="I48" i="5"/>
  <c r="I211" i="5"/>
  <c r="I291" i="5"/>
  <c r="H151" i="5"/>
  <c r="H163" i="5"/>
  <c r="D23" i="11" s="1"/>
  <c r="I18" i="5"/>
  <c r="I24" i="5"/>
  <c r="J55" i="5"/>
  <c r="K55" i="5" s="1"/>
  <c r="I36" i="5"/>
  <c r="I264" i="5"/>
  <c r="J62" i="5"/>
  <c r="K62" i="5" s="1"/>
  <c r="I63" i="5"/>
  <c r="I64" i="5"/>
  <c r="I57" i="5"/>
  <c r="J43" i="5"/>
  <c r="K43" i="5" s="1"/>
  <c r="J28" i="5"/>
  <c r="K28" i="5" s="1"/>
  <c r="I287" i="5"/>
  <c r="I286" i="5"/>
  <c r="I271" i="5"/>
  <c r="I268" i="5"/>
  <c r="J265" i="5"/>
  <c r="K265" i="5" s="1"/>
  <c r="I239" i="5"/>
  <c r="H170" i="5"/>
  <c r="H146" i="5"/>
  <c r="I145" i="5"/>
  <c r="I67" i="5"/>
  <c r="I66" i="5"/>
  <c r="J60" i="5"/>
  <c r="K60" i="5" s="1"/>
  <c r="J61" i="5"/>
  <c r="K61" i="5" s="1"/>
  <c r="I59" i="5"/>
  <c r="I65" i="5"/>
  <c r="I56" i="5"/>
  <c r="I54" i="5"/>
  <c r="J52" i="5"/>
  <c r="K52" i="5" s="1"/>
  <c r="J49" i="5"/>
  <c r="K49" i="5" s="1"/>
  <c r="I47" i="5"/>
  <c r="I41" i="5"/>
  <c r="I44" i="5"/>
  <c r="I39" i="5"/>
  <c r="I42" i="5"/>
  <c r="I45" i="5"/>
  <c r="I38" i="5"/>
  <c r="J37" i="5"/>
  <c r="K37" i="5" s="1"/>
  <c r="J34" i="5"/>
  <c r="K34" i="5" s="1"/>
  <c r="J31" i="5"/>
  <c r="K31" i="5" s="1"/>
  <c r="I29" i="5"/>
  <c r="I32" i="5"/>
  <c r="I27" i="5"/>
  <c r="I30" i="5"/>
  <c r="I26" i="5"/>
  <c r="I23" i="5"/>
  <c r="J22" i="5"/>
  <c r="K22" i="5" s="1"/>
  <c r="I20" i="5"/>
  <c r="I17" i="5"/>
  <c r="J16" i="5"/>
  <c r="K16" i="5" s="1"/>
  <c r="I15" i="5"/>
  <c r="I14" i="5"/>
  <c r="I12" i="5"/>
  <c r="I11" i="5"/>
  <c r="I9" i="5"/>
  <c r="G6" i="5"/>
  <c r="F6" i="5"/>
  <c r="J267" i="5" l="1"/>
  <c r="D29" i="11"/>
  <c r="E29" i="11" s="1"/>
  <c r="H6" i="5"/>
  <c r="I17" i="9"/>
  <c r="J26" i="9"/>
  <c r="K26" i="9" s="1"/>
  <c r="I18" i="9"/>
  <c r="J17" i="9"/>
  <c r="K17" i="9" s="1"/>
  <c r="D7" i="9"/>
  <c r="D292" i="5"/>
  <c r="D272" i="5"/>
  <c r="D174" i="5"/>
  <c r="E151" i="5"/>
  <c r="D151" i="5"/>
  <c r="J304" i="5"/>
  <c r="K304" i="5" s="1"/>
  <c r="J303" i="5"/>
  <c r="K303" i="5" s="1"/>
  <c r="J302" i="5"/>
  <c r="K302" i="5" s="1"/>
  <c r="J301" i="5"/>
  <c r="K301" i="5" s="1"/>
  <c r="I300" i="5"/>
  <c r="I299" i="5"/>
  <c r="I298" i="5"/>
  <c r="I297" i="5"/>
  <c r="J296" i="5"/>
  <c r="K296" i="5" s="1"/>
  <c r="J295" i="5"/>
  <c r="K295" i="5" s="1"/>
  <c r="J294" i="5"/>
  <c r="K294" i="5" s="1"/>
  <c r="I293" i="5"/>
  <c r="J281" i="5"/>
  <c r="K281" i="5" s="1"/>
  <c r="J263" i="5"/>
  <c r="K263" i="5" s="1"/>
  <c r="J175" i="5"/>
  <c r="K175" i="5" s="1"/>
  <c r="I166" i="5"/>
  <c r="J162" i="5"/>
  <c r="K162" i="5" s="1"/>
  <c r="J161" i="5"/>
  <c r="K161" i="5" s="1"/>
  <c r="J160" i="5"/>
  <c r="K160" i="5" s="1"/>
  <c r="E7" i="9"/>
  <c r="E292" i="5"/>
  <c r="C34" i="11" s="1"/>
  <c r="E272" i="5"/>
  <c r="C28" i="11"/>
  <c r="E174" i="5"/>
  <c r="C25" i="11" s="1"/>
  <c r="J166" i="5" l="1"/>
  <c r="K166" i="5" s="1"/>
  <c r="J299" i="5"/>
  <c r="K299" i="5" s="1"/>
  <c r="I263" i="5"/>
  <c r="I303" i="5"/>
  <c r="I161" i="5"/>
  <c r="J298" i="5"/>
  <c r="K298" i="5" s="1"/>
  <c r="J293" i="5"/>
  <c r="K293" i="5" s="1"/>
  <c r="I304" i="5"/>
  <c r="I162" i="5"/>
  <c r="I296" i="5"/>
  <c r="D25" i="11"/>
  <c r="E25" i="11" s="1"/>
  <c r="D34" i="11"/>
  <c r="E34" i="11" s="1"/>
  <c r="I26" i="9"/>
  <c r="J18" i="9"/>
  <c r="K18" i="9" s="1"/>
  <c r="I281" i="5"/>
  <c r="I301" i="5"/>
  <c r="I294" i="5"/>
  <c r="J300" i="5"/>
  <c r="K300" i="5" s="1"/>
  <c r="I295" i="5"/>
  <c r="J297" i="5"/>
  <c r="K297" i="5" s="1"/>
  <c r="I302" i="5"/>
  <c r="I160" i="5"/>
  <c r="I175" i="5"/>
  <c r="J16" i="9"/>
  <c r="K16" i="9" s="1"/>
  <c r="I16" i="9" l="1"/>
  <c r="I85" i="5" l="1"/>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262" i="5" l="1"/>
  <c r="I261" i="5" l="1"/>
  <c r="J262" i="5"/>
  <c r="K262" i="5" s="1"/>
  <c r="J261" i="5" l="1"/>
  <c r="D28" i="11"/>
  <c r="E28" i="11" s="1"/>
  <c r="J27" i="9"/>
  <c r="K27" i="9" s="1"/>
  <c r="I27" i="9"/>
  <c r="J15" i="9"/>
  <c r="K15" i="9" s="1"/>
  <c r="I15" i="9"/>
  <c r="J12" i="9"/>
  <c r="K12" i="9" s="1"/>
  <c r="I12" i="9"/>
  <c r="D179" i="5"/>
  <c r="D176" i="5"/>
  <c r="D170" i="5"/>
  <c r="D149" i="5"/>
  <c r="D137" i="5"/>
  <c r="D135" i="5"/>
  <c r="J150" i="5"/>
  <c r="K150" i="5" s="1"/>
  <c r="J154" i="5"/>
  <c r="K154" i="5" s="1"/>
  <c r="J173" i="5"/>
  <c r="K173" i="5" s="1"/>
  <c r="J234" i="5"/>
  <c r="K234" i="5" s="1"/>
  <c r="I235" i="5"/>
  <c r="J236" i="5"/>
  <c r="K236" i="5" s="1"/>
  <c r="I238" i="5"/>
  <c r="I242" i="5"/>
  <c r="I256" i="5"/>
  <c r="I257" i="5"/>
  <c r="J258" i="5"/>
  <c r="K258" i="5" s="1"/>
  <c r="J259" i="5"/>
  <c r="K259" i="5" s="1"/>
  <c r="J260" i="5"/>
  <c r="K260" i="5" s="1"/>
  <c r="J238" i="5" l="1"/>
  <c r="K238" i="5" s="1"/>
  <c r="J257" i="5"/>
  <c r="K257" i="5" s="1"/>
  <c r="I234" i="5"/>
  <c r="I154" i="5"/>
  <c r="J235" i="5"/>
  <c r="K235" i="5" s="1"/>
  <c r="J242" i="5"/>
  <c r="K242" i="5" s="1"/>
  <c r="I259" i="5"/>
  <c r="I236" i="5"/>
  <c r="J256" i="5"/>
  <c r="K256" i="5" s="1"/>
  <c r="I173" i="5"/>
  <c r="I260" i="5"/>
  <c r="I150" i="5"/>
  <c r="I258" i="5"/>
  <c r="E19" i="9"/>
  <c r="E179" i="5"/>
  <c r="E170" i="5"/>
  <c r="E149" i="5"/>
  <c r="C19" i="11" s="1"/>
  <c r="D19" i="11" l="1"/>
  <c r="E19" i="11" s="1"/>
  <c r="I149" i="5"/>
  <c r="J149" i="5"/>
  <c r="I148" i="5"/>
  <c r="J197" i="5"/>
  <c r="K197" i="5" s="1"/>
  <c r="J212" i="5"/>
  <c r="K212" i="5" s="1"/>
  <c r="J213" i="5"/>
  <c r="K213" i="5" s="1"/>
  <c r="J275" i="5"/>
  <c r="K275" i="5" s="1"/>
  <c r="J276" i="5"/>
  <c r="K276" i="5" s="1"/>
  <c r="J277" i="5"/>
  <c r="K277" i="5" s="1"/>
  <c r="J278" i="5"/>
  <c r="K278" i="5" s="1"/>
  <c r="J279" i="5"/>
  <c r="K279" i="5" s="1"/>
  <c r="J290" i="5"/>
  <c r="K290" i="5" s="1"/>
  <c r="D146" i="5"/>
  <c r="E146" i="5"/>
  <c r="D26" i="11" l="1"/>
  <c r="J148" i="5"/>
  <c r="K148" i="5" s="1"/>
  <c r="I276" i="5"/>
  <c r="I279" i="5"/>
  <c r="I290" i="5"/>
  <c r="I278" i="5"/>
  <c r="I275" i="5"/>
  <c r="I277" i="5"/>
  <c r="I213" i="5"/>
  <c r="I212" i="5"/>
  <c r="I197" i="5"/>
  <c r="D155" i="5"/>
  <c r="I255" i="5"/>
  <c r="I178" i="5"/>
  <c r="J177" i="5"/>
  <c r="K177" i="5" s="1"/>
  <c r="I157" i="5"/>
  <c r="I153" i="5"/>
  <c r="J139" i="5"/>
  <c r="K139" i="5" s="1"/>
  <c r="E176" i="5"/>
  <c r="E137" i="5"/>
  <c r="E155" i="5"/>
  <c r="C26" i="11" l="1"/>
  <c r="E26" i="11" s="1"/>
  <c r="J255" i="5"/>
  <c r="K255" i="5" s="1"/>
  <c r="J228" i="5"/>
  <c r="K228" i="5" s="1"/>
  <c r="I228" i="5"/>
  <c r="J229" i="5"/>
  <c r="K229" i="5" s="1"/>
  <c r="I229" i="5"/>
  <c r="J230" i="5"/>
  <c r="K230" i="5" s="1"/>
  <c r="I230" i="5"/>
  <c r="J225" i="5"/>
  <c r="K225" i="5" s="1"/>
  <c r="I225" i="5"/>
  <c r="I231" i="5"/>
  <c r="J231" i="5"/>
  <c r="K231" i="5" s="1"/>
  <c r="I226" i="5"/>
  <c r="J226" i="5"/>
  <c r="K226" i="5" s="1"/>
  <c r="J232" i="5"/>
  <c r="K232" i="5" s="1"/>
  <c r="I232" i="5"/>
  <c r="J227" i="5"/>
  <c r="K227" i="5" s="1"/>
  <c r="I227" i="5"/>
  <c r="I139" i="5"/>
  <c r="J153" i="5"/>
  <c r="K153" i="5" s="1"/>
  <c r="J178" i="5"/>
  <c r="K178" i="5" s="1"/>
  <c r="J157" i="5"/>
  <c r="K157" i="5" s="1"/>
  <c r="I177" i="5"/>
  <c r="I176" i="5"/>
  <c r="J176" i="5"/>
  <c r="J21" i="9"/>
  <c r="K21" i="9" s="1"/>
  <c r="I25" i="9"/>
  <c r="J24" i="9"/>
  <c r="K24" i="9" s="1"/>
  <c r="G6" i="9" l="1"/>
  <c r="H6" i="9" s="1"/>
  <c r="J25" i="9"/>
  <c r="K25" i="9" s="1"/>
  <c r="I24" i="9"/>
  <c r="I21" i="9"/>
  <c r="J191" i="5"/>
  <c r="K191" i="5" s="1"/>
  <c r="J190" i="5"/>
  <c r="K190" i="5" s="1"/>
  <c r="J156" i="5"/>
  <c r="K156" i="5" s="1"/>
  <c r="J185" i="5"/>
  <c r="K185" i="5" s="1"/>
  <c r="I172" i="5"/>
  <c r="J134" i="5"/>
  <c r="K134" i="5" s="1"/>
  <c r="J133" i="5"/>
  <c r="K133" i="5" s="1"/>
  <c r="C24" i="11"/>
  <c r="C21" i="11"/>
  <c r="I185" i="5" l="1"/>
  <c r="E21" i="11"/>
  <c r="J172" i="5"/>
  <c r="K172" i="5" s="1"/>
  <c r="I191" i="5"/>
  <c r="I190" i="5"/>
  <c r="I155" i="5"/>
  <c r="J155" i="5"/>
  <c r="I156" i="5"/>
  <c r="I134" i="5"/>
  <c r="C14" i="11"/>
  <c r="J250" i="5" l="1"/>
  <c r="K250" i="5" s="1"/>
  <c r="J248" i="5"/>
  <c r="K248" i="5" s="1"/>
  <c r="J246" i="5"/>
  <c r="K246" i="5" s="1"/>
  <c r="J245" i="5"/>
  <c r="K245" i="5" s="1"/>
  <c r="J244" i="5"/>
  <c r="K244" i="5" s="1"/>
  <c r="J283" i="5"/>
  <c r="K283" i="5" s="1"/>
  <c r="D20" i="11" l="1"/>
  <c r="D14" i="11"/>
  <c r="E14" i="11" s="1"/>
  <c r="D15" i="11"/>
  <c r="J137" i="5"/>
  <c r="I244" i="5"/>
  <c r="I283" i="5"/>
  <c r="I250" i="5"/>
  <c r="I248" i="5"/>
  <c r="I246" i="5"/>
  <c r="I245" i="5"/>
  <c r="J240" i="5"/>
  <c r="K240" i="5" s="1"/>
  <c r="J237" i="5"/>
  <c r="K237" i="5" s="1"/>
  <c r="J184" i="5"/>
  <c r="K184" i="5" s="1"/>
  <c r="J152" i="5"/>
  <c r="K152" i="5" s="1"/>
  <c r="J138" i="5"/>
  <c r="K138" i="5" s="1"/>
  <c r="J136" i="5"/>
  <c r="K136" i="5" s="1"/>
  <c r="J10" i="5"/>
  <c r="K10" i="5" s="1"/>
  <c r="J151" i="5" l="1"/>
  <c r="J135" i="5"/>
  <c r="I240" i="5"/>
  <c r="I237" i="5"/>
  <c r="I184" i="5"/>
  <c r="I152" i="5"/>
  <c r="I138" i="5"/>
  <c r="I136" i="5"/>
  <c r="I10" i="5"/>
  <c r="E135" i="5"/>
  <c r="I135" i="5" l="1"/>
  <c r="C15" i="11"/>
  <c r="E15" i="11" s="1"/>
  <c r="I137" i="5"/>
  <c r="C20" i="11"/>
  <c r="E20" i="11" s="1"/>
  <c r="I151" i="5"/>
  <c r="J23" i="9"/>
  <c r="K23" i="9" s="1"/>
  <c r="J22" i="9"/>
  <c r="K22" i="9" s="1"/>
  <c r="J285" i="5"/>
  <c r="K285" i="5" s="1"/>
  <c r="J274" i="5"/>
  <c r="K274" i="5" s="1"/>
  <c r="J254" i="5"/>
  <c r="K254" i="5" s="1"/>
  <c r="J253" i="5"/>
  <c r="K253" i="5" s="1"/>
  <c r="I252" i="5"/>
  <c r="I251" i="5"/>
  <c r="I249" i="5"/>
  <c r="J247" i="5"/>
  <c r="K247" i="5" s="1"/>
  <c r="J243" i="5"/>
  <c r="K243" i="5" s="1"/>
  <c r="J131" i="5"/>
  <c r="K131" i="5" s="1"/>
  <c r="J129" i="5"/>
  <c r="K129" i="5" s="1"/>
  <c r="J128" i="5"/>
  <c r="K128" i="5" s="1"/>
  <c r="J126" i="5"/>
  <c r="K126" i="5" s="1"/>
  <c r="J125" i="5"/>
  <c r="K125" i="5" s="1"/>
  <c r="J124" i="5"/>
  <c r="K124" i="5" s="1"/>
  <c r="J123" i="5"/>
  <c r="K123" i="5" s="1"/>
  <c r="J122" i="5"/>
  <c r="K122" i="5" s="1"/>
  <c r="J121" i="5"/>
  <c r="K121" i="5" s="1"/>
  <c r="J120" i="5"/>
  <c r="K120" i="5" s="1"/>
  <c r="J119" i="5"/>
  <c r="K119" i="5" s="1"/>
  <c r="J117" i="5"/>
  <c r="K117" i="5" s="1"/>
  <c r="J116" i="5"/>
  <c r="K116" i="5" s="1"/>
  <c r="J115" i="5"/>
  <c r="K115" i="5" s="1"/>
  <c r="J114" i="5"/>
  <c r="K114" i="5" s="1"/>
  <c r="J113" i="5"/>
  <c r="K113" i="5" s="1"/>
  <c r="J111" i="5"/>
  <c r="K111" i="5" s="1"/>
  <c r="J110" i="5"/>
  <c r="K110" i="5" s="1"/>
  <c r="J108" i="5"/>
  <c r="K108" i="5" s="1"/>
  <c r="J107" i="5"/>
  <c r="K107" i="5" s="1"/>
  <c r="J106" i="5"/>
  <c r="K106" i="5" s="1"/>
  <c r="J105" i="5"/>
  <c r="K105" i="5" s="1"/>
  <c r="J104" i="5"/>
  <c r="K104" i="5" s="1"/>
  <c r="J103" i="5"/>
  <c r="K103" i="5" s="1"/>
  <c r="J102" i="5"/>
  <c r="K102" i="5" s="1"/>
  <c r="J101" i="5"/>
  <c r="K101" i="5" s="1"/>
  <c r="J99" i="5"/>
  <c r="K99" i="5" s="1"/>
  <c r="J98" i="5"/>
  <c r="K98" i="5" s="1"/>
  <c r="J97" i="5"/>
  <c r="K97" i="5" s="1"/>
  <c r="J96" i="5"/>
  <c r="K96" i="5" s="1"/>
  <c r="J95" i="5"/>
  <c r="K95" i="5" s="1"/>
  <c r="J94" i="5"/>
  <c r="K94" i="5" s="1"/>
  <c r="J93" i="5"/>
  <c r="K93" i="5" s="1"/>
  <c r="J92" i="5"/>
  <c r="K92" i="5" s="1"/>
  <c r="J90" i="5"/>
  <c r="K90" i="5" s="1"/>
  <c r="J89" i="5"/>
  <c r="K89" i="5" s="1"/>
  <c r="J88" i="5"/>
  <c r="K88" i="5" s="1"/>
  <c r="J87" i="5"/>
  <c r="K87" i="5" s="1"/>
  <c r="J86" i="5"/>
  <c r="K86" i="5" s="1"/>
  <c r="J85" i="5"/>
  <c r="K85" i="5" s="1"/>
  <c r="J84" i="5"/>
  <c r="K84" i="5" s="1"/>
  <c r="J83" i="5"/>
  <c r="K83" i="5" s="1"/>
  <c r="I82" i="5"/>
  <c r="J81" i="5"/>
  <c r="K81" i="5" s="1"/>
  <c r="J80" i="5"/>
  <c r="K80" i="5" s="1"/>
  <c r="J79" i="5"/>
  <c r="K79" i="5" s="1"/>
  <c r="J78" i="5"/>
  <c r="K78" i="5" s="1"/>
  <c r="J77" i="5"/>
  <c r="K77" i="5" s="1"/>
  <c r="J76" i="5"/>
  <c r="K76" i="5" s="1"/>
  <c r="J75" i="5"/>
  <c r="K75" i="5" s="1"/>
  <c r="J74" i="5"/>
  <c r="K74" i="5" s="1"/>
  <c r="I73" i="5"/>
  <c r="J70" i="5"/>
  <c r="K70" i="5" s="1"/>
  <c r="J69" i="5"/>
  <c r="K69" i="5" s="1"/>
  <c r="J68" i="5"/>
  <c r="K68" i="5" s="1"/>
  <c r="D158" i="5"/>
  <c r="E158" i="5"/>
  <c r="J252" i="5" l="1"/>
  <c r="K252" i="5" s="1"/>
  <c r="J249" i="5"/>
  <c r="K249" i="5" s="1"/>
  <c r="I253" i="5"/>
  <c r="J91" i="5"/>
  <c r="K91" i="5" s="1"/>
  <c r="J82" i="5"/>
  <c r="K82" i="5" s="1"/>
  <c r="J100" i="5"/>
  <c r="K100" i="5" s="1"/>
  <c r="I23" i="9"/>
  <c r="I22" i="9"/>
  <c r="J73" i="5"/>
  <c r="K73" i="5" s="1"/>
  <c r="J118" i="5"/>
  <c r="K118" i="5" s="1"/>
  <c r="J127" i="5"/>
  <c r="K127" i="5" s="1"/>
  <c r="I79" i="5"/>
  <c r="J109" i="5"/>
  <c r="K109" i="5" s="1"/>
  <c r="I70" i="5"/>
  <c r="I76" i="5"/>
  <c r="J112" i="5"/>
  <c r="K112" i="5" s="1"/>
  <c r="J130" i="5"/>
  <c r="K130" i="5" s="1"/>
  <c r="I285" i="5"/>
  <c r="I274" i="5"/>
  <c r="I254" i="5"/>
  <c r="J251" i="5"/>
  <c r="K251" i="5" s="1"/>
  <c r="I247" i="5"/>
  <c r="I243" i="5"/>
  <c r="I75" i="5"/>
  <c r="I78" i="5"/>
  <c r="I81" i="5"/>
  <c r="I84" i="5"/>
  <c r="I74" i="5"/>
  <c r="I77" i="5"/>
  <c r="I80" i="5"/>
  <c r="I83" i="5"/>
  <c r="I69" i="5"/>
  <c r="I68" i="5"/>
  <c r="J8" i="9" l="1"/>
  <c r="I8" i="9" l="1"/>
  <c r="D22" i="11"/>
  <c r="J141" i="5"/>
  <c r="K141" i="5" s="1"/>
  <c r="J142" i="5"/>
  <c r="K142" i="5" s="1"/>
  <c r="I159" i="5"/>
  <c r="J171" i="5"/>
  <c r="K171" i="5" s="1"/>
  <c r="J181" i="5"/>
  <c r="K181" i="5" s="1"/>
  <c r="J182" i="5"/>
  <c r="J207" i="5"/>
  <c r="K207" i="5" s="1"/>
  <c r="J208" i="5"/>
  <c r="K208" i="5" s="1"/>
  <c r="I209" i="5"/>
  <c r="J210" i="5"/>
  <c r="K210" i="5" s="1"/>
  <c r="J233" i="5"/>
  <c r="K233" i="5" s="1"/>
  <c r="J241" i="5"/>
  <c r="K241" i="5" s="1"/>
  <c r="D140" i="5"/>
  <c r="C22" i="11"/>
  <c r="E140" i="5"/>
  <c r="C16" i="11" l="1"/>
  <c r="J140" i="5"/>
  <c r="I170" i="5"/>
  <c r="I171" i="5"/>
  <c r="I182" i="5"/>
  <c r="E22" i="11"/>
  <c r="J170" i="5"/>
  <c r="D24" i="11"/>
  <c r="E24" i="11" s="1"/>
  <c r="J158" i="5"/>
  <c r="I208" i="5"/>
  <c r="J159" i="5"/>
  <c r="K159" i="5" s="1"/>
  <c r="I241" i="5"/>
  <c r="I233" i="5"/>
  <c r="I210" i="5"/>
  <c r="J209" i="5"/>
  <c r="K209" i="5" s="1"/>
  <c r="I207" i="5"/>
  <c r="I142" i="5"/>
  <c r="I141" i="5"/>
  <c r="I181" i="5"/>
  <c r="I158" i="5"/>
  <c r="J14" i="9"/>
  <c r="K14" i="9" s="1"/>
  <c r="I140" i="5" l="1"/>
  <c r="D16" i="11"/>
  <c r="E16" i="11" s="1"/>
  <c r="I14" i="9"/>
  <c r="J224" i="5"/>
  <c r="K224" i="5" s="1"/>
  <c r="J223" i="5"/>
  <c r="K223" i="5" s="1"/>
  <c r="J219" i="5"/>
  <c r="K219" i="5" s="1"/>
  <c r="I218" i="5"/>
  <c r="J214" i="5"/>
  <c r="K214" i="5" s="1"/>
  <c r="J204" i="5"/>
  <c r="K204" i="5" s="1"/>
  <c r="J203" i="5"/>
  <c r="K203" i="5" s="1"/>
  <c r="I202" i="5"/>
  <c r="J201" i="5"/>
  <c r="K201" i="5" s="1"/>
  <c r="I183" i="5"/>
  <c r="J180" i="5"/>
  <c r="I72" i="5"/>
  <c r="I198" i="5"/>
  <c r="J198" i="5"/>
  <c r="K198" i="5" s="1"/>
  <c r="I219" i="5" l="1"/>
  <c r="J72" i="5"/>
  <c r="K72" i="5" s="1"/>
  <c r="J202" i="5"/>
  <c r="J218" i="5"/>
  <c r="K218" i="5" s="1"/>
  <c r="I204" i="5"/>
  <c r="I201" i="5"/>
  <c r="I224" i="5"/>
  <c r="I223" i="5"/>
  <c r="I214" i="5"/>
  <c r="I203" i="5"/>
  <c r="J183" i="5"/>
  <c r="I180" i="5"/>
  <c r="J169" i="5" l="1"/>
  <c r="K169" i="5" s="1"/>
  <c r="I169" i="5"/>
  <c r="I168" i="5"/>
  <c r="J165" i="5"/>
  <c r="K165" i="5" s="1"/>
  <c r="J289" i="5"/>
  <c r="K289" i="5" s="1"/>
  <c r="I270" i="5"/>
  <c r="D30" i="11"/>
  <c r="E163" i="5"/>
  <c r="D163" i="5"/>
  <c r="D6" i="5" s="1"/>
  <c r="C30" i="11" l="1"/>
  <c r="E30" i="11" s="1"/>
  <c r="E6" i="5"/>
  <c r="J269" i="5"/>
  <c r="I269" i="5"/>
  <c r="I289" i="5"/>
  <c r="J270" i="5"/>
  <c r="K270" i="5" s="1"/>
  <c r="J168" i="5"/>
  <c r="K168" i="5" s="1"/>
  <c r="I165" i="5"/>
  <c r="J20" i="9" l="1"/>
  <c r="J13" i="9"/>
  <c r="J11" i="9"/>
  <c r="J10" i="9"/>
  <c r="J9" i="9"/>
  <c r="J284" i="5"/>
  <c r="J273" i="5"/>
  <c r="J222" i="5"/>
  <c r="J221" i="5"/>
  <c r="J220" i="5"/>
  <c r="J217" i="5"/>
  <c r="J216" i="5"/>
  <c r="J215" i="5"/>
  <c r="J206" i="5"/>
  <c r="J205" i="5"/>
  <c r="J200" i="5"/>
  <c r="J199" i="5"/>
  <c r="J196" i="5"/>
  <c r="J195" i="5"/>
  <c r="J194" i="5"/>
  <c r="J193" i="5"/>
  <c r="J192" i="5"/>
  <c r="J189" i="5"/>
  <c r="J188" i="5"/>
  <c r="J187" i="5"/>
  <c r="J186" i="5"/>
  <c r="J164" i="5"/>
  <c r="J147" i="5"/>
  <c r="J144" i="5"/>
  <c r="J132" i="5"/>
  <c r="J272" i="5"/>
  <c r="D6" i="9" l="1"/>
  <c r="J7" i="9"/>
  <c r="J19" i="9"/>
  <c r="J288" i="5"/>
  <c r="J282" i="5"/>
  <c r="J163" i="5"/>
  <c r="J146" i="5"/>
  <c r="J179" i="5" l="1"/>
  <c r="J7" i="5"/>
  <c r="J6" i="9"/>
  <c r="K144" i="5" l="1"/>
  <c r="I144" i="5" l="1"/>
  <c r="K13" i="9"/>
  <c r="I13" i="9" l="1"/>
  <c r="K132" i="5" l="1"/>
  <c r="C33" i="11" l="1"/>
  <c r="D33" i="11" l="1"/>
  <c r="E33" i="11" s="1"/>
  <c r="I288" i="5"/>
  <c r="K186" i="5" l="1"/>
  <c r="I186" i="5"/>
  <c r="K147" i="5"/>
  <c r="I147" i="5"/>
  <c r="C18" i="11"/>
  <c r="D18" i="11" l="1"/>
  <c r="E18" i="11" s="1"/>
  <c r="I193" i="5"/>
  <c r="I189" i="5"/>
  <c r="I146" i="5" l="1"/>
  <c r="K193" i="5"/>
  <c r="K189" i="5"/>
  <c r="C17" i="11" l="1"/>
  <c r="K20" i="9"/>
  <c r="K11" i="9"/>
  <c r="K10" i="9"/>
  <c r="K9" i="9"/>
  <c r="I9" i="9" l="1"/>
  <c r="I10" i="9"/>
  <c r="I11" i="9"/>
  <c r="I20" i="9"/>
  <c r="K222" i="5" l="1"/>
  <c r="I221" i="5"/>
  <c r="K220" i="5"/>
  <c r="I217" i="5"/>
  <c r="I216" i="5"/>
  <c r="K215" i="5"/>
  <c r="I206" i="5"/>
  <c r="K205" i="5"/>
  <c r="K200" i="5"/>
  <c r="K199" i="5"/>
  <c r="I196" i="5"/>
  <c r="I195" i="5"/>
  <c r="I194" i="5"/>
  <c r="K192" i="5"/>
  <c r="K188" i="5"/>
  <c r="K187" i="5"/>
  <c r="K164" i="5"/>
  <c r="K216" i="5" l="1"/>
  <c r="K206" i="5"/>
  <c r="K221" i="5"/>
  <c r="I187" i="5"/>
  <c r="I220" i="5"/>
  <c r="I205" i="5"/>
  <c r="I199" i="5"/>
  <c r="I222" i="5"/>
  <c r="K217" i="5"/>
  <c r="K196" i="5"/>
  <c r="I188" i="5"/>
  <c r="I192" i="5"/>
  <c r="I215" i="5"/>
  <c r="K195" i="5"/>
  <c r="I200" i="5"/>
  <c r="K194" i="5"/>
  <c r="D31" i="11" l="1"/>
  <c r="C31" i="11"/>
  <c r="E31" i="11" l="1"/>
  <c r="I19" i="9" l="1"/>
  <c r="K284" i="5"/>
  <c r="K273" i="5"/>
  <c r="I179" i="5" l="1"/>
  <c r="D32" i="11"/>
  <c r="I284" i="5"/>
  <c r="I273" i="5"/>
  <c r="E6" i="9" l="1"/>
  <c r="I272" i="5" l="1"/>
  <c r="I282" i="5"/>
  <c r="C32" i="11"/>
  <c r="C13" i="11" l="1"/>
  <c r="E32" i="11" l="1"/>
  <c r="C23" i="11" l="1"/>
  <c r="I164" i="5"/>
  <c r="E23" i="11" l="1"/>
  <c r="I163" i="5"/>
  <c r="C27" i="11"/>
  <c r="C12" i="11" s="1"/>
  <c r="D27" i="11" l="1"/>
  <c r="E27" i="11" l="1"/>
  <c r="C36" i="11" l="1"/>
  <c r="C35" i="11" l="1"/>
  <c r="C11" i="11" s="1"/>
  <c r="D35" i="11" l="1"/>
  <c r="E35" i="11" s="1"/>
  <c r="I7" i="9"/>
  <c r="D36" i="11" l="1"/>
  <c r="E36" i="11" l="1"/>
  <c r="I6" i="9"/>
  <c r="I7" i="5" l="1"/>
  <c r="D13" i="11" l="1"/>
  <c r="E13" i="11" l="1"/>
  <c r="E10" i="11" l="1"/>
  <c r="D17" i="11"/>
  <c r="D12" i="11" s="1"/>
  <c r="I143" i="5"/>
  <c r="E17" i="11" l="1"/>
  <c r="J6" i="5"/>
  <c r="I6" i="5"/>
  <c r="J143" i="5"/>
  <c r="D11" i="11" l="1"/>
  <c r="E11" i="11" s="1"/>
  <c r="E12" i="11"/>
</calcChain>
</file>

<file path=xl/sharedStrings.xml><?xml version="1.0" encoding="utf-8"?>
<sst xmlns="http://schemas.openxmlformats.org/spreadsheetml/2006/main" count="398" uniqueCount="377">
  <si>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</si>
  <si>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</si>
  <si>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</si>
  <si>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</si>
  <si>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</si>
  <si>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</si>
  <si>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</si>
  <si>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</si>
  <si>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</si>
  <si>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</si>
  <si>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</si>
  <si>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</si>
  <si>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</si>
  <si>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</si>
  <si>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</si>
  <si>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</si>
  <si>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</si>
  <si>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Función 20: SALUD</t>
  </si>
  <si>
    <t>CONSOLIDADO GENERAL DE LA EJECUCIÓN DEL SECTOR SALUD</t>
  </si>
  <si>
    <t>136: INSTITUTO NACIONAL DE ENFERMEDADES NEOPLÁSICAS - INEN</t>
  </si>
  <si>
    <t xml:space="preserve">     001-117: ADMINISTRACIÓN CENTRAL - MINSA</t>
  </si>
  <si>
    <t>EJECUCIÓN DE LOS PROYECTOS DE INVERSIÓN DE LAS UNIDADES EJECUTORAS DEL PLIEGO 011</t>
  </si>
  <si>
    <t>Monto de Inversión Total</t>
  </si>
  <si>
    <t>%
Avance  Ejecución respecto al Monto de Inv. Total</t>
  </si>
  <si>
    <t>EJECUCIÓN DE LOS PROYECTOS DE INVERSIÓN DE LAS UNIDADES EJECUTORAS DE LOS PLIEGOS ADSCRITOS</t>
  </si>
  <si>
    <t>PLIEGO 131: INSTITUTO NACIONAL DE SALUD</t>
  </si>
  <si>
    <t>PLIEGO 136: INSTITUTO NACIONAL DE ENFERMEDADES NEOPLÁSICAS - INEN</t>
  </si>
  <si>
    <r>
      <rPr>
        <sz val="8"/>
        <rFont val="Arial"/>
        <family val="2"/>
      </rPr>
      <t xml:space="preserve">        </t>
    </r>
    <r>
      <rPr>
        <u/>
        <sz val="8"/>
        <rFont val="Arial"/>
        <family val="2"/>
      </rPr>
      <t>http://apps5.mineco.gob.pe/transparencia/Navegador/default.aspx</t>
    </r>
  </si>
  <si>
    <t>2178583: MEJORAMIENTO DE LA CAPACIDAD RESOLUTIVA DEL SERVICIO DE NEUROCIRUGIA Y DE LA SALA DE OPERACIONES DEL HOSPITAL DOS DE MAYO</t>
  </si>
  <si>
    <t>2001621: ESTUDIOS DE PRE-INVERSION</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</si>
  <si>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</si>
  <si>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</si>
  <si>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2354781: MEJORAMIENTO DE LOS SERVICIOS DE SALUD DEL HOSPITAL REGIONAL ZACARIAS CORREA VALDIVIA DE HUANCAVELICA; DISTRITO DE ASCENSION, PROVINCIA DE HUANCAVELICA Y DEPARTAMENTO DE HUANCAVELICA</t>
  </si>
  <si>
    <t>2372478: MEJORAMIENTO DE LOS SERVICIOS DE SALUD DEL CENTRO DE SALUD HAQUIRA, DISTRITO HAQUIRA, PROVINCIA COTABAMBAS, DEPARTAMENTO APURIMAC</t>
  </si>
  <si>
    <t>Unidad Ejecutora 144-1684: DIRECCION DE REDES INTEGRADAS DE SALUD LIMA NORTE</t>
  </si>
  <si>
    <t>2251577: MEJORAMIENTO DE LOS SERVICIOS EN SALUD PUESTO DE SALUD LUIS ENRIQUE, CARABAYLLO, RED DE SALUD VI TUPAC AMARU, LIMA</t>
  </si>
  <si>
    <t>Unidad Ejecutora 145-1685: DIRECCION DE REDES INTEGRADAS DE SALUD LIMA SUR</t>
  </si>
  <si>
    <t>2112841: FORTALECIMIENTO DE LA CAPACIDAD RESOLUTIVA DEL CENTRO DE SALUD I-4 VILLA MARIA DEL TRIUNFO DE LA DISA II LIMA SUR</t>
  </si>
  <si>
    <t>2193990: AMPLIACION DE LA CAPACIDAD DE RESPUESTA EN EL TRATAMIENTO AMBULATORIO DEL CANCER DEL INSTITUTO NACIONAL DE ENFERMEDADES NEOPLASICAS, LIMA - PERU</t>
  </si>
  <si>
    <t>Unidad Ejecutora 001-117: ADMINISTRACION CENTRAL - MINSA</t>
  </si>
  <si>
    <t>Unidad Ejecutora 028-144: HOSPITAL NACIONAL DOS DE MAYO</t>
  </si>
  <si>
    <t>Unidad Ejecutora 125-1655: PROGRAMA NACIONAL DE INVERSIONES EN SALUD</t>
  </si>
  <si>
    <t>2416127: CREACION DE REDES INTEGRADAS DE SALUD</t>
  </si>
  <si>
    <t>2443550: REMODELACION DE EDIFICIO DE LABORATORIO Y LABORATORIO ESPECIFICO; ADQUISICION DE MESA TECNICA, LAVADORA SEMIAUTOMATICA, AUTOCLAVE FRONTERA, HORNO DE DESPIROGENADO, LLENADORA SEMIAUTOMATICA DE VIALES, CERRADORA SEMIAUTOMATICA DE VIALES</t>
  </si>
  <si>
    <t>2427710: ADQUISICION DE AGITADOR MAGNETICO, ANALIZADORES DE HEMATOLOGIA, BALANZAS ANALITICAS, CENTRIFUGAS, CROMATOGRAFO LIQUIDO, GABINETES O ESTACIONES PARA FLUJO LAMINAR, INCUBADORA PARA CULTIVO MICROBIOLOGICO, MICRO CENTRIFUGAS, MICROSCOPIO BINOCULAR</t>
  </si>
  <si>
    <t xml:space="preserve">
Código Unificado
</t>
  </si>
  <si>
    <t>Código Unificado</t>
  </si>
  <si>
    <t>2285839: MEJORAMIENTO Y AMPLIACION DE LOS SERVICIOS DE SALUD DEL ESTABLECIMIENTO DE SALUD LLATA, DISTRITO DE LLATA, PROVINCIA DE HUAMALIES - REGION HUANUCO</t>
  </si>
  <si>
    <t>2414624: MEJORAMIENTO Y AMPLIACION DE LOS SERVICIOS DE SALUD DEL HOSPITAL NACIONAL SERGIO ENRIQUE BERNALES LOCALIDAD DE COLLIQUE DEL DISTRITO DE COMAS - PROVINCIA DE LIMA - DEPARTAMENTO DE LIMA</t>
  </si>
  <si>
    <t>2430241: MEJORAMIENTO DEL MODELO DE GESTION, ORGANIZACION Y PRESTACION DE LOS SERVICIOS DE SALUD EN LAS REDES INTEGRADAS DE SALUD EN LIMA METROPOLITANA Y REGIONES PRIORIZADAS DISTRITO DE - TODOS - - PROVINCIA DE - TODOS - - DEPARTAMENTO DE -MUL.DEP-</t>
  </si>
  <si>
    <t>2430242: MEJORAMIENTO Y AMPLIACION DEL SISTEMA UNICO DE INFORMACION EN SALUD</t>
  </si>
  <si>
    <t>2430246: MEJORAMIENTO DE LOS SERVICIOS MEDICOS DE APOYO EN LIMA METROPOLITANA, DISTRITO DE COMAS - PROVINCIA DE LIMA - DEPARTAMENTO DE LIMA</t>
  </si>
  <si>
    <t>2430247: MEJORAMIENTO DE LA GESTION DE PRODUCTOS FARMACEUTICOS Y DISPOSITIVOS MEDICOS A NIVEL DE LIMA METROPOLITANA - DISTRITO DE COMAS - PROVINCIA DE LIMA - DEPARTAMENTO DE LIMA</t>
  </si>
  <si>
    <t>2466074: MEJORAMIENTO Y AMPLIACION DE LOS SERVICIOS DE SALUD DE LA RED INTEGRADA EN SALUD COMAS DISTRITO DE COMAS - PROVINCIA DE LIMA - DEPARTAMENTO DE LIMA</t>
  </si>
  <si>
    <t>2466086: MEJORAMIENTO Y AMPLIACION DE LOS SERVICIOS DE SALUD DEL PRIMER NIVEL DE ATENCION DE LA RIS PUENTE PIEDRA 4 DISTRITOS DE LA PROVINCIA DE LIMA - DEPARTAMENTO DE LIMA</t>
  </si>
  <si>
    <t>2466354: MEJORAMIENTO Y AMPLIACION DE LOS SERVICIOS DE SALUD DE LA RED INTEGRADA DE SALUD 5 DIRIS LIMA CENTRO SAN JUAN DE LURIGANCHO DEL DISTRITO DE SAN JUAN DE LURIGANCHO - PROVINCIA DE LIMA - DEPARTAMENTO DE LIMA</t>
  </si>
  <si>
    <t>2466581: MEJORAMIENTO Y AMPLIACION DE LOS SERVICIOS DE SALUD DEL PRIMER NIVEL DE ATENCION DE LA RED INTEGRADA DE SALUD VILLA EL SALVADOR DEL DISTRITO DE VILLA EL SALVADOR - PROVINCIA DE LIMA - DEPARTAMENTO DE LIMA</t>
  </si>
  <si>
    <t>2466669: MEJORAMIENTO Y AMPLIACION DE LOS SERVICIOS DE SALUD DEL PRIMER NIVEL DE ATENCION DE LA RED INTEGRADA DE SALUD (RIS) 2 - TRUJILLO, 5 DISTRITOS DE LA PROVINCIA DE TRUJILLO - DEPARTAMENTO DE LA LIBERTAD</t>
  </si>
  <si>
    <t>2466824: MEJORAMIENTO Y AMPLIACION DE LOS SERVICIOS DE SALUD DEL PRIMER NIVEL DE ATENCION DE LA RED INTEGRADA DE SALUD ATE, VITARTE DEL DISTRITO DE ATE - PROVINCIA DE LIMA - DEPARTAMENTO DE LIMA</t>
  </si>
  <si>
    <t>2461958: RENOVACION DE CERCO PERIMETRICO; EN EL(LA) INSTITUTO NACIONAL DE SALUD EN LA LOCALIDAD CHORRILLOS, DISTRITO DE CHORRILLOS, PROVINCIA LIMA, DEPARTAMENTO LIMA</t>
  </si>
  <si>
    <t>Unidad Ejecutora 009-125: INSTITUTO NACIONAL DE REHABILITACION</t>
  </si>
  <si>
    <t>2335476: MEJORAMIENTO Y AMPLIACION DE LOS SERVICIOS DE SALUD DEL ESTABLECIMIENTO DE SALUD PARCONA EN EL DISTRITO DE PARCONA, PROVINCIA Y DEPARTAMENTO DE ICA</t>
  </si>
  <si>
    <t xml:space="preserve">     009-125: INSTITUTO NACIONAL DE REHABILITACIÓN</t>
  </si>
  <si>
    <t>Unidad Ejecutora 010-126: INSTITUTO NACIONAL DE SALUD DEL NIÑO</t>
  </si>
  <si>
    <t>2414546: AMPLIACION DE LA UNIDAD DE TERAPIA INTERMEDIA NEONATAL DEL INSTITUTO NACIONAL DE SALUD DEL NIÑO, DISTRITO DE BREÑA - PROVINCIA DE LIMA - DEPARTAMENTO DE LIMA DISTRITO DE BREÑA - PROVINCIA DE LIMA - DEPARTAMENTO DE LIMA</t>
  </si>
  <si>
    <t>2250037: MEJORAMIENTO DE LA CAPACIDAD RESOLUTIVA DEL ESTABLECIMIENTO DE SALUD ESTRATEGICO DE PUTINA, PROVINCIA SAN ANTONIO DE PUTINA - REGION PUNO</t>
  </si>
  <si>
    <t xml:space="preserve">     010-126: INSTITUTO NACIONAL DE SALUD DEL NIÑO</t>
  </si>
  <si>
    <t xml:space="preserve">     028-144: HOSPITAL NACIONAL DOS DE MAYO</t>
  </si>
  <si>
    <t xml:space="preserve">                                                                                                                                                                                                                                                                                                                                                                                                                                                                                                                                                                                                                                                                              </t>
  </si>
  <si>
    <t>Unidad Ejecutora 146-1686: DIRECCION DE REDES INTEGRADAS DE SALUD LIMA ESTE</t>
  </si>
  <si>
    <t>2056337: MEJORAMIENTO DE LA ATENCION DE LAS PERSONAS CON DISCAPACIDAD DE ALTA COMPLEJIDAD EN EL INSTITUTO NACIONAL DE REHABILITACION</t>
  </si>
  <si>
    <t>2493459: ADQUISICION DE CROMATOGRAFO, CROMATOGRAFO, ANALIZADOR DE OXIGENO Y LECTOR PARA PRUEBA DE ELISA; ADEMAS DE OTROS ACTIVOS EN EL(LA) CENTRO NACIONAL DE CONTROL DE CALIDAD EN LA LOCALIDAD CHORRILLOS, DISTRITO DE CHORRILLOS, PROVINCIA LIMA, DEPARTAMENTO LIMA</t>
  </si>
  <si>
    <r>
      <t xml:space="preserve">Año de Ejecución: </t>
    </r>
    <r>
      <rPr>
        <b/>
        <sz val="10"/>
        <rFont val="Arial"/>
        <family val="2"/>
      </rPr>
      <t>2021</t>
    </r>
  </si>
  <si>
    <t>Ppto. 2021                    (PIM)</t>
  </si>
  <si>
    <t>AÑO 2021</t>
  </si>
  <si>
    <t>Ppto. Ejecución acumulada 2021</t>
  </si>
  <si>
    <t>Ppto. Ejecución Acumulada al 2020</t>
  </si>
  <si>
    <t>Ppto 2021 (PIM)</t>
  </si>
  <si>
    <t>2509549: ADQUISICION DE CAMA CAMILLA MULTIPROPOSITO TIPO UCI, VENTILADOR MECANICO, MONITOR MULTI PARAMETRO Y ASPIRADOR DE SECRECIONES; ADEMAS DE OTROS ACTIVOS EN EL(LA) EESS DIRECCION GENERAL DE OPERACIONES EN SALUD - EN LA LOCALIDAD JESUS MARIA, DISTRITO DE JESUS MARIA, PROVINCIA LIMA, DEPARTAMENTO LIMA</t>
  </si>
  <si>
    <t>Unidad Ejecutora 143-1683: DIRECCION DE REDES INTEGRADAS DE SALUD LIMA CENTRO</t>
  </si>
  <si>
    <t>2133722: CONSTRUCCION DE NUEVA INFRAESTRUCTURA E IMPLEMENTACION DEL ESTABLECIMIENTO DE SALUD CHACARILLA DE OTERO DE LA MICRORED DE SALUD PIEDRA LIZA, DIRECCION DE RED DE SALUD SAN JUAN DE LURIGANCHO, DIRECCION DE SALUD IV LIMA ESTE</t>
  </si>
  <si>
    <t>2297121: MEJORAMIENTO DEL SERVICIO DE CIRUGIA DE CABEZA Y CUELLO DEL HOSPITAL NACIONAL DOS DE MAYO</t>
  </si>
  <si>
    <t>2467266: ADQUISICION DE MONITOR MULTI PARAMETRO, VENTILADORES PARA CUIDADOS INTENSIVOS DE ADULTOS O PEDIATRICOS, VENTILADORES DE ALTA FRECUENCIA, MAQUINA DE ANESTESIA CON MONITOREO Y EQUIPO DE ELECTROCIRUGIA PARA CONO LEEP; EN EL(LA) EESS HOSPITAL NACIONAL DOS DE MAYO - LIMA EN LA LOCALIDAD LIMA, DISTRITO DE LIMA, PROVINCIA LIMA, DEPARTAMENTO LIMA</t>
  </si>
  <si>
    <t>2466660: MEJORAMIENTO DE LA GESTION DE PRODUCTOS FARMACEUTICOS Y DISPOSITIVOS MEDICOS EN REGIONES PRIORIZADAS EN LA PROVINCIA DE TRUJILLO DEL DEPARTAMENTO DE LA LIBERTAD; LA PROVINCIA DE HUANCAVELICA DEL DEPARTAMENTO DE HUANCAVELICA Y LA PROVINCIA DE MOYOBAMBA DEL DEPARTAMENTO DE SAN MARTIN</t>
  </si>
  <si>
    <t xml:space="preserve">2426389: ADQUISICION DE AUTOCLAVES O ESTERILIZADORES DE VAPOR, MAQUINA DE ANESTESIA CON SISTEMA DE MONITOREO COMPLETO, UNIDADES DE MONITOREO DE SIGNOS VITALES MULTI PARAMETRO, LAMPARA CIALITICA, ELECTROBISTURI, LAMPARA CIALITICA, REFRIGERADOR O NEVERA PARA PROPOSITOS GENERALES, INCUBADORAS PARA EL TRANSPORTE DE PACIENTES O ACCESORIOS, ELECTROBISTURI, ASPIRADOR DE SECRECIONES, ASPIRADOR DE SECRECIONES, INCUBADORAS O CALENTADORES DE BEBES PARA USO CLINICO, ROTADOR SEROLOGICO. </t>
  </si>
  <si>
    <t>2467215: ADQUISICION DE BOMBAS DE INFUSION DE JERINGA INTRAVENOSA, COLPOSCOPIO O VAGINOSCOPIO, EQUIPO ELECTROCARDIOGRAFO, NEBULIZADOR, MEDIDORES DE IMPEDANCIA, BANDEJAS PARA COMPRESAS, BAÑOS DE PARAFINA TERAPEUTICOS O SUS ACCESORIOS, EQUIPO DE TERAPIA LASER, EQUIPO DE FISIOTERAPIA, ASPIRADOR DE SECRECIONES, MICROSCOPIO BINOCULAR, CENTRIFUGAS, BICICLETAS ESTATICAS, EQUIPO DE TERAPIA COMBINADA, ESTERILIZACION CON GENERADOR ELECTRICO DE VAPOR, UNIDAD DENTAL, TONOMETROS PARA USO OFTALMICO, OXIMETRO DE PULSO</t>
  </si>
  <si>
    <t>Ejecución acumulada al 2021  (Devengado)</t>
  </si>
  <si>
    <t>2508544: ADQUISICION DE CONCENTRADOR DE OXIGENO; EN TRESCIENTOS ONCE ESTABLECIMIENTOS DE SALUD I.4, ESTABLECIMIENTOS DE SALUD I.3 A NIVEL NACIONAL</t>
  </si>
  <si>
    <t>2346750: MEJORAMIENTO DE LOS SERVICIOS DE SALUD DEL HOSPITAL BAMBAMARCA, CENTRO POBLADO DE BAMBAMARCA - DISTRITO DE BAMBAMARCA - PROVINCIA DE HUALGAYOC - REGION CAJAMARCA</t>
  </si>
  <si>
    <t>2381374: MEJORAMIENTO DE LOS SERVICIOS DE SALUD DEL ESTABLECIMIENTO DE SALUD MOTUPE - DISTRITO DE MOTUPE - PROVINCIA DE LAMBAYEQUE- DEPARTAMENTO DE LAMBAYEQUE</t>
  </si>
  <si>
    <t>2409087: RECUPERACION DE LOS SERVICIOS DE SALUD DEL PUESTO DE SALUD (I-1) SAPCHA - DISTRITO DE ACOCHACA - PROVINCIA DE ASUNCION - DEPARTAMENTO DE ANCASH</t>
  </si>
  <si>
    <t>2412981: RECUPERACION DE LOS SERVICIOS DE SALUD DEL PUESTO DE SALUD SAN PEDRO - DISTRITO DE CHULUCANAS - PROVINCIA DE MORROPON - DEPARTAMENTO DE PIURA</t>
  </si>
  <si>
    <t>2428425: REHABILITACION DE LOS SERVICIOS DE SALUD DEL ESTABLECIMIENTO DE SALUD MAGDALENA NUEVA, DISTRITO DE CHIMBOTE, PROVINCIA SANTA, DEPARTAMENTO ANCASH</t>
  </si>
  <si>
    <t>2447725: REHABILITACION Y REPOSICION DEL CENTRO DE SALUD SAPILLICA, DISTRITO DE SAPILLICA, PROVINCIA DE AYABACA, REGION PIURA</t>
  </si>
  <si>
    <t>2451748: REHABILITACION Y REPOSICION DEL CENTRO DE SALUD LAS LOMAS, DISTRITO DE LAS LOMAS, PROVINCIA PIURA, REGION PIURA</t>
  </si>
  <si>
    <t>2468105: REHABILITACION DE LOS SERVICIOS DE SALUD DEL ESTABLECIMIENTO DE SALUD MOYAN, DISTRITO DE INCAHUASI, PROVINCIA DE FERREÑAFE, REGION LAMBAYEQUE</t>
  </si>
  <si>
    <t>2469055: REHABILITACION DE LOS SERVICIOS DE SALUD DEL HOSPITAL DE LA AMISTAD PERU-COREA SANTA ROSA II-2, DISTRITO 26 DE OCTUBRE, PROVINCIA PIURA, REGION PIURA</t>
  </si>
  <si>
    <t>2509331: ADQUISICION DE GRUPO ELECTROGENO Y GRUPO ELECTROGENO; EN EL(LA) CENTRO DE INVESTIGACION DE ENFERMEDADES TROPICALES MAXIME KUCZYNSKI DEL CENTRO NACIONAL DE SALUD PUBLICA DEL INSTITUTO NACIONAL DE SALUD DISTRITO DE SAN JUAN BAUTISTA, PROVINCIA MAYNAS, DEPARTAMENTO LORETO</t>
  </si>
  <si>
    <t>2094808: MEJORAMIENTO DE LA CAPACIDAD RESOLUTIVA DE LOS SERVICIOS DE SALUD DEL HOSPITAL ANTONIO LORENA NIVEL III-1-CUSCO / 1</t>
  </si>
  <si>
    <t>Unidad Ejecutora 008-124: INSTITUTO NACIONAL DE OFTALMOLOGIA</t>
  </si>
  <si>
    <t>2481822: ADQUISICION DE OFTALMORETINOSCOPIO, OFTALMORETINOSCOPIO, OFTALMORETINOSCOPIO Y CAMPIMETRO COMPUTARIZADO; ADEMAS DE OTROS ACTIVOS EN EL(LA) EESS INSTITUTO NACIONAL DE OFTALMOLOGIA - LIMA EN LA LOCALIDAD LIMA, DISTRITO DE LIMA, PROVINCIA LIMA, DEPARTAMENTO LIMA</t>
  </si>
  <si>
    <t>2510509: ADQUISICION DE MICROSCOPIO QUIRURGICO, LAMPARA DE HENDIDURA, MAQUINA DE ANESTESIA Y MONITOR MULTI PARAMETRO; ADEMAS DE OTROS ACTIVOS EN EL(LA) EESS INSTITUTO NACIONAL DE OFTALMOLOGIA - LIMA EN LA LOCALIDAD LIMA, DISTRITO DE LIMA, PROVINCIA LIMA, DEPARTAMENTO LIMA</t>
  </si>
  <si>
    <t>Unidad Ejecutora 027-143: HOSPITAL NACIONAL ARZOBISPO LOAYZA</t>
  </si>
  <si>
    <t>2511592: ADQUISICION DE REFRIGERADORA Y CONGELADORA; EN EL(LA) EESS HOSPITAL NACIONAL ARZOBISPO LOAYZA - LIMA EN LA LOCALIDAD LIMA, DISTRITO DE LIMA, PROVINCIA LIMA, DEPARTAMENTO LIMA</t>
  </si>
  <si>
    <t>Unidad Ejecutora 029-145: HOSPITAL DE APOYO SANTA ROSA</t>
  </si>
  <si>
    <t>2512474: ADQUISICION DE REFRIGERADORA; EN EL(LA) EESS HOSPITAL DE APOYO SANTA ROSA - PUEBLO LIBRE EN LA LOCALIDAD PUEBLO LIBRE, DISTRITO DE PUEBLO LIBRE, PROVINCIA LIMA, DEPARTAMENTO LIMA</t>
  </si>
  <si>
    <t>2088618: MEJORAMIENTO DE LA CAPACIDAD RESOLUTIVA DE LOS SERVICIOS DE SALUD PARA BRINDAR ATENCION INTEGRAL A LAS MUJERES (GESTANTES, PARTURIENTAS Y MADRES LACTANTES) Y DE NIÑOS Y NIÑAS MENORES DE 3 AÑOS EN EL DEPARTAMENTO DE UCAYALI</t>
  </si>
  <si>
    <t>2089754: EXPEDIENTES TECNICOS, ESTUDIOS DE PRE-INVERSION Y OTROS ESTUDIOS - PLAN INTEGRAL PARA LA RECONSTRUCCION CON CAMBIOS</t>
  </si>
  <si>
    <t>2426613: RECUPERACION DE LOS SERVICIOS DE SALUD DEL PUESTO DE SALUD PUCHACA DEL CENTRO POBLADO DE PUCHACA ALTO, DISTRITO DE INCAHUASI, PROVINCIA DE FERREÑAFE - LAMBAYEQUE</t>
  </si>
  <si>
    <t>2426624: RECUPERACION DE LOS SERVICIOS DE SALUD DEL PUESTO DE SALUD CHIÑAMA, DEL CENTRO POBLADO DE CHIÑAMA, DISTRITO DE CAÑARIS, PROVINCIA DE FERREÑAFE - LAMBAYEQUE</t>
  </si>
  <si>
    <t>2426642: RECUPERACION DE LOS SERVICIOS DE SALAS DEL CENTRO DE SALUD SALAS, DISTRITO DE SALAS, PROVINCIA DE LAMBAYEQUE - LAMBAYEQUE</t>
  </si>
  <si>
    <t>2426646: RECUPERACION DE LOS SERVICIOS DE SALUD DEL PUESTO DE SALUD HUAYABAMBA, CENTRO POBLADO DE HUAYABAMBA, DISTRITO DE CAÑARIS, PROVINCIA DE FERREÑAFE - LAMBAYEQUE</t>
  </si>
  <si>
    <t>2492499: RECONSTRUCCION DEL CENTRO DE SALUD INCAHUASI, DISTRITO DE INCAHUASI, PROVINCIA DE FERREÑAFE, DEPARTAMENTO DE LAMBAYEQUE</t>
  </si>
  <si>
    <t>2511070: CONSTRUCCION DE CERCO PERIMETRICO; EN EL(LA) EESS HOSPITAL SAN JUAN DE LURIGANCHO - SAN JUAN DE LURIGANCHO EN LA LOCALIDAD SAN JUAN DE LURIGANCHO, DISTRITO DE SAN JUAN DE LURIGANCHO, PROVINCIA LIMA, DEPARTAMENTO LIMA</t>
  </si>
  <si>
    <t>2271925: MEJORAMIENTO Y AMPLIACION DE LOS SERVICIOS DEL SISTEMA NACIONAL DE CIENCIA, TECNOLOGIA E INNOVACION TECNOLOGICA  1/</t>
  </si>
  <si>
    <t xml:space="preserve">      008-124: INSTITUTO NACIONAL DE OFTALMOLOGIA</t>
  </si>
  <si>
    <t xml:space="preserve">     027-143: HOSPITAL NACIONAL ARZOBISPO LOAYZA</t>
  </si>
  <si>
    <t xml:space="preserve">     029-145: HOSPITAL DE APOYO SANTA ROSA</t>
  </si>
  <si>
    <t xml:space="preserve">    125-1655: PROGRAMA NACIONAL DE INVERSIONES EN SALUD</t>
  </si>
  <si>
    <t xml:space="preserve">     143-1683: DIRECCION DE REDES INTEGRADAS DE SALUD LIMA CENTRO</t>
  </si>
  <si>
    <t xml:space="preserve">     144-1684: DIRECCIÓN DE REDES INTEGRADAS DE SALUD LIMA  NORTE          </t>
  </si>
  <si>
    <t xml:space="preserve">     145-1685: DIRECCIÓN DE REDES INTEGRADAS DE SALUD LIMA SUR</t>
  </si>
  <si>
    <t xml:space="preserve">     146-1686: DIRECCION DE REDES INTEGRADAS DE SALUD LIMA ESTE</t>
  </si>
  <si>
    <t>2505828: ADQUISICION DE AMBULANCIA FLUVIAL Y AMBULANCIA RURAL; EN SEIS ESTABLECIMIENTOS DE SALUD I.4 A NIVEL DEPARTAMENTAL</t>
  </si>
  <si>
    <t>2505831: ADQUISICION DE AMBULANCIA FLUVIAL Y AMBULANCIA URBANA; EN DOS ESTABLECIMIENTOS DE SALUD II.1, ESTABLECIMIENTOS DE SALUD II.2 A NIVEL DEPARTAMENTAL</t>
  </si>
  <si>
    <t>2505841: ADQUISICION DE AMBULANCIA URBANA; EN EL(LA) EESS HOSPITAL REGIONAL DE LORETO FELIPE SANTIAGO ARRIOLA IGLESIAS - PUNCHANA DISTRITO DE PUNCHANA, PROVINCIA MAYNAS, DEPARTAMENTO LORETO</t>
  </si>
  <si>
    <t>2508908: ADQUISICION DE CONCENTRADOR DE OXIGENO; EN CINCUENTA Y OCHO ESTABLECIMIENTOS DE SALUD I.2, ESTABLECIMIENTOS DE SALUD I.3 A NIVEL DEPARTAMENTAL</t>
  </si>
  <si>
    <t>2508911: ADQUISICION DE CONCENTRADOR DE OXIGENO; EN TRESCIENTOS OCHENTA Y CUATRO ESTABLECIMIENTOS DE SALUD I.2, ESTABLECIMIENTOS DE SALUD I.3 A NIVEL NACIONAL</t>
  </si>
  <si>
    <t>2508941: ADQUISICION DE CONCENTRADOR DE OXIGENO; EN TRESCIENTOS TRECE ESTABLECIMIENTOS DE SALUD I.2, ESTABLECIMIENTOS DE SALUD I.3 A NIVEL NACIONAL</t>
  </si>
  <si>
    <t>2509291: ADQUISICION DE TELEVISOR (TELEMEDICINA), COMPUTADORA (TELEMEDICINA), IMPRESORA MULTIFUNCIONAL (TELEMEDICINA) Y SISTEMA DE VIDEOCONFERENCIA; ADEMAS DE OTROS ACTIVOS EN DOCE ESTABLECIMIENTOS DE SALUD I.4, ESTABLECIMIENTOS DE SALUD I.3 DISTRITO DE TRUJILLO, PROVINCIA TRUJILLO, DEPARTAMENTO LA LIBERTAD</t>
  </si>
  <si>
    <t>2509292: ADQUISICION DE TELEVISOR (TELEMEDICINA), COMPUTADORA (TELEMEDICINA), IMPRESORA MULTIFUNCIONAL (TELEMEDICINA) Y SISTEMA DE VIDEOCONFERENCIA; ADEMAS DE OTROS ACTIVOS EN TRECE ESTABLECIMIENTOS DE SALUD I.3 DISTRITO DE CHACHAPOYAS, PROVINCIA CHACHAPOYAS, DEPARTAMENTO AMAZONAS</t>
  </si>
  <si>
    <t>2509293: ADQUISICION DE TELEVISOR (TELEMEDICINA), COMPUTADORA (TELEMEDICINA), IMPRESORA MULTIFUNCIONAL (TELEMEDICINA) Y SISTEMA DE VIDEOCONFERENCIA; ADEMAS DE OTROS ACTIVOS EN ONCE ESTABLECIMIENTOS DE SALUD I.4, ESTABLECIMIENTOS DE SALUD I.3 DISTRITO DE HUANUCO, PROVINCIA HUANUCO, DEPARTAMENTO HUANUCO</t>
  </si>
  <si>
    <t>2509299: ADQUISICION DE TELEVISOR (TELEMEDICINA), COMPUTADORA (TELEMEDICINA), IMPRESORA MULTIFUNCIONAL (TELEMEDICINA) Y SISTEMA DE VIDEOCONFERENCIA; ADEMAS DE OTROS ACTIVOS EN DOCE ESTABLECIMIENTOS DE SALUD I.4, ESTABLECIMIENTOS DE SALUD I.3 DISTRITO DE CHACHAPOYAS, PROVINCIA CHACHAPOYAS, DEPARTAMENTO AMAZONAS</t>
  </si>
  <si>
    <t>2509300: ADQUISICION DE TELEVISOR (TELEMEDICINA), COMPUTADORA (TELEMEDICINA), IMPRESORA MULTIFUNCIONAL (TELEMEDICINA) Y SISTEMA DE VIDEOCONFERENCIA; ADEMAS DE OTROS ACTIVOS EN SIETE ESTABLECIMIENTOS DE SALUD I.4, ESTABLECIMIENTOS DE SALUD I.3 DISTRITO DE IQUITOS, PROVINCIA MAYNAS, DEPARTAMENTO LORETO</t>
  </si>
  <si>
    <t>2509303: ADQUISICION DE TELEVISOR (TELEMEDICINA), COMPUTADORA (TELEMEDICINA), IMPRESORA MULTIFUNCIONAL (TELEMEDICINA) Y SISTEMA DE VIDEOCONFERENCIA; ADEMAS DE OTROS ACTIVOS EN CATORCE ESTABLECIMIENTOS DE SALUD I.4, ESTABLECIMIENTOS DE SALUD I.3 DISTRITO DE HUANUCO, PROVINCIA HUANUCO, DEPARTAMENTO HUANUCO</t>
  </si>
  <si>
    <t>2509304: ADQUISICION DE TELEVISOR (TELEMEDICINA), COMPUTADORA (TELEMEDICINA), IMPRESORA MULTIFUNCIONAL (TELEMEDICINA) Y SISTEMA DE VIDEOCONFERENCIA; ADEMAS DE OTROS ACTIVOS EN OCHO ESTABLECIMIENTOS DE SALUD I.4, ESTABLECIMIENTOS DE SALUD I.3 DISTRITO DE IQUITOS, PROVINCIA MAYNAS, DEPARTAMENTO LORETO</t>
  </si>
  <si>
    <t>2509306: ADQUISICION DE TELEVISOR (TELEMEDICINA), COMPUTADORA (TELEMEDICINA), IMPRESORA MULTIFUNCIONAL (TELEMEDICINA) Y SISTEMA DE VIDEOCONFERENCIA; ADEMAS DE OTROS ACTIVOS EN DOCE ESTABLECIMIENTOS DE SALUD I.4, ESTABLECIMIENTOS DE SALUD I.2, ESTABLECIMIENTOS DE SALUD I.3 DISTRITO DE HUARAZ, PROVINCIA HUARAZ, DEPARTAMENTO ANCASH</t>
  </si>
  <si>
    <t>2509308: ADQUISICION DE TELEVISOR (TELEMEDICINA), COMPUTADORA (TELEMEDICINA), IMPRESORA MULTIFUNCIONAL (TELEMEDICINA) Y SISTEMA DE VIDEOCONFERENCIA; ADEMAS DE OTROS ACTIVOS EN ONCE ESTABLECIMIENTOS DE SALUD I.4, ESTABLECIMIENTOS DE SALUD I.3 DISTRITO DE ICA, PROVINCIA ICA, DEPARTAMENTO ICA</t>
  </si>
  <si>
    <t>2509309: ADQUISICION DE TELEVISOR (TELEMEDICINA), COMPUTADORA (TELEMEDICINA), IMPRESORA MULTIFUNCIONAL (TELEMEDICINA) Y SISTEMA DE VIDEOCONFERENCIA; ADEMAS DE OTROS ACTIVOS EN QUINCE ESTABLECIMIENTOS DE SALUD I.2, ESTABLECIMIENTOS DE SALUD I.3 DISTRITO DE TAMBOPATA, PROVINCIA TAMBOPATA, DEPARTAMENTO MADRE DE DIOS</t>
  </si>
  <si>
    <t>2509310: ADQUISICION DE TELEVISOR (TELEMEDICINA), COMPUTADORA (TELEMEDICINA), IMPRESORA MULTIFUNCIONAL (TELEMEDICINA) Y SISTEMA DE VIDEOCONFERENCIA; ADEMAS DE OTROS ACTIVOS EN TRECE ESTABLECIMIENTOS DE SALUD I.4, ESTABLECIMIENTOS DE SALUD I.3 DISTRITO DE HUARAZ, PROVINCIA HUARAZ, DEPARTAMENTO ANCASH</t>
  </si>
  <si>
    <t>2509312: ADQUISICION DE TELEVISOR (TELEMEDICINA), COMPUTADORA (TELEMEDICINA), IMPRESORA MULTIFUNCIONAL (TELEMEDICINA) Y SISTEMA DE VIDEOCONFERENCIA; ADEMAS DE OTROS ACTIVOS EN DIECISEIS ESTABLECIMIENTOS DE SALUD I.4, ESTABLECIMIENTOS DE SALUD I.3 DISTRITO DE ABANCAY, PROVINCIA ABANCAY, DEPARTAMENTO APURIMAC</t>
  </si>
  <si>
    <t>2509313: ADQUISICION DE TELEVISOR (TELEMEDICINA), COMPUTADORA (TELEMEDICINA), IMPRESORA MULTIFUNCIONAL (TELEMEDICINA) Y SISTEMA DE VIDEOCONFERENCIA; ADEMAS DE OTROS ACTIVOS EN DOCE ESTABLECIMIENTOS DE SALUD I.2, ESTABLECIMIENTOS DE SALUD I.3, ESTABLECIMIENTOS DE SALUD I.1 DISTRITO DE ILO, PROVINCIA ILO, DEPARTAMENTO MOQUEGUA</t>
  </si>
  <si>
    <t>2509315: ADQUISICION DE TELEVISOR (TELEMEDICINA), COMPUTADORA (TELEMEDICINA), IMPRESORA MULTIFUNCIONAL (TELEMEDICINA) Y SISTEMA DE VIDEOCONFERENCIA; ADEMAS DE OTROS ACTIVOS EN NUEVE ESTABLECIMIENTOS DE SALUD I.4, ESTABLECIMIENTOS DE SALUD I.3 DISTRITO DE ABANCAY, PROVINCIA ABANCAY, DEPARTAMENTO APURIMAC</t>
  </si>
  <si>
    <t>2509316: ADQUISICION DE TELEVISOR (TELEMEDICINA), COMPUTADORA (TELEMEDICINA), IMPRESORA MULTIFUNCIONAL (TELEMEDICINA) Y SISTEMA DE VIDEOCONFERENCIA; ADEMAS DE OTROS ACTIVOS EN NUEVE ESTABLECIMIENTOS DE SALUD I.4, ESTABLECIMIENTOS DE SALUD I.3 EN LA LOCALIDAD AREQUIPA, DISTRITO DE AREQUIPA, PROVINCIA AREQUIPA, DEPARTAMENTO AREQUIPA</t>
  </si>
  <si>
    <t>2509318: ADQUISICION DE TELEVISOR (TELEMEDICINA), COMPUTADORA (TELEMEDICINA), IMPRESORA MULTIFUNCIONAL (TELEMEDICINA) Y SISTEMA DE VIDEOCONFERENCIA; ADEMAS DE OTROS ACTIVOS EN DIECISEIS ESTABLECIMIENTOS DE SALUD I.4, ESTABLECIMIENTOS DE SALUD I.3 EN LA LOCALIDAD AREQUIPA, DISTRITO DE AREQUIPA, PROVINCIA AREQUIPA, DEPARTAMENTO AREQUIPA</t>
  </si>
  <si>
    <t>2509322: ADQUISICION DE TELEVISOR (TELEMEDICINA), COMPUTADORA (TELEMEDICINA), IMPRESORA MULTIFUNCIONAL (TELEMEDICINA) Y SISTEMA DE VIDEOCONFERENCIA; ADEMAS DE OTROS ACTIVOS EN DOCE ESTABLECIMIENTOS DE SALUD I.3 DISTRITO DE ICA, PROVINCIA ICA, DEPARTAMENTO ICA</t>
  </si>
  <si>
    <t>2509329: ADQUISICION DE TELEVISOR (TELEMEDICINA), COMPUTADORA (TELEMEDICINA), IMPRESORA MULTIFUNCIONAL (TELEMEDICINA) Y SISTEMA DE VIDEOCONFERENCIA; ADEMAS DE OTROS ACTIVOS EN DOCE ESTABLECIMIENTOS DE SALUD I.4, ESTABLECIMIENTOS DE SALUD I.3 DISTRITO DE JUNIN, PROVINCIA JUNIN, DEPARTAMENTO JUNIN</t>
  </si>
  <si>
    <t>2509332: ADQUISICION DE TELEVISOR (TELEMEDICINA), COMPUTADORA (TELEMEDICINA), IMPRESORA MULTIFUNCIONAL (TELEMEDICINA) Y SISTEMA DE VIDEOCONFERENCIA; ADEMAS DE OTROS ACTIVOS EN TRECE ESTABLECIMIENTOS DE SALUD I.4, ESTABLECIMIENTOS DE SALUD I.3 DISTRITO DE JUNIN, PROVINCIA JUNIN, DEPARTAMENTO JUNIN</t>
  </si>
  <si>
    <t>2509337: ADQUISICION DE TELEVISOR (TELEMEDICINA), COMPUTADORA (TELEMEDICINA), IMPRESORA MULTIFUNCIONAL (TELEMEDICINA) Y SISTEMA DE VIDEOCONFERENCIA; ADEMAS DE OTROS ACTIVOS EN VEINTIUN ESTABLECIMIENTOS DE SALUD I.4, ESTABLECIMIENTOS DE SALUD I.3 DISTRITO DE AYACUCHO, PROVINCIA HUAMANGA, DEPARTAMENTO AYACUCHO</t>
  </si>
  <si>
    <t>2509338: ADQUISICION DE TELEVISOR (TELEMEDICINA), COMPUTADORA (TELEMEDICINA), IMPRESORA MULTIFUNCIONAL (TELEMEDICINA) Y SISTEMA DE VIDEOCONFERENCIA; ADEMAS DE OTROS ACTIVOS EN ONCE ESTABLECIMIENTOS DE SALUD I.4, ESTABLECIMIENTOS DE SALUD I.3 DISTRITO DE CAJAMARCA, PROVINCIA CAJAMARCA, DEPARTAMENTO CAJAMARCA</t>
  </si>
  <si>
    <t>2509339: ADQUISICION DE TELEVISOR (TELEMEDICINA), COMPUTADORA (TELEMEDICINA), IMPRESORA MULTIFUNCIONAL (TELEMEDICINA) Y SISTEMA DE VIDEOCONFERENCIA; ADEMAS DE OTROS ACTIVOS EN CATORCE ESTABLECIMIENTOS DE SALUD I.4, ESTABLECIMIENTOS DE SALUD I.3 DISTRITO DE CAJAMARCA, PROVINCIA CAJAMARCA, DEPARTAMENTO CAJAMARCA</t>
  </si>
  <si>
    <t>2509340: ADQUISICION DE TELEVISOR (TELEMEDICINA), COMPUTADORA (TELEMEDICINA), IMPRESORA MULTIFUNCIONAL (TELEMEDICINA) Y SISTEMA DE VIDEOCONFERENCIA; ADEMAS DE OTROS ACTIVOS EN SIETE ESTABLECIMIENTOS DE SALUD I.4, ESTABLECIMIENTOS DE SALUD I.2 EN LA LOCALIDAD CALLAO, DISTRITO DE CALLAO, PROVINCIA PROVINCIA CONSTITUCIONAL DEL CALLAO, DEPARTAMENTO CALLAO</t>
  </si>
  <si>
    <t>2509341: ADQUISICION DE TELEVISOR (TELEMEDICINA), COMPUTADORA (TELEMEDICINA), IMPRESORA MULTIFUNCIONAL (TELEMEDICINA) Y SISTEMA DE VIDEOCONFERENCIA; ADEMAS DE OTROS ACTIVOS EN SIETE ESTABLECIMIENTOS DE SALUD I.4, ESTABLECIMIENTOS DE SALUD I.2, ESTABLECIMIENTOS DE SALUD I.3 EN LA LOCALIDAD CALLAO, DISTRITO DE CALLAO, PROVINCIA PROVINCIA CONSTITUCIONAL DEL CALLAO, DEPARTAMENTO CALLAO</t>
  </si>
  <si>
    <t>2509342: ADQUISICION DE TELEVISOR (TELEMEDICINA), COMPUTADORA (TELEMEDICINA), IMPRESORA MULTIFUNCIONAL (TELEMEDICINA) Y SISTEMA DE VIDEOCONFERENCIA; ADEMAS DE OTROS ACTIVOS EN ONCE ESTABLECIMIENTOS DE SALUD I.4, ESTABLECIMIENTOS DE SALUD I.2, ESTABLECIMIENTOS DE SALUD I.3 EN LA LOCALIDAD CALLAO, DISTRITO DE CALLAO, PROVINCIA PROVINCIA CONSTITUCIONAL DEL CALLAO, DEPARTAMENTO CALLAO</t>
  </si>
  <si>
    <t>2509343: ADQUISICION DE TELEVISOR (TELEMEDICINA), COMPUTADORA (TELEMEDICINA), IMPRESORA MULTIFUNCIONAL (TELEMEDICINA) Y SISTEMA DE VIDEOCONFERENCIA; ADEMAS DE OTROS ACTIVOS EN DOCE ESTABLECIMIENTOS DE SALUD I.4, ESTABLECIMIENTOS DE SALUD I.3 DISTRITO DE CUSCO, PROVINCIA CUSCO, DEPARTAMENTO CUSCO</t>
  </si>
  <si>
    <t>2509351: ADQUISICION DE TELEVISOR (TELEMEDICINA), COMPUTADORA (TELEMEDICINA), IMPRESORA MULTIFUNCIONAL (TELEMEDICINA) Y SISTEMA DE VIDEOCONFERENCIA; ADEMAS DE OTROS ACTIVOS EN TRECE ESTABLECIMIENTOS DE SALUD I.4, ESTABLECIMIENTOS DE SALUD I.3 DISTRITO DE CUSCO, PROVINCIA CUSCO, DEPARTAMENTO CUSCO</t>
  </si>
  <si>
    <t>2509352: ADQUISICION DE TELEVISOR (TELEMEDICINA), COMPUTADORA (TELEMEDICINA), IMPRESORA MULTIFUNCIONAL (TELEMEDICINA) Y SISTEMA DE VIDEOCONFERENCIA; ADEMAS DE OTROS ACTIVOS EN DOCE ESTABLECIMIENTOS DE SALUD I.4, ESTABLECIMIENTOS DE SALUD I.3 DISTRITO DE HUANCAVELICA, PROVINCIA HUANCAVELICA, DEPARTAMENTO HUANCAVELICA</t>
  </si>
  <si>
    <t>2509354: ADQUISICION DE TELEVISOR (TELEMEDICINA), COMPUTADORA (TELEMEDICINA), IMPRESORA MULTIFUNCIONAL (TELEMEDICINA) Y SISTEMA DE VIDEOCONFERENCIA; ADEMAS DE OTROS ACTIVOS EN TRECE ESTABLECIMIENTOS DE SALUD I.4, ESTABLECIMIENTOS DE SALUD I.3 DISTRITO DE HUANCAVELICA, PROVINCIA HUANCAVELICA, DEPARTAMENTO HUANCAVELICA</t>
  </si>
  <si>
    <t>2509355: ADQUISICION DE TELEVISOR (TELEMEDICINA), COMPUTADORA (TELEMEDICINA), IMPRESORA MULTIFUNCIONAL (TELEMEDICINA) Y SISTEMA DE VIDEOCONFERENCIA; ADEMAS DE OTROS ACTIVOS EN TRECE ESTABLECIMIENTOS DE SALUD I.4, ESTABLECIMIENTOS DE SALUD I.3 DISTRITO DE TRUJILLO, PROVINCIA TRUJILLO, DEPARTAMENTO LA LIBERTAD</t>
  </si>
  <si>
    <t>2509360: ADQUISICION DE TELEVISOR (TELEMEDICINA), COMPUTADORA (TELEMEDICINA), IMPRESORA MULTIFUNCIONAL (TELEMEDICINA) Y SISTEMA DE VIDEOCONFERENCIA; ADEMAS DE OTROS ACTIVOS EN TRECE ESTABLECIMIENTOS DE SALUD I.2, ESTABLECIMIENTOS DE SALUD I.3 DISTRITO DE ILO, PROVINCIA ILO, DEPARTAMENTO MOQUEGUA</t>
  </si>
  <si>
    <t>2509361: ADQUISICION DE TELEVISOR (TELEMEDICINA), COMPUTADORA (TELEMEDICINA), IMPRESORA MULTIFUNCIONAL (TELEMEDICINA) Y SISTEMA DE VIDEOCONFERENCIA; ADEMAS DE OTROS ACTIVOS EN TRECE ESTABLECIMIENTOS DE SALUD I.4, ESTABLECIMIENTOS DE SALUD I.3 DISTRITO DE LAMBAYEQUE, PROVINCIA LAMBAYEQUE, DEPARTAMENTO LAMBAYEQUE</t>
  </si>
  <si>
    <t>2509366: ADQUISICION DE TELEVISOR (TELEMEDICINA), COMPUTADORA (TELEMEDICINA), IMPRESORA MULTIFUNCIONAL (TELEMEDICINA) Y SISTEMA DE VIDEOCONFERENCIA; ADEMAS DE OTROS ACTIVOS EN VEINTIUN ESTABLECIMIENTOS DE SALUD I.4, ESTABLECIMIENTOS DE SALUD I.3 DISTRITO DE SIMON BOLIVAR, PROVINCIA PASCO, DEPARTAMENTO PASCO</t>
  </si>
  <si>
    <t>2509371: ADQUISICION DE TELEVISOR (TELEMEDICINA), COMPUTADORA (TELEMEDICINA), IMPRESORA MULTIFUNCIONAL (TELEMEDICINA) Y SISTEMA DE VIDEOCONFERENCIA; ADEMAS DE OTROS ACTIVOS EN TRECE ESTABLECIMIENTOS DE SALUD I.4, ESTABLECIMIENTOS DE SALUD I.3 DISTRITO DE PIURA, PROVINCIA PIURA, DEPARTAMENTO PIURA</t>
  </si>
  <si>
    <t>2509380: ADQUISICION DE TELEVISOR (TELEMEDICINA), COMPUTADORA (TELEMEDICINA), IMPRESORA MULTIFUNCIONAL (TELEMEDICINA) Y SISTEMA DE VIDEOCONFERENCIA; ADEMAS DE OTROS ACTIVOS EN TRECE ESTABLECIMIENTOS DE SALUD I.3 DISTRITO DE LAMBAYEQUE, PROVINCIA LAMBAYEQUE, DEPARTAMENTO LAMBAYEQUE</t>
  </si>
  <si>
    <t>2509386: ADQUISICION DE TELEVISOR (TELEMEDICINA), COMPUTADORA (TELEMEDICINA), IMPRESORA MULTIFUNCIONAL (TELEMEDICINA) Y SISTEMA DE VIDEOCONFERENCIA; ADEMAS DE OTROS ACTIVOS EN DOCE ESTABLECIMIENTOS DE SALUD I.4, ESTABLECIMIENTOS DE SALUD I.3 DISTRITO DE PIURA, PROVINCIA PIURA, DEPARTAMENTO PIURA</t>
  </si>
  <si>
    <t>2509395: ADQUISICION DE TELEVISOR (TELEMEDICINA), COMPUTADORA (TELEMEDICINA), IMPRESORA MULTIFUNCIONAL (TELEMEDICINA) Y SISTEMA DE VIDEOCONFERENCIA; ADEMAS DE OTROS ACTIVOS EN QUINCE ESTABLECIMIENTOS DE SALUD I.4, ESTABLECIMIENTOS DE SALUD I.3 DISTRITO DE PUNO, PROVINCIA PUNO, DEPARTAMENTO PUNO</t>
  </si>
  <si>
    <t>2509397: ADQUISICION DE TELEVISOR (TELEMEDICINA), COMPUTADORA (TELEMEDICINA), IMPRESORA MULTIFUNCIONAL (TELEMEDICINA) Y SISTEMA DE VIDEOCONFERENCIA; ADEMAS DE OTROS ACTIVOS EN DOCE ESTABLECIMIENTOS DE SALUD I.3 EN LA LOCALIDAD LIMA, DISTRITO DE LIMA, PROVINCIA LIMA, DEPARTAMENTO LIMA</t>
  </si>
  <si>
    <t>2509403: ADQUISICION DE SISTEMA MAPA, TELEVISOR (TELEMEDICINA), COMPUTADORA (TELEMEDICINA) Y IMPRESORA MULTIFUNCIONAL (TELEMEDICINA); ADEMAS DE OTROS ACTIVOS EN TRECE ESTABLECIMIENTOS DE SALUD I.3 EN LA LOCALIDAD LIMA, DISTRITO DE LIMA, PROVINCIA LIMA, DEPARTAMENTO LIMA</t>
  </si>
  <si>
    <t>2509405: ADQUISICION DE TELEVISOR (TELEMEDICINA), COMPUTADORA (TELEMEDICINA), IMPRESORA MULTIFUNCIONAL (TELEMEDICINA) Y SISTEMA DE VIDEOCONFERENCIA; ADEMAS DE OTROS ACTIVOS EN DIEZ ESTABLECIMIENTOS DE SALUD I.4, ESTABLECIMIENTOS DE SALUD I.3 DISTRITO DE PUNO, PROVINCIA PUNO, DEPARTAMENTO PUNO</t>
  </si>
  <si>
    <t>2509408: ADQUISICION DE TELEVISOR (TELEMEDICINA), COMPUTADORA (TELEMEDICINA), IMPRESORA MULTIFUNCIONAL (TELEMEDICINA) Y SISTEMA DE VIDEOCONFERENCIA; ADEMAS DE OTROS ACTIVOS EN CATORCE ESTABLECIMIENTOS DE SALUD I.4, ESTABLECIMIENTOS DE SALUD I.3 DISTRITO DE MOYOBAMBA, PROVINCIA MOYOBAMBA, DEPARTAMENTO SAN MARTIN</t>
  </si>
  <si>
    <t>2509412: ADQUISICION DE TELEVISOR (TELEMEDICINA), COMPUTADORA (TELEMEDICINA), IMPRESORA MULTIFUNCIONAL (TELEMEDICINA) Y SISTEMA DE VIDEOCONFERENCIA; ADEMAS DE OTROS ACTIVOS EN ONCE ESTABLECIMIENTOS DE SALUD I.3 EN LA LOCALIDAD LIMA, DISTRITO DE LIMA, PROVINCIA LIMA, DEPARTAMENTO LIMA</t>
  </si>
  <si>
    <t>2509419: ADQUISICION DE TELEVISOR (TELEMEDICINA), COMPUTADORA (TELEMEDICINA), IMPRESORA MULTIFUNCIONAL (TELEMEDICINA) Y SISTEMA DE VIDEOCONFERENCIA; ADEMAS DE OTROS ACTIVOS EN DIEZ ESTABLECIMIENTOS DE SALUD I.3 EN LA LOCALIDAD LIMA, DISTRITO DE LIMA, PROVINCIA LIMA, DEPARTAMENTO LIMA</t>
  </si>
  <si>
    <t>2509420: ADQUISICION DE TELEVISOR (TELEMEDICINA), COMPUTADORA (TELEMEDICINA), IMPRESORA MULTIFUNCIONAL (TELEMEDICINA) Y SISTEMA DE VIDEOCONFERENCIA; ADEMAS DE OTROS ACTIVOS EN OCHO ESTABLECIMIENTOS DE SALUD I.4, ESTABLECIMIENTOS DE SALUD I.3 EN LA LOCALIDAD VITARTE, DISTRITO DE ATE, PROVINCIA LIMA, DEPARTAMENTO LIMA</t>
  </si>
  <si>
    <t>2509423: ADQUISICION DE TELEVISOR (TELEMEDICINA), COMPUTADORA (TELEMEDICINA), IMPRESORA MULTIFUNCIONAL (TELEMEDICINA) Y SISTEMA DE VIDEOCONFERENCIA; ADEMAS DE OTROS ACTIVOS EN DIECISEIS ESTABLECIMIENTOS DE SALUD I.4, ESTABLECIMIENTOS DE SALUD I.3 EN LA LOCALIDAD VITARTE, DISTRITO DE ATE, PROVINCIA LIMA, DEPARTAMENTO LIMA</t>
  </si>
  <si>
    <t>2509431: ADQUISICION DE TELEVISOR (TELEMEDICINA), COMPUTADORA (TELEMEDICINA), IMPRESORA MULTIFUNCIONAL (TELEMEDICINA) Y SISTEMA DE VIDEOCONFERENCIA; ADEMAS DE OTROS ACTIVOS EN DOCE ESTABLECIMIENTOS DE SALUD I.4, ESTABLECIMIENTOS DE SALUD I.2, ESTABLECIMIENTOS DE SALUD I.3 DISTRITO DE MOYOBAMBA, PROVINCIA MOYOBAMBA, DEPARTAMENTO SAN MARTIN</t>
  </si>
  <si>
    <t>2509436: ADQUISICION DE TELEVISOR (TELEMEDICINA), COMPUTADORA (TELEMEDICINA), IMPRESORA MULTIFUNCIONAL (TELEMEDICINA) Y SISTEMA DE VIDEOCONFERENCIA; ADEMAS DE OTROS ACTIVOS EN ONCE ESTABLECIMIENTOS DE SALUD I.4, ESTABLECIMIENTOS DE SALUD I.2, ESTABLECIMIENTOS DE SALUD I.3 DISTRITO DE TACNA, PROVINCIA TACNA, DEPARTAMENTO TACNA</t>
  </si>
  <si>
    <t>2509438: ADQUISICION DE TELEVISOR (TELEMEDICINA), COMPUTADORA (TELEMEDICINA), IMPRESORA MULTIFUNCIONAL (TELEMEDICINA) Y SISTEMA DE VIDEOCONFERENCIA; ADEMAS DE OTROS ACTIVOS EN ONCE ESTABLECIMIENTOS DE SALUD I.4, ESTABLECIMIENTOS DE SALUD I.3 EN LA LOCALIDAD INDEPENDENCIA, DISTRITO DE INDEPENDENCIA, PROVINCIA LIMA, DEPARTAMENTO LIMA</t>
  </si>
  <si>
    <t>2509440: ADQUISICION DE TELEVISOR (TELEMEDICINA), COMPUTADORA (TELEMEDICINA), IMPRESORA MULTIFUNCIONAL (TELEMEDICINA) Y SISTEMA DE VIDEOCONFERENCIA; ADEMAS DE OTROS ACTIVOS EN DOCE ESTABLECIMIENTOS DE SALUD I.4, ESTABLECIMIENTOS DE SALUD I.2, ESTABLECIMIENTOS DE SALUD I.3 DISTRITO DE TACNA, PROVINCIA TACNA, DEPARTAMENTO TACNA</t>
  </si>
  <si>
    <t>2509442: ADQUISICION DE TELEVISOR (TELEMEDICINA), COMPUTADORA (TELEMEDICINA), IMPRESORA MULTIFUNCIONAL (TELEMEDICINA) Y SISTEMA DE VIDEOCONFERENCIA; ADEMAS DE OTROS ACTIVOS EN DOCE ESTABLECIMIENTOS DE SALUD I.4, ESTABLECIMIENTOS DE SALUD I.2, ESTABLECIMIENTOS DE SALUD I.3 EN LA LOCALIDAD INDEPENDENCIA, DISTRITO DE INDEPENDENCIA, PROVINCIA LIMA, DEPARTAMENTO LIMA</t>
  </si>
  <si>
    <t>2509444: ADQUISICION DE TELEVISOR (TELEMEDICINA), COMPUTADORA (TELEMEDICINA), IMPRESORA MULTIFUNCIONAL (TELEMEDICINA) Y SISTEMA DE VIDEOCONFERENCIA; ADEMAS DE OTROS ACTIVOS EN DIEZ ESTABLECIMIENTOS DE SALUD I.2, ESTABLECIMIENTOS DE SALUD I.3 DISTRITO DE TUMBES, PROVINCIA TUMBES, DEPARTAMENTO TUMBES</t>
  </si>
  <si>
    <t>2509445: ADQUISICION DE TELEVISOR (TELEMEDICINA), COMPUTADORA (TELEMEDICINA), IMPRESORA MULTIFUNCIONAL (TELEMEDICINA) Y SISTEMA DE VIDEOCONFERENCIA; ADEMAS DE OTROS ACTIVOS EN ONCE ESTABLECIMIENTOS DE SALUD I.4, ESTABLECIMIENTOS DE SALUD I.2, ESTABLECIMIENTOS DE SALUD I.3 DISTRITO DE TUMBES, PROVINCIA TUMBES, DEPARTAMENTO TUMBES</t>
  </si>
  <si>
    <t>2509446: ADQUISICION DE TELEVISOR (TELEMEDICINA), COMPUTADORA (TELEMEDICINA), IMPRESORA MULTIFUNCIONAL (TELEMEDICINA) Y SISTEMA DE VIDEOCONFERENCIA; ADEMAS DE OTROS ACTIVOS EN DOCE ESTABLECIMIENTOS DE SALUD I.4, ESTABLECIMIENTOS DE SALUD I.3 EN LA LOCALIDAD BARRANCO, DISTRITO DE BARRANCO, PROVINCIA LIMA, DEPARTAMENTO LIMA</t>
  </si>
  <si>
    <t>2509447: ADQUISICION DE TELEVISOR (TELEMEDICINA), COMPUTADORA (TELEMEDICINA), IMPRESORA MULTIFUNCIONAL (TELEMEDICINA) Y SISTEMA DE VIDEOCONFERENCIA; ADEMAS DE OTROS ACTIVOS EN TRECE ESTABLECIMIENTOS DE SALUD I.4, ESTABLECIMIENTOS DE SALUD I.3 EN LA LOCALIDAD BARRANCO, DISTRITO DE BARRANCO, PROVINCIA LIMA, DEPARTAMENTO LIMA</t>
  </si>
  <si>
    <t>2509449: ADQUISICION DE TELEVISOR (TELEMEDICINA), COMPUTADORA (TELEMEDICINA), IMPRESORA MULTIFUNCIONAL (TELEMEDICINA) Y SISTEMA DE VIDEOCONFERENCIA; ADEMAS DE OTROS ACTIVOS EN DIEZ ESTABLECIMIENTOS DE SALUD I.4, ESTABLECIMIENTOS DE SALUD I.2, ESTABLECIMIENTOS DE SALUD I.3 DISTRITO DE YARINACOCHA, PROVINCIA CORONEL PORTILLO, DEPARTAMENTO UCAYALI</t>
  </si>
  <si>
    <t>2509452: ADQUISICION DE TELEVISOR (TELEMEDICINA), COMPUTADORA (TELEMEDICINA), IMPRESORA MULTIFUNCIONAL (TELEMEDICINA) Y SISTEMA DE VIDEOCONFERENCIA; ADEMAS DE OTROS ACTIVOS EN DIEZ ESTABLECIMIENTOS DE SALUD I.2, ESTABLECIMIENTOS DE SALUD I.3 DISTRITO DE YARINACOCHA, PROVINCIA CORONEL PORTILLO, DEPARTAMENTO UCAYALI</t>
  </si>
  <si>
    <t>2514327: ADQUISICION DE CONCENTRADOR DE OXIGENO, EQUIPO DE RAYOS X DIGITAL, ASPIRADOR DE SECRECIONES Y MONITOR DE FUNCIONES VITALES; ADEMAS DE OTROS ACTIVOS EN DOS ESTABLECIMIENTOS DE SALUD II.1, ESTABLECIMIENTOS DE SALUD II.2 A NIVEL DEPARTAMENTAL (HUANUCO)</t>
  </si>
  <si>
    <t>2515742: ADQUISICION DE CONCENTRADOR DE OXIGENO, EQUIPO DE RAYOS X DIGITAL, MONITOR DE FUNCIONES VITALES Y ASPIRADOR DE SECRECIONES; ADEMAS DE OTROS ACTIVOS EN DOS ESTABLECIMIENTOS DE SALUD II.1, ESTABLECIMIENTOS DE SALUD II.2 A NIVEL DEPARTAMENTAL (HUANCAVELICA)</t>
  </si>
  <si>
    <t>2516089: ADQUISICION DE BOMBA DE INFUSION, MONITOR DE FUNCIONES VITALES, REFRIGERADORA Y PULSIOXIMETRO; ADEMAS DE OTROS ACTIVOS EN DOS ESTABLECIMIENTOS DE SALUD II.2 A NIVEL DEPARTAMENTAL (APURIMAC)</t>
  </si>
  <si>
    <t>2516867: ADQUISICION DE BOMBA DE INFUSION, MONITOR DE FUNCIONES VITALES, REFRIGERADORA Y PULSIOXIMETRO; ADEMAS DE OTROS ACTIVOS EN EL(LA) EESS HOSP. ROMAN EGOAVIL PANDO VILLA RICA - VILLA RICA DISTRITO DE VILLA RICA, PROVINCIA OXAPAMPA, DEPARTAMENTO PASCO</t>
  </si>
  <si>
    <t>2516868: ADQUISICION DE BOMBA DE INFUSION, MONITOR DE FUNCIONES VITALES, REFRIGERADORA Y PULSIOXIMETRO; ADEMAS DE OTROS ACTIVOS EN EL(LA) EESS HOSPITAL HIPOLITO UNANUE DE TACNA - TACNA DISTRITO DE TACNA, PROVINCIA TACNA, DEPARTAMENTO TACNA</t>
  </si>
  <si>
    <t>2516869: ADQUISICION DE CONCENTRADOR DE OXIGENO, EQUIPO DE RAYOS X DIGITAL, MONITOR DE FUNCIONES VITALES Y ASPIRADOR DE SECRECIONES; ADEMAS DE OTROS ACTIVOS EN EL(LA) EESS HOSPITAL REGIONAL DE AYACUCHO MIGUEL ANGEL MARISCAL LLERENA - AYACUCHO DISTRITO DE AYACUCHO, PROVINCIA HUAMANGA, DEPARTAMENTO AYACUCHO</t>
  </si>
  <si>
    <t>2516870: ADQUISICION DE MONITOR DE FUNCIONES VITALES, ASPIRADOR DE SECRECIONES, CONCENTRADOR DE OXIGENO Y EQUIPO DE RAYOS X DIGITAL; ADEMAS DE OTROS ACTIVOS EN DOS ESTABLECIMIENTOS DE SALUD II.1 A NIVEL DEPARTAMENTAL (CUSCO)</t>
  </si>
  <si>
    <t>2514802: ADQUISICION DE PULSIOXIMETRO, EQUIPO ECOGRAFO, COCHE DE PARO EQUIPADO Y PULSIOXIMETRO; ADEMAS DE OTROS ACTIVOS EN EL(LA) EESS LOS SUREÑOS - PUENTE PIEDRA DISTRITO DE PUENTE PIEDRA, PROVINCIA LIMA, DEPARTAMENTO LIMA</t>
  </si>
  <si>
    <t>2511458: ADQUISICION DE PLANTA GENERADORA DE OXIGENO MEDICINAL Y GRUPO ELECTROGENO; CONSTRUCCION DE CENTRAL DE OXIGENO; EN EL(LA) EESS JOSE GALVEZ - VILLA MARIA DEL TRIUNFO VILLA POETA JOSE GALVEZ DISTRITO DE VILLA MARIA DEL TRIUNFO, PROVINCIA LIMA, DEPARTAMENTO LIMA</t>
  </si>
  <si>
    <t>2462000: REFORZAMIENTO ESTRUCTURAL DE BLOQUE DE INFRAESTRUCTURA; EN EL(LA) EESS INSTITUTO NACIONAL DE ENFERMEDADES NEOPLASICAS - SURQUILLO EN LA LOCALIDAD SURQUILLO, DISTRITO DE SURQUILLO, PROVINCIA LIMA, DEPARTAMENTO LIMA</t>
  </si>
  <si>
    <t>2479765: ADQUISICION DE MESA DE OPERACIONES HIDRAULICA/ELECTRICA, MAQUINA DE ANESTESIA, PULSIOXIMETRO Y ELECTROCARDIOGRAFO; ADEMAS DE OTROS ACTIVOS EN EL(LA) EESS INSTITUTO NACIONAL DE ENFERMEDADES NEOPLASICAS - SURQUILLO EN LA LOCALIDAD SURQUILLO, DISTRITO DE SURQUILLO, PROVINCIA LIMA, DEPARTAMENTO LIMA</t>
  </si>
  <si>
    <t>2088779: FORTALECIMIENTO DE LA ATENCION DE LOS SERVICIOS DE EMERGENCIA Y SERVICIOS ESPECIALIZADOS - NUEVO HOSPITAL EMERGENCIAS VILLA EL SALVADOR</t>
  </si>
  <si>
    <t>Unidad Ejecutora 005-121: INSTITUTO NACIONAL DE SALUD MENTAL</t>
  </si>
  <si>
    <t>2345252: REMODELACION DE AMBIENTE DE ALMACEN O ARCHIVO, REMODELACION DE AMBIENTE U OFICINA DE SEDE ADMINISTRATIVA Y CONSTRUCCION DE SALAS DE REUNIONES O USOS MULTIPLES EN EL(LA) EESS ESPECIALIZADO DE SALUD MENTAL HONORIO DELGADO-HIDEYO NOGUCHI EN EL DISTRITO DE SAN MARTIN DE PORRES, PROVINCIA LIMA, DEPARTAMENTO LIMA</t>
  </si>
  <si>
    <t>Unidad Ejecutora 007-123: INSTITUTO NACIONAL DE CIENCIAS NEUROLOGICAS</t>
  </si>
  <si>
    <t>Unidad Ejecutora 021-137: HOSPITAL CAYETANO HEREDIA</t>
  </si>
  <si>
    <t>2517974: ADQUISICION DE CAMA CLINICA RODABLE Y PULSIOXIMETRO; EN EL(LA) EESS NACIONAL CAYETANO HEREDIA - SAN MARTIN DE PORRES HONORIO DELGADO 262 URBANIZACION INGENIERIA DISTRITO DE SAN MARTIN DE PORRES, PROVINCIA LIMA, DEPARTAMENTO LIMA</t>
  </si>
  <si>
    <t>2183907: MEJORAMIENTO Y AMPLIACION DE LOS SERVICIOS DE SALUD DEL HOSPITAL QUILLABAMBA DISTRITO DE SANTA ANA, PROVINCIA DE LA CONVENCION Y DEPARTAMENTO DE CUSCO</t>
  </si>
  <si>
    <t>2498098: ADQUISICION DE MODULO DE ATENCION TEMPORAL, ELECTROCARDIOGRAFO, BOMBA DE INFUSION Y COCHE DE PARO EQUIPADO; ADEMAS DE OTROS ACTIVOS EN EL(LA) EESS REGIONAL DE ICA - ICA DISTRITO DE ICA, PROVINCIA ICA, DEPARTAMENTO ICA</t>
  </si>
  <si>
    <t>2509736: ADQUISICION DE MONITOR DE FUNCIONES VITALES, CONCENTRADOR DE OXIGENO, EQUIPO DE RAYOS X DIGITAL Y DESFIBRILADOR; ADEMAS DE OTROS ACTIVOS EN DOS ESTABLECIMIENTOS DE SALUD III.1 A NIVEL DEPARTAMENTAL (AREQUIPA)</t>
  </si>
  <si>
    <t>2514769: ADQUISICION DE MONITOR DE FUNCIONES VITALES, CONCENTRADOR DE OXIGENO, EQUIPO DE RAYOS X DIGITAL Y PULSIOXIMETRO; ADEMAS DE OTROS ACTIVOS EN EL(LA) EESS ELEAZAR GUZMAN BARRON - NUEVO CHIMBOTE DISTRITO DE NUEVO CHIMBOTE, PROVINCIA SANTA, DEPARTAMENTO ANCASH</t>
  </si>
  <si>
    <t>2515506: ADQUISICION DE MONITOR DE FUNCIONES VITALES, CONCENTRADOR DE OXIGENO, PULSIOXIMETRO Y EQUIPO ECOGRAFO - ULTRASONIDO; ADEMAS DE OTROS ACTIVOS EN EL(LA) EESS HOSPITAL DE APOYO II-SULLANA - SULLANA DISTRITO DE SULLANA, PROVINCIA SULLANA, DEPARTAMENTO PIURA</t>
  </si>
  <si>
    <t>2515622: ADQUISICION DE MONITOR DE FUNCIONES VITALES, CONCENTRADOR DE OXIGENO, PULSIOXIMETRO Y EQUIPO ECOGRAFO; ADEMAS DE OTROS ACTIVOS EN EL(LA) EESS HOSPITAL AMAZONICO - YARINACOCHA - YARINACOCHA DISTRITO DE YARINACOCHA, PROVINCIA CORONEL PORTILLO, DEPARTAMENTO UCAYALI</t>
  </si>
  <si>
    <t>2515844: ADQUISICION DE PULSIOXIMETRO, EQUIPO ECOGRAFO - ULTRASONIDO, CAMA CLINICA RODABLE Y MESA ESPECIAL DE ACERO INOXIDABLE PARA CURACIONES CON TABLERO; ADEMAS DE OTROS ACTIVOS EN DOS ESTABLECIMIENTOS DE SALUD II.1, ESTABLECIMIENTOS DE SALUD II.2 A NIVEL DEPARTAMENTAL (ICA)</t>
  </si>
  <si>
    <t>2516519: ADQUISICION DE PULSIOXIMETRO, EQUIPO ECOGRAFO - ULTRASONIDO, CAMA CLINICA RODABLE Y MESA ESPECIAL DE ACERO INOXIDABLE PARA CURACIONES CON TABLERO; ADEMAS DE OTROS ACTIVOS EN EL(LA) EESS HOSPITAL DE APOYO DEPARTAMENTAL CUSCO - CUSCO DISTRITO DE CUSCO, PROVINCIA CUSCO, DEPARTAMENTO CUSCO</t>
  </si>
  <si>
    <t>2057397: MEJORAMIENTO DE LA CAPACIDAD RESOLUTIVA DEL CENTRO DE SALUD SAN GENARO DE VILLA - MICRORED SAN GENARO DE VILLA - RED BARRANCO CHORRILLOS SURCO - DISA II LIMA SUR</t>
  </si>
  <si>
    <t xml:space="preserve">     005-121: INSTITUTO NACIONAL DE SALUD MENTAL</t>
  </si>
  <si>
    <t xml:space="preserve">     007-123: INSTITUTO NACIONAL DE CIENCIAS NEUROLOGICAS</t>
  </si>
  <si>
    <t xml:space="preserve">     021-137: HOSPITAL CAYETANO HEREDIA</t>
  </si>
  <si>
    <t>2520497: ADQUISICION DE EQUIPO PARA TERAPIA DE ALTO FLUJO; EN EL(LA) EESS DIRECCION GENERAL DE OPERACIONES EN SALUD - EN LA LOCALIDAD LIMA, DISTRITO DE LIMA, PROVINCIA LIMA, DEPARTAMENTO LIMA</t>
  </si>
  <si>
    <t>2520781: ADQUISICION DE PLANTA GENERADORA DE OXIGENO MEDICINAL Y GRUPO ELECTROGENO; EN EL(LA) EESS DIRECCION GENERAL DE OPERACIONES EN SALUD - EN LA LOCALIDAD JESUS MARIA, DISTRITO DE JESUS MARIA, PROVINCIA LIMA, DEPARTAMENTO LIMA</t>
  </si>
  <si>
    <t>Unidad Ejecutora 025-141: HOSPITAL DE APOYO DEPARTAMENTAL MARIA AUXILIADORA</t>
  </si>
  <si>
    <t>2493578: RENOVACION DE CASA DE FUERZA; ADQUISICION DE TOMOGRAFO COMPUTARIZADO MULTICORTE; EN EL(LA) EESS HOSPITAL MARIA AUXILIADORA - SAN JUAN DE MIRAFLORES EN LA LOCALIDAD CIUDAD DE DIOS, DISTRITO DE SAN JUAN DE MIRAFLORES, PROVINCIA LIMA, DEPARTAMENTO LIMA</t>
  </si>
  <si>
    <t>2520063: ADQUISICION DE CABINA DE FLUJO LAMINAR VERTICAL; EN EL(LA) EESS HOSPITAL DE APOYO SANTA ROSA - PUEBLO LIBRE EN LA LOCALIDAD PUEBLO LIBRE, DISTRITO DE PUEBLO LIBRE, PROVINCIA LIMA, DEPARTAMENTO LIMA</t>
  </si>
  <si>
    <t>2194935: MEJORAMIENTO DE LOS SERVICIOS DE SALUD DEL HOSPITAL DE HUARMEY, DISTRITO DE HUARMEY, PROVINCIA DE HUARMEY-REGION ANCASH</t>
  </si>
  <si>
    <t>2286124: MEJORAMIENTO DE LOS SERVICIOS DE SALUD DEL ESTABLECIMIENTO DE SALUD HUARI, DISTRITO Y PROVINCIA DE HUARI DEPARTAMENTO DE ANCASH</t>
  </si>
  <si>
    <t>2327370: MEJORAMIENTO DE LA CAPACIDAD RESOLUTIVA DE LOS ESTABLECIMIENTOS DE SALUD DE LA PROVINCIA DE CHUMBIVILCAS, MEDIANTE LA INSTALACION DE SERVICIOS DE ATENCION PRE-HOSPITALARIA Y TELESALUD, EN EL MARCO DE LAS RIAPS. DEPARTAMENTO DE CUSCO</t>
  </si>
  <si>
    <t xml:space="preserve">     025-141: HOSPITAL DE APOYO DEPARTAMENTAL MARIA
                   AUXILIADORA</t>
  </si>
  <si>
    <t>2425167: RENOVACION DE SUBESTACION; EN EL(LA) EESS INSTITUTO NACIONAL DE ENFERMEDADES NEOPLASICAS - SURQUILLO EN LA LOCALIDAD SURQUILLO, DISTRITO DE SURQUILLO, PROVINCIA LIMA, DEPARTAMENTO LIMA</t>
  </si>
  <si>
    <t>2495555: RENOVACION DE RESERVORIO; EN EL(LA) EESS INSTITUTO NACIONAL DE ENFERMEDADES NEOPLASICAS - SURQUILLO EN LA LOCALIDAD SURQUILLO, DISTRITO DE SURQUILLO, PROVINCIA LIMA, DEPARTAMENTO LIMA</t>
  </si>
  <si>
    <t>2502158: ADQUISICION DE CAMARA DE FLUJO LAMINAR; EN EL(LA) EESS INSTITUTO NACIONAL DE ENFERMEDADES NEOPLASICAS - SURQUILLO EN LA LOCALIDAD SURQUILLO, DISTRITO DE SURQUILLO, PROVINCIA LIMA, DEPARTAMENTO LIMA</t>
  </si>
  <si>
    <t>2481767: ADQUISICION DE ELECTROENCEFALOGRAFO, BOMBA DE INFUSION, ELECTROCARDIOGRAFO Y NEBULIZADOR; ADEMAS DE OTROS ACTIVOS EN EL(LA) EESS INSTITUTO NACIONAL DE CIENCIAS NEUROLOGICAS - LIMA EN LA LOCALIDAD LIMA, DISTRITO DE LIMA, PROVINCIA LIMA, DEPARTAMENTO LIMA</t>
  </si>
  <si>
    <t>2522251: ADQUISICION DE CAMA CLINICA RODABLE; EN EL(LA) EESS NACIONAL CAYETANO HEREDIA - SAN MARTIN DE PORRES EN LA LOCALIDAD SAN MARTIN DE PORRES, DISTRITO DE SAN MARTIN DE PORRES, PROVINCIA LIMA, DEPARTAMENTO LIMA</t>
  </si>
  <si>
    <t>2522071: ADQUISICION DE PROCESADOR AUTOMATICO DE TEJIDOS; EN EL(LA) EESS HOSPITAL MARIA AUXILIADORA - SAN JUAN DE MIRAFLORES EN LA LOCALIDAD CIUDAD DE DIOS, DISTRITO DE SAN JUAN DE MIRAFLORES, PROVINCIA LIMA, DEPARTAMENTO LIMA</t>
  </si>
  <si>
    <t>Unidad Ejecutora 036-522: HOSPITAL CARLOS LANFRANCIO LA HOZ</t>
  </si>
  <si>
    <t>2521161: ADQUISICION DE CONGELADORA; EN EL(LA) EESS HOSPITAL CARLOS LANFRANCO LA HOZ - PUENTE PIEDRA EN LA LOCALIDAD PUENTE PIEDRA, DISTRITO DE PUENTE PIEDRA, PROVINCIA LIMA, DEPARTAMENTO LIMA</t>
  </si>
  <si>
    <t>2521299: ADQUISICION DE CENTRIFUGA PARA TUBOS, CENTRIFUGA PARA TUBOS, CENTRIFUGA PARA TUBOS Y MICROSCOPIO BINOCULAR; ADEMAS DE OTROS ACTIVOS EN EL(LA) EESS HOSPITAL CARLOS LANFRANCO LA HOZ - PUENTE PIEDRA EN LA LOCALIDAD PUENTE PIEDRA, DISTRITO DE PUENTE PIEDRA, PROVINCIA LIMA, DEPARTAMENTO LIMA</t>
  </si>
  <si>
    <t>2469195: MEJORAMIENTO Y AMPLIACION DE LOS SERVICIOS DE SALUD DEL ESTABLECIMIENTO DE SALUD NUEVO ANDOAS, DISTRITO DE ANDOAS - PROVINCIA DE DATEM DEL MARAÑON - DEPARTAMENTO DE LORETO</t>
  </si>
  <si>
    <t>2474925: MEJORAMIENTO Y AMPLIACION DE LOS SERVICIOS DE SALUD DEL ESTABLECIMIENTO DE SALUD 12 DE OCTUBRE, LOCALIDAD 12 DE OCTUBRE DEL DISTRITO DE TIGRE - PROVINCIA DE LORETO - DEPARTAMENTO DE LORETO</t>
  </si>
  <si>
    <t>2475091: CREACION DE LOS SERVICIOS DE SALUD DEL PRIMER NIVEL DE COMPLEJIDAD EN LA COMUNIDAD NATIVA DE MAYURIAGA MAYURIAGA DEL DISTRITO DE MORONA - PROVINCIA DE DATEM DEL MARAÑON - DEPARTAMENTO DE LORETO</t>
  </si>
  <si>
    <t>2475435: MEJORAMIENTO Y AMPLIACION DE LOS SERVICIOS DE SALUD DEL ESTABLECIMIENTO DE SALUD ALIANZA CRISTIANA DEL DISTRITO DE ANDOAS - PROVINCIA DE DATEM DEL MARAÑON - DEPARTAMENTO DE LORETO</t>
  </si>
  <si>
    <t>2479465: MEJORAMIENTO Y AMPLIACION DE LOS SERVICIOS DE SALUD DEL PUESTO DE SALUD NUEVA JERUSALEN DISTRITO DE TROMPETEROS - PROVINCIA DE LORETO - DEPARTAMENTO DE LORETO</t>
  </si>
  <si>
    <t>2479733: CREACION DE LOS SERVICIOS DE SALUD DEL PRIMER NIVEL DE COMPLEJIDAD EN LA COMUNIDAD NATIVA DE LA PETROLERA, DISTRITO DE URARINAS - PROVINCIA DE LORETO - DEPARTAMENTO DE LORETO</t>
  </si>
  <si>
    <t>2479767: MEJORAMIENTO DEL SERVICIO DE SALUD DEL PUESTO DE SALUD PAMPA HERMOSA DE TROMPETEROS, DISTRITO DE TROMPETEROS - PROVINCIA DE LORETO - DEPARTAMENTO DE LORETO</t>
  </si>
  <si>
    <t>2479930: CREACION DE LOS SERVICIOS DE SALUD DEL PRIMER NIVEL DE COMPLEJIDAD EN LA COMUNIDAD NATIVA ANTIOQUIA DEL DISTRITO DE TROMPETEROS - PROVINCIA DE LORETO - DEPARTAMENTO DE LORETO</t>
  </si>
  <si>
    <t>2521713: CREACION DE LOS SERVICIOS DE SALUD BASICOS EN LA COMUNIDAD NATIVA NUEVA ALIANZA DEL DISTRITO DE URARINAS - PROVINCIA DE LORETO - DEPARTAMENTO DE LORETO</t>
  </si>
  <si>
    <t xml:space="preserve">     036-522: HOSPITAL CARLOS LANFRANCO LA HOZ</t>
  </si>
  <si>
    <t>2426525: ADQUISICION DE MICROSCOPIO BINOCULAR, MICROSCOPIO BINOCULAR, MICROSCOPIO BINOCULAR, MICROSCOPIO BINOCULAR, MICROSCOPIO BINOCULAR, MICROSCOPIO BINOCULAR, MICROTOMOS, MICROSCOPIO BINOCULAR, INCUBADORA PARA CULTIVO MICROBIOLOGICO, MICROSCOPIO BINOCULAR, INCUBADORA PARA CULTIVO MICROBIOLOGICO, INCUBADORA PARA CULTIVO MICROBIOLOGICO, CENTRIFUGAS, CENTRIFUGAS, ESTERILIZADOR DE VAPOR, CENTRIFUGAS, CENTRIFUGAS, CENTRIFUGAS, INCUBADORA PARA CULTIVO MICROBIOLOGICO, UNIDADES DE MONITOREO DE SIGNOS VITALES</t>
  </si>
  <si>
    <t>2344910: MEJORAMIENTO Y AMPLIACION DE SERVICIOS DE SALUD DEL HOSPITAL DE CHINCHEROS II-1, RED DE SALUD VIRGEN DE COCHARCAS, DISTRITO DE CHINCHEROS - PROVINCIA DE CHINCHEROS - DEPARTAMENTO DE APURIMAC</t>
  </si>
  <si>
    <t>2427376: MEJORAMIENTO Y AMPLIACION DE LOS SERVICIOS DE SALUD DEL HOSPITAL DE APOYO TOMAS LAFORA, GUADALUPE DEL DISTRITO DE GUADALUPE - PROVINCIA DE PACASMAYO - DEPARTAMENTO DE LA LIBERTAD</t>
  </si>
  <si>
    <t>2427400: MEJORAMIENTO Y AMPLIACION SERVICIOS DE SALUD DEL CENTRO DE SALUD ENRIQUE MONTENEGRO SAN JUAN DE LURIGANCHO DEL DISTRITO DE SAN JUAN DE LURIGANCHO - PROVINCIA DE LIMA - DEPARTAMENTO DE LIMA</t>
  </si>
  <si>
    <t>2521122: ADQUISICION DE EQUIPO ECOGRAFO - ULTRASONIDO, MONITOR FETAL, MONITOR FETAL Y MONITOR FETAL; ADEMAS DE OTROS ACTIVOS EN SEIS ESTABLECIMIENTOS DE SALUD I.4 A NIVEL DISTRITAL (LIMA - LIMA - INDEPENDENCIA)</t>
  </si>
  <si>
    <t>2524166: ADQUISICION DE BALANZA DIGITAL CON TALLIMETRO, PULSIOXIMETRO, MESA PARA EXAMEN Y CURACIONES Y MESA DE ACERO INOXIDABLE RODABLE PARA MULTIPLES USOS; ADEMAS DE OTROS ACTIVOS EN EL(LA) EESS TAHUANTINSUYO BAJO - INDEPENDENCIA EN LA LOCALIDAD INDEPENDENCIA, DISTRITO DE INDEPENDENCIA, PROVINCIA LIMA, DEPARTAMENTO LIMA</t>
  </si>
  <si>
    <t>2524182: ADQUISICION DE PULSIOXIMETRO, EQUIPO ECOGRAFO, COCHE DE PARO EQUIPADO Y PULSIOXIMETRO; ADEMAS DE OTROS ACTIVOS EN EL(LA) EESS VILLA ESTELA - ANCON EN LA LOCALIDAD ANCON, DISTRITO DE ANCON, PROVINCIA LIMA, DEPARTAMENTO LIMA</t>
  </si>
  <si>
    <t>2524187: ADQUISICION DE PULSIOXIMETRO, EQUIPO ECOGRAFO, COCHE DE PARO EQUIPADO Y PULSIOXIMETRO; ADEMAS DE OTROS ACTIVOS EN EL(LA) EESS ERMITAÑO BAJO - INDEPENDENCIA EN LA LOCALIDAD INDEPENDENCIA, DISTRITO DE INDEPENDENCIA, PROVINCIA LIMA, DEPARTAMENTO LIMA</t>
  </si>
  <si>
    <t>2525365: ADQUISICION DE GRUPO ELECTROGENO, GRUPO ELECTROGENO Y GRUPO ELECTROGENO; EN EL(LA) EESS HOSPITAL DE APOYO CARABAYLLO - CARABAYLLO DISTRITO DE CARABAYLLO, PROVINCIA LIMA, DEPARTAMENTO LIMA</t>
  </si>
  <si>
    <t>2518107: ADQUISICION DE REFRIGERADORA; EN EL(LA) EESS HOSPITAL DE MEDIANA COMPLEJIDAD JOSE AGURTO TELLO - LURIGANCHO EN LA LOCALIDAD CHOSICA, DISTRITO DE LURIGANCHO, PROVINCIA LIMA, DEPARTAMENTO LIMA</t>
  </si>
  <si>
    <t>2467261: ADQUISICION DE EQUIPO DE AIRE ACONDICIONADO, ANALIZADOR BIOQUIMICO, ARMARIOS PARA USO HOSPITALARIO, ASPIRADOR DE SECRECIONES, BOMBA DE INFUSION, CAMARA DE FLUJO LAMINAR, CAMAS, CAMILLAS CON RUEDAS O ACCESORIOS PARA EL TRANSPORTE DE PACIENTES, CARRITOS DE HISTORIAS CLINICAS O ACCESORIOS, CENTRIFUGA, MESAS MOVILES, REFRIGERADORA CONSERVADORA DE MEDICAMENTOS, EQUIPO ELECTROCARDIOGRAFO, ELECTROFORESIS COMPUTARIZADA, ESTUFA DE LABORATORIO, LAMPARA CIALITICA, LARINGOSCOPIOS O ACCESORIOS</t>
  </si>
  <si>
    <t>2386577: MEJORAMIENTO DE LOS SERVICIOS DE SALUD DEL HOSPITAL DE APOYO YUNGAY, DISTRITO Y PROVINCIA DE YUNGAY, DEPARTAMENTO ANCASH  /2</t>
  </si>
  <si>
    <t>Unidad Ejecutora 011-127: INSTITUTO NACIONAL MATERNO PERINATAL</t>
  </si>
  <si>
    <t>2525356: ADQUISICION DE EQUIPO DE EMISIONES OTOACUSTICAS, EQUIPO DE EMISIONES OTOACUSTICAS, PULSIOXIMETRO Y PULSIOXIMETRO; ADEMAS DE OTROS ACTIVOS EN EL(LA) EESS INSTITUTO NACIONAL MATERNO PERINATAL - LIMA EN LA LOCALIDAD LIMA, DISTRITO DE LIMA, PROVINCIA LIMA, DEPARTAMENTO LIMA</t>
  </si>
  <si>
    <t>2527245: ADQUISICION DE ELECTROCARDIOGRAFO Y PULSIOXIMETRO; EN EL(LA) EESS NACIONAL CAYETANO HEREDIA - SAN MARTIN DE PORRES AV. HONORIO DELGADO N°262 DISTRITO DE SAN MARTIN DE PORRES, PROVINCIA LIMA, DEPARTAMENTO LIMA</t>
  </si>
  <si>
    <t>2525579: ADQUISICION DE ELECTROBISTURI Y ; EN EL(LA) EESS HOSPITAL DE APOYO SANTA ROSA - PUEBLO LIBRE EN LA LOCALIDAD PUEBLO LIBRE, DISTRITO DE PUEBLO LIBRE, PROVINCIA LIMA, DEPARTAMENTO LIMA</t>
  </si>
  <si>
    <t>2493697: RECONSTRUCCION DE LOS SERVICIOS DE SALUD DEL P.S. LA ESTANCIA, DISTRITO DE OLMOS, PROVINCIA DE LAMBAYEQUE, REGION LAMBAYEQUE</t>
  </si>
  <si>
    <t>2493698: RECONSTRUCCION DE LOS SERVICIOS DE SALUD DEL P.S. DE TALLAPAMPA, DISTRITO DE SALAS, PROVINCIA DE LAMBAYEQUE, REGION LAMBAYEQUE</t>
  </si>
  <si>
    <t>2493706: RECONSTRUCCION DE LOS SERVICIOS DE SALUD DEL P.S. NUEVA ARICA (I-2), DISTRITO DE NUEVA ARICA, PROVINCIA DE CHILCAYO, REGION LAMBAYEQUE.</t>
  </si>
  <si>
    <t>2505654: REHABILITACION Y REPOSICION DE LOS SERVICIOS DE SALUD DEL PUESTO DE HUACACHI (I-1), DISTRITO DE HUACACHI, PROVINCIA DE HUARI, REGION ANCASH</t>
  </si>
  <si>
    <t>2512661: REHABILITACION Y REPOSICION DE LOS SERVICIOS DE SALUD DEL C.S. LA UNION, DISTRITO DE LA UNION, PROVINCIA PIURA, REGION PIURA</t>
  </si>
  <si>
    <t>2523120: REHABILITACION DE LOS SERVICIOS DE SALUD DEL PUESTO DE SALUD CHASQUITAMBO (1-2), DISTRITO DE COLQUIOC, PROVINCIA DE BOLOGNESI, REGION ANCASH</t>
  </si>
  <si>
    <t>2523479: REHABILITACION DE LOS SERVICIOS DE SALUD DEL CENTRO DE SALUD LANCONES (I-3), DISTRITO DE LANCONES, PROVINCIA DE SULLANA, REGION PIURA</t>
  </si>
  <si>
    <t>2523606: RECONSTRUCCION DE LOS SERVICIOS DE SALUD DEL CENTRO DE SALUD MORO (I-3), DISTRITO DE MORO, PROVINCIA DEL SANTA, REGION ANCASH</t>
  </si>
  <si>
    <t>2523793: REHABILITACION Y REPOSICION DE LOS SERVICIOS DE SALUD DEL CENTRO DE SALUD IGNACIO ESCUDERO, DISTRITO DE IGNACIO ESCUDERO, PROVINCIA DE SULLANA, REGION PIURA.</t>
  </si>
  <si>
    <t>2524644: REHABILITACION Y REPOSICION DE LOS SERVICIOS DE SALUD DEL CENTRO DE SALUD MIGUEL CHECA, DISTRITO DE MIGUEL CHECA, PROVINCIA DE SULLANA, REGION PIURA</t>
  </si>
  <si>
    <t>2487531: ADQUISICION DE PROBADOR DE EFICIENCIA DE FILTRACION DE PARTICULAS Y PROBADOR DE RESISTENCIA RESPIRATORIA; EN EL(LA) CENTRO NACIONAL DE CONTROL DE CALIDAD DEL INSTITUTO NACIONAL DE SALUD EN LA LOCALIDAD CHORRILLOS, DISTRITO DE CHORRILLOS, PROVINCIA LIMA, DEPARTAMENTO LIMA</t>
  </si>
  <si>
    <t>2522534: ADQUISICION DE ESCANER DE TEMPERATURA DE PRECISION Y BALANZA ANALITICA; REMODELACION DE LABORATORIO; EN EL(LA) AREA DE METROLOGIA DEL CENTRO NACIONAL DE CONTROL DE CALIDAD EN LA LOCALIDAD CHORRILLOS, DISTRITO DE CHORRILLOS, PROVINCIA LIMA, DEPARTAMENTO LIMA</t>
  </si>
  <si>
    <t>2526795: ADQUISICION DE ESTACION DE INCLUSION INTEGRADA, MICROTOMO DE ROTACION, MICROSCOPIO (OTROS) Y ESTERILIZADOR POR CALOR SECO; ADEMAS DE OTROS ACTIVOS EN EL(LA) EESS INSTITUTO NACIONAL DE ENFERMEDADES NEOPLASICAS - SURQUILLO EN LA LOCALIDAD SURQUILLO, DISTRITO DE SURQUILLO, PROVINCIA LIMA, DEPARTAMENTO LIMA</t>
  </si>
  <si>
    <t xml:space="preserve">     011-127: INSTITUTO NACIONAL MATERNO PERINATAL</t>
  </si>
  <si>
    <t>Unidad Ejecutora 139-1512: INSTITUTO NACIONAL DE SALUD DEL NIÑO - SAN BORJA</t>
  </si>
  <si>
    <t>2528222: ADQUISICION DE EQUIPO DE RAYOS X Y EQUIPO DE RAYOS X PARA RADIOGRAFIA Y FLUOROSCOPIA; EN EL(LA) EESS INSTITUTO NACIONAL DE SALUD DEL NIÑO-SAN BORJA - SAN BORJA DISTRITO DE SAN BORJA, PROVINCIA LIMA, DEPARTAMENTO LIMA</t>
  </si>
  <si>
    <t xml:space="preserve">    139-1512: INSTITUTO NACIONAL DE SALUD DEL NIÑO - SAN BORJA</t>
  </si>
  <si>
    <t>2532800: ADQUISICION DE MONITOR (LABORATORIO) Y COMPUTADORA (LABORATORIO); EN EL(LA) LABORATORIO DE BIOTECNOLOGIA Y BIOLOGIA MOLECULAR DEL CENTRO NACIONAL DE SALUD PUBLICA DISTRITO DE CHORRILLOS, PROVINCIA LIMA, DEPARTAMENTO LIMA</t>
  </si>
  <si>
    <t>2516061: ADQUISICION DE PULSIOXIMETRO; EN EL(LA) EESS HOSPITAL NACIONAL ARZOBISPO LOAYZA - LIMA EN LA LOCALIDAD LIMA, DISTRITO DE LIMA, PROVINCIA LIMA, DEPARTAMENTO LIMA</t>
  </si>
  <si>
    <t>2523807: ADQUISICION DE DERMATOMO, DERMATOMO, DERMATOMO Y DERMATOMO; ADEMAS DE OTROS ACTIVOS EN EL(LA) EESS HOSPITAL NACIONAL ARZOBISPO LOAYZA - LIMA EN LA LOCALIDAD LIMA, DISTRITO DE LIMA, PROVINCIA LIMA, DEPARTAMENTO LIMA</t>
  </si>
  <si>
    <t>2528552: ADQUISICION DE EQUIPO DE OSMOSIS INVERSA, EQUIPO DE OSMOSIS INVERSA, MAQUINA DE HEMODIALISIS Y MAQUINA DE HEMODIALISIS; ADEMAS DE OTROS ACTIVOS EN EL(LA) EESS HOSPITAL NACIONAL ARZOBISPO LOAYZA - LIMA EN LA LOCALIDAD LIMA, DISTRITO DE LIMA, PROVINCIA LIMA, DEPARTAMENTO LIMA</t>
  </si>
  <si>
    <t>2426382: ADQUISICION DE VIDEO LAPAROSCOPIO, UNIDADES DE MONITOREO DE SIGNOS VITALES MULTI PARAMETRO, UNIDADES DE MONITOREO DE SIGNOS VITALES MULTI PARAMETRO, UNIDADES DE MONITOREO DE SIGNOS VITALES MULTI PARAMETRO, EQUIPO DE ERGOMETRIA, UNIDADES DE MONITOREO DE SIGNOS VITALES MULTI PARAMETRO, VENTILADORES DE TRANSPORTE, VENTILADORES DE TRANSPORTE, ECOGRAFO, INCUBADORAS O CALENTADORES DE BEBES PARA USO CLINICO, INCUBADORAS O CALENTADORES DE BEBES PARA USO CLINICO, INCUBADORAS O CALENTADORES DE BEBES PARA</t>
  </si>
  <si>
    <t>Unidad Ejecutora 031-147: HOSPITAL DE EMERGENCIAS PEDIATRICAS</t>
  </si>
  <si>
    <t>2511995: ADQUISICION DE CONGELADORA Y REFRIGERADORA; EN EL(LA) EESS HOSPITAL EMERGENCIAS PEDIATRICAS - LA VICTORIA EN LA LOCALIDAD LA VICTORIA, DISTRITO DE LA VICTORIA, PROVINCIA LIMA, DEPARTAMENTO LIMA</t>
  </si>
  <si>
    <t>2531306: ADQUISICION DE LAMPARA DE HENDIDURA; EN EL(LA) EESS INSTITUTO NACIONAL DE SALUD DEL NIÑO-SAN BORJA - SAN BORJA DISTRITO DE SAN BORJA, PROVINCIA LIMA, DEPARTAMENTO LIMA</t>
  </si>
  <si>
    <t>2528905: ADQUISICION DE ESTERILIZADOR CON GENERADOR ELECTRICO DE VAPOR, ESTERILIZADOR CON GENERADOR ELECTRICO DE VAPOR, ESTERILIZADOR CON GENERADOR ELECTRICO DE VAPOR Y ESTERILIZADOR CON GENERADOR ELECTRICO DE VAPOR; ADEMAS DE OTROS ACTIVOS EN SEIS ESTABLECIMIENTOS DE SALUD I.4 A NIVEL DISTRITAL (LIMA - LIMA - INDEPENDENCIA)</t>
  </si>
  <si>
    <t>Unidad Ejecutora 149-1734: PROGRAMA DE CREACIÓN DE REDES INTEGRADAS EN SALUD</t>
  </si>
  <si>
    <t>2533800: CONSTRUCCION DE LABORATORIO; EN EL(LA) CENTRO NACIONAL DE SALUD PUBLICA DEL INSTITUTO NACIONAL DE SALUD DISTRITO DE CHORRILLOS, PROVINCIA LIMA, DEPARTAMENTO LIMA</t>
  </si>
  <si>
    <t>2534172: ADQUISICION DE MALETIN DE DIAGNOSTICO; EN EL(LA) CENTRO NACIONAL DE SALUD PUBLICA DISTRITO DE CHORRILLOS, PROVINCIA LIMA, DEPARTAMENTO LIMA</t>
  </si>
  <si>
    <t>2525747: ADQUISICION DE CAMA CAMILLA MULTIPROPOSITO TIPO UCI, EQUIPO PARA TERAPIA DE ALTO FLUJO, MONITORES DE VIDEO Y EQUIPO ECOGRAFO - ULTRASONIDO; EN EL(LA) EESS INSTITUTO NACIONAL DE ENFERMEDADES NEOPLASICAS - SURQUILLO EN LA LOCALIDAD SURQUILLO, DISTRITO DE SURQUILLO, PROVINCIA LIMA, DEPARTAMENTO LIMA</t>
  </si>
  <si>
    <t xml:space="preserve">     031-147: HOSPITAL DE EMERGENCIAS PEDIATRICAS</t>
  </si>
  <si>
    <t xml:space="preserve">     149-1734: PROGRAMA DE CREACIÓN DE REDES INTEGRADAS EN SALUD</t>
  </si>
  <si>
    <t>AL MES DE DICIEMBRE 2021</t>
  </si>
  <si>
    <t>DEL MINISTERIO DE SALUD AL MES DE DICIEMBRE 2021</t>
  </si>
  <si>
    <t>AL PLIEGO DEL MINISTERIO DE SALUD AL MES DE DICIEMBRE 2021</t>
  </si>
  <si>
    <t>2063067: NUEVO INSTITUTO NACIONAL DE SALUD DEL NIÑO, INSN, TERCER NIVEL DE ATENCION, 8VO NIVEL DE COMPLEJIDAD, CATEGORIA III-2, LIMA -PERU</t>
  </si>
  <si>
    <t>2078218: FORTALECIMIENTO DE LA CAPACIDAD RESOLUTIVA DE LOS SERVICIOS DE SALUD DEL HOSPITAL REGIONAL DE ICA - DIRESA ICA</t>
  </si>
  <si>
    <t>2088781: FORTALECIMIENTO DE LA ATENCION DE LOS SERVICIOS DE EMERGENCIAS Y SERVICIOS ESPECIALIZADOS - NUEVO HOSPITAL DE LIMA ESTE - VITARTE</t>
  </si>
  <si>
    <t>2484812: ADQUISICION DE MONITOR DE FUNCIONES VITALES, VENTILADOR MECANICO, VENTILADOR DE TRANSPORTE Y DESFIBRILADOR; ADEMAS DE OTROS ACTIVOS EN EL(LA) EESS HOSPITAL CARLOS LANFRANCO LA HOZ - PUENTE PIEDRA EN LA LOCALIDAD PUENTE PIEDRA, DISTRITO DE PUENTE PIEDRA, PROVINCIA LIMA, DEPARTAMENTO LIMA</t>
  </si>
  <si>
    <t>2484814: ADQUISICION DE MONITOR DE FUNCIONES VITALES, VENTILADOR MECANICO, VENTILADOR DE TRANSPORTE Y DESFIBRILADOR; ADEMAS DE OTROS ACTIVOS EN EL(LA) EESS HOSPITAL REGIONAL HERMILIO VALDIZAN - HUANUCO DISTRITO DE HUANUCO, PROVINCIA HUANUCO, DEPARTAMENTO HUANUCO</t>
  </si>
  <si>
    <t>2484816: ADQUISICION DE ASPIRADORA DE SECRECIONES, MONITOR DE FUNCIONES VITALES, VENTILADOR MECANICO Y VENTILADOR DE TRANSPORTE; ADEMAS DE OTROS ACTIVOS EN EL(LA) EESS HOSPITAL DE EMERGENCIAS JOSE CASIMIRO ULLOA - MIRAFLORES EN LA LOCALIDAD MIRAFLORES, DISTRITO DE MIRAFLORES, PROVINCIA LIMA, DEPARTAMENTO LIMA</t>
  </si>
  <si>
    <t>2484818: ADQUISICION DE MONITOR DE FUNCIONES VITALES, VENTILADOR MECANICO, VENTILADOR DE TRANSPORTE Y DESFIBRILADOR; ADEMAS DE OTROS ACTIVOS EN EL(LA) EESS ANTONIO LORENA DEL CUSCO - SANTIAGO DISTRITO DE SANTIAGO, PROVINCIA CUSCO, DEPARTAMENTO CUSCO</t>
  </si>
  <si>
    <t>2484819: ADQUISICION DE MONITOR DE FUNCIONES VITALES, VENTILADOR MECANICO, VENTILADOR DE TRANSPORTE Y DESFIBRILADOR; ADEMAS DE OTROS ACTIVOS EN EL(LA) EESS ELEAZAR GUZMAN BARRON - NUEVO CHIMBOTE DISTRITO DE NUEVO CHIMBOTE, PROVINCIA SANTA, DEPARTAMENTO ANCASH</t>
  </si>
  <si>
    <t>2484820: ADQUISICION DE MONITOR DE FUNCIONES VITALES, VENTILADOR MECANICO, VENTILADOR DE TRANSPORTE Y DESFIBRILADOR; ADEMAS DE OTROS ACTIVOS EN EL(LA) EESS REGIONAL DE ICA - ICA DISTRITO DE ICA, PROVINCIA ICA, DEPARTAMENTO ICA</t>
  </si>
  <si>
    <t>2484821: ADQUISICION DE VENTILADOR MECANICO, VENTILADOR DE TRANSPORTE, DESFIBRILADOR Y NEBULIZADOR; ADEMAS DE OTROS ACTIVOS EN EL(LA) EESS HOSPITAL EMERGENCIAS PEDIATRICAS - LA VICTORIA EN LA LOCALIDAD LA VICTORIA, DISTRITO DE LA VICTORIA, PROVINCIA LIMA, DEPARTAMENTO LIMA</t>
  </si>
  <si>
    <t>2484822: ADQUISICION DE MONITOR DE FUNCIONES VITALES, VENTILADOR MECANICO, VENTILADOR DE TRANSPORTE Y DESFIBRILADOR; ADEMAS DE OTROS ACTIVOS EN EL(LA) EESS CARLOS MONJE MEDRANO - JULIACA DISTRITO DE JULIACA, PROVINCIA SAN ROMAN, DEPARTAMENTO PUNO</t>
  </si>
  <si>
    <t>2484823: ADQUISICION DE MONITOR DE FUNCIONES VITALES, VENTILADOR MECANICO, VENTILADOR DE TRANSPORTE Y DESFIBRILADOR; ADEMAS DE OTROS ACTIVOS EN EL(LA) EESS HOSPITAL DE MEDIANA COMPLEJIDAD JOSE AGURTO TELLO - LURIGANCHO DISTRITO DE LURIGANCHO, PROVINCIA LIMA, DEPARTAMENTO LIMA</t>
  </si>
  <si>
    <t>2484825: ADQUISICION DE MONITOR DE FUNCIONES VITALES, VENTILADOR MECANICO, VENTILADOR DE TRANSPORTE Y DESFIBRILADOR; ADEMAS DE OTROS ACTIVOS EN EL(LA) EESS NACIONAL CAYETANO HEREDIA - SAN MARTIN DE PORRES DISTRITO DE SAN MARTIN DE PORRES, PROVINCIA LIMA, DEPARTAMENTO LIMA</t>
  </si>
  <si>
    <t>2484827: ADQUISICION DE MONITOR DE FUNCIONES VITALES, MONITOR DE FUNCIONES VITALES, VENTILADOR MECANICO Y VENTILADOR DE TRANSPORTE; ADEMAS DE OTROS ACTIVOS EN EL(LA) EESS HOSPITAL DE APOYO II-SULLANA - SULLANA DISTRITO DE SULLANA, PROVINCIA SULLANA, DEPARTAMENTO PIURA</t>
  </si>
  <si>
    <t>2484831: ADQUISICION DE MONITOR DE FUNCIONES VITALES, VENTILADOR MECANICO, VENTILADOR DE TRANSPORTE Y DESFIBRILADOR; ADEMAS DE OTROS ACTIVOS EN EL(LA) EESS HOSPITAL DE EMERGENCIAS VILLA EL SALVADOR - VILLA SALVADOR EN LA LOCALIDAD VILLA EL SALVADOR, DISTRITO DE VILLA EL SALVADOR, PROVINCIA LIMA, DEPARTAMENTO LIMA</t>
  </si>
  <si>
    <t>2484832: ADQUISICION DE MONITOR DE FUNCIONES VITALES, VENTILADOR MECANICO, VENTILADOR DE TRANSPORTE Y DESFIBRILADOR; ADEMAS DE OTROS ACTIVOS EN EL(LA) EESS HOSPITAL NACIONAL DOCENTE MADRE NIÑO SAN BARTOLOME - LIMA EN LA LOCALIDAD LIMA, DISTRITO DE LIMA, PROVINCIA LIMA, DEPARTAMENTO LIMA</t>
  </si>
  <si>
    <t>2484833: ADQUISICION DE MONITOR DE FUNCIONES VITALES, VENTILADOR MECANICO, VENTILADOR DE TRANSPORTE Y DESFIBRILADOR; ADEMAS DE OTROS ACTIVOS EN EL(LA) EESS HOSPITAL NACIONAL HIPOLITO UNANUE - EL AGUSTINO EN LA LOCALIDAD EL AGUSTINO, DISTRITO DE EL AGUSTINO, PROVINCIA LIMA, DEPARTAMENTO LIMA</t>
  </si>
  <si>
    <t>2484834: ADQUISICION DE MONITOR DE FUNCIONES VITALES, MONITOR DE FUNCIONES VITALES, MONITOR DE FUNCIONES VITALES Y VENTILADOR MECANICO; ADEMAS DE OTROS ACTIVOS EN EL(LA) EESS HOSPITAL DE LA AMISTAD PERU - COREA SANTA ROSA II-2 - VEINTISEIS DE OCTUBRE DISTRITO DE VEINTISEIS DE OCTUBRE, PROVINCIA PIURA, DEPARTAMENTO PIURA</t>
  </si>
  <si>
    <t>2484836: ADQUISICION DE MONITOR DE FUNCIONES VITALES, VENTILADOR MECANICO, VENTILADOR DE TRANSPORTE Y DESFIBRILADOR; ADEMAS DE OTROS ACTIVOS EN EL(LA) EESS HOSPITAL SAN JUAN DE LURIGANCHO - SAN JUAN DE LURIGANCHO EN LA LOCALIDAD SAN JUAN DE LURIGANCHO, DISTRITO DE SAN JUAN DE LURIGANCHO, PROVINCIA LIMA, DEPARTAMENTO LIMA</t>
  </si>
  <si>
    <t>2484837: ADQUISICION DE MONITOR DE FUNCIONES VITALES, MONITOR DE FUNCIONES VITALES, MONITOR DE FUNCIONES VITALES Y VENTILADOR MECANICO; ADEMAS DE OTROS ACTIVOS EN EL(LA) EESS INSTITUTO NACIONAL DE SALUD DEL NIÑO - BREÑA EN LA LOCALIDAD BREÆA, DISTRITO DE BREÑA, PROVINCIA LIMA, DEPARTAMENTO LIMA</t>
  </si>
  <si>
    <t>2484838: ADQUISICION DE MONITOR DE FUNCIONES VITALES, MONITOR DE FUNCIONES VITALES, MONITOR DE FUNCIONES VITALES Y VENTILADOR MECANICO; ADEMAS DE OTROS ACTIVOS EN EL(LA) EESS INSTITUTO NACIONAL DE SALUD DEL NIÑO-SAN BORJA - SAN BORJA DISTRITO DE SAN BORJA, PROVINCIA LIMA, DEPARTAMENTO LIMA</t>
  </si>
  <si>
    <t>2484839: ADQUISICION DE MONITOR DE FUNCIONES VITALES, VENTILADOR MECANICO, VENTILADOR DE TRANSPORTE Y DESFIBRILADOR; ADEMAS DE OTROS ACTIVOS EN EL(LA) EESS HOSPITAL REGIONAL DOCENTE CLINICO QUIRURGICO DANIEL ALCIDES CARRION DE HUANCAYO - HUANCAYO DISTRITO DE HUANCAYO, PROVINCIA HUANCAYO, DEPARTAMENTO JUNIN</t>
  </si>
  <si>
    <t>2484840: ADQUISICION DE MONITOR DE FUNCIONES VITALES, VENTILADOR MECANICO, VENTILADOR MECANICO Y VENTILADOR DE TRANSPORTE; ADEMAS DE OTROS ACTIVOS EN EL(LA) EESS HOSPITAL DE APOYO DEPARTAMENTAL CUSCO - CUSCO DISTRITO DE CUSCO, PROVINCIA CUSCO, DEPARTAMENTO CUSCO</t>
  </si>
  <si>
    <t>2484841: ADQUISICION DE MONITOR DE FUNCIONES VITALES, VENTILADOR MECANICO, VENTILADOR DE TRANSPORTE Y DESFIBRILADOR; ADEMAS DE OTROS ACTIVOS EN EL(LA) EESS HOSPITAL HIPOLITO UNANUE DE TACNA - TACNA DISTRITO DE TACNA, PROVINCIA TACNA, DEPARTAMENTO TACNA</t>
  </si>
  <si>
    <t>2484842: ADQUISICION DE MONITOR DE FUNCIONES VITALES, MONITOR DE FUNCIONES VITALES, MONITOR DE FUNCIONES VITALES Y VENTILADOR MECANICO; ADEMAS DE OTROS ACTIVOS EN EL(LA) EESS INSTITUTO NACIONAL MATERNO PERINATAL - LIMA EN LA LOCALIDAD LIMA, DISTRITO DE LIMA, PROVINCIA LIMA, DEPARTAMENTO LIMA</t>
  </si>
  <si>
    <t>2484843: ADQUISICION DE MONITOR DE FUNCIONES VITALES, VENTILADOR MECANICO, VENTILADOR MECANICO Y VENTILADOR DE TRANSPORTE; ADEMAS DE OTROS ACTIVOS EN EL(LA) EESS HOSPITAL III GOYENECHE - AREQUIPA EN LA LOCALIDAD AREQUIPA, DISTRITO DE AREQUIPA, PROVINCIA AREQUIPA, DEPARTAMENTO AREQUIPA</t>
  </si>
  <si>
    <t>2484844: ADQUISICION DE MONITOR DE FUNCIONES VITALES, MONITOR DE FUNCIONES VITALES, MONITOR DE FUNCIONES VITALES Y VENTILADOR MECANICO; ADEMAS DE OTROS ACTIVOS EN EL(LA) EESS HOSPITAL NACIONAL DOS DE MAYO - LIMA EN LA LOCALIDAD LIMA, DISTRITO DE LIMA, PROVINCIA LIMA, DEPARTAMENTO LIMA</t>
  </si>
  <si>
    <t>2484845: ADQUISICION DE MONITOR DE FUNCIONES VITALES, VENTILADOR MECANICO, VENTILADOR MECANICO Y VENTILADOR DE TRANSPORTE; ADEMAS DE OTROS ACTIVOS EN EL(LA) EESS REGIONAL DOCENTE MATERNO INFANTIL EL CARMEN - HUANCAYO DISTRITO DE HUANCAYO, PROVINCIA HUANCAYO, DEPARTAMENTO JUNIN</t>
  </si>
  <si>
    <t>2484846: ADQUISICION DE MONITOR DE FUNCIONES VITALES, VENTILADOR MECANICO, VENTILADOR MECANICO Y VENTILADOR DE TRANSPORTE; ADEMAS DE OTROS ACTIVOS EN EL(LA) EESS HOSPITAL NACIONAL ARZOBISPO LOAYZA - LIMA EN LA LOCALIDAD LIMA, DISTRITO DE LIMA, PROVINCIA LIMA, DEPARTAMENTO LIMA</t>
  </si>
  <si>
    <t>2484847: ADQUISICION DE MONITOR DE FUNCIONES VITALES, MONITOR DE FUNCIONES VITALES, VENTILADOR MECANICO Y VENTILADOR DE TRANSPORTE; ADEMAS DE OTROS ACTIVOS EN EL(LA) EESS HOSPITAL MARIA AUXILIADORA - SAN JUAN DE MIRAFLORES EN LA LOCALIDAD CIUDAD DE DIOS, DISTRITO DE SAN JUAN DE MIRAFLORES, PROVINCIA LIMA, DEPARTAMENTO LIMA</t>
  </si>
  <si>
    <t>2484848: ADQUISICION DE MONITOR DE FUNCIONES VITALES, VENTILADOR MECANICO, VENTILADOR DE TRANSPORTE Y DESFIBRILADOR; ADEMAS DE OTROS ACTIVOS EN EL(LA) EESS HOSPITAL NACIONAL SERGIO E. BERNALES - COMAS DISTRITO DE COMAS, PROVINCIA LIMA, DEPARTAMENTO LIMA</t>
  </si>
  <si>
    <t>2484849: ADQUISICION DE MONITOR DE FUNCIONES VITALES, VENTILADOR MECANICO, VENTILADOR DE TRANSPORTE Y DESFIBRILADOR; ADEMAS DE OTROS ACTIVOS EN EL(LA) EESS HOSPITAL BELEN DE TRUJILLO - TRUJILLO DISTRITO DE TRUJILLO, PROVINCIA TRUJILLO, DEPARTAMENTO LA LIBERTAD</t>
  </si>
  <si>
    <t>2484850: ADQUISICION DE MONITOR DE FUNCIONES VITALES, VENTILADOR MECANICO, VENTILADOR DE TRANSPORTE Y DESFIBRILADOR; ADEMAS DE OTROS ACTIVOS EN EL(LA) EESS HOSPITAL REGIONAL DE AYACUCHO MIGUEL ANGEL MARISCAL LLERENA - AYACUCHO DISTRITO DE AYACUCHO, PROVINCIA HUAMANGA, DEPARTAMENTO AYACUCHO</t>
  </si>
  <si>
    <t>2484851: ADQUISICION DE MONITOR DE FUNCIONES VITALES, MONITOR DE FUNCIONES VITALES, VENTILADOR MECANICO Y VENTILADOR DE TRANSPORTE; ADEMAS DE OTROS ACTIVOS EN EL(LA) EESS HOSPITAL REGIONAL DE LORETO FELIPE SANTIAGO ARRIOLA IGLESIAS - PUNCHANA DISTRITO DE PUNCHANA, PROVINCIA MAYNAS, DEPARTAMENTO LORETO</t>
  </si>
  <si>
    <t>2484852: ADQUISICION DE MONITOR DE FUNCIONES VITALES, VENTILADOR MECANICO, VENTILADOR DE TRANSPORTE Y DESFIBRILADOR; ADEMAS DE OTROS ACTIVOS EN EL(LA) EESS HOSPITAL REGIONAL GUILLERMO DIAZ DE LA VEGA - ABANCAY DISTRITO DE ABANCAY, PROVINCIA ABANCAY, DEPARTAMENTO APURIMAC</t>
  </si>
  <si>
    <t>2484853: ADQUISICION DE MONITOR DE FUNCIONES VITALES, VENTILADOR MECANICO, VENTILADOR DE TRANSPORTE Y DESFIBRILADOR; ADEMAS DE OTROS ACTIVOS EN EL(LA) EESS HOSPITAL REGIONAL DE PUCALLPA - CALLERIA DISTRITO DE CALLERIA, PROVINCIA CORONEL PORTILLO, DEPARTAMENTO UCAYALI</t>
  </si>
  <si>
    <t>2484854: ADQUISICION DE MONITOR DE FUNCIONES VITALES, MONITOR DE FUNCIONES VITALES, VENTILADOR MECANICO Y VENTILADOR MECANICO; ADEMAS DE OTROS ACTIVOS EN EL(LA) EESS HOSPITAL REGIONAL HONORIO DELGADO ESPINOZA - AREQUIPA EN LA LOCALIDAD AREQUIPA, DISTRITO DE AREQUIPA, PROVINCIA AREQUIPA, DEPARTAMENTO AREQUIPA</t>
  </si>
  <si>
    <t>2484855: ADQUISICION DE MONITOR DE FUNCIONES VITALES, VENTILADOR MECANICO, VENTILADOR DE TRANSPORTE Y DESFIBRILADOR; ADEMAS DE OTROS ACTIVOS EN EL(LA) EESS HOSPITAL REGIONAL JOSE ALFREDO MENDOZA OLAVARRIA JAMO II-2 - TUMBES DISTRITO DE TUMBES, PROVINCIA TUMBES, DEPARTAMENTO TUMBES</t>
  </si>
  <si>
    <t>2484856: ADQUISICION DE MONITOR DE FUNCIONES VITALES, VENTILADOR MECANICO, VENTILADOR MECANICO Y VENTILADOR DE TRANSPORTE; ADEMAS DE OTROS ACTIVOS EN EL(LA) EESS REGIONAL DOCENTE DE TRUJILLO - TRUJILLO DISTRITO DE TRUJILLO, PROVINCIA TRUJILLO, DEPARTAMENTO LA LIBERTAD</t>
  </si>
  <si>
    <t>2484857: ADQUISICION DE MONITOR DE FUNCIONES VITALES, VENTILADOR MECANICO, VENTILADOR DE TRANSPORTE Y DESFIBRILADOR; ADEMAS DE OTROS ACTIVOS EN EL(LA) EESS HOSPITAL REGIONAL MOQUEGUA - MOQUEGUA DISTRITO DE MOQUEGUA, PROVINCIA MARISCAL NIETO, DEPARTAMENTO MOQUEGUA</t>
  </si>
  <si>
    <t>2484858: ADQUISICION DE MONITOR DE FUNCIONES VITALES, VENTILADOR MECANICO, VENTILADOR DE TRANSPORTE Y DESFIBRILADOR; ADEMAS DE OTROS ACTIVOS EN EL(LA) EESS HOSPITAL REGIONAL VIRGEN DE FATIMA - CHACHAPOYAS DISTRITO DE CHACHAPOYAS, PROVINCIA CHACHAPOYAS, DEPARTAMENTO AMAZONAS</t>
  </si>
  <si>
    <t>2484860: ADQUISICION DE MONITOR DE FUNCIONES VITALES, VENTILADOR MECANICO, VENTILADOR DE TRANSPORTE Y DESFIBRILADOR; ADEMAS DE OTROS ACTIVOS EN EL(LA) EESS HOSPITAL REGIONAL DOCENTE LAS MERCEDES - CHICLAYO DISTRITO DE CHICLAYO, PROVINCIA CHICLAYO, DEPARTAMENTO LAMBAYEQUE</t>
  </si>
  <si>
    <t>2484862: ADQUISICION DE MONITOR DE FUNCIONES VITALES, VENTILADOR MECANICO, VENTILADOR DE TRANSPORTE Y DESFIBRILADOR; ADEMAS DE OTROS ACTIVOS EN EL(LA) EESS HOSPITAL REGIONAL ZACARIAS CORREA VALDIVIA - HUANCAVELICA DISTRITO DE HUANCAVELICA, PROVINCIA HUANCAVELICA, DEPARTAMENTO HUANCAVELICA</t>
  </si>
  <si>
    <t>2484863: ADQUISICION DE MONITOR DE FUNCIONES VITALES, MONITOR DE FUNCIONES VITALES, VENTILADOR MECANICO Y VENTILADOR DE TRANSPORTE; ADEMAS DE OTROS ACTIVOS EN EL(LA) EESS HOSPITAL TARAPOTO - TARAPOTO DISTRITO DE TARAPOTO, PROVINCIA SAN MARTIN, DEPARTAMENTO SAN MARTIN</t>
  </si>
  <si>
    <t>2484864: ADQUISICION DE MONITOR DE FUNCIONES VITALES, VENTILADOR MECANICO, VENTILADOR DE TRANSPORTE Y DESFIBRILADOR; ADEMAS DE OTROS ACTIVOS EN EL(LA) EESS HOSPITAL SAN JOSE - CARMEN DE LA LEGUA-REYNOSO EN LA LOCALIDAD CARMEN DE LA LEGUA REYNOSO, DISTRITO DE CARMEN DE LA LEGUA REYNOSO, PROVINCIA CONSTITUCIONAL DEL CALLAO, DEPARTAMENTO CALLAO</t>
  </si>
  <si>
    <t>2484866: ADQUISICION DE MONITOR DE FUNCIONES VITALES, VENTILADOR MECANICO, VENTILADOR MECANICO Y VENTILADOR DE TRANSPORTE; ADEMAS DE OTROS ACTIVOS EN EL(LA) EESS HOSPITAL REGIONAL LAMBAYEQUE - CHICLAYO DISTRITO DE CHICLAYO, PROVINCIA CHICLAYO, DEPARTAMENTO LAMBAYEQUE</t>
  </si>
  <si>
    <t>2484868: ADQUISICION DE MONITOR DE FUNCIONES VITALES, VENTILADOR MECANICO, VENTILADOR DE TRANSPORTE Y DESFIBRILADOR; ADEMAS DE OTROS ACTIVOS EN EL(LA) EESS HOSPITAL SUBREGIONAL DE ANDAHUAYLAS - ANDAHUAYLAS DISTRITO DE ANDAHUAYLAS, PROVINCIA ANDAHUAYLAS, DEPARTAMENTO APURIMAC</t>
  </si>
  <si>
    <t>2484869: ADQUISICION DE MONITOR DE FUNCIONES VITALES, VENTILADOR MECANICO, VENTILADOR DE TRANSPORTE Y DESFIBRILADOR; ADEMAS DE OTROS ACTIVOS EN EL(LA) EESS MANUEL NUÑEZ BUTRON - PUNO DISTRITO DE PUNO, PROVINCIA PUNO, DEPARTAMENTO PUNO</t>
  </si>
  <si>
    <t>2484870: ADQUISICION DE MONITOR DE FUNCIONES VITALES, VENTILADOR MECANICO, VENTILADOR DE TRANSPORTE Y DESFIBRILADOR; ADEMAS DE OTROS ACTIVOS EN EL(LA) EESS HOSPITAL DE BARRANCA - BARRANCA DISTRITO DE BARRANCA, PROVINCIA BARRANCA, DEPARTAMENTO LIMA</t>
  </si>
  <si>
    <t>2484872: ADQUISICION DE MONITOR DE FUNCIONES VITALES, VENTILADOR MECANICO, VENTILADOR DE TRANSPORTE Y DESFIBRILADOR; ADEMAS DE OTROS ACTIVOS EN EL(LA) EESS HOSPITAL CHANCAY Y SERVICIOS BASICOS DE SALUD - CHANCAY DISTRITO DE CHANCAY, PROVINCIA HUARAL, DEPARTAMENTO LIMA</t>
  </si>
  <si>
    <t>2484873: ADQUISICION DE MONITOR DE FUNCIONES VITALES, VENTILADOR MECANICO Y VENTILADOR DE TRANSPORTE; ADEMAS DE OTROS ACTIVOS EN EL(LA) EESS NAC. DANIEL A. CARRION - BELLAVISTA EN LA LOCALIDAD BELLAVISTA, DISTRITO DE BELLAVISTA, PROVINCIA CONSTITUCIONAL DEL CALLAO, DEPARTAMENTO CALLAO</t>
  </si>
  <si>
    <t>2484874: ADQUISICION DE MONITOR DE FUNCIONES VITALES, VENTILADOR MECANICO, VENTILADOR DE TRANSPORTE Y DESFIBRILADOR; ADEMAS DE OTROS ACTIVOS EN EL(LA) EESS REGIONAL CAJAMARCA - CAJAMARCA DISTRITO DE CAJAMARCA, PROVINCIA CAJAMARCA, DEPARTAMENTO CAJAMARCA</t>
  </si>
  <si>
    <t>2484875: ADQUISICION DE MONITOR DE FUNCIONES VITALES, VENTILADOR MECANICO, VENTILADOR DE TRANSPORTE Y DESFIBRILADOR; ADEMAS DE OTROS ACTIVOS EN EL(LA) EESS HOSPITAL GENERAL DE HUACHO - HUACHO DISTRITO DE HUACHO, PROVINCIA HUAURA, DEPARTAMENTO LIMA</t>
  </si>
  <si>
    <t>2484876: ADQUISICION DE MONITOR DE FUNCIONES VITALES, VENTILADOR MECANICO, VENTILADOR DE TRANSPORTE Y DESFIBRILADOR; ADEMAS DE OTROS ACTIVOS EN EL(LA) EESS VICTOR RAMOS GUARDIA - HUARAZ - HUARAZ DISTRITO DE HUARAZ, PROVINCIA HUARAZ, DEPARTAMENTO ANCASH</t>
  </si>
  <si>
    <t>2484877: ADQUISICION DE MONITOR DE FUNCIONES VITALES, VENTILADOR MECANICO, VENTILADOR DE TRANSPORTE Y DESFIBRILADOR; ADEMAS DE OTROS ACTIVOS EN EL(LA) EESS HOSPITAL REZOLA - SAN VICENTE DE CAÑETE DISTRITO DE SAN VICENTE DE CAÑETE, PROVINCIA CAÑETE, DEPARTAMENTO LIMA</t>
  </si>
  <si>
    <t>2484878: ADQUISICION DE MONITOR DE FUNCIONES VITALES, VENTILADOR MECANICO, VENTILADOR DE TRANSPORTE Y DESFIBRILADOR; ADEMAS DE OTROS ACTIVOS EN EL(LA) EESS HOSPITAL SAN JUAN BAUTISTA HUARAL - HUARAL DISTRITO DE HUARAL, PROVINCIA HUARAL, DEPARTAMENTO LIMA</t>
  </si>
  <si>
    <t>2484879: ADQUISICION DE MONITOR DE FUNCIONES VITALES, VENTILADOR MECANICO, VENTILADOR DE TRANSPORTE Y DESFIBRILADOR; ADEMAS DE OTROS ACTIVOS EN EL(LA) EESS HOSPITAL DE APOYO SANTA ROSA - PUEBLO LIBRE EN LA LOCALIDAD PUEBLO LIBRE, DISTRITO DE PUEBLO LIBRE, PROVINCIA LIMA, DEPARTAMENTO LIMA</t>
  </si>
  <si>
    <t>2501868: ADQUISICION DE ELECTROCARDIOGRAFO, DESFIBRILADOR, MONITOR MULTI PARAMETRO Y EQUIPO ECOGRAFO - ULTRASONIDO; ADEMAS DE OTROS ACTIVOS EN CUATRO ESTABLECIMIENTOS DE SALUD I.4, ESTABLECIMIENTOS DE SALUD I.3 A NIVEL NACIONAL</t>
  </si>
  <si>
    <t>2501880: ADQUISICION DE VENTILADOR PULMONAR, ELECTROCARDIOGRAFO, DESFIBRILADOR Y MONITOR MULTI PARAMETRO; ADEMAS DE OTROS ACTIVOS EN EL(LA) EESS CONTAMANA - CONTAMANA DISTRITO DE CONTAMANA, PROVINCIA UCAYALI, DEPARTAMENTO LORETO</t>
  </si>
  <si>
    <t>2508460: ADQUISICION DE PLANTA GENERADORA DE OXIGENO MEDICINAL; EN EL(LA) EESS HOSPITAL SUBREGIONAL DE ANDAHUAYLAS - ANDAHUAYLAS DISTRITO DE ANDAHUAYLAS, PROVINCIA ANDAHUAYLAS, DEPARTAMENTO APURIMAC</t>
  </si>
  <si>
    <t>2439129: ADQUISICION DE PLANTILLA DE ELIMINACION; EN EL(LA) EESS INSTITUTO NACIONAL DE REHABILITACION DRA. ADRIANA REBAZA FLORES AMISTAD PERU - JAPON - CHORRILLOS EN LA LOCALIDAD CHORRILLOS, DISTRITO DE CHORRILLOS, PROVINCIA LIMA, DEPARTAMENTO LIMA</t>
  </si>
  <si>
    <t>2459101: REMODELACION DE BLOQUE DE INFRAESTRUCTURA; ADQUISICION DE ASPIRADOR DE SECRECIONES, DESFIBRILADOR CARDIOVERTIDOR IMPLANTABLE ICD O DESFIBRILADOR PARA TERAPIA DE RE SINCRONIZACION CARDIACA CRT-D, MONITOR MULTI PARAMETRO, MONITOR MULTI PARAMETRO, MONITOR MULTI PARAMETRO, OXIMETRO DE PULSO, REFRIGERADORA CONSERVADORA DE MEDICAMENTOS Y VENTILADOR VOLUMETRICO DE TRANSPORTE; EN EL(LA) EESS HOSPITAL NACIONAL DOS DE MAYO - LIMA EN LA LOCALIDAD LIMA, DISTRITO DE LIMA, PROVINCIA LIMA, DEPARTAMENTO LIMA</t>
  </si>
  <si>
    <t>2427358: MEJORAMIENTO DE LOS SERVICIOS DE SALUD DEL HOSPITAL TAMBOBAMBA, DISTRITO DE TAMBOBAMBA - PROVINCIA DE COTABAMBAS - DEPARTAMENTO DE APURIMAC</t>
  </si>
  <si>
    <t>2507146: CREACION DE LOS SERVICIOS DE SALUD ESPECIALIZADOS, HOSPITAL DE ALTA COMPLEJIDAD EN EL DISTRITO DE VEINTISEIS DE OCTUBRE - PROVINCIA DE PIURA - DEPARTAMENTO DE PIURA</t>
  </si>
  <si>
    <t>2534477: ADQUISICION DE VENTILADOR MECANICO, VENTILADOR MECANICO, VENTILADOR MECANICO Y VENTILADOR MECANICO; ADEMAS DE OTROS ACTIVOS EN EL(LA) EESS INSTITUTO NACIONAL DE SALUD DEL NIÑO-SAN BORJA - SAN BORJA DISTRITO DE SAN BORJA, PROVINCIA LIMA, DEPARTAMENTO LIMA</t>
  </si>
  <si>
    <t>2534704: ADQUISICION DE MONITOR DESFIBRILADOR, VENTILADOR MECANICO, INCUBADORA ESTANDAR DE TRANSPORTE Y INCUBADORA ESTANDAR DE TRANSPORTE; ADEMAS DE OTROS ACTIVOS EN EL(LA) EESS INSTITUTO NACIONAL DE SALUD DEL NIÑO-SAN BORJA - SAN BORJA DISTRITO DE SAN BORJA, PROVINCIA LIMA, DEPARTAMENTO LIMA</t>
  </si>
  <si>
    <t>2535364: ADQUISICION DE DERMATOMO, DERMATOMO, DERMATOMO Y DERMATOMO; ADEMAS DE OTROS ACTIVOS EN EL(LA) EESS INSTITUTO NACIONAL DE SALUD DEL NIÑO-SAN BORJA - SAN BORJA DISTRITO DE SAN BORJA, PROVINCIA LIMA, DEPARTAMENTO LIMA</t>
  </si>
  <si>
    <t>Unidad Ejecutora 142-1670: HOSPITAL DE EMERGENCIAS VILLA EL SALVADOR</t>
  </si>
  <si>
    <t>2535469: ADQUISICION DE REFRIGERADORA Y CONGELADORA; EN EL(LA) EESS HOSPITAL DE EMERGENCIAS VILLA EL SALVADOR - VILLA SALVADOR EN LA LOCALIDAD VILLA EL SALVADOR, DISTRITO DE VILLA EL SALVADOR, PROVINCIA LIMA, DEPARTAMENTO LIMA</t>
  </si>
  <si>
    <t>2525546: ADQUISICION DE MICROSCOPIO DE INMUNOFLUORESCENCIA; EN EL(LA) EESS CENTRO REF. ESP. ANTIRRABICO - ESPECIALIZADO EN ZOONOSIS - LIMA EN LA LOCALIDAD LIMA, DISTRITO DE LIMA, PROVINCIA LIMA, DEPARTAMENTO LIMA</t>
  </si>
  <si>
    <t>2527152: ADQUISICION DE PLANTA GENERADORA DE OXIGENO MEDICINAL; EN EL(LA) EESS MATERNO INFANTIL DR. ENRIQUE MARTIN ALTUNA - PUENTE PIEDRA EN LA LOCALIDAD PUENTE PIEDRA, DISTRITO DE PUENTE PIEDRA, PROVINCIA LIMA, DEPARTAMENTO LIMA</t>
  </si>
  <si>
    <t>2536673: ADQUISICION DE EQUIPO ECOGRAFO - ULTRASONIDO; EN EL(LA) EESS CENTRO MATERNO INFANTIL JUAN PABLO II - VILLA EL SALVADOR EN LA LOCALIDAD VILLA EL SALVADOR, DISTRITO DE VILLA EL SALVADOR, PROVINCIA LIMA, DEPARTAMENTO LIMA</t>
  </si>
  <si>
    <t>2536683: ADQUISICION DE EQUIPO ECOGRAFO; EN EL(LA) EESS VILLA MARIA DEL TRIUNFO - VILLA MARIA DEL TRIUNFO EN LA LOCALIDAD VILLA MARIA DEL TRIUNFO, DISTRITO DE VILLA MARIA DEL TRIUNFO, PROVINCIA LIMA, DEPARTAMENTO LIMA</t>
  </si>
  <si>
    <t>2527403: ADQUISICION DE AMBULANCIA URBANA; EN EL(LA) EESS SEÑOR DE LOS MILAGROS - ATE EN LA LOCALIDAD VITARTE, DISTRITO DE ATE, PROVINCIA LIMA, DEPARTAMENTO LIMA</t>
  </si>
  <si>
    <t>Ejecución acumulada al mes de Noviembre (Devengado)</t>
  </si>
  <si>
    <t>Nivel de Ejecución MesDic. (Devengado)</t>
  </si>
  <si>
    <t>2427358:</t>
  </si>
  <si>
    <t>FUENTE DE INFORMACION: Transparencia Económica - Ministerio de Economía y Finanzas de fecha 06.01.2022</t>
  </si>
  <si>
    <t>Ejecución acumulada al mes de Noviembre   (Devengado)</t>
  </si>
  <si>
    <t>Nivel de Ejecución Mes Dic. (Devengado)</t>
  </si>
  <si>
    <t xml:space="preserve">    142-1670: HOSPITAL DE EMERGENCIAS VILLA EL SALVADOR</t>
  </si>
  <si>
    <t>1/     CUI 2094808: Hospital Antonio Lorena Nivel III-1-Cusco.
Monto Inversión por S/ 750 284 097.53
Ejecutado GORE Cusco a  Dic. 2021: 225 979 872.51
Ejecutado  UE PRONIS a Dic. 2021:       26 735 871.54</t>
  </si>
  <si>
    <t xml:space="preserve">2/     CUI 2386577: Hospital de Apoyo Yungay, con un Monto de Inversión de S/ 181 811 213.73 y un devengado al 31.12.2021 de:
S/ 61 612 318.59 a cargo de la UE RCC  y
S/  2,917.077.22 a cargo de la UE PRONIS
</t>
  </si>
  <si>
    <t>1/     Proyecto Multisectorial, monto de inversión por                   S/ 330,000,000 que tiene como Unidad Formuladora a la PCM - CONCYTEC, corresponde a Salud en el año 2021 un PIM de S/ 2,036,260.00 y un devengado de S/ 884 724.83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</si>
</sst>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s>
  <fonts count="36"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sz val="9"/>
      <color rgb="FFFF0000"/>
      <name val="Arial"/>
      <family val="2"/>
    </font>
    <font>
      <b/>
      <sz val="9"/>
      <color theme="1"/>
      <name val="Arial"/>
      <family val="2"/>
    </font>
    <font>
      <u/>
      <sz val="11"/>
      <color theme="10"/>
      <name val="Calibri"/>
      <family val="2"/>
      <scheme val="minor"/>
    </font>
    <font>
      <u/>
      <sz val="8"/>
      <name val="Arial"/>
      <family val="2"/>
    </font>
    <font>
      <sz val="7"/>
      <color indexed="8"/>
      <name val="Arial"/>
      <family val="2"/>
    </font>
    <font>
      <sz val="8"/>
      <color theme="1"/>
      <name val="Arial"/>
      <family val="2"/>
    </font>
    <font>
      <sz val="8"/>
      <color indexed="8"/>
      <name val="Arial"/>
      <family val="2"/>
    </font>
    <font>
      <b/>
      <sz val="7"/>
      <name val="Arial"/>
      <family val="2"/>
    </font>
    <font>
      <sz val="7"/>
      <color rgb="FF222222"/>
      <name val="Verdana"/>
      <family val="2"/>
    </font>
    <font>
      <b/>
      <sz val="7"/>
      <color indexed="18"/>
      <name val="Arial"/>
      <family val="2"/>
    </font>
    <font>
      <b/>
      <sz val="8"/>
      <color indexed="18"/>
      <name val="Arial"/>
      <family val="2"/>
    </font>
    <font>
      <sz val="10"/>
      <color theme="1"/>
      <name val="Arial"/>
      <family val="2"/>
    </font>
  </fonts>
  <fills count="8">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theme="0"/>
      </left>
      <right/>
      <top/>
      <bottom style="thin">
        <color theme="0"/>
      </bottom>
      <diagonal/>
    </border>
    <border>
      <left/>
      <right/>
      <top/>
      <bottom style="thin">
        <color theme="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s>
  <cellStyleXfs count="12">
    <xf numFmtId="0" fontId="0" fillId="0" borderId="0"/>
    <xf numFmtId="43" fontId="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7" fillId="0" borderId="0"/>
    <xf numFmtId="0" fontId="7" fillId="0" borderId="0"/>
    <xf numFmtId="0" fontId="7" fillId="0" borderId="0"/>
    <xf numFmtId="0" fontId="26" fillId="0" borderId="0" applyNumberFormat="0" applyFill="0" applyBorder="0" applyAlignment="0" applyProtection="0"/>
  </cellStyleXfs>
  <cellXfs count="182">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3" fillId="2" borderId="5" xfId="9" applyFont="1" applyFill="1" applyBorder="1" applyAlignment="1">
      <alignment horizontal="left" wrapText="1"/>
    </xf>
    <xf numFmtId="167" fontId="13" fillId="5" borderId="6"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167" fontId="11" fillId="3" borderId="8" xfId="0" applyNumberFormat="1" applyFont="1" applyFill="1" applyBorder="1" applyAlignment="1">
      <alignment horizontal="center" vertical="center" wrapText="1"/>
    </xf>
    <xf numFmtId="167" fontId="11" fillId="3" borderId="18" xfId="10" applyNumberFormat="1" applyFont="1" applyFill="1" applyBorder="1" applyAlignment="1">
      <alignment horizontal="center" vertical="center" wrapText="1"/>
    </xf>
    <xf numFmtId="0" fontId="13" fillId="0" borderId="0" xfId="10" applyFont="1" applyFill="1" applyBorder="1"/>
    <xf numFmtId="0" fontId="13" fillId="0" borderId="0" xfId="10" applyFont="1" applyAlignment="1">
      <alignment horizontal="center" vertical="center" wrapText="1"/>
    </xf>
    <xf numFmtId="0" fontId="13" fillId="0" borderId="0" xfId="10" applyFont="1"/>
    <xf numFmtId="0" fontId="11" fillId="3" borderId="18" xfId="10" applyFont="1" applyFill="1" applyBorder="1" applyAlignment="1">
      <alignment horizontal="center" vertical="center" wrapText="1"/>
    </xf>
    <xf numFmtId="0" fontId="19" fillId="0" borderId="0" xfId="0" applyFont="1" applyAlignment="1">
      <alignment horizontal="center" vertical="center" wrapText="1"/>
    </xf>
    <xf numFmtId="0" fontId="23" fillId="0" borderId="0" xfId="0" applyFont="1"/>
    <xf numFmtId="0" fontId="19" fillId="0" borderId="0" xfId="0" applyFont="1" applyAlignment="1">
      <alignment vertical="center" wrapText="1"/>
    </xf>
    <xf numFmtId="0" fontId="19" fillId="0" borderId="0" xfId="0" applyFont="1"/>
    <xf numFmtId="0" fontId="23" fillId="0" borderId="0" xfId="0" applyFont="1" applyBorder="1"/>
    <xf numFmtId="0" fontId="20" fillId="0" borderId="2" xfId="0" applyFont="1" applyBorder="1" applyAlignment="1">
      <alignment horizontal="justify" vertical="center" wrapText="1"/>
    </xf>
    <xf numFmtId="3" fontId="20" fillId="0" borderId="2" xfId="0" applyNumberFormat="1" applyFont="1" applyBorder="1" applyAlignment="1">
      <alignment horizontal="right" vertical="center" wrapText="1"/>
    </xf>
    <xf numFmtId="0" fontId="18" fillId="0" borderId="2" xfId="0" applyFont="1" applyFill="1" applyBorder="1" applyAlignment="1">
      <alignment horizontal="center" vertical="center" wrapText="1"/>
    </xf>
    <xf numFmtId="165" fontId="17" fillId="6" borderId="2" xfId="2" applyNumberFormat="1" applyFont="1" applyFill="1" applyBorder="1" applyAlignment="1">
      <alignment horizontal="right" vertical="center" wrapText="1"/>
    </xf>
    <xf numFmtId="3" fontId="17" fillId="6" borderId="2" xfId="2" applyNumberFormat="1" applyFont="1" applyFill="1" applyBorder="1" applyAlignment="1">
      <alignment horizontal="right" vertical="center" wrapText="1"/>
    </xf>
    <xf numFmtId="49" fontId="18" fillId="2" borderId="2" xfId="0" applyNumberFormat="1" applyFont="1" applyFill="1" applyBorder="1" applyAlignment="1">
      <alignment vertical="center" wrapText="1"/>
    </xf>
    <xf numFmtId="167" fontId="23" fillId="0" borderId="0" xfId="0" applyNumberFormat="1" applyFont="1"/>
    <xf numFmtId="4" fontId="23" fillId="0" borderId="0" xfId="0" applyNumberFormat="1" applyFont="1"/>
    <xf numFmtId="0" fontId="13" fillId="2" borderId="0" xfId="10" applyFont="1" applyFill="1"/>
    <xf numFmtId="0" fontId="16" fillId="5" borderId="0" xfId="10" applyFont="1" applyFill="1" applyBorder="1" applyAlignment="1">
      <alignment horizontal="center" vertical="center" wrapText="1"/>
    </xf>
    <xf numFmtId="0" fontId="13" fillId="0" borderId="0" xfId="10" applyFont="1" applyAlignment="1">
      <alignment vertical="center" wrapText="1"/>
    </xf>
    <xf numFmtId="0" fontId="17" fillId="0" borderId="0" xfId="10" applyFont="1" applyAlignment="1">
      <alignment vertical="center" wrapText="1"/>
    </xf>
    <xf numFmtId="167" fontId="13" fillId="0" borderId="0" xfId="10" applyNumberFormat="1" applyFont="1"/>
    <xf numFmtId="167" fontId="13" fillId="0" borderId="0" xfId="10" applyNumberFormat="1" applyFont="1" applyAlignment="1">
      <alignment vertical="center"/>
    </xf>
    <xf numFmtId="167" fontId="13" fillId="2" borderId="0" xfId="10" applyNumberFormat="1" applyFont="1" applyFill="1" applyAlignment="1">
      <alignment horizontal="right"/>
    </xf>
    <xf numFmtId="0" fontId="17" fillId="2" borderId="0" xfId="10" applyFont="1" applyFill="1" applyAlignment="1">
      <alignment horizontal="right" wrapText="1"/>
    </xf>
    <xf numFmtId="0" fontId="24" fillId="0" borderId="0" xfId="0" applyFont="1" applyAlignment="1">
      <alignment vertical="center" wrapText="1"/>
    </xf>
    <xf numFmtId="0" fontId="13" fillId="0" borderId="0" xfId="10" applyFont="1" applyAlignment="1">
      <alignment horizontal="justify" vertical="top"/>
    </xf>
    <xf numFmtId="166" fontId="10" fillId="2" borderId="12" xfId="9" applyNumberFormat="1" applyFont="1" applyFill="1" applyBorder="1" applyAlignment="1">
      <alignment horizontal="right"/>
    </xf>
    <xf numFmtId="3" fontId="10" fillId="5" borderId="0" xfId="9" applyNumberFormat="1" applyFont="1" applyFill="1" applyBorder="1" applyAlignment="1">
      <alignment horizontal="right"/>
    </xf>
    <xf numFmtId="0" fontId="11" fillId="3" borderId="18" xfId="10" applyFont="1" applyFill="1" applyBorder="1" applyAlignment="1">
      <alignment horizontal="center" vertical="center" wrapText="1"/>
    </xf>
    <xf numFmtId="0" fontId="17" fillId="2" borderId="0" xfId="10" applyFont="1" applyFill="1" applyBorder="1" applyAlignment="1">
      <alignment horizontal="right" wrapText="1"/>
    </xf>
    <xf numFmtId="3" fontId="17" fillId="6" borderId="2" xfId="2" applyNumberFormat="1" applyFont="1" applyFill="1" applyBorder="1" applyAlignment="1">
      <alignment horizontal="left" vertical="center" wrapText="1"/>
    </xf>
    <xf numFmtId="166" fontId="17" fillId="6" borderId="2" xfId="2" applyNumberFormat="1" applyFont="1" applyFill="1" applyBorder="1" applyAlignment="1">
      <alignment horizontal="right" vertical="center" wrapText="1"/>
    </xf>
    <xf numFmtId="3" fontId="21" fillId="4" borderId="2" xfId="0" applyNumberFormat="1" applyFont="1" applyFill="1" applyBorder="1" applyAlignment="1">
      <alignment horizontal="right" vertical="center"/>
    </xf>
    <xf numFmtId="167" fontId="21" fillId="4" borderId="2" xfId="0" applyNumberFormat="1" applyFont="1" applyFill="1" applyBorder="1" applyAlignment="1">
      <alignment horizontal="right" vertical="center"/>
    </xf>
    <xf numFmtId="0" fontId="18" fillId="5" borderId="2" xfId="10" applyFont="1" applyFill="1" applyBorder="1" applyAlignment="1">
      <alignment horizontal="right" vertical="center" wrapText="1"/>
    </xf>
    <xf numFmtId="0" fontId="21" fillId="4" borderId="2" xfId="0" applyFont="1" applyFill="1" applyBorder="1" applyAlignment="1">
      <alignment horizontal="right" vertical="center"/>
    </xf>
    <xf numFmtId="0" fontId="13" fillId="0" borderId="0" xfId="10" applyFont="1" applyAlignment="1">
      <alignment horizontal="right"/>
    </xf>
    <xf numFmtId="0" fontId="21" fillId="4" borderId="10" xfId="0" applyFont="1" applyFill="1" applyBorder="1" applyAlignment="1">
      <alignment horizontal="left" vertical="center"/>
    </xf>
    <xf numFmtId="0" fontId="17" fillId="4" borderId="14" xfId="0" applyFont="1" applyFill="1" applyBorder="1" applyAlignment="1">
      <alignment horizontal="center" vertical="center" wrapText="1"/>
    </xf>
    <xf numFmtId="3" fontId="17" fillId="4" borderId="11" xfId="0" applyNumberFormat="1" applyFont="1" applyFill="1" applyBorder="1" applyAlignment="1">
      <alignment horizontal="right" vertical="center"/>
    </xf>
    <xf numFmtId="0" fontId="25" fillId="0" borderId="0" xfId="0" applyFont="1" applyBorder="1" applyAlignment="1">
      <alignment vertical="center"/>
    </xf>
    <xf numFmtId="0" fontId="23" fillId="0" borderId="10" xfId="0" applyFont="1" applyBorder="1" applyAlignment="1"/>
    <xf numFmtId="3" fontId="17" fillId="6" borderId="10" xfId="2" applyNumberFormat="1" applyFont="1" applyFill="1" applyBorder="1" applyAlignment="1">
      <alignment horizontal="right"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7" fontId="17" fillId="6" borderId="2" xfId="2" applyNumberFormat="1" applyFont="1" applyFill="1" applyBorder="1" applyAlignment="1">
      <alignment horizontal="right" vertical="center" wrapText="1"/>
    </xf>
    <xf numFmtId="0" fontId="10" fillId="5" borderId="29" xfId="9" applyFont="1" applyFill="1" applyBorder="1" applyAlignment="1">
      <alignment horizontal="left" wrapText="1"/>
    </xf>
    <xf numFmtId="3" fontId="17" fillId="5" borderId="3" xfId="9" applyNumberFormat="1" applyFont="1" applyFill="1" applyBorder="1" applyAlignment="1">
      <alignment horizontal="right"/>
    </xf>
    <xf numFmtId="167" fontId="17" fillId="5" borderId="12" xfId="9" applyNumberFormat="1" applyFont="1" applyFill="1" applyBorder="1" applyAlignment="1">
      <alignment horizontal="right"/>
    </xf>
    <xf numFmtId="166" fontId="20" fillId="0" borderId="2" xfId="0" applyNumberFormat="1" applyFont="1" applyBorder="1" applyAlignment="1">
      <alignment horizontal="right" vertical="center" wrapText="1"/>
    </xf>
    <xf numFmtId="166" fontId="17" fillId="6" borderId="10" xfId="2" applyNumberFormat="1" applyFont="1" applyFill="1" applyBorder="1" applyAlignment="1">
      <alignment horizontal="right" vertical="center" wrapText="1"/>
    </xf>
    <xf numFmtId="43" fontId="28" fillId="0" borderId="0" xfId="1" applyFont="1" applyAlignment="1">
      <alignment vertical="center" wrapText="1"/>
    </xf>
    <xf numFmtId="43" fontId="19" fillId="0" borderId="0" xfId="0" applyNumberFormat="1" applyFont="1" applyAlignment="1">
      <alignment vertical="center" wrapText="1"/>
    </xf>
    <xf numFmtId="4" fontId="0" fillId="0" borderId="0" xfId="0" applyNumberFormat="1"/>
    <xf numFmtId="0" fontId="10" fillId="2" borderId="31" xfId="9" applyFont="1" applyFill="1" applyBorder="1" applyAlignment="1">
      <alignment horizontal="left" wrapText="1"/>
    </xf>
    <xf numFmtId="167" fontId="17" fillId="5" borderId="32" xfId="9" applyNumberFormat="1" applyFont="1" applyFill="1" applyBorder="1" applyAlignment="1">
      <alignment horizontal="right"/>
    </xf>
    <xf numFmtId="166" fontId="19" fillId="0" borderId="0" xfId="0" applyNumberFormat="1" applyFont="1" applyAlignment="1">
      <alignment vertical="center" wrapText="1"/>
    </xf>
    <xf numFmtId="43" fontId="29" fillId="0" borderId="0" xfId="1" applyFont="1"/>
    <xf numFmtId="3" fontId="17" fillId="4" borderId="13" xfId="0" applyNumberFormat="1" applyFont="1" applyFill="1" applyBorder="1" applyAlignment="1">
      <alignment horizontal="right" vertical="center"/>
    </xf>
    <xf numFmtId="166" fontId="17" fillId="4" borderId="13" xfId="0" applyNumberFormat="1" applyFont="1" applyFill="1" applyBorder="1" applyAlignment="1">
      <alignment horizontal="right" vertical="center"/>
    </xf>
    <xf numFmtId="0" fontId="30" fillId="0" borderId="0" xfId="0" applyFont="1" applyAlignment="1">
      <alignment vertical="center" wrapText="1"/>
    </xf>
    <xf numFmtId="3" fontId="7" fillId="5" borderId="4" xfId="9" applyNumberFormat="1" applyFont="1" applyFill="1" applyBorder="1" applyAlignment="1">
      <alignment horizontal="right"/>
    </xf>
    <xf numFmtId="3" fontId="17" fillId="6" borderId="10" xfId="2" applyNumberFormat="1" applyFont="1" applyFill="1" applyBorder="1" applyAlignment="1">
      <alignment horizontal="left" vertical="center" wrapText="1"/>
    </xf>
    <xf numFmtId="165" fontId="17" fillId="6" borderId="2" xfId="2" applyNumberFormat="1" applyFont="1" applyFill="1" applyBorder="1" applyAlignment="1">
      <alignment horizontal="left" vertical="center" wrapText="1"/>
    </xf>
    <xf numFmtId="0" fontId="18" fillId="5" borderId="10" xfId="10" applyFont="1" applyFill="1" applyBorder="1" applyAlignment="1">
      <alignment horizontal="right" vertical="center" wrapText="1"/>
    </xf>
    <xf numFmtId="3" fontId="20" fillId="0" borderId="2" xfId="0" applyNumberFormat="1" applyFont="1" applyBorder="1" applyAlignment="1">
      <alignment vertical="center" wrapText="1"/>
    </xf>
    <xf numFmtId="166" fontId="20" fillId="0" borderId="2" xfId="0" applyNumberFormat="1" applyFont="1" applyBorder="1" applyAlignment="1">
      <alignment vertical="center" wrapText="1"/>
    </xf>
    <xf numFmtId="167" fontId="17" fillId="4" borderId="30" xfId="0" applyNumberFormat="1" applyFont="1" applyFill="1" applyBorder="1" applyAlignment="1">
      <alignment vertical="center" wrapText="1"/>
    </xf>
    <xf numFmtId="167" fontId="20" fillId="0" borderId="2" xfId="0" applyNumberFormat="1" applyFont="1" applyBorder="1" applyAlignment="1">
      <alignment vertical="center" wrapText="1"/>
    </xf>
    <xf numFmtId="3" fontId="31" fillId="6" borderId="10" xfId="2" applyNumberFormat="1" applyFont="1" applyFill="1" applyBorder="1" applyAlignment="1">
      <alignment horizontal="right" vertical="center" wrapText="1"/>
    </xf>
    <xf numFmtId="0" fontId="26" fillId="0" borderId="0" xfId="11"/>
    <xf numFmtId="0" fontId="13" fillId="0" borderId="0" xfId="10" applyFont="1" applyAlignment="1">
      <alignment vertical="center"/>
    </xf>
    <xf numFmtId="0" fontId="13" fillId="2" borderId="0" xfId="10" applyFont="1" applyFill="1" applyAlignment="1">
      <alignment horizontal="justify" vertical="top"/>
    </xf>
    <xf numFmtId="0" fontId="13" fillId="2" borderId="0" xfId="10" applyFont="1" applyFill="1" applyAlignment="1">
      <alignment horizontal="right" wrapText="1"/>
    </xf>
    <xf numFmtId="0" fontId="13" fillId="0" borderId="0" xfId="10" applyFont="1" applyBorder="1" applyAlignment="1">
      <alignment vertical="center"/>
    </xf>
    <xf numFmtId="0" fontId="13" fillId="2" borderId="0" xfId="10" applyFont="1" applyFill="1" applyBorder="1" applyAlignment="1">
      <alignment horizontal="justify" vertical="top"/>
    </xf>
    <xf numFmtId="3" fontId="17" fillId="0" borderId="0" xfId="10" applyNumberFormat="1" applyFont="1" applyBorder="1" applyAlignment="1">
      <alignment horizontal="right" vertical="center" wrapText="1"/>
    </xf>
    <xf numFmtId="0" fontId="29" fillId="0" borderId="0" xfId="0" applyFont="1"/>
    <xf numFmtId="0" fontId="30" fillId="5" borderId="0" xfId="0" applyFont="1" applyFill="1" applyAlignment="1">
      <alignment vertical="center" wrapText="1"/>
    </xf>
    <xf numFmtId="0" fontId="30" fillId="0" borderId="0" xfId="0" applyFont="1" applyAlignment="1">
      <alignment horizontal="center" vertical="center" wrapText="1"/>
    </xf>
    <xf numFmtId="3" fontId="17" fillId="6" borderId="4" xfId="2" applyNumberFormat="1" applyFont="1" applyFill="1" applyBorder="1" applyAlignment="1">
      <alignment horizontal="right" vertical="center" wrapText="1"/>
    </xf>
    <xf numFmtId="3" fontId="20" fillId="0" borderId="33" xfId="0" applyNumberFormat="1" applyFont="1" applyBorder="1" applyAlignment="1">
      <alignment horizontal="right" vertical="center" wrapText="1"/>
    </xf>
    <xf numFmtId="3" fontId="20" fillId="0" borderId="10" xfId="0" applyNumberFormat="1" applyFont="1" applyBorder="1" applyAlignment="1">
      <alignment horizontal="right" vertical="center" wrapText="1"/>
    </xf>
    <xf numFmtId="3" fontId="20" fillId="0" borderId="0" xfId="0" applyNumberFormat="1" applyFont="1" applyBorder="1" applyAlignment="1">
      <alignment horizontal="right" vertical="center" wrapText="1"/>
    </xf>
    <xf numFmtId="3" fontId="13" fillId="0" borderId="0" xfId="10" applyNumberFormat="1" applyFont="1" applyFill="1" applyAlignment="1">
      <alignment horizontal="right"/>
    </xf>
    <xf numFmtId="3" fontId="13" fillId="0" borderId="0" xfId="10" applyNumberFormat="1" applyFont="1" applyFill="1"/>
    <xf numFmtId="0" fontId="7" fillId="2" borderId="5" xfId="9" applyFont="1" applyFill="1" applyBorder="1" applyAlignment="1">
      <alignment horizontal="left" wrapText="1"/>
    </xf>
    <xf numFmtId="3" fontId="7" fillId="5" borderId="2" xfId="9" applyNumberFormat="1" applyFont="1" applyFill="1" applyBorder="1" applyAlignment="1">
      <alignment horizontal="right"/>
    </xf>
    <xf numFmtId="167" fontId="7" fillId="5" borderId="6" xfId="9" applyNumberFormat="1" applyFont="1" applyFill="1" applyBorder="1" applyAlignment="1">
      <alignment horizontal="right"/>
    </xf>
    <xf numFmtId="0" fontId="20" fillId="0" borderId="33" xfId="0" applyFont="1" applyBorder="1" applyAlignment="1">
      <alignment horizontal="justify" vertical="center" wrapText="1"/>
    </xf>
    <xf numFmtId="3" fontId="20" fillId="0" borderId="4" xfId="0" applyNumberFormat="1" applyFont="1" applyBorder="1" applyAlignment="1">
      <alignment horizontal="right" vertical="center" wrapText="1"/>
    </xf>
    <xf numFmtId="3" fontId="20" fillId="5" borderId="2" xfId="0" applyNumberFormat="1" applyFont="1" applyFill="1" applyBorder="1" applyAlignment="1">
      <alignment horizontal="right" vertical="center" wrapText="1"/>
    </xf>
    <xf numFmtId="4" fontId="32" fillId="7" borderId="0" xfId="0" applyNumberFormat="1" applyFont="1" applyFill="1" applyBorder="1" applyAlignment="1">
      <alignment horizontal="right" vertical="center" wrapText="1"/>
    </xf>
    <xf numFmtId="3" fontId="17" fillId="6" borderId="34" xfId="2" applyNumberFormat="1" applyFont="1" applyFill="1" applyBorder="1" applyAlignment="1">
      <alignment horizontal="left" vertical="center" wrapText="1"/>
    </xf>
    <xf numFmtId="0" fontId="32" fillId="7" borderId="0" xfId="0" applyFont="1" applyFill="1" applyBorder="1" applyAlignment="1">
      <alignment horizontal="right" vertical="center" wrapText="1"/>
    </xf>
    <xf numFmtId="3" fontId="32" fillId="7" borderId="0" xfId="0" applyNumberFormat="1" applyFont="1" applyFill="1" applyBorder="1" applyAlignment="1">
      <alignment horizontal="right" vertical="center" wrapText="1"/>
    </xf>
    <xf numFmtId="166" fontId="21" fillId="4" borderId="2" xfId="0" applyNumberFormat="1" applyFont="1" applyFill="1" applyBorder="1" applyAlignment="1">
      <alignment horizontal="right" vertical="center"/>
    </xf>
    <xf numFmtId="0" fontId="11" fillId="3" borderId="0" xfId="10" applyFont="1" applyFill="1" applyBorder="1" applyAlignment="1">
      <alignment horizontal="center" vertical="center" wrapText="1"/>
    </xf>
    <xf numFmtId="0" fontId="7" fillId="5" borderId="5" xfId="9" applyFont="1" applyFill="1" applyBorder="1" applyAlignment="1">
      <alignment horizontal="left" wrapText="1"/>
    </xf>
    <xf numFmtId="0" fontId="23" fillId="7" borderId="5" xfId="0" applyFont="1" applyFill="1" applyBorder="1" applyAlignment="1">
      <alignment horizontal="left" wrapText="1"/>
    </xf>
    <xf numFmtId="0" fontId="18" fillId="0" borderId="10" xfId="0" applyFont="1" applyFill="1" applyBorder="1" applyAlignment="1">
      <alignment horizontal="center" vertical="center" wrapText="1"/>
    </xf>
    <xf numFmtId="0" fontId="20" fillId="0" borderId="10" xfId="0" applyFont="1" applyBorder="1" applyAlignment="1">
      <alignment horizontal="justify" vertical="center" wrapText="1"/>
    </xf>
    <xf numFmtId="3" fontId="33" fillId="0" borderId="10" xfId="0" applyNumberFormat="1" applyFont="1" applyBorder="1" applyAlignment="1">
      <alignment vertical="center" wrapText="1"/>
    </xf>
    <xf numFmtId="3" fontId="20" fillId="0" borderId="10" xfId="0" applyNumberFormat="1" applyFont="1" applyBorder="1" applyAlignment="1">
      <alignment vertical="center" wrapText="1"/>
    </xf>
    <xf numFmtId="166" fontId="20" fillId="0" borderId="10" xfId="0" applyNumberFormat="1" applyFont="1" applyBorder="1" applyAlignment="1">
      <alignment vertical="center" wrapText="1"/>
    </xf>
    <xf numFmtId="167" fontId="20" fillId="0" borderId="10" xfId="0" applyNumberFormat="1" applyFont="1" applyBorder="1" applyAlignment="1">
      <alignment vertical="center" wrapText="1"/>
    </xf>
    <xf numFmtId="3" fontId="34" fillId="0" borderId="2" xfId="0" applyNumberFormat="1" applyFont="1" applyBorder="1" applyAlignment="1">
      <alignment horizontal="right" vertical="center" wrapText="1"/>
    </xf>
    <xf numFmtId="3" fontId="13" fillId="0" borderId="0" xfId="10" applyNumberFormat="1" applyFont="1" applyAlignment="1">
      <alignment horizontal="right"/>
    </xf>
    <xf numFmtId="3" fontId="13" fillId="0" borderId="0" xfId="10" applyNumberFormat="1" applyFont="1"/>
    <xf numFmtId="0" fontId="18" fillId="5" borderId="2" xfId="0" applyFont="1" applyFill="1" applyBorder="1" applyAlignment="1">
      <alignment horizontal="center" vertical="center" wrapText="1"/>
    </xf>
    <xf numFmtId="3" fontId="31" fillId="6" borderId="2" xfId="2" applyNumberFormat="1" applyFont="1" applyFill="1" applyBorder="1" applyAlignment="1">
      <alignment horizontal="right" vertical="center" wrapText="1"/>
    </xf>
    <xf numFmtId="3" fontId="17" fillId="6" borderId="34" xfId="2" applyNumberFormat="1" applyFont="1" applyFill="1" applyBorder="1" applyAlignment="1">
      <alignment horizontal="right" vertical="center" wrapText="1"/>
    </xf>
    <xf numFmtId="0" fontId="13" fillId="2" borderId="37" xfId="9" applyFont="1" applyFill="1" applyBorder="1" applyAlignment="1">
      <alignment horizontal="left" wrapText="1"/>
    </xf>
    <xf numFmtId="3" fontId="7" fillId="5" borderId="38" xfId="9" applyNumberFormat="1" applyFont="1" applyFill="1" applyBorder="1" applyAlignment="1">
      <alignment horizontal="right"/>
    </xf>
    <xf numFmtId="0" fontId="7" fillId="2" borderId="0" xfId="9" applyFont="1" applyFill="1"/>
    <xf numFmtId="4" fontId="5" fillId="2" borderId="0" xfId="9" applyNumberFormat="1" applyFont="1" applyFill="1"/>
    <xf numFmtId="4" fontId="9" fillId="2" borderId="0" xfId="9" applyNumberFormat="1" applyFont="1" applyFill="1"/>
    <xf numFmtId="4" fontId="7" fillId="2" borderId="0" xfId="9" applyNumberFormat="1" applyFont="1" applyFill="1"/>
    <xf numFmtId="4" fontId="10" fillId="2" borderId="14" xfId="9" applyNumberFormat="1" applyFont="1" applyFill="1" applyBorder="1" applyAlignment="1">
      <alignment horizontal="right"/>
    </xf>
    <xf numFmtId="3" fontId="20" fillId="0" borderId="34" xfId="0" applyNumberFormat="1" applyFont="1" applyBorder="1" applyAlignment="1">
      <alignment horizontal="right" vertical="center" wrapText="1"/>
    </xf>
    <xf numFmtId="3" fontId="10" fillId="5" borderId="3" xfId="9" applyNumberFormat="1" applyFont="1" applyFill="1" applyBorder="1" applyAlignment="1">
      <alignment horizontal="right"/>
    </xf>
    <xf numFmtId="166" fontId="10" fillId="5" borderId="12" xfId="9" applyNumberFormat="1" applyFont="1" applyFill="1" applyBorder="1" applyAlignment="1">
      <alignment horizontal="right"/>
    </xf>
    <xf numFmtId="0" fontId="20" fillId="5" borderId="2" xfId="0" applyFont="1" applyFill="1" applyBorder="1" applyAlignment="1">
      <alignment horizontal="justify" vertical="center" wrapText="1"/>
    </xf>
    <xf numFmtId="0" fontId="9" fillId="2" borderId="39" xfId="9" applyFont="1" applyFill="1" applyBorder="1"/>
    <xf numFmtId="0" fontId="35" fillId="7" borderId="5" xfId="0" applyFont="1" applyFill="1" applyBorder="1" applyAlignment="1">
      <alignment horizontal="left" wrapText="1"/>
    </xf>
    <xf numFmtId="0" fontId="4" fillId="2" borderId="0" xfId="9" applyFont="1" applyFill="1" applyAlignment="1">
      <alignment wrapText="1"/>
    </xf>
    <xf numFmtId="0" fontId="8" fillId="2" borderId="0" xfId="9" applyFont="1" applyFill="1" applyAlignment="1">
      <alignment wrapText="1"/>
    </xf>
    <xf numFmtId="0" fontId="12" fillId="0" borderId="0" xfId="0" applyFont="1" applyFill="1" applyBorder="1" applyAlignment="1">
      <alignment horizontal="center" vertical="center" wrapText="1"/>
    </xf>
    <xf numFmtId="0" fontId="9" fillId="2" borderId="0" xfId="9" applyFont="1" applyFill="1" applyAlignment="1">
      <alignment wrapText="1"/>
    </xf>
    <xf numFmtId="3" fontId="27"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5" xfId="9" applyFont="1" applyFill="1" applyBorder="1" applyAlignment="1">
      <alignment horizontal="center" vertical="center" wrapText="1"/>
    </xf>
    <xf numFmtId="0" fontId="10" fillId="6" borderId="15" xfId="9" applyFont="1" applyFill="1" applyBorder="1" applyAlignment="1">
      <alignment horizontal="center" vertical="center"/>
    </xf>
    <xf numFmtId="0" fontId="10" fillId="6" borderId="16" xfId="9" applyFont="1" applyFill="1" applyBorder="1" applyAlignment="1">
      <alignment horizontal="center" vertical="center" wrapText="1"/>
    </xf>
    <xf numFmtId="0" fontId="10" fillId="6" borderId="17" xfId="9" applyFont="1" applyFill="1" applyBorder="1" applyAlignment="1">
      <alignment horizontal="center" vertical="center" wrapText="1"/>
    </xf>
    <xf numFmtId="3" fontId="26" fillId="0" borderId="0" xfId="11" applyNumberFormat="1" applyBorder="1" applyAlignment="1">
      <alignment horizontal="left" vertical="center" wrapText="1"/>
    </xf>
    <xf numFmtId="3" fontId="17" fillId="0" borderId="0" xfId="10" applyNumberFormat="1" applyFont="1" applyBorder="1" applyAlignment="1">
      <alignment horizontal="left" vertical="center" wrapText="1"/>
    </xf>
    <xf numFmtId="0" fontId="11" fillId="3" borderId="27" xfId="10" applyFont="1" applyFill="1" applyBorder="1" applyAlignment="1">
      <alignment horizontal="center" vertical="center" wrapText="1"/>
    </xf>
    <xf numFmtId="0" fontId="14" fillId="3" borderId="19" xfId="10" applyFont="1" applyFill="1" applyBorder="1" applyAlignment="1">
      <alignment horizontal="center" vertical="center" wrapText="1"/>
    </xf>
    <xf numFmtId="0" fontId="14" fillId="3" borderId="28" xfId="10" applyFont="1" applyFill="1" applyBorder="1" applyAlignment="1">
      <alignment horizontal="center" vertical="center" wrapText="1"/>
    </xf>
    <xf numFmtId="0" fontId="3" fillId="0" borderId="0" xfId="0" applyFont="1" applyAlignment="1">
      <alignment horizontal="center" vertical="center" wrapText="1"/>
    </xf>
    <xf numFmtId="0" fontId="15" fillId="0" borderId="0" xfId="0" applyFont="1" applyAlignment="1">
      <alignment horizontal="center" vertical="center" wrapText="1"/>
    </xf>
    <xf numFmtId="3" fontId="11" fillId="3" borderId="20" xfId="10" applyNumberFormat="1" applyFont="1" applyFill="1" applyBorder="1" applyAlignment="1">
      <alignment horizontal="center" vertical="center" wrapText="1"/>
    </xf>
    <xf numFmtId="3" fontId="11" fillId="3" borderId="21" xfId="10" applyNumberFormat="1" applyFont="1" applyFill="1" applyBorder="1" applyAlignment="1">
      <alignment horizontal="center" vertical="center" wrapText="1"/>
    </xf>
    <xf numFmtId="167" fontId="11" fillId="3" borderId="22" xfId="10" applyNumberFormat="1" applyFont="1" applyFill="1" applyBorder="1" applyAlignment="1">
      <alignment horizontal="center" vertical="center" wrapText="1"/>
    </xf>
    <xf numFmtId="167" fontId="11" fillId="3" borderId="23" xfId="10" applyNumberFormat="1" applyFont="1" applyFill="1" applyBorder="1" applyAlignment="1">
      <alignment horizontal="center" vertical="center" wrapText="1"/>
    </xf>
    <xf numFmtId="0" fontId="11" fillId="3" borderId="19" xfId="10" applyFont="1" applyFill="1" applyBorder="1" applyAlignment="1">
      <alignment horizontal="center" vertical="center" wrapText="1"/>
    </xf>
    <xf numFmtId="0" fontId="11" fillId="3" borderId="25" xfId="10" applyFont="1" applyFill="1" applyBorder="1" applyAlignment="1">
      <alignment horizontal="center" vertical="center" wrapText="1"/>
    </xf>
    <xf numFmtId="0" fontId="11" fillId="3" borderId="35" xfId="10" applyFont="1" applyFill="1" applyBorder="1" applyAlignment="1">
      <alignment horizontal="center" vertical="center" wrapText="1"/>
    </xf>
    <xf numFmtId="0" fontId="11" fillId="3" borderId="36" xfId="10" applyFont="1" applyFill="1" applyBorder="1" applyAlignment="1">
      <alignment horizontal="center" vertical="center" wrapText="1"/>
    </xf>
    <xf numFmtId="4" fontId="11" fillId="3" borderId="20" xfId="10" applyNumberFormat="1" applyFont="1" applyFill="1" applyBorder="1" applyAlignment="1">
      <alignment horizontal="center" vertical="center" wrapText="1"/>
    </xf>
    <xf numFmtId="4" fontId="11" fillId="3" borderId="21" xfId="10" applyNumberFormat="1" applyFont="1" applyFill="1" applyBorder="1" applyAlignment="1">
      <alignment horizontal="center" vertical="center" wrapText="1"/>
    </xf>
    <xf numFmtId="0" fontId="3" fillId="0" borderId="0" xfId="0" applyFont="1" applyAlignment="1">
      <alignment horizontal="center" vertical="top" wrapText="1"/>
    </xf>
    <xf numFmtId="167" fontId="11" fillId="3" borderId="20" xfId="10" applyNumberFormat="1" applyFont="1" applyFill="1" applyBorder="1" applyAlignment="1">
      <alignment horizontal="center" vertical="center" wrapText="1"/>
    </xf>
    <xf numFmtId="167" fontId="11" fillId="3" borderId="27" xfId="10" applyNumberFormat="1" applyFont="1" applyFill="1" applyBorder="1" applyAlignment="1">
      <alignment horizontal="center" vertical="center" wrapText="1"/>
    </xf>
    <xf numFmtId="164" fontId="11" fillId="3" borderId="20" xfId="2" applyNumberFormat="1"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19" xfId="0" applyFont="1" applyFill="1" applyBorder="1" applyAlignment="1">
      <alignment horizontal="center" vertical="center" wrapText="1"/>
    </xf>
    <xf numFmtId="164" fontId="11" fillId="3" borderId="26" xfId="2" applyNumberFormat="1"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colors>
    <mruColors>
      <color rgb="FFFCD9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H41"/>
  <sheetViews>
    <sheetView tabSelected="1" workbookViewId="0">
      <selection activeCell="B21" sqref="B21"/>
    </sheetView>
  </sheetViews>
  <sheetFormatPr baseColWidth="10" defaultColWidth="11.42578125" defaultRowHeight="9" x14ac:dyDescent="0.15"/>
  <cols>
    <col min="1" max="1" width="4.140625" style="1" customWidth="1"/>
    <col min="2" max="2" width="64.85546875" style="1" customWidth="1"/>
    <col min="3" max="3" width="16.28515625" style="1" customWidth="1"/>
    <col min="4" max="4" width="16.5703125" style="1" customWidth="1"/>
    <col min="5" max="5" width="10.7109375" style="3" customWidth="1"/>
    <col min="6" max="6" width="13.7109375" style="1" bestFit="1" customWidth="1"/>
    <col min="7" max="7" width="9.85546875" style="1" customWidth="1"/>
    <col min="8" max="8" width="13.7109375" style="1" bestFit="1" customWidth="1"/>
    <col min="9" max="9" width="11.42578125" style="1"/>
    <col min="10" max="10" width="14.7109375" style="1" customWidth="1"/>
    <col min="11" max="16384" width="11.42578125" style="1"/>
  </cols>
  <sheetData>
    <row r="1" spans="2:8" ht="6.75" customHeight="1" x14ac:dyDescent="0.2">
      <c r="B1" s="149"/>
      <c r="C1" s="149"/>
      <c r="D1" s="149"/>
    </row>
    <row r="2" spans="2:8" ht="15.75" customHeight="1" x14ac:dyDescent="0.15">
      <c r="B2" s="150" t="s">
        <v>18</v>
      </c>
      <c r="C2" s="150"/>
      <c r="D2" s="150"/>
      <c r="E2" s="150"/>
    </row>
    <row r="3" spans="2:8" ht="15" customHeight="1" x14ac:dyDescent="0.15">
      <c r="B3" s="150" t="s">
        <v>290</v>
      </c>
      <c r="C3" s="150"/>
      <c r="D3" s="150"/>
      <c r="E3" s="150"/>
    </row>
    <row r="4" spans="2:8" x14ac:dyDescent="0.15">
      <c r="B4" s="151"/>
      <c r="C4" s="151"/>
      <c r="D4" s="151"/>
    </row>
    <row r="5" spans="2:8" ht="12.75" customHeight="1" x14ac:dyDescent="0.2">
      <c r="B5" s="148" t="s">
        <v>72</v>
      </c>
      <c r="C5" s="148"/>
      <c r="D5" s="148"/>
    </row>
    <row r="6" spans="2:8" ht="12.75" customHeight="1" x14ac:dyDescent="0.2">
      <c r="B6" s="148" t="s">
        <v>4</v>
      </c>
      <c r="C6" s="148"/>
      <c r="D6" s="148"/>
    </row>
    <row r="7" spans="2:8" ht="12.75" customHeight="1" thickBot="1" x14ac:dyDescent="0.25">
      <c r="B7" s="2"/>
      <c r="C7" s="2"/>
      <c r="D7" s="2"/>
    </row>
    <row r="8" spans="2:8" ht="13.5" customHeight="1" thickBot="1" x14ac:dyDescent="0.2">
      <c r="B8" s="154" t="s">
        <v>1</v>
      </c>
      <c r="C8" s="155" t="s">
        <v>2</v>
      </c>
      <c r="D8" s="156" t="s">
        <v>86</v>
      </c>
      <c r="E8" s="154" t="s">
        <v>7</v>
      </c>
    </row>
    <row r="9" spans="2:8" ht="39" customHeight="1" thickBot="1" x14ac:dyDescent="0.2">
      <c r="B9" s="154"/>
      <c r="C9" s="155"/>
      <c r="D9" s="157"/>
      <c r="E9" s="154"/>
    </row>
    <row r="10" spans="2:8" s="8" customFormat="1" ht="27" customHeight="1" thickBot="1" x14ac:dyDescent="0.25">
      <c r="B10" s="4" t="s">
        <v>0</v>
      </c>
      <c r="C10" s="7">
        <v>970552802</v>
      </c>
      <c r="D10" s="7">
        <v>471101591</v>
      </c>
      <c r="E10" s="45">
        <f t="shared" ref="E10:E36" si="0">D10/C10%</f>
        <v>48.53951171221285</v>
      </c>
      <c r="F10" s="141"/>
      <c r="G10" s="138"/>
      <c r="H10" s="138"/>
    </row>
    <row r="11" spans="2:8" s="8" customFormat="1" ht="24.75" customHeight="1" thickBot="1" x14ac:dyDescent="0.25">
      <c r="B11" s="77" t="s">
        <v>17</v>
      </c>
      <c r="C11" s="7">
        <f>C12+C35+C36</f>
        <v>963330613</v>
      </c>
      <c r="D11" s="143">
        <f>D12+D35+D36</f>
        <v>465362863.57999998</v>
      </c>
      <c r="E11" s="144">
        <f>D11/C11%</f>
        <v>48.307700108353139</v>
      </c>
      <c r="F11" s="138"/>
      <c r="G11" s="138"/>
      <c r="H11" s="138"/>
    </row>
    <row r="12" spans="2:8" ht="18" customHeight="1" x14ac:dyDescent="0.2">
      <c r="B12" s="9" t="s">
        <v>3</v>
      </c>
      <c r="C12" s="10">
        <f>SUM(C13:C34)</f>
        <v>944115855</v>
      </c>
      <c r="D12" s="10">
        <f>SUM(D13:D34)</f>
        <v>453636180.13999999</v>
      </c>
      <c r="E12" s="78">
        <f t="shared" si="0"/>
        <v>48.048783180322708</v>
      </c>
      <c r="F12" s="139"/>
      <c r="G12" s="139"/>
      <c r="H12" s="140"/>
    </row>
    <row r="13" spans="2:8" ht="20.100000000000001" customHeight="1" x14ac:dyDescent="0.2">
      <c r="B13" s="121" t="s">
        <v>20</v>
      </c>
      <c r="C13" s="110">
        <f>'PLIEGO MINSA'!E7</f>
        <v>284165940</v>
      </c>
      <c r="D13" s="84">
        <f>'PLIEGO MINSA'!H7</f>
        <v>187025553.40000001</v>
      </c>
      <c r="E13" s="12">
        <f t="shared" si="0"/>
        <v>65.815612314410373</v>
      </c>
      <c r="H13" s="137"/>
    </row>
    <row r="14" spans="2:8" ht="20.100000000000001" customHeight="1" x14ac:dyDescent="0.2">
      <c r="B14" s="121" t="s">
        <v>211</v>
      </c>
      <c r="C14" s="110">
        <f>'PLIEGO MINSA'!E136</f>
        <v>1779897</v>
      </c>
      <c r="D14" s="84">
        <f>+'PLIEGO MINSA'!H135</f>
        <v>1723505</v>
      </c>
      <c r="E14" s="12">
        <f t="shared" si="0"/>
        <v>96.831726779695671</v>
      </c>
      <c r="H14" s="137"/>
    </row>
    <row r="15" spans="2:8" ht="20.100000000000001" customHeight="1" x14ac:dyDescent="0.2">
      <c r="B15" s="121" t="s">
        <v>212</v>
      </c>
      <c r="C15" s="110">
        <f>'PLIEGO MINSA'!E137</f>
        <v>423604</v>
      </c>
      <c r="D15" s="84">
        <f>'PLIEGO MINSA'!H137</f>
        <v>422103</v>
      </c>
      <c r="E15" s="12">
        <f t="shared" si="0"/>
        <v>99.645659625499292</v>
      </c>
      <c r="H15" s="137"/>
    </row>
    <row r="16" spans="2:8" ht="20.100000000000001" customHeight="1" x14ac:dyDescent="0.2">
      <c r="B16" s="122" t="s">
        <v>115</v>
      </c>
      <c r="C16" s="110">
        <f>'PLIEGO MINSA'!E140</f>
        <v>2715200</v>
      </c>
      <c r="D16" s="84">
        <f>'PLIEGO MINSA'!H140</f>
        <v>2312820</v>
      </c>
      <c r="E16" s="12">
        <f t="shared" si="0"/>
        <v>85.180465527401296</v>
      </c>
      <c r="H16" s="137"/>
    </row>
    <row r="17" spans="1:8" ht="20.100000000000001" customHeight="1" x14ac:dyDescent="0.2">
      <c r="B17" s="121" t="s">
        <v>62</v>
      </c>
      <c r="C17" s="110">
        <f>'PLIEGO MINSA'!E143</f>
        <v>593865</v>
      </c>
      <c r="D17" s="84">
        <f>'PLIEGO MINSA'!H143</f>
        <v>167196</v>
      </c>
      <c r="E17" s="12">
        <f t="shared" si="0"/>
        <v>28.153873355055442</v>
      </c>
      <c r="H17" s="137"/>
    </row>
    <row r="18" spans="1:8" ht="20.100000000000001" customHeight="1" x14ac:dyDescent="0.2">
      <c r="B18" s="121" t="s">
        <v>66</v>
      </c>
      <c r="C18" s="110">
        <f>'PLIEGO MINSA'!E146</f>
        <v>961745</v>
      </c>
      <c r="D18" s="84">
        <f>'PLIEGO MINSA'!H146</f>
        <v>836828</v>
      </c>
      <c r="E18" s="12">
        <f t="shared" si="0"/>
        <v>87.011421946565875</v>
      </c>
      <c r="H18" s="137"/>
    </row>
    <row r="19" spans="1:8" ht="20.100000000000001" customHeight="1" x14ac:dyDescent="0.2">
      <c r="B19" s="121" t="s">
        <v>271</v>
      </c>
      <c r="C19" s="110">
        <f>'PLIEGO MINSA'!E149</f>
        <v>163214</v>
      </c>
      <c r="D19" s="84">
        <f>+'PLIEGO MINSA'!H149</f>
        <v>163185</v>
      </c>
      <c r="E19" s="12">
        <f t="shared" si="0"/>
        <v>99.982231916379718</v>
      </c>
      <c r="H19" s="137"/>
    </row>
    <row r="20" spans="1:8" ht="20.100000000000001" customHeight="1" x14ac:dyDescent="0.2">
      <c r="B20" s="121" t="s">
        <v>213</v>
      </c>
      <c r="C20" s="110">
        <f>'PLIEGO MINSA'!E151</f>
        <v>249722</v>
      </c>
      <c r="D20" s="84">
        <f>'PLIEGO MINSA'!H151</f>
        <v>246404</v>
      </c>
      <c r="E20" s="12">
        <f t="shared" si="0"/>
        <v>98.671322510631825</v>
      </c>
      <c r="H20" s="137"/>
    </row>
    <row r="21" spans="1:8" ht="26.25" customHeight="1" x14ac:dyDescent="0.2">
      <c r="B21" s="121" t="s">
        <v>222</v>
      </c>
      <c r="C21" s="110">
        <f>+'PLIEGO MINSA'!E155</f>
        <v>394246</v>
      </c>
      <c r="D21" s="84">
        <f>+'PLIEGO MINSA'!H155</f>
        <v>393159</v>
      </c>
      <c r="E21" s="12">
        <f t="shared" si="0"/>
        <v>99.724283822790852</v>
      </c>
      <c r="H21" s="137"/>
    </row>
    <row r="22" spans="1:8" ht="20.100000000000001" customHeight="1" x14ac:dyDescent="0.2">
      <c r="B22" s="121" t="s">
        <v>116</v>
      </c>
      <c r="C22" s="110">
        <f>'PLIEGO MINSA'!E158</f>
        <v>462522</v>
      </c>
      <c r="D22" s="84">
        <f>'PLIEGO MINSA'!H158</f>
        <v>335940</v>
      </c>
      <c r="E22" s="12">
        <f t="shared" si="0"/>
        <v>72.632220737608151</v>
      </c>
      <c r="H22" s="137"/>
    </row>
    <row r="23" spans="1:8" ht="20.100000000000001" customHeight="1" x14ac:dyDescent="0.2">
      <c r="B23" s="109" t="s">
        <v>67</v>
      </c>
      <c r="C23" s="110">
        <f>'PLIEGO MINSA'!E163</f>
        <v>7565458</v>
      </c>
      <c r="D23" s="110">
        <f>'PLIEGO MINSA'!H163</f>
        <v>6842996.75</v>
      </c>
      <c r="E23" s="12">
        <f t="shared" si="0"/>
        <v>90.450528573418822</v>
      </c>
      <c r="H23" s="137"/>
    </row>
    <row r="24" spans="1:8" ht="20.100000000000001" customHeight="1" x14ac:dyDescent="0.2">
      <c r="B24" s="109" t="s">
        <v>117</v>
      </c>
      <c r="C24" s="110">
        <f>+'PLIEGO MINSA'!E170</f>
        <v>602986</v>
      </c>
      <c r="D24" s="110">
        <f>'PLIEGO MINSA'!H170</f>
        <v>597986</v>
      </c>
      <c r="E24" s="12">
        <f t="shared" si="0"/>
        <v>99.170793351752778</v>
      </c>
      <c r="H24" s="137"/>
    </row>
    <row r="25" spans="1:8" ht="20.100000000000001" customHeight="1" x14ac:dyDescent="0.2">
      <c r="B25" s="109" t="s">
        <v>288</v>
      </c>
      <c r="C25" s="110">
        <f>'PLIEGO MINSA'!E174</f>
        <v>24013</v>
      </c>
      <c r="D25" s="110">
        <f>'PLIEGO MINSA'!H174</f>
        <v>24013</v>
      </c>
      <c r="E25" s="12">
        <f t="shared" si="0"/>
        <v>100</v>
      </c>
      <c r="H25" s="137"/>
    </row>
    <row r="26" spans="1:8" ht="20.100000000000001" customHeight="1" x14ac:dyDescent="0.2">
      <c r="B26" s="109" t="s">
        <v>241</v>
      </c>
      <c r="C26" s="110">
        <f>+'PLIEGO MINSA'!E176</f>
        <v>140500</v>
      </c>
      <c r="D26" s="110">
        <f>+'PLIEGO MINSA'!H176</f>
        <v>99450</v>
      </c>
      <c r="E26" s="12">
        <f t="shared" ref="E26" si="1">D26/C26%</f>
        <v>70.782918149466198</v>
      </c>
      <c r="H26" s="137"/>
    </row>
    <row r="27" spans="1:8" ht="20.100000000000001" customHeight="1" x14ac:dyDescent="0.2">
      <c r="B27" s="109" t="s">
        <v>118</v>
      </c>
      <c r="C27" s="110">
        <f>'PLIEGO MINSA'!E179</f>
        <v>497423447</v>
      </c>
      <c r="D27" s="110">
        <f>'PLIEGO MINSA'!H179</f>
        <v>239435975.82999995</v>
      </c>
      <c r="E27" s="111">
        <f t="shared" si="0"/>
        <v>48.135241166064283</v>
      </c>
      <c r="H27" s="137"/>
    </row>
    <row r="28" spans="1:8" ht="21.75" customHeight="1" x14ac:dyDescent="0.2">
      <c r="B28" s="109" t="s">
        <v>274</v>
      </c>
      <c r="C28" s="110">
        <f>'PLIEGO MINSA'!E261</f>
        <v>2927654</v>
      </c>
      <c r="D28" s="110">
        <f>+'PLIEGO MINSA'!H261</f>
        <v>2227828</v>
      </c>
      <c r="E28" s="111">
        <f t="shared" si="0"/>
        <v>76.096014078166334</v>
      </c>
    </row>
    <row r="29" spans="1:8" ht="21.75" customHeight="1" x14ac:dyDescent="0.2">
      <c r="A29" s="146"/>
      <c r="B29" s="147" t="s">
        <v>373</v>
      </c>
      <c r="C29" s="110">
        <f>'PLIEGO MINSA'!E267</f>
        <v>24000</v>
      </c>
      <c r="D29" s="110">
        <f>'PLIEGO MINSA'!H267</f>
        <v>24000</v>
      </c>
      <c r="E29" s="111">
        <f t="shared" si="0"/>
        <v>100</v>
      </c>
    </row>
    <row r="30" spans="1:8" ht="19.5" customHeight="1" x14ac:dyDescent="0.2">
      <c r="B30" s="11" t="s">
        <v>119</v>
      </c>
      <c r="C30" s="110">
        <f>'PLIEGO MINSA'!E269</f>
        <v>641884</v>
      </c>
      <c r="D30" s="110">
        <f>'PLIEGO MINSA'!H269</f>
        <v>628428</v>
      </c>
      <c r="E30" s="111">
        <f t="shared" si="0"/>
        <v>97.903671068292709</v>
      </c>
    </row>
    <row r="31" spans="1:8" ht="20.100000000000001" customHeight="1" x14ac:dyDescent="0.2">
      <c r="B31" s="11" t="s">
        <v>120</v>
      </c>
      <c r="C31" s="110">
        <f>'PLIEGO MINSA'!E272</f>
        <v>8872176</v>
      </c>
      <c r="D31" s="84">
        <f>'PLIEGO MINSA'!H272</f>
        <v>4190297.81</v>
      </c>
      <c r="E31" s="111">
        <f t="shared" si="0"/>
        <v>47.229651553350614</v>
      </c>
    </row>
    <row r="32" spans="1:8" ht="20.100000000000001" customHeight="1" x14ac:dyDescent="0.2">
      <c r="B32" s="11" t="s">
        <v>121</v>
      </c>
      <c r="C32" s="110">
        <f>'PLIEGO MINSA'!E282</f>
        <v>2869997</v>
      </c>
      <c r="D32" s="110">
        <f>'PLIEGO MINSA'!H282</f>
        <v>2452135.3499999996</v>
      </c>
      <c r="E32" s="111">
        <f t="shared" si="0"/>
        <v>85.440345408026545</v>
      </c>
    </row>
    <row r="33" spans="2:5" ht="22.5" customHeight="1" x14ac:dyDescent="0.2">
      <c r="B33" s="11" t="s">
        <v>122</v>
      </c>
      <c r="C33" s="110">
        <f>'PLIEGO MINSA'!E288</f>
        <v>958098</v>
      </c>
      <c r="D33" s="110">
        <f>'PLIEGO MINSA'!H288</f>
        <v>816500</v>
      </c>
      <c r="E33" s="111">
        <f t="shared" si="0"/>
        <v>85.220927295537621</v>
      </c>
    </row>
    <row r="34" spans="2:5" ht="22.5" customHeight="1" thickBot="1" x14ac:dyDescent="0.25">
      <c r="B34" s="135" t="s">
        <v>289</v>
      </c>
      <c r="C34" s="136">
        <f>'PLIEGO MINSA'!E292</f>
        <v>130155687</v>
      </c>
      <c r="D34" s="136">
        <f>'PLIEGO MINSA'!H292</f>
        <v>2669876</v>
      </c>
      <c r="E34" s="111">
        <f t="shared" si="0"/>
        <v>2.0512941551297716</v>
      </c>
    </row>
    <row r="35" spans="2:5" ht="17.25" customHeight="1" thickBot="1" x14ac:dyDescent="0.25">
      <c r="B35" s="69" t="s">
        <v>12</v>
      </c>
      <c r="C35" s="70">
        <f>'UE ADSCRITAS AL PLIEGO MINSA'!E7</f>
        <v>6359503</v>
      </c>
      <c r="D35" s="70">
        <f>'UE ADSCRITAS AL PLIEGO MINSA'!H7</f>
        <v>3999032.28</v>
      </c>
      <c r="E35" s="71">
        <f t="shared" si="0"/>
        <v>62.882779990826322</v>
      </c>
    </row>
    <row r="36" spans="2:5" ht="19.5" customHeight="1" thickBot="1" x14ac:dyDescent="0.25">
      <c r="B36" s="69" t="s">
        <v>19</v>
      </c>
      <c r="C36" s="70">
        <f>'UE ADSCRITAS AL PLIEGO MINSA'!E19</f>
        <v>12855255</v>
      </c>
      <c r="D36" s="70">
        <f>'UE ADSCRITAS AL PLIEGO MINSA'!H19</f>
        <v>7727651.1600000001</v>
      </c>
      <c r="E36" s="71">
        <f t="shared" si="0"/>
        <v>60.112780026533898</v>
      </c>
    </row>
    <row r="37" spans="2:5" ht="12.75" x14ac:dyDescent="0.2">
      <c r="C37" s="5"/>
      <c r="D37" s="46"/>
    </row>
    <row r="38" spans="2:5" ht="11.25" x14ac:dyDescent="0.2">
      <c r="B38" s="62" t="s">
        <v>370</v>
      </c>
      <c r="C38" s="64"/>
      <c r="D38" s="64"/>
    </row>
    <row r="39" spans="2:5" ht="12.75" customHeight="1" x14ac:dyDescent="0.2">
      <c r="B39" s="65" t="s">
        <v>6</v>
      </c>
      <c r="C39" s="64"/>
      <c r="D39" s="64"/>
      <c r="E39" s="5"/>
    </row>
    <row r="40" spans="2:5" ht="15.75" customHeight="1" x14ac:dyDescent="0.15">
      <c r="B40" s="152" t="s">
        <v>27</v>
      </c>
      <c r="C40" s="153"/>
      <c r="D40" s="153"/>
      <c r="E40" s="6"/>
    </row>
    <row r="41" spans="2:5" x14ac:dyDescent="0.15">
      <c r="D41" s="5"/>
    </row>
  </sheetData>
  <mergeCells count="11">
    <mergeCell ref="B40:D40"/>
    <mergeCell ref="B8:B9"/>
    <mergeCell ref="C8:C9"/>
    <mergeCell ref="D8:D9"/>
    <mergeCell ref="E8:E9"/>
    <mergeCell ref="B6:D6"/>
    <mergeCell ref="B1:D1"/>
    <mergeCell ref="B2:E2"/>
    <mergeCell ref="B3:E3"/>
    <mergeCell ref="B4:D4"/>
    <mergeCell ref="B5:D5"/>
  </mergeCells>
  <hyperlinks>
    <hyperlink ref="B40"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1217"/>
  <sheetViews>
    <sheetView zoomScale="91" zoomScaleNormal="91" workbookViewId="0">
      <pane ySplit="7" topLeftCell="A8" activePane="bottomLeft" state="frozen"/>
      <selection pane="bottomLeft" activeCell="A8" sqref="A8"/>
    </sheetView>
  </sheetViews>
  <sheetFormatPr baseColWidth="10" defaultColWidth="11.42578125" defaultRowHeight="5.65" customHeight="1" x14ac:dyDescent="0.2"/>
  <cols>
    <col min="1" max="1" width="8.5703125" style="36" customWidth="1"/>
    <col min="2" max="2" width="41.42578125" style="44" customWidth="1"/>
    <col min="3" max="3" width="11.85546875" style="37" customWidth="1" collapsed="1"/>
    <col min="4" max="4" width="12.28515625" style="37" customWidth="1"/>
    <col min="5" max="5" width="13" style="38" customWidth="1"/>
    <col min="6" max="7" width="11.7109375" style="38" customWidth="1"/>
    <col min="8" max="8" width="11.28515625" style="20" customWidth="1"/>
    <col min="9" max="9" width="8.7109375" style="39" customWidth="1"/>
    <col min="10" max="10" width="13" style="108" customWidth="1"/>
    <col min="11" max="11" width="10.5703125" style="40" customWidth="1"/>
    <col min="12" max="12" width="11.42578125" style="20" customWidth="1"/>
    <col min="13" max="16384" width="11.42578125" style="20"/>
  </cols>
  <sheetData>
    <row r="1" spans="1:12" s="18" customFormat="1" ht="18.75" customHeight="1" x14ac:dyDescent="0.2">
      <c r="A1" s="163" t="s">
        <v>21</v>
      </c>
      <c r="B1" s="163"/>
      <c r="C1" s="163"/>
      <c r="D1" s="163"/>
      <c r="E1" s="163"/>
      <c r="F1" s="163"/>
      <c r="G1" s="163"/>
      <c r="H1" s="163"/>
      <c r="I1" s="163"/>
      <c r="J1" s="163"/>
      <c r="K1" s="163"/>
    </row>
    <row r="2" spans="1:12" s="18" customFormat="1" ht="18.75" customHeight="1" x14ac:dyDescent="0.2">
      <c r="A2" s="164" t="s">
        <v>291</v>
      </c>
      <c r="B2" s="164"/>
      <c r="C2" s="164"/>
      <c r="D2" s="164"/>
      <c r="E2" s="164"/>
      <c r="F2" s="164"/>
      <c r="G2" s="164"/>
      <c r="H2" s="164"/>
      <c r="I2" s="164"/>
      <c r="J2" s="164"/>
      <c r="K2" s="164"/>
    </row>
    <row r="3" spans="1:12" s="18" customFormat="1" ht="18.75" customHeight="1" x14ac:dyDescent="0.2">
      <c r="B3" s="115"/>
      <c r="C3" s="115"/>
      <c r="D3" s="117"/>
      <c r="E3" s="118"/>
      <c r="F3" s="118"/>
      <c r="G3" s="118"/>
      <c r="H3" s="118"/>
      <c r="I3" s="117"/>
      <c r="J3" s="118"/>
      <c r="K3" s="115"/>
    </row>
    <row r="4" spans="1:12" s="18" customFormat="1" ht="13.5" customHeight="1" x14ac:dyDescent="0.2">
      <c r="A4" s="161" t="s">
        <v>45</v>
      </c>
      <c r="B4" s="161" t="s">
        <v>5</v>
      </c>
      <c r="C4" s="169" t="s">
        <v>22</v>
      </c>
      <c r="D4" s="169" t="s">
        <v>76</v>
      </c>
      <c r="E4" s="160" t="s">
        <v>74</v>
      </c>
      <c r="F4" s="160"/>
      <c r="G4" s="160"/>
      <c r="H4" s="160"/>
      <c r="I4" s="160"/>
      <c r="J4" s="165" t="s">
        <v>8</v>
      </c>
      <c r="K4" s="167" t="s">
        <v>23</v>
      </c>
    </row>
    <row r="5" spans="1:12" s="19" customFormat="1" ht="60.75" customHeight="1" thickBot="1" x14ac:dyDescent="0.3">
      <c r="A5" s="162"/>
      <c r="B5" s="161"/>
      <c r="C5" s="170"/>
      <c r="D5" s="170"/>
      <c r="E5" s="47" t="s">
        <v>73</v>
      </c>
      <c r="F5" s="15" t="s">
        <v>367</v>
      </c>
      <c r="G5" s="15" t="s">
        <v>368</v>
      </c>
      <c r="H5" s="21" t="s">
        <v>75</v>
      </c>
      <c r="I5" s="17" t="s">
        <v>7</v>
      </c>
      <c r="J5" s="166"/>
      <c r="K5" s="168"/>
    </row>
    <row r="6" spans="1:12" s="55" customFormat="1" ht="21.75" customHeight="1" x14ac:dyDescent="0.2">
      <c r="A6" s="53"/>
      <c r="B6" s="54" t="s">
        <v>9</v>
      </c>
      <c r="C6" s="54"/>
      <c r="D6" s="51">
        <f>D7+D135+D137+D140+D143+D146+D149+D151+D155+D158+D163+D170+D174+D176+D179+D261+D267+D269+D272+D282+D288+D292</f>
        <v>1646555954.27</v>
      </c>
      <c r="E6" s="51">
        <f>E7+E135+E137+E140+E143+E146+E149+E151+E155+E158+E163+E170+E174+E176+E179+E261+E267+E269+E272+E282+E288+E292</f>
        <v>944115855</v>
      </c>
      <c r="F6" s="51">
        <f t="shared" ref="F6:G6" si="0">F7+F135+F137+F140+F143+F146+F149+F151+F155+F158+F163+F170+F174+F176+F179+F261+F267+F269+F272+F282+F288+F292</f>
        <v>415130925.93000001</v>
      </c>
      <c r="G6" s="51">
        <f t="shared" si="0"/>
        <v>38505254.210000001</v>
      </c>
      <c r="H6" s="51">
        <f>SUM(F6:G6)</f>
        <v>453636180.13999999</v>
      </c>
      <c r="I6" s="52">
        <f t="shared" ref="I6:I164" si="1">H6/E6%</f>
        <v>48.048783180322708</v>
      </c>
      <c r="J6" s="119">
        <f>D6+H6</f>
        <v>2100192134.4099998</v>
      </c>
      <c r="K6" s="54"/>
      <c r="L6" s="130"/>
    </row>
    <row r="7" spans="1:12" s="55" customFormat="1" ht="33.75" customHeight="1" x14ac:dyDescent="0.2">
      <c r="A7" s="87"/>
      <c r="B7" s="85" t="s">
        <v>39</v>
      </c>
      <c r="C7" s="92"/>
      <c r="D7" s="61">
        <f>SUM(D8:D134)</f>
        <v>948941026.65999997</v>
      </c>
      <c r="E7" s="61">
        <f>SUM(E8:E134)</f>
        <v>284165940</v>
      </c>
      <c r="F7" s="61">
        <f t="shared" ref="F7:G7" si="2">SUM(F8:F134)</f>
        <v>192009910.19</v>
      </c>
      <c r="G7" s="61">
        <f t="shared" si="2"/>
        <v>-4984356.7899999991</v>
      </c>
      <c r="H7" s="61">
        <f>SUM(F7:G7)</f>
        <v>187025553.40000001</v>
      </c>
      <c r="I7" s="73">
        <f t="shared" si="1"/>
        <v>65.815612314410373</v>
      </c>
      <c r="J7" s="73">
        <f t="shared" ref="J7:J140" si="3">D7+H7</f>
        <v>1135966580.0599999</v>
      </c>
      <c r="K7" s="85"/>
      <c r="L7" s="130"/>
    </row>
    <row r="8" spans="1:12" ht="48" x14ac:dyDescent="0.2">
      <c r="A8" s="132">
        <v>2063067</v>
      </c>
      <c r="B8" s="145" t="s">
        <v>293</v>
      </c>
      <c r="C8" s="28">
        <v>309614383.63</v>
      </c>
      <c r="D8" s="28">
        <v>305198626.81</v>
      </c>
      <c r="E8" s="28">
        <v>416945</v>
      </c>
      <c r="F8" s="28"/>
      <c r="G8" s="28">
        <v>407290</v>
      </c>
      <c r="H8" s="28">
        <f t="shared" ref="H8:H71" si="4">SUM(F8:G8)</f>
        <v>407290</v>
      </c>
      <c r="I8" s="72">
        <f t="shared" si="1"/>
        <v>97.684346856299996</v>
      </c>
      <c r="J8" s="72">
        <f t="shared" si="3"/>
        <v>305605916.81</v>
      </c>
      <c r="K8" s="72">
        <f t="shared" ref="K8:K9" si="5">J8/C8%</f>
        <v>98.705335723423545</v>
      </c>
    </row>
    <row r="9" spans="1:12" ht="66" customHeight="1" x14ac:dyDescent="0.2">
      <c r="A9" s="132">
        <v>2078218</v>
      </c>
      <c r="B9" s="27" t="s">
        <v>294</v>
      </c>
      <c r="C9" s="28">
        <v>163013672.94999999</v>
      </c>
      <c r="D9" s="28">
        <v>158340170.71000001</v>
      </c>
      <c r="E9" s="28">
        <v>44565</v>
      </c>
      <c r="F9" s="28"/>
      <c r="G9" s="28">
        <v>44564.1</v>
      </c>
      <c r="H9" s="28">
        <f t="shared" si="4"/>
        <v>44564.1</v>
      </c>
      <c r="I9" s="72">
        <f t="shared" si="1"/>
        <v>99.997980477953547</v>
      </c>
      <c r="J9" s="72">
        <f t="shared" si="3"/>
        <v>158384734.81</v>
      </c>
      <c r="K9" s="72">
        <f t="shared" si="5"/>
        <v>97.160398844936282</v>
      </c>
    </row>
    <row r="10" spans="1:12" ht="61.5" customHeight="1" x14ac:dyDescent="0.2">
      <c r="A10" s="29">
        <v>2088779</v>
      </c>
      <c r="B10" s="27" t="s">
        <v>196</v>
      </c>
      <c r="C10" s="28">
        <v>255270770.75</v>
      </c>
      <c r="D10" s="28">
        <v>242468309.38</v>
      </c>
      <c r="E10" s="28">
        <v>20000</v>
      </c>
      <c r="F10" s="28">
        <v>19700</v>
      </c>
      <c r="G10" s="28"/>
      <c r="H10" s="28">
        <f t="shared" si="4"/>
        <v>19700</v>
      </c>
      <c r="I10" s="72">
        <f t="shared" ref="I10" si="6">H10/E10%</f>
        <v>98.5</v>
      </c>
      <c r="J10" s="72">
        <f t="shared" ref="J10" si="7">D10+H10</f>
        <v>242488009.38</v>
      </c>
      <c r="K10" s="72">
        <f>J10/C10%</f>
        <v>94.992469630407143</v>
      </c>
    </row>
    <row r="11" spans="1:12" ht="57.75" customHeight="1" x14ac:dyDescent="0.2">
      <c r="A11" s="132">
        <v>2088781</v>
      </c>
      <c r="B11" s="27" t="s">
        <v>295</v>
      </c>
      <c r="C11" s="28">
        <v>307374423.68000001</v>
      </c>
      <c r="D11" s="28">
        <v>232210554.75999999</v>
      </c>
      <c r="E11" s="28">
        <v>13800</v>
      </c>
      <c r="F11" s="28"/>
      <c r="G11" s="28">
        <v>13800</v>
      </c>
      <c r="H11" s="28">
        <f t="shared" si="4"/>
        <v>13800</v>
      </c>
      <c r="I11" s="72">
        <f t="shared" ref="I11:I67" si="8">H11/E11%</f>
        <v>100</v>
      </c>
      <c r="J11" s="72">
        <f t="shared" ref="J11:J67" si="9">D11+H11</f>
        <v>232224354.75999999</v>
      </c>
      <c r="K11" s="72">
        <f t="shared" ref="K11:K67" si="10">J11/C11%</f>
        <v>75.550968743503233</v>
      </c>
    </row>
    <row r="12" spans="1:12" ht="106.5" customHeight="1" x14ac:dyDescent="0.2">
      <c r="A12" s="132">
        <v>2484812</v>
      </c>
      <c r="B12" s="27" t="s">
        <v>296</v>
      </c>
      <c r="C12" s="28">
        <v>515900</v>
      </c>
      <c r="D12" s="28">
        <v>114495</v>
      </c>
      <c r="E12" s="28">
        <v>101385</v>
      </c>
      <c r="F12" s="28"/>
      <c r="G12" s="28">
        <v>12498</v>
      </c>
      <c r="H12" s="28">
        <f t="shared" si="4"/>
        <v>12498</v>
      </c>
      <c r="I12" s="72">
        <f t="shared" si="8"/>
        <v>12.327267347240715</v>
      </c>
      <c r="J12" s="72">
        <f t="shared" si="9"/>
        <v>126993</v>
      </c>
      <c r="K12" s="72">
        <f t="shared" si="10"/>
        <v>24.615817018802094</v>
      </c>
    </row>
    <row r="13" spans="1:12" ht="92.25" customHeight="1" x14ac:dyDescent="0.2">
      <c r="A13" s="132">
        <v>2484814</v>
      </c>
      <c r="B13" s="27" t="s">
        <v>297</v>
      </c>
      <c r="C13" s="28">
        <v>515900</v>
      </c>
      <c r="D13" s="28">
        <v>114495</v>
      </c>
      <c r="E13" s="28">
        <v>101385</v>
      </c>
      <c r="F13" s="28"/>
      <c r="G13" s="28"/>
      <c r="H13" s="28">
        <f t="shared" si="4"/>
        <v>0</v>
      </c>
      <c r="I13" s="72">
        <f t="shared" si="8"/>
        <v>0</v>
      </c>
      <c r="J13" s="72">
        <f t="shared" si="9"/>
        <v>114495</v>
      </c>
      <c r="K13" s="72">
        <f t="shared" si="10"/>
        <v>22.193254506687342</v>
      </c>
    </row>
    <row r="14" spans="1:12" ht="117.75" customHeight="1" x14ac:dyDescent="0.2">
      <c r="A14" s="132">
        <v>2484816</v>
      </c>
      <c r="B14" s="27" t="s">
        <v>298</v>
      </c>
      <c r="C14" s="28">
        <v>515900</v>
      </c>
      <c r="D14" s="28">
        <v>193995</v>
      </c>
      <c r="E14" s="28">
        <v>12885</v>
      </c>
      <c r="F14" s="28"/>
      <c r="G14" s="28">
        <v>12498</v>
      </c>
      <c r="H14" s="28">
        <f t="shared" si="4"/>
        <v>12498</v>
      </c>
      <c r="I14" s="72">
        <f t="shared" si="8"/>
        <v>96.996507566938305</v>
      </c>
      <c r="J14" s="72">
        <f t="shared" si="9"/>
        <v>206493</v>
      </c>
      <c r="K14" s="72">
        <f t="shared" si="10"/>
        <v>40.025780189959292</v>
      </c>
    </row>
    <row r="15" spans="1:12" ht="92.25" customHeight="1" x14ac:dyDescent="0.2">
      <c r="A15" s="132">
        <v>2484818</v>
      </c>
      <c r="B15" s="27" t="s">
        <v>299</v>
      </c>
      <c r="C15" s="28">
        <v>515900</v>
      </c>
      <c r="D15" s="28">
        <v>114495</v>
      </c>
      <c r="E15" s="28">
        <v>101385</v>
      </c>
      <c r="F15" s="28"/>
      <c r="G15" s="28">
        <v>12498</v>
      </c>
      <c r="H15" s="28">
        <f t="shared" si="4"/>
        <v>12498</v>
      </c>
      <c r="I15" s="72">
        <f t="shared" si="8"/>
        <v>12.327267347240715</v>
      </c>
      <c r="J15" s="72">
        <f t="shared" si="9"/>
        <v>126993</v>
      </c>
      <c r="K15" s="72">
        <f t="shared" si="10"/>
        <v>24.615817018802094</v>
      </c>
    </row>
    <row r="16" spans="1:12" ht="92.25" customHeight="1" x14ac:dyDescent="0.2">
      <c r="A16" s="132">
        <v>2484819</v>
      </c>
      <c r="B16" s="27" t="s">
        <v>300</v>
      </c>
      <c r="C16" s="28">
        <v>515900</v>
      </c>
      <c r="D16" s="28">
        <v>114495</v>
      </c>
      <c r="E16" s="28">
        <v>101385</v>
      </c>
      <c r="F16" s="28"/>
      <c r="G16" s="28">
        <v>12498</v>
      </c>
      <c r="H16" s="28">
        <f t="shared" si="4"/>
        <v>12498</v>
      </c>
      <c r="I16" s="72">
        <f t="shared" si="8"/>
        <v>12.327267347240715</v>
      </c>
      <c r="J16" s="72">
        <f t="shared" si="9"/>
        <v>126993</v>
      </c>
      <c r="K16" s="72">
        <f t="shared" si="10"/>
        <v>24.615817018802094</v>
      </c>
    </row>
    <row r="17" spans="1:11" ht="84.75" customHeight="1" x14ac:dyDescent="0.2">
      <c r="A17" s="132">
        <v>2484820</v>
      </c>
      <c r="B17" s="27" t="s">
        <v>301</v>
      </c>
      <c r="C17" s="28">
        <v>653400</v>
      </c>
      <c r="D17" s="28">
        <v>188605</v>
      </c>
      <c r="E17" s="28">
        <v>101385</v>
      </c>
      <c r="F17" s="28"/>
      <c r="G17" s="28">
        <v>12498</v>
      </c>
      <c r="H17" s="28">
        <f t="shared" si="4"/>
        <v>12498</v>
      </c>
      <c r="I17" s="72">
        <f t="shared" si="8"/>
        <v>12.327267347240715</v>
      </c>
      <c r="J17" s="72">
        <f t="shared" si="9"/>
        <v>201103</v>
      </c>
      <c r="K17" s="72">
        <f t="shared" si="10"/>
        <v>30.777930823385368</v>
      </c>
    </row>
    <row r="18" spans="1:11" ht="102.75" customHeight="1" x14ac:dyDescent="0.2">
      <c r="A18" s="132">
        <v>2484821</v>
      </c>
      <c r="B18" s="27" t="s">
        <v>302</v>
      </c>
      <c r="C18" s="28">
        <v>515900</v>
      </c>
      <c r="D18" s="28">
        <v>193995</v>
      </c>
      <c r="E18" s="28">
        <v>12885</v>
      </c>
      <c r="F18" s="28"/>
      <c r="G18" s="28">
        <v>12498</v>
      </c>
      <c r="H18" s="28">
        <f t="shared" si="4"/>
        <v>12498</v>
      </c>
      <c r="I18" s="72">
        <f t="shared" si="8"/>
        <v>96.996507566938305</v>
      </c>
      <c r="J18" s="72">
        <f t="shared" si="9"/>
        <v>206493</v>
      </c>
      <c r="K18" s="72">
        <f t="shared" si="10"/>
        <v>40.025780189959292</v>
      </c>
    </row>
    <row r="19" spans="1:11" ht="92.25" customHeight="1" x14ac:dyDescent="0.2">
      <c r="A19" s="132">
        <v>2484822</v>
      </c>
      <c r="B19" s="27" t="s">
        <v>303</v>
      </c>
      <c r="C19" s="28">
        <v>515900</v>
      </c>
      <c r="D19" s="28">
        <v>114495</v>
      </c>
      <c r="E19" s="28">
        <v>101385</v>
      </c>
      <c r="F19" s="28"/>
      <c r="G19" s="28"/>
      <c r="H19" s="28">
        <f t="shared" si="4"/>
        <v>0</v>
      </c>
      <c r="I19" s="72">
        <f t="shared" si="8"/>
        <v>0</v>
      </c>
      <c r="J19" s="72">
        <f t="shared" si="9"/>
        <v>114495</v>
      </c>
      <c r="K19" s="72">
        <f t="shared" si="10"/>
        <v>22.193254506687342</v>
      </c>
    </row>
    <row r="20" spans="1:11" ht="102" customHeight="1" x14ac:dyDescent="0.2">
      <c r="A20" s="132">
        <v>2484823</v>
      </c>
      <c r="B20" s="27" t="s">
        <v>304</v>
      </c>
      <c r="C20" s="28">
        <v>515900</v>
      </c>
      <c r="D20" s="28">
        <v>114495</v>
      </c>
      <c r="E20" s="28">
        <v>101385</v>
      </c>
      <c r="F20" s="28"/>
      <c r="G20" s="28">
        <v>100998</v>
      </c>
      <c r="H20" s="28">
        <f t="shared" si="4"/>
        <v>100998</v>
      </c>
      <c r="I20" s="72">
        <f t="shared" si="8"/>
        <v>99.618286728806041</v>
      </c>
      <c r="J20" s="72">
        <f t="shared" si="9"/>
        <v>215493</v>
      </c>
      <c r="K20" s="72">
        <f t="shared" si="10"/>
        <v>41.770304322543126</v>
      </c>
    </row>
    <row r="21" spans="1:11" ht="92.25" customHeight="1" x14ac:dyDescent="0.2">
      <c r="A21" s="132">
        <v>2484825</v>
      </c>
      <c r="B21" s="27" t="s">
        <v>305</v>
      </c>
      <c r="C21" s="28">
        <v>653400</v>
      </c>
      <c r="D21" s="28">
        <v>270105</v>
      </c>
      <c r="E21" s="28">
        <v>12885</v>
      </c>
      <c r="F21" s="28"/>
      <c r="G21" s="28">
        <v>12498</v>
      </c>
      <c r="H21" s="28">
        <f t="shared" si="4"/>
        <v>12498</v>
      </c>
      <c r="I21" s="72">
        <f t="shared" si="8"/>
        <v>96.996507566938305</v>
      </c>
      <c r="J21" s="72">
        <f t="shared" si="9"/>
        <v>282603</v>
      </c>
      <c r="K21" s="72">
        <f t="shared" si="10"/>
        <v>43.25114784205693</v>
      </c>
    </row>
    <row r="22" spans="1:11" ht="111" customHeight="1" x14ac:dyDescent="0.2">
      <c r="A22" s="132">
        <v>2484827</v>
      </c>
      <c r="B22" s="27" t="s">
        <v>306</v>
      </c>
      <c r="C22" s="28">
        <v>653400</v>
      </c>
      <c r="D22" s="28">
        <v>188605</v>
      </c>
      <c r="E22" s="28">
        <v>101385</v>
      </c>
      <c r="F22" s="28"/>
      <c r="G22" s="28">
        <v>100998</v>
      </c>
      <c r="H22" s="28">
        <f t="shared" si="4"/>
        <v>100998</v>
      </c>
      <c r="I22" s="72">
        <f t="shared" si="8"/>
        <v>99.618286728806041</v>
      </c>
      <c r="J22" s="72">
        <f t="shared" si="9"/>
        <v>289603</v>
      </c>
      <c r="K22" s="72">
        <f t="shared" si="10"/>
        <v>44.322467095194369</v>
      </c>
    </row>
    <row r="23" spans="1:11" ht="112.5" customHeight="1" x14ac:dyDescent="0.2">
      <c r="A23" s="132">
        <v>2484831</v>
      </c>
      <c r="B23" s="27" t="s">
        <v>307</v>
      </c>
      <c r="C23" s="28">
        <v>515900</v>
      </c>
      <c r="D23" s="28">
        <v>114495</v>
      </c>
      <c r="E23" s="28">
        <v>101385</v>
      </c>
      <c r="F23" s="28"/>
      <c r="G23" s="28">
        <v>100998</v>
      </c>
      <c r="H23" s="28">
        <f t="shared" si="4"/>
        <v>100998</v>
      </c>
      <c r="I23" s="72">
        <f t="shared" si="8"/>
        <v>99.618286728806041</v>
      </c>
      <c r="J23" s="72">
        <f t="shared" si="9"/>
        <v>215493</v>
      </c>
      <c r="K23" s="72">
        <f t="shared" si="10"/>
        <v>41.770304322543126</v>
      </c>
    </row>
    <row r="24" spans="1:11" ht="108.75" customHeight="1" x14ac:dyDescent="0.2">
      <c r="A24" s="132">
        <v>2484832</v>
      </c>
      <c r="B24" s="27" t="s">
        <v>308</v>
      </c>
      <c r="C24" s="28">
        <v>515900</v>
      </c>
      <c r="D24" s="28">
        <v>193995</v>
      </c>
      <c r="E24" s="28">
        <v>12885</v>
      </c>
      <c r="F24" s="28"/>
      <c r="G24" s="28">
        <v>12498</v>
      </c>
      <c r="H24" s="28">
        <f t="shared" si="4"/>
        <v>12498</v>
      </c>
      <c r="I24" s="72">
        <f t="shared" si="8"/>
        <v>96.996507566938305</v>
      </c>
      <c r="J24" s="72">
        <f t="shared" si="9"/>
        <v>206493</v>
      </c>
      <c r="K24" s="72">
        <f t="shared" si="10"/>
        <v>40.025780189959292</v>
      </c>
    </row>
    <row r="25" spans="1:11" ht="102" customHeight="1" x14ac:dyDescent="0.2">
      <c r="A25" s="132">
        <v>2484833</v>
      </c>
      <c r="B25" s="27" t="s">
        <v>309</v>
      </c>
      <c r="C25" s="28">
        <v>653400</v>
      </c>
      <c r="D25" s="28">
        <v>188605</v>
      </c>
      <c r="E25" s="28">
        <v>101385</v>
      </c>
      <c r="F25" s="28"/>
      <c r="G25" s="28">
        <v>88500</v>
      </c>
      <c r="H25" s="28">
        <f t="shared" si="4"/>
        <v>88500</v>
      </c>
      <c r="I25" s="72">
        <f t="shared" si="8"/>
        <v>87.29101938156532</v>
      </c>
      <c r="J25" s="72">
        <f t="shared" si="9"/>
        <v>277105</v>
      </c>
      <c r="K25" s="72">
        <f t="shared" si="10"/>
        <v>42.409703091521273</v>
      </c>
    </row>
    <row r="26" spans="1:11" ht="116.25" customHeight="1" x14ac:dyDescent="0.2">
      <c r="A26" s="132">
        <v>2484834</v>
      </c>
      <c r="B26" s="27" t="s">
        <v>310</v>
      </c>
      <c r="C26" s="28">
        <v>790900</v>
      </c>
      <c r="D26" s="28">
        <v>262715</v>
      </c>
      <c r="E26" s="28">
        <v>101385</v>
      </c>
      <c r="F26" s="28"/>
      <c r="G26" s="28">
        <v>12498</v>
      </c>
      <c r="H26" s="28">
        <f t="shared" si="4"/>
        <v>12498</v>
      </c>
      <c r="I26" s="72">
        <f t="shared" si="8"/>
        <v>12.327267347240715</v>
      </c>
      <c r="J26" s="72">
        <f t="shared" si="9"/>
        <v>275213</v>
      </c>
      <c r="K26" s="72">
        <f t="shared" si="10"/>
        <v>34.797445947654573</v>
      </c>
    </row>
    <row r="27" spans="1:11" ht="122.25" customHeight="1" x14ac:dyDescent="0.2">
      <c r="A27" s="132">
        <v>2484836</v>
      </c>
      <c r="B27" s="27" t="s">
        <v>311</v>
      </c>
      <c r="C27" s="28">
        <v>515900</v>
      </c>
      <c r="D27" s="28">
        <v>193995</v>
      </c>
      <c r="E27" s="28">
        <v>12885</v>
      </c>
      <c r="F27" s="28"/>
      <c r="G27" s="28">
        <v>12498</v>
      </c>
      <c r="H27" s="28">
        <f t="shared" si="4"/>
        <v>12498</v>
      </c>
      <c r="I27" s="72">
        <f t="shared" si="8"/>
        <v>96.996507566938305</v>
      </c>
      <c r="J27" s="72">
        <f t="shared" si="9"/>
        <v>206493</v>
      </c>
      <c r="K27" s="72">
        <f t="shared" si="10"/>
        <v>40.025780189959292</v>
      </c>
    </row>
    <row r="28" spans="1:11" ht="106.5" customHeight="1" x14ac:dyDescent="0.2">
      <c r="A28" s="132">
        <v>2484837</v>
      </c>
      <c r="B28" s="27" t="s">
        <v>312</v>
      </c>
      <c r="C28" s="28">
        <v>988900</v>
      </c>
      <c r="D28" s="28">
        <v>322715</v>
      </c>
      <c r="E28" s="28">
        <v>12885</v>
      </c>
      <c r="F28" s="28"/>
      <c r="G28" s="28">
        <v>12498</v>
      </c>
      <c r="H28" s="28">
        <f t="shared" si="4"/>
        <v>12498</v>
      </c>
      <c r="I28" s="72">
        <f t="shared" si="8"/>
        <v>96.996507566938305</v>
      </c>
      <c r="J28" s="72">
        <f t="shared" si="9"/>
        <v>335213</v>
      </c>
      <c r="K28" s="72">
        <f t="shared" si="10"/>
        <v>33.897562948730915</v>
      </c>
    </row>
    <row r="29" spans="1:11" ht="108.75" customHeight="1" x14ac:dyDescent="0.2">
      <c r="A29" s="132">
        <v>2484838</v>
      </c>
      <c r="B29" s="27" t="s">
        <v>313</v>
      </c>
      <c r="C29" s="28">
        <v>988900</v>
      </c>
      <c r="D29" s="28">
        <v>262715</v>
      </c>
      <c r="E29" s="28">
        <v>101385</v>
      </c>
      <c r="F29" s="28"/>
      <c r="G29" s="28">
        <v>100998</v>
      </c>
      <c r="H29" s="28">
        <f t="shared" si="4"/>
        <v>100998</v>
      </c>
      <c r="I29" s="72">
        <f t="shared" si="8"/>
        <v>99.618286728806041</v>
      </c>
      <c r="J29" s="72">
        <f t="shared" si="9"/>
        <v>363713</v>
      </c>
      <c r="K29" s="72">
        <f t="shared" si="10"/>
        <v>36.779553038729901</v>
      </c>
    </row>
    <row r="30" spans="1:11" ht="112.5" customHeight="1" x14ac:dyDescent="0.2">
      <c r="A30" s="132">
        <v>2484839</v>
      </c>
      <c r="B30" s="27" t="s">
        <v>314</v>
      </c>
      <c r="C30" s="28">
        <v>653400</v>
      </c>
      <c r="D30" s="28">
        <v>188605</v>
      </c>
      <c r="E30" s="28">
        <v>101385</v>
      </c>
      <c r="F30" s="28"/>
      <c r="G30" s="28">
        <v>12498</v>
      </c>
      <c r="H30" s="28">
        <f t="shared" si="4"/>
        <v>12498</v>
      </c>
      <c r="I30" s="72">
        <f t="shared" si="8"/>
        <v>12.327267347240715</v>
      </c>
      <c r="J30" s="72">
        <f t="shared" si="9"/>
        <v>201103</v>
      </c>
      <c r="K30" s="72">
        <f t="shared" si="10"/>
        <v>30.777930823385368</v>
      </c>
    </row>
    <row r="31" spans="1:11" ht="111.75" customHeight="1" x14ac:dyDescent="0.2">
      <c r="A31" s="132">
        <v>2484840</v>
      </c>
      <c r="B31" s="27" t="s">
        <v>315</v>
      </c>
      <c r="C31" s="28">
        <v>988900</v>
      </c>
      <c r="D31" s="28">
        <v>262715</v>
      </c>
      <c r="E31" s="28">
        <v>101385</v>
      </c>
      <c r="F31" s="28"/>
      <c r="G31" s="28">
        <v>100998</v>
      </c>
      <c r="H31" s="28">
        <f t="shared" si="4"/>
        <v>100998</v>
      </c>
      <c r="I31" s="72">
        <f t="shared" si="8"/>
        <v>99.618286728806041</v>
      </c>
      <c r="J31" s="72">
        <f t="shared" si="9"/>
        <v>363713</v>
      </c>
      <c r="K31" s="72">
        <f t="shared" si="10"/>
        <v>36.779553038729901</v>
      </c>
    </row>
    <row r="32" spans="1:11" ht="95.25" customHeight="1" x14ac:dyDescent="0.2">
      <c r="A32" s="132">
        <v>2484841</v>
      </c>
      <c r="B32" s="27" t="s">
        <v>316</v>
      </c>
      <c r="C32" s="28">
        <v>515900</v>
      </c>
      <c r="D32" s="28">
        <v>114495</v>
      </c>
      <c r="E32" s="28">
        <v>101385</v>
      </c>
      <c r="F32" s="28"/>
      <c r="G32" s="28">
        <v>88500</v>
      </c>
      <c r="H32" s="28">
        <f t="shared" si="4"/>
        <v>88500</v>
      </c>
      <c r="I32" s="72">
        <f t="shared" si="8"/>
        <v>87.29101938156532</v>
      </c>
      <c r="J32" s="72">
        <f t="shared" si="9"/>
        <v>202995</v>
      </c>
      <c r="K32" s="72">
        <f t="shared" si="10"/>
        <v>39.347741810428374</v>
      </c>
    </row>
    <row r="33" spans="1:11" ht="109.5" customHeight="1" x14ac:dyDescent="0.2">
      <c r="A33" s="132">
        <v>2484842</v>
      </c>
      <c r="B33" s="27" t="s">
        <v>317</v>
      </c>
      <c r="C33" s="28">
        <v>988900</v>
      </c>
      <c r="D33" s="28">
        <v>346215</v>
      </c>
      <c r="E33" s="28">
        <v>12885</v>
      </c>
      <c r="F33" s="28"/>
      <c r="G33" s="28"/>
      <c r="H33" s="28">
        <f t="shared" si="4"/>
        <v>0</v>
      </c>
      <c r="I33" s="72">
        <f t="shared" si="8"/>
        <v>0</v>
      </c>
      <c r="J33" s="72">
        <f t="shared" si="9"/>
        <v>346215</v>
      </c>
      <c r="K33" s="72">
        <f t="shared" si="10"/>
        <v>35.010112245929818</v>
      </c>
    </row>
    <row r="34" spans="1:11" ht="105" customHeight="1" x14ac:dyDescent="0.2">
      <c r="A34" s="132">
        <v>2484843</v>
      </c>
      <c r="B34" s="27" t="s">
        <v>318</v>
      </c>
      <c r="C34" s="28">
        <v>713900</v>
      </c>
      <c r="D34" s="28">
        <v>114495</v>
      </c>
      <c r="E34" s="28">
        <v>101385</v>
      </c>
      <c r="F34" s="28"/>
      <c r="G34" s="28">
        <v>12498</v>
      </c>
      <c r="H34" s="28">
        <f t="shared" si="4"/>
        <v>12498</v>
      </c>
      <c r="I34" s="72">
        <f t="shared" si="8"/>
        <v>12.327267347240715</v>
      </c>
      <c r="J34" s="72">
        <f t="shared" si="9"/>
        <v>126993</v>
      </c>
      <c r="K34" s="72">
        <f t="shared" si="10"/>
        <v>17.7886258579633</v>
      </c>
    </row>
    <row r="35" spans="1:11" ht="110.25" customHeight="1" x14ac:dyDescent="0.2">
      <c r="A35" s="132">
        <v>2484844</v>
      </c>
      <c r="B35" s="27" t="s">
        <v>319</v>
      </c>
      <c r="C35" s="28">
        <v>988900</v>
      </c>
      <c r="D35" s="28">
        <v>346215</v>
      </c>
      <c r="E35" s="28">
        <v>12885</v>
      </c>
      <c r="F35" s="28"/>
      <c r="G35" s="28"/>
      <c r="H35" s="28">
        <f t="shared" si="4"/>
        <v>0</v>
      </c>
      <c r="I35" s="72">
        <f t="shared" si="8"/>
        <v>0</v>
      </c>
      <c r="J35" s="72">
        <f t="shared" si="9"/>
        <v>346215</v>
      </c>
      <c r="K35" s="72">
        <f t="shared" si="10"/>
        <v>35.010112245929818</v>
      </c>
    </row>
    <row r="36" spans="1:11" ht="110.25" customHeight="1" x14ac:dyDescent="0.2">
      <c r="A36" s="132">
        <v>2484845</v>
      </c>
      <c r="B36" s="27" t="s">
        <v>320</v>
      </c>
      <c r="C36" s="28">
        <v>851400</v>
      </c>
      <c r="D36" s="28">
        <v>188605</v>
      </c>
      <c r="E36" s="28">
        <v>101385</v>
      </c>
      <c r="F36" s="28"/>
      <c r="G36" s="28">
        <v>100998</v>
      </c>
      <c r="H36" s="28">
        <f t="shared" si="4"/>
        <v>100998</v>
      </c>
      <c r="I36" s="72">
        <f t="shared" si="8"/>
        <v>99.618286728806041</v>
      </c>
      <c r="J36" s="72">
        <f t="shared" si="9"/>
        <v>289603</v>
      </c>
      <c r="K36" s="72">
        <f t="shared" si="10"/>
        <v>34.014916607939867</v>
      </c>
    </row>
    <row r="37" spans="1:11" ht="108.75" customHeight="1" x14ac:dyDescent="0.2">
      <c r="A37" s="132">
        <v>2484846</v>
      </c>
      <c r="B37" s="27" t="s">
        <v>321</v>
      </c>
      <c r="C37" s="28">
        <v>988900</v>
      </c>
      <c r="D37" s="28">
        <v>346215</v>
      </c>
      <c r="E37" s="28">
        <v>12885</v>
      </c>
      <c r="F37" s="28"/>
      <c r="G37" s="28">
        <v>12498</v>
      </c>
      <c r="H37" s="28">
        <f t="shared" si="4"/>
        <v>12498</v>
      </c>
      <c r="I37" s="72">
        <f t="shared" si="8"/>
        <v>96.996507566938305</v>
      </c>
      <c r="J37" s="72">
        <f t="shared" si="9"/>
        <v>358713</v>
      </c>
      <c r="K37" s="72">
        <f t="shared" si="10"/>
        <v>36.27394074223885</v>
      </c>
    </row>
    <row r="38" spans="1:11" ht="118.5" customHeight="1" x14ac:dyDescent="0.2">
      <c r="A38" s="132">
        <v>2484847</v>
      </c>
      <c r="B38" s="27" t="s">
        <v>322</v>
      </c>
      <c r="C38" s="28">
        <v>653400</v>
      </c>
      <c r="D38" s="28">
        <v>188605</v>
      </c>
      <c r="E38" s="28">
        <v>101385</v>
      </c>
      <c r="F38" s="28"/>
      <c r="G38" s="28">
        <v>100998</v>
      </c>
      <c r="H38" s="28">
        <f t="shared" si="4"/>
        <v>100998</v>
      </c>
      <c r="I38" s="72">
        <f t="shared" si="8"/>
        <v>99.618286728806041</v>
      </c>
      <c r="J38" s="72">
        <f t="shared" si="9"/>
        <v>289603</v>
      </c>
      <c r="K38" s="72">
        <f t="shared" si="10"/>
        <v>44.322467095194369</v>
      </c>
    </row>
    <row r="39" spans="1:11" ht="101.25" customHeight="1" x14ac:dyDescent="0.2">
      <c r="A39" s="132">
        <v>2484848</v>
      </c>
      <c r="B39" s="27" t="s">
        <v>323</v>
      </c>
      <c r="C39" s="28">
        <v>515900</v>
      </c>
      <c r="D39" s="28">
        <v>114495</v>
      </c>
      <c r="E39" s="28">
        <v>101385</v>
      </c>
      <c r="F39" s="28"/>
      <c r="G39" s="28">
        <v>100998</v>
      </c>
      <c r="H39" s="28">
        <f t="shared" si="4"/>
        <v>100998</v>
      </c>
      <c r="I39" s="72">
        <f t="shared" si="8"/>
        <v>99.618286728806041</v>
      </c>
      <c r="J39" s="72">
        <f t="shared" si="9"/>
        <v>215493</v>
      </c>
      <c r="K39" s="72">
        <f t="shared" si="10"/>
        <v>41.770304322543126</v>
      </c>
    </row>
    <row r="40" spans="1:11" ht="93" customHeight="1" x14ac:dyDescent="0.2">
      <c r="A40" s="132">
        <v>2484849</v>
      </c>
      <c r="B40" s="27" t="s">
        <v>324</v>
      </c>
      <c r="C40" s="28">
        <v>653400</v>
      </c>
      <c r="D40" s="28">
        <v>188605</v>
      </c>
      <c r="E40" s="28">
        <v>101385</v>
      </c>
      <c r="F40" s="28"/>
      <c r="G40" s="28">
        <v>100998</v>
      </c>
      <c r="H40" s="28">
        <f t="shared" si="4"/>
        <v>100998</v>
      </c>
      <c r="I40" s="72">
        <f t="shared" si="8"/>
        <v>99.618286728806041</v>
      </c>
      <c r="J40" s="72">
        <f t="shared" si="9"/>
        <v>289603</v>
      </c>
      <c r="K40" s="72">
        <f t="shared" si="10"/>
        <v>44.322467095194369</v>
      </c>
    </row>
    <row r="41" spans="1:11" ht="105.75" customHeight="1" x14ac:dyDescent="0.2">
      <c r="A41" s="132">
        <v>2484850</v>
      </c>
      <c r="B41" s="27" t="s">
        <v>325</v>
      </c>
      <c r="C41" s="28">
        <v>515900</v>
      </c>
      <c r="D41" s="28">
        <v>114495</v>
      </c>
      <c r="E41" s="28">
        <v>101385</v>
      </c>
      <c r="F41" s="28"/>
      <c r="G41" s="28">
        <v>100998</v>
      </c>
      <c r="H41" s="28">
        <f t="shared" si="4"/>
        <v>100998</v>
      </c>
      <c r="I41" s="72">
        <f t="shared" si="8"/>
        <v>99.618286728806041</v>
      </c>
      <c r="J41" s="72">
        <f t="shared" si="9"/>
        <v>215493</v>
      </c>
      <c r="K41" s="72">
        <f t="shared" si="10"/>
        <v>41.770304322543126</v>
      </c>
    </row>
    <row r="42" spans="1:11" ht="113.25" customHeight="1" x14ac:dyDescent="0.2">
      <c r="A42" s="132">
        <v>2484851</v>
      </c>
      <c r="B42" s="27" t="s">
        <v>326</v>
      </c>
      <c r="C42" s="28">
        <v>790900</v>
      </c>
      <c r="D42" s="28">
        <v>262715</v>
      </c>
      <c r="E42" s="28">
        <v>101385</v>
      </c>
      <c r="F42" s="28"/>
      <c r="G42" s="28">
        <v>88500</v>
      </c>
      <c r="H42" s="28">
        <f t="shared" si="4"/>
        <v>88500</v>
      </c>
      <c r="I42" s="72">
        <f t="shared" si="8"/>
        <v>87.29101938156532</v>
      </c>
      <c r="J42" s="72">
        <f t="shared" si="9"/>
        <v>351215</v>
      </c>
      <c r="K42" s="72">
        <f t="shared" si="10"/>
        <v>44.40700467821469</v>
      </c>
    </row>
    <row r="43" spans="1:11" ht="107.25" customHeight="1" x14ac:dyDescent="0.2">
      <c r="A43" s="132">
        <v>2484852</v>
      </c>
      <c r="B43" s="27" t="s">
        <v>327</v>
      </c>
      <c r="C43" s="28">
        <v>515900</v>
      </c>
      <c r="D43" s="28">
        <v>114495</v>
      </c>
      <c r="E43" s="28">
        <v>101385</v>
      </c>
      <c r="F43" s="28"/>
      <c r="G43" s="28">
        <v>100998</v>
      </c>
      <c r="H43" s="28">
        <f t="shared" si="4"/>
        <v>100998</v>
      </c>
      <c r="I43" s="72">
        <f t="shared" si="8"/>
        <v>99.618286728806041</v>
      </c>
      <c r="J43" s="72">
        <f t="shared" si="9"/>
        <v>215493</v>
      </c>
      <c r="K43" s="72">
        <f t="shared" si="10"/>
        <v>41.770304322543126</v>
      </c>
    </row>
    <row r="44" spans="1:11" ht="101.25" customHeight="1" x14ac:dyDescent="0.2">
      <c r="A44" s="132">
        <v>2484853</v>
      </c>
      <c r="B44" s="27" t="s">
        <v>328</v>
      </c>
      <c r="C44" s="28">
        <v>515900</v>
      </c>
      <c r="D44" s="28">
        <v>114495</v>
      </c>
      <c r="E44" s="28">
        <v>101385</v>
      </c>
      <c r="F44" s="28"/>
      <c r="G44" s="28">
        <v>88500</v>
      </c>
      <c r="H44" s="28">
        <f t="shared" si="4"/>
        <v>88500</v>
      </c>
      <c r="I44" s="72">
        <f t="shared" si="8"/>
        <v>87.29101938156532</v>
      </c>
      <c r="J44" s="72">
        <f t="shared" si="9"/>
        <v>202995</v>
      </c>
      <c r="K44" s="72">
        <f t="shared" si="10"/>
        <v>39.347741810428374</v>
      </c>
    </row>
    <row r="45" spans="1:11" ht="120.75" customHeight="1" x14ac:dyDescent="0.2">
      <c r="A45" s="132">
        <v>2484854</v>
      </c>
      <c r="B45" s="27" t="s">
        <v>329</v>
      </c>
      <c r="C45" s="28">
        <v>1522400</v>
      </c>
      <c r="D45" s="28">
        <v>336825</v>
      </c>
      <c r="E45" s="28">
        <v>101385</v>
      </c>
      <c r="F45" s="28"/>
      <c r="G45" s="28">
        <v>88500</v>
      </c>
      <c r="H45" s="28">
        <f t="shared" si="4"/>
        <v>88500</v>
      </c>
      <c r="I45" s="72">
        <f t="shared" si="8"/>
        <v>87.29101938156532</v>
      </c>
      <c r="J45" s="72">
        <f t="shared" si="9"/>
        <v>425325</v>
      </c>
      <c r="K45" s="72">
        <f t="shared" si="10"/>
        <v>27.937795585916973</v>
      </c>
    </row>
    <row r="46" spans="1:11" ht="105" customHeight="1" x14ac:dyDescent="0.2">
      <c r="A46" s="132">
        <v>2484855</v>
      </c>
      <c r="B46" s="27" t="s">
        <v>330</v>
      </c>
      <c r="C46" s="28">
        <v>515900</v>
      </c>
      <c r="D46" s="28">
        <v>114495</v>
      </c>
      <c r="E46" s="28">
        <v>101385</v>
      </c>
      <c r="F46" s="28"/>
      <c r="G46" s="28"/>
      <c r="H46" s="28">
        <f t="shared" si="4"/>
        <v>0</v>
      </c>
      <c r="I46" s="72">
        <f t="shared" si="8"/>
        <v>0</v>
      </c>
      <c r="J46" s="72">
        <f t="shared" si="9"/>
        <v>114495</v>
      </c>
      <c r="K46" s="72">
        <f t="shared" si="10"/>
        <v>22.193254506687342</v>
      </c>
    </row>
    <row r="47" spans="1:11" ht="89.25" customHeight="1" x14ac:dyDescent="0.2">
      <c r="A47" s="132">
        <v>2484856</v>
      </c>
      <c r="B47" s="27" t="s">
        <v>331</v>
      </c>
      <c r="C47" s="28">
        <v>988900</v>
      </c>
      <c r="D47" s="28">
        <v>262715</v>
      </c>
      <c r="E47" s="28">
        <v>101385</v>
      </c>
      <c r="F47" s="28"/>
      <c r="G47" s="28">
        <v>88500</v>
      </c>
      <c r="H47" s="28">
        <f t="shared" si="4"/>
        <v>88500</v>
      </c>
      <c r="I47" s="72">
        <f t="shared" si="8"/>
        <v>87.29101938156532</v>
      </c>
      <c r="J47" s="72">
        <f t="shared" si="9"/>
        <v>351215</v>
      </c>
      <c r="K47" s="72">
        <f t="shared" si="10"/>
        <v>35.51572454242087</v>
      </c>
    </row>
    <row r="48" spans="1:11" ht="98.25" customHeight="1" x14ac:dyDescent="0.2">
      <c r="A48" s="132">
        <v>2484857</v>
      </c>
      <c r="B48" s="27" t="s">
        <v>332</v>
      </c>
      <c r="C48" s="28">
        <v>515900</v>
      </c>
      <c r="D48" s="28">
        <v>114495</v>
      </c>
      <c r="E48" s="28">
        <v>101385</v>
      </c>
      <c r="F48" s="28"/>
      <c r="G48" s="28">
        <v>12498</v>
      </c>
      <c r="H48" s="28">
        <f t="shared" si="4"/>
        <v>12498</v>
      </c>
      <c r="I48" s="72">
        <f t="shared" si="8"/>
        <v>12.327267347240715</v>
      </c>
      <c r="J48" s="72">
        <f t="shared" si="9"/>
        <v>126993</v>
      </c>
      <c r="K48" s="72">
        <f t="shared" si="10"/>
        <v>24.615817018802094</v>
      </c>
    </row>
    <row r="49" spans="1:11" ht="105" customHeight="1" x14ac:dyDescent="0.2">
      <c r="A49" s="132">
        <v>2484858</v>
      </c>
      <c r="B49" s="27" t="s">
        <v>333</v>
      </c>
      <c r="C49" s="28">
        <v>515900</v>
      </c>
      <c r="D49" s="28">
        <v>114495</v>
      </c>
      <c r="E49" s="28">
        <v>101385</v>
      </c>
      <c r="F49" s="28"/>
      <c r="G49" s="28">
        <v>88500</v>
      </c>
      <c r="H49" s="28">
        <f t="shared" si="4"/>
        <v>88500</v>
      </c>
      <c r="I49" s="72">
        <f t="shared" si="8"/>
        <v>87.29101938156532</v>
      </c>
      <c r="J49" s="72">
        <f t="shared" si="9"/>
        <v>202995</v>
      </c>
      <c r="K49" s="72">
        <f t="shared" si="10"/>
        <v>39.347741810428374</v>
      </c>
    </row>
    <row r="50" spans="1:11" ht="96.75" customHeight="1" x14ac:dyDescent="0.2">
      <c r="A50" s="132">
        <v>2484860</v>
      </c>
      <c r="B50" s="27" t="s">
        <v>334</v>
      </c>
      <c r="C50" s="28">
        <v>515900</v>
      </c>
      <c r="D50" s="28">
        <v>114495</v>
      </c>
      <c r="E50" s="28">
        <v>101385</v>
      </c>
      <c r="F50" s="28"/>
      <c r="G50" s="28"/>
      <c r="H50" s="28">
        <f t="shared" si="4"/>
        <v>0</v>
      </c>
      <c r="I50" s="72">
        <f>H50/E50%</f>
        <v>0</v>
      </c>
      <c r="J50" s="72">
        <f t="shared" si="9"/>
        <v>114495</v>
      </c>
      <c r="K50" s="72">
        <f t="shared" si="10"/>
        <v>22.193254506687342</v>
      </c>
    </row>
    <row r="51" spans="1:11" ht="110.25" customHeight="1" x14ac:dyDescent="0.2">
      <c r="A51" s="132">
        <v>2484862</v>
      </c>
      <c r="B51" s="27" t="s">
        <v>335</v>
      </c>
      <c r="C51" s="28">
        <v>515900</v>
      </c>
      <c r="D51" s="28">
        <v>114495</v>
      </c>
      <c r="E51" s="28">
        <v>101385</v>
      </c>
      <c r="F51" s="28"/>
      <c r="G51" s="28">
        <v>100998</v>
      </c>
      <c r="H51" s="28">
        <f t="shared" si="4"/>
        <v>100998</v>
      </c>
      <c r="I51" s="72">
        <f t="shared" si="8"/>
        <v>99.618286728806041</v>
      </c>
      <c r="J51" s="72">
        <f t="shared" si="9"/>
        <v>215493</v>
      </c>
      <c r="K51" s="72">
        <f t="shared" si="10"/>
        <v>41.770304322543126</v>
      </c>
    </row>
    <row r="52" spans="1:11" ht="112.5" customHeight="1" x14ac:dyDescent="0.2">
      <c r="A52" s="132">
        <v>2484863</v>
      </c>
      <c r="B52" s="27" t="s">
        <v>336</v>
      </c>
      <c r="C52" s="28">
        <v>653400</v>
      </c>
      <c r="D52" s="28">
        <v>188605</v>
      </c>
      <c r="E52" s="28">
        <v>101385</v>
      </c>
      <c r="F52" s="28"/>
      <c r="G52" s="28">
        <v>12498</v>
      </c>
      <c r="H52" s="28">
        <f t="shared" si="4"/>
        <v>12498</v>
      </c>
      <c r="I52" s="72">
        <f t="shared" si="8"/>
        <v>12.327267347240715</v>
      </c>
      <c r="J52" s="72">
        <f t="shared" si="9"/>
        <v>201103</v>
      </c>
      <c r="K52" s="72">
        <f t="shared" si="10"/>
        <v>30.777930823385368</v>
      </c>
    </row>
    <row r="53" spans="1:11" ht="127.5" customHeight="1" x14ac:dyDescent="0.2">
      <c r="A53" s="132">
        <v>2484864</v>
      </c>
      <c r="B53" s="27" t="s">
        <v>337</v>
      </c>
      <c r="C53" s="28">
        <v>515900</v>
      </c>
      <c r="D53" s="28">
        <v>114495</v>
      </c>
      <c r="E53" s="28">
        <v>101385</v>
      </c>
      <c r="F53" s="28"/>
      <c r="G53" s="28"/>
      <c r="H53" s="28">
        <f t="shared" si="4"/>
        <v>0</v>
      </c>
      <c r="I53" s="72">
        <f t="shared" si="8"/>
        <v>0</v>
      </c>
      <c r="J53" s="72">
        <f t="shared" si="9"/>
        <v>114495</v>
      </c>
      <c r="K53" s="72">
        <f t="shared" si="10"/>
        <v>22.193254506687342</v>
      </c>
    </row>
    <row r="54" spans="1:11" ht="95.25" customHeight="1" x14ac:dyDescent="0.2">
      <c r="A54" s="132">
        <v>2484866</v>
      </c>
      <c r="B54" s="27" t="s">
        <v>338</v>
      </c>
      <c r="C54" s="28">
        <v>988900</v>
      </c>
      <c r="D54" s="28">
        <v>262715</v>
      </c>
      <c r="E54" s="28">
        <v>101385</v>
      </c>
      <c r="F54" s="28"/>
      <c r="G54" s="28">
        <v>88500</v>
      </c>
      <c r="H54" s="28">
        <f t="shared" si="4"/>
        <v>88500</v>
      </c>
      <c r="I54" s="72">
        <f t="shared" si="8"/>
        <v>87.29101938156532</v>
      </c>
      <c r="J54" s="72">
        <f t="shared" si="9"/>
        <v>351215</v>
      </c>
      <c r="K54" s="72">
        <f t="shared" si="10"/>
        <v>35.51572454242087</v>
      </c>
    </row>
    <row r="55" spans="1:11" ht="105" customHeight="1" x14ac:dyDescent="0.2">
      <c r="A55" s="132">
        <v>2484868</v>
      </c>
      <c r="B55" s="27" t="s">
        <v>339</v>
      </c>
      <c r="C55" s="28">
        <v>515900</v>
      </c>
      <c r="D55" s="28">
        <v>114495</v>
      </c>
      <c r="E55" s="28">
        <v>101385</v>
      </c>
      <c r="F55" s="28"/>
      <c r="G55" s="28">
        <v>88500</v>
      </c>
      <c r="H55" s="28">
        <f t="shared" si="4"/>
        <v>88500</v>
      </c>
      <c r="I55" s="72">
        <f t="shared" si="8"/>
        <v>87.29101938156532</v>
      </c>
      <c r="J55" s="72">
        <f t="shared" si="9"/>
        <v>202995</v>
      </c>
      <c r="K55" s="72">
        <f t="shared" si="10"/>
        <v>39.347741810428374</v>
      </c>
    </row>
    <row r="56" spans="1:11" ht="89.25" customHeight="1" x14ac:dyDescent="0.2">
      <c r="A56" s="132">
        <v>2484869</v>
      </c>
      <c r="B56" s="27" t="s">
        <v>340</v>
      </c>
      <c r="C56" s="28">
        <v>515900</v>
      </c>
      <c r="D56" s="28">
        <v>114495</v>
      </c>
      <c r="E56" s="28">
        <v>101385</v>
      </c>
      <c r="F56" s="28"/>
      <c r="G56" s="28">
        <v>100998</v>
      </c>
      <c r="H56" s="28">
        <f t="shared" si="4"/>
        <v>100998</v>
      </c>
      <c r="I56" s="72">
        <f t="shared" si="8"/>
        <v>99.618286728806041</v>
      </c>
      <c r="J56" s="72">
        <f t="shared" si="9"/>
        <v>215493</v>
      </c>
      <c r="K56" s="72">
        <f t="shared" si="10"/>
        <v>41.770304322543126</v>
      </c>
    </row>
    <row r="57" spans="1:11" ht="98.25" customHeight="1" x14ac:dyDescent="0.2">
      <c r="A57" s="132">
        <v>2484870</v>
      </c>
      <c r="B57" s="27" t="s">
        <v>341</v>
      </c>
      <c r="C57" s="28">
        <v>515900</v>
      </c>
      <c r="D57" s="28">
        <v>114495</v>
      </c>
      <c r="E57" s="28">
        <v>101385</v>
      </c>
      <c r="F57" s="28"/>
      <c r="G57" s="28">
        <v>88500</v>
      </c>
      <c r="H57" s="28">
        <f t="shared" si="4"/>
        <v>88500</v>
      </c>
      <c r="I57" s="72">
        <f t="shared" si="8"/>
        <v>87.29101938156532</v>
      </c>
      <c r="J57" s="72">
        <f t="shared" si="9"/>
        <v>202995</v>
      </c>
      <c r="K57" s="72">
        <f t="shared" si="10"/>
        <v>39.347741810428374</v>
      </c>
    </row>
    <row r="58" spans="1:11" ht="96" customHeight="1" x14ac:dyDescent="0.2">
      <c r="A58" s="132">
        <v>2484872</v>
      </c>
      <c r="B58" s="27" t="s">
        <v>342</v>
      </c>
      <c r="C58" s="28">
        <v>515900</v>
      </c>
      <c r="D58" s="28">
        <v>114495</v>
      </c>
      <c r="E58" s="28">
        <v>101385</v>
      </c>
      <c r="F58" s="28"/>
      <c r="G58" s="28">
        <v>100998</v>
      </c>
      <c r="H58" s="28">
        <f t="shared" si="4"/>
        <v>100998</v>
      </c>
      <c r="I58" s="72">
        <f t="shared" si="8"/>
        <v>99.618286728806041</v>
      </c>
      <c r="J58" s="72">
        <f t="shared" si="9"/>
        <v>215493</v>
      </c>
      <c r="K58" s="72">
        <f t="shared" si="10"/>
        <v>41.770304322543126</v>
      </c>
    </row>
    <row r="59" spans="1:11" ht="112.5" customHeight="1" x14ac:dyDescent="0.2">
      <c r="A59" s="132">
        <v>2484873</v>
      </c>
      <c r="B59" s="27" t="s">
        <v>343</v>
      </c>
      <c r="C59" s="28">
        <v>851400</v>
      </c>
      <c r="D59" s="28">
        <v>188605</v>
      </c>
      <c r="E59" s="28">
        <v>101385</v>
      </c>
      <c r="F59" s="28"/>
      <c r="G59" s="28">
        <v>100998</v>
      </c>
      <c r="H59" s="28">
        <f t="shared" si="4"/>
        <v>100998</v>
      </c>
      <c r="I59" s="72">
        <f t="shared" si="8"/>
        <v>99.618286728806041</v>
      </c>
      <c r="J59" s="72">
        <f t="shared" si="9"/>
        <v>289603</v>
      </c>
      <c r="K59" s="72">
        <f t="shared" si="10"/>
        <v>34.014916607939867</v>
      </c>
    </row>
    <row r="60" spans="1:11" ht="98.25" customHeight="1" x14ac:dyDescent="0.2">
      <c r="A60" s="132">
        <v>2484874</v>
      </c>
      <c r="B60" s="27" t="s">
        <v>344</v>
      </c>
      <c r="C60" s="28">
        <v>653400</v>
      </c>
      <c r="D60" s="28">
        <v>188605</v>
      </c>
      <c r="E60" s="28">
        <v>101385</v>
      </c>
      <c r="F60" s="28"/>
      <c r="G60" s="28">
        <v>88500</v>
      </c>
      <c r="H60" s="28">
        <f t="shared" si="4"/>
        <v>88500</v>
      </c>
      <c r="I60" s="72">
        <f t="shared" si="8"/>
        <v>87.29101938156532</v>
      </c>
      <c r="J60" s="72">
        <f t="shared" si="9"/>
        <v>277105</v>
      </c>
      <c r="K60" s="72">
        <f t="shared" si="10"/>
        <v>42.409703091521273</v>
      </c>
    </row>
    <row r="61" spans="1:11" ht="96" customHeight="1" x14ac:dyDescent="0.2">
      <c r="A61" s="132">
        <v>2484875</v>
      </c>
      <c r="B61" s="27" t="s">
        <v>345</v>
      </c>
      <c r="C61" s="28">
        <v>515900</v>
      </c>
      <c r="D61" s="28">
        <v>114495</v>
      </c>
      <c r="E61" s="28">
        <v>101385</v>
      </c>
      <c r="F61" s="28"/>
      <c r="G61" s="28">
        <v>100998</v>
      </c>
      <c r="H61" s="28">
        <f t="shared" si="4"/>
        <v>100998</v>
      </c>
      <c r="I61" s="72">
        <f t="shared" si="8"/>
        <v>99.618286728806041</v>
      </c>
      <c r="J61" s="72">
        <f t="shared" si="9"/>
        <v>215493</v>
      </c>
      <c r="K61" s="72">
        <f t="shared" si="10"/>
        <v>41.770304322543126</v>
      </c>
    </row>
    <row r="62" spans="1:11" ht="94.5" customHeight="1" x14ac:dyDescent="0.2">
      <c r="A62" s="132">
        <v>2484876</v>
      </c>
      <c r="B62" s="145" t="s">
        <v>346</v>
      </c>
      <c r="C62" s="28">
        <v>515900</v>
      </c>
      <c r="D62" s="28">
        <v>114495</v>
      </c>
      <c r="E62" s="28">
        <v>101385</v>
      </c>
      <c r="F62" s="28"/>
      <c r="G62" s="28">
        <v>100998</v>
      </c>
      <c r="H62" s="28">
        <f t="shared" si="4"/>
        <v>100998</v>
      </c>
      <c r="I62" s="72">
        <f t="shared" si="8"/>
        <v>99.618286728806041</v>
      </c>
      <c r="J62" s="72">
        <f t="shared" si="9"/>
        <v>215493</v>
      </c>
      <c r="K62" s="72">
        <f t="shared" si="10"/>
        <v>41.770304322543126</v>
      </c>
    </row>
    <row r="63" spans="1:11" ht="97.5" customHeight="1" x14ac:dyDescent="0.2">
      <c r="A63" s="132">
        <v>2484877</v>
      </c>
      <c r="B63" s="145" t="s">
        <v>347</v>
      </c>
      <c r="C63" s="28">
        <v>515900</v>
      </c>
      <c r="D63" s="28">
        <v>114495</v>
      </c>
      <c r="E63" s="28">
        <v>101385</v>
      </c>
      <c r="F63" s="28"/>
      <c r="G63" s="28">
        <v>100998</v>
      </c>
      <c r="H63" s="28">
        <f t="shared" si="4"/>
        <v>100998</v>
      </c>
      <c r="I63" s="72">
        <f t="shared" si="8"/>
        <v>99.618286728806041</v>
      </c>
      <c r="J63" s="72">
        <f t="shared" si="9"/>
        <v>215493</v>
      </c>
      <c r="K63" s="72">
        <f t="shared" si="10"/>
        <v>41.770304322543126</v>
      </c>
    </row>
    <row r="64" spans="1:11" ht="90.75" customHeight="1" x14ac:dyDescent="0.2">
      <c r="A64" s="132">
        <v>2484878</v>
      </c>
      <c r="B64" s="145" t="s">
        <v>348</v>
      </c>
      <c r="C64" s="28">
        <v>515900</v>
      </c>
      <c r="D64" s="28">
        <v>114495</v>
      </c>
      <c r="E64" s="28">
        <v>101385</v>
      </c>
      <c r="F64" s="28"/>
      <c r="G64" s="28">
        <v>100998</v>
      </c>
      <c r="H64" s="28">
        <f t="shared" si="4"/>
        <v>100998</v>
      </c>
      <c r="I64" s="72">
        <f t="shared" si="8"/>
        <v>99.618286728806041</v>
      </c>
      <c r="J64" s="72">
        <f t="shared" si="9"/>
        <v>215493</v>
      </c>
      <c r="K64" s="72">
        <f t="shared" si="10"/>
        <v>41.770304322543126</v>
      </c>
    </row>
    <row r="65" spans="1:11" ht="108.75" customHeight="1" x14ac:dyDescent="0.2">
      <c r="A65" s="132">
        <v>2484879</v>
      </c>
      <c r="B65" s="145" t="s">
        <v>349</v>
      </c>
      <c r="C65" s="28">
        <v>515900</v>
      </c>
      <c r="D65" s="28">
        <v>193995</v>
      </c>
      <c r="E65" s="28">
        <v>12858</v>
      </c>
      <c r="F65" s="28"/>
      <c r="G65" s="28">
        <v>12498</v>
      </c>
      <c r="H65" s="28">
        <f t="shared" si="4"/>
        <v>12498</v>
      </c>
      <c r="I65" s="72">
        <f t="shared" si="8"/>
        <v>97.200186654223046</v>
      </c>
      <c r="J65" s="72">
        <f t="shared" si="9"/>
        <v>206493</v>
      </c>
      <c r="K65" s="72">
        <f t="shared" si="10"/>
        <v>40.025780189959292</v>
      </c>
    </row>
    <row r="66" spans="1:11" ht="96.75" customHeight="1" x14ac:dyDescent="0.2">
      <c r="A66" s="132">
        <v>2501868</v>
      </c>
      <c r="B66" s="145" t="s">
        <v>350</v>
      </c>
      <c r="C66" s="28">
        <v>774914</v>
      </c>
      <c r="D66" s="28">
        <v>13758</v>
      </c>
      <c r="E66" s="28">
        <v>673156</v>
      </c>
      <c r="F66" s="28"/>
      <c r="G66" s="28">
        <v>416000</v>
      </c>
      <c r="H66" s="28">
        <f t="shared" si="4"/>
        <v>416000</v>
      </c>
      <c r="I66" s="72">
        <f t="shared" si="8"/>
        <v>61.798453850221939</v>
      </c>
      <c r="J66" s="72">
        <f t="shared" si="9"/>
        <v>429758</v>
      </c>
      <c r="K66" s="72">
        <f t="shared" si="10"/>
        <v>55.458799299018985</v>
      </c>
    </row>
    <row r="67" spans="1:11" ht="88.5" customHeight="1" x14ac:dyDescent="0.2">
      <c r="A67" s="132">
        <v>2501880</v>
      </c>
      <c r="B67" s="27" t="s">
        <v>351</v>
      </c>
      <c r="C67" s="28">
        <v>1309964</v>
      </c>
      <c r="D67" s="28">
        <v>677637</v>
      </c>
      <c r="E67" s="28">
        <v>284019</v>
      </c>
      <c r="F67" s="28"/>
      <c r="G67" s="28">
        <v>104000</v>
      </c>
      <c r="H67" s="28">
        <f t="shared" si="4"/>
        <v>104000</v>
      </c>
      <c r="I67" s="72">
        <f t="shared" si="8"/>
        <v>36.617268563018669</v>
      </c>
      <c r="J67" s="72">
        <f t="shared" si="9"/>
        <v>781637</v>
      </c>
      <c r="K67" s="72">
        <f t="shared" si="10"/>
        <v>59.668586312295609</v>
      </c>
    </row>
    <row r="68" spans="1:11" ht="58.5" customHeight="1" x14ac:dyDescent="0.2">
      <c r="A68" s="29">
        <v>2505828</v>
      </c>
      <c r="B68" s="27" t="s">
        <v>123</v>
      </c>
      <c r="C68" s="28">
        <v>2828716</v>
      </c>
      <c r="D68" s="28">
        <v>0</v>
      </c>
      <c r="E68" s="28">
        <v>2262972</v>
      </c>
      <c r="F68" s="28">
        <v>0</v>
      </c>
      <c r="G68" s="28"/>
      <c r="H68" s="28">
        <f t="shared" si="4"/>
        <v>0</v>
      </c>
      <c r="I68" s="72">
        <f t="shared" ref="I68:I70" si="11">H68/E68%</f>
        <v>0</v>
      </c>
      <c r="J68" s="72">
        <f t="shared" ref="J68:J70" si="12">D68+H68</f>
        <v>0</v>
      </c>
      <c r="K68" s="72">
        <f t="shared" ref="K68:K70" si="13">J68/C68%</f>
        <v>0</v>
      </c>
    </row>
    <row r="69" spans="1:11" ht="69.75" customHeight="1" x14ac:dyDescent="0.2">
      <c r="A69" s="29">
        <v>2505831</v>
      </c>
      <c r="B69" s="27" t="s">
        <v>124</v>
      </c>
      <c r="C69" s="28">
        <v>794679</v>
      </c>
      <c r="D69" s="28">
        <v>0</v>
      </c>
      <c r="E69" s="28">
        <v>397341</v>
      </c>
      <c r="F69" s="28">
        <v>0</v>
      </c>
      <c r="G69" s="28"/>
      <c r="H69" s="28">
        <f t="shared" si="4"/>
        <v>0</v>
      </c>
      <c r="I69" s="72">
        <f t="shared" si="11"/>
        <v>0</v>
      </c>
      <c r="J69" s="72">
        <f t="shared" si="12"/>
        <v>0</v>
      </c>
      <c r="K69" s="72">
        <f t="shared" si="13"/>
        <v>0</v>
      </c>
    </row>
    <row r="70" spans="1:11" ht="81" customHeight="1" x14ac:dyDescent="0.2">
      <c r="A70" s="29">
        <v>2505841</v>
      </c>
      <c r="B70" s="27" t="s">
        <v>125</v>
      </c>
      <c r="C70" s="28">
        <v>400000</v>
      </c>
      <c r="D70" s="28">
        <v>0</v>
      </c>
      <c r="E70" s="28">
        <v>179687</v>
      </c>
      <c r="F70" s="28">
        <v>0</v>
      </c>
      <c r="G70" s="28"/>
      <c r="H70" s="28">
        <f t="shared" si="4"/>
        <v>0</v>
      </c>
      <c r="I70" s="72">
        <f t="shared" si="11"/>
        <v>0</v>
      </c>
      <c r="J70" s="72">
        <f t="shared" si="12"/>
        <v>0</v>
      </c>
      <c r="K70" s="72">
        <f t="shared" si="13"/>
        <v>0</v>
      </c>
    </row>
    <row r="71" spans="1:11" ht="84.75" customHeight="1" x14ac:dyDescent="0.2">
      <c r="A71" s="29">
        <v>2508460</v>
      </c>
      <c r="B71" s="27" t="s">
        <v>352</v>
      </c>
      <c r="C71" s="28">
        <v>1800000</v>
      </c>
      <c r="D71" s="28">
        <v>540000</v>
      </c>
      <c r="E71" s="28">
        <v>1260000</v>
      </c>
      <c r="F71" s="28"/>
      <c r="G71" s="28"/>
      <c r="H71" s="28">
        <f t="shared" si="4"/>
        <v>0</v>
      </c>
      <c r="I71" s="72">
        <f t="shared" ref="I71" si="14">H71/E71%</f>
        <v>0</v>
      </c>
      <c r="J71" s="72">
        <f t="shared" ref="J71" si="15">D71+H71</f>
        <v>540000</v>
      </c>
      <c r="K71" s="72">
        <f t="shared" ref="K71" si="16">J71/C71%</f>
        <v>30</v>
      </c>
    </row>
    <row r="72" spans="1:11" ht="68.25" customHeight="1" x14ac:dyDescent="0.2">
      <c r="A72" s="29">
        <v>2508544</v>
      </c>
      <c r="B72" s="27" t="s">
        <v>87</v>
      </c>
      <c r="C72" s="28">
        <v>11405600</v>
      </c>
      <c r="D72" s="28">
        <v>0</v>
      </c>
      <c r="E72" s="28">
        <v>11405600</v>
      </c>
      <c r="F72" s="28">
        <v>11405600</v>
      </c>
      <c r="G72" s="28"/>
      <c r="H72" s="28">
        <f t="shared" ref="H72:H135" si="17">SUM(F72:G72)</f>
        <v>11405600</v>
      </c>
      <c r="I72" s="72">
        <f t="shared" ref="I72:I131" si="18">H72/E72%</f>
        <v>100</v>
      </c>
      <c r="J72" s="72">
        <f t="shared" ref="J72:J131" si="19">D72+H72</f>
        <v>11405600</v>
      </c>
      <c r="K72" s="72">
        <f>J72/C72%</f>
        <v>100</v>
      </c>
    </row>
    <row r="73" spans="1:11" ht="72.75" customHeight="1" x14ac:dyDescent="0.2">
      <c r="A73" s="29">
        <v>2508908</v>
      </c>
      <c r="B73" s="27" t="s">
        <v>126</v>
      </c>
      <c r="C73" s="28">
        <v>1028200</v>
      </c>
      <c r="D73" s="28">
        <v>0</v>
      </c>
      <c r="E73" s="28">
        <v>1028200</v>
      </c>
      <c r="F73" s="28">
        <v>1028200</v>
      </c>
      <c r="G73" s="28"/>
      <c r="H73" s="28">
        <f t="shared" si="17"/>
        <v>1028200</v>
      </c>
      <c r="I73" s="72">
        <f t="shared" si="18"/>
        <v>100</v>
      </c>
      <c r="J73" s="72">
        <f t="shared" si="19"/>
        <v>1028200</v>
      </c>
      <c r="K73" s="72">
        <f t="shared" ref="K73:K131" si="20">J73/C73%</f>
        <v>100</v>
      </c>
    </row>
    <row r="74" spans="1:11" ht="68.25" customHeight="1" x14ac:dyDescent="0.2">
      <c r="A74" s="29">
        <v>2508911</v>
      </c>
      <c r="B74" s="27" t="s">
        <v>127</v>
      </c>
      <c r="C74" s="28">
        <v>6381200</v>
      </c>
      <c r="D74" s="28">
        <v>0</v>
      </c>
      <c r="E74" s="28">
        <v>6381200</v>
      </c>
      <c r="F74" s="28">
        <v>6381200</v>
      </c>
      <c r="G74" s="28"/>
      <c r="H74" s="28">
        <f t="shared" si="17"/>
        <v>6381200</v>
      </c>
      <c r="I74" s="72">
        <f t="shared" si="18"/>
        <v>100</v>
      </c>
      <c r="J74" s="72">
        <f t="shared" si="19"/>
        <v>6381200</v>
      </c>
      <c r="K74" s="72">
        <f t="shared" si="20"/>
        <v>100</v>
      </c>
    </row>
    <row r="75" spans="1:11" ht="77.25" customHeight="1" x14ac:dyDescent="0.2">
      <c r="A75" s="29">
        <v>2508941</v>
      </c>
      <c r="B75" s="27" t="s">
        <v>128</v>
      </c>
      <c r="C75" s="28">
        <v>4982000</v>
      </c>
      <c r="D75" s="28">
        <v>0</v>
      </c>
      <c r="E75" s="28">
        <v>4982000</v>
      </c>
      <c r="F75" s="28">
        <v>4982000</v>
      </c>
      <c r="G75" s="28"/>
      <c r="H75" s="28">
        <f t="shared" si="17"/>
        <v>4982000</v>
      </c>
      <c r="I75" s="72">
        <f t="shared" si="18"/>
        <v>100</v>
      </c>
      <c r="J75" s="72">
        <f t="shared" si="19"/>
        <v>4982000</v>
      </c>
      <c r="K75" s="72">
        <f t="shared" si="20"/>
        <v>100</v>
      </c>
    </row>
    <row r="76" spans="1:11" ht="127.5" customHeight="1" x14ac:dyDescent="0.2">
      <c r="A76" s="29">
        <v>2509291</v>
      </c>
      <c r="B76" s="27" t="s">
        <v>129</v>
      </c>
      <c r="C76" s="28">
        <v>1526382.77</v>
      </c>
      <c r="D76" s="28">
        <v>0</v>
      </c>
      <c r="E76" s="28">
        <v>356151</v>
      </c>
      <c r="F76" s="28">
        <v>180801.02</v>
      </c>
      <c r="G76" s="28">
        <v>30653.39</v>
      </c>
      <c r="H76" s="28">
        <f t="shared" si="17"/>
        <v>211454.40999999997</v>
      </c>
      <c r="I76" s="72">
        <f t="shared" si="18"/>
        <v>59.372123060162671</v>
      </c>
      <c r="J76" s="72">
        <f t="shared" si="19"/>
        <v>211454.40999999997</v>
      </c>
      <c r="K76" s="72">
        <f t="shared" si="20"/>
        <v>13.853301685264698</v>
      </c>
    </row>
    <row r="77" spans="1:11" ht="127.5" customHeight="1" x14ac:dyDescent="0.2">
      <c r="A77" s="132">
        <v>2509292</v>
      </c>
      <c r="B77" s="27" t="s">
        <v>130</v>
      </c>
      <c r="C77" s="28">
        <v>975280.33</v>
      </c>
      <c r="D77" s="28">
        <v>0</v>
      </c>
      <c r="E77" s="28">
        <v>383662</v>
      </c>
      <c r="F77" s="28">
        <v>189167.78</v>
      </c>
      <c r="G77" s="28">
        <v>28750.69</v>
      </c>
      <c r="H77" s="28">
        <f t="shared" si="17"/>
        <v>217918.47</v>
      </c>
      <c r="I77" s="72">
        <f t="shared" si="18"/>
        <v>56.799597041145596</v>
      </c>
      <c r="J77" s="72">
        <f t="shared" si="19"/>
        <v>217918.47</v>
      </c>
      <c r="K77" s="72">
        <f t="shared" si="20"/>
        <v>22.344187952606408</v>
      </c>
    </row>
    <row r="78" spans="1:11" ht="127.5" customHeight="1" x14ac:dyDescent="0.2">
      <c r="A78" s="132">
        <v>2509293</v>
      </c>
      <c r="B78" s="27" t="s">
        <v>131</v>
      </c>
      <c r="C78" s="28">
        <v>1057216.42</v>
      </c>
      <c r="D78" s="28">
        <v>0</v>
      </c>
      <c r="E78" s="28">
        <v>337744</v>
      </c>
      <c r="F78" s="28">
        <v>165734.27000000002</v>
      </c>
      <c r="G78" s="28">
        <v>25698.94</v>
      </c>
      <c r="H78" s="28">
        <f t="shared" si="17"/>
        <v>191433.21000000002</v>
      </c>
      <c r="I78" s="72">
        <f t="shared" si="18"/>
        <v>56.679973589464218</v>
      </c>
      <c r="J78" s="72">
        <f t="shared" si="19"/>
        <v>191433.21000000002</v>
      </c>
      <c r="K78" s="72">
        <f t="shared" si="20"/>
        <v>18.10728686941885</v>
      </c>
    </row>
    <row r="79" spans="1:11" ht="127.5" customHeight="1" x14ac:dyDescent="0.2">
      <c r="A79" s="29">
        <v>2509299</v>
      </c>
      <c r="B79" s="27" t="s">
        <v>132</v>
      </c>
      <c r="C79" s="28">
        <v>1046169.97</v>
      </c>
      <c r="D79" s="28">
        <v>0</v>
      </c>
      <c r="E79" s="28">
        <v>352864</v>
      </c>
      <c r="F79" s="28">
        <v>167401.02000000002</v>
      </c>
      <c r="G79" s="28">
        <v>29281.96</v>
      </c>
      <c r="H79" s="28">
        <f t="shared" si="17"/>
        <v>196682.98</v>
      </c>
      <c r="I79" s="72">
        <f t="shared" si="18"/>
        <v>55.7390326017956</v>
      </c>
      <c r="J79" s="72">
        <f t="shared" si="19"/>
        <v>196682.98</v>
      </c>
      <c r="K79" s="72">
        <f t="shared" si="20"/>
        <v>18.800289211130771</v>
      </c>
    </row>
    <row r="80" spans="1:11" ht="127.5" customHeight="1" x14ac:dyDescent="0.2">
      <c r="A80" s="29">
        <v>2509300</v>
      </c>
      <c r="B80" s="27" t="s">
        <v>133</v>
      </c>
      <c r="C80" s="28">
        <v>597925.22</v>
      </c>
      <c r="D80" s="28">
        <v>0</v>
      </c>
      <c r="E80" s="28">
        <v>246317</v>
      </c>
      <c r="F80" s="28">
        <v>105467.26999999999</v>
      </c>
      <c r="G80" s="28">
        <v>18224</v>
      </c>
      <c r="H80" s="28">
        <f t="shared" si="17"/>
        <v>123691.26999999999</v>
      </c>
      <c r="I80" s="72">
        <f t="shared" si="18"/>
        <v>50.216294449834962</v>
      </c>
      <c r="J80" s="72">
        <f t="shared" si="19"/>
        <v>123691.26999999999</v>
      </c>
      <c r="K80" s="72">
        <f t="shared" si="20"/>
        <v>20.68674574389085</v>
      </c>
    </row>
    <row r="81" spans="1:11" ht="127.5" customHeight="1" x14ac:dyDescent="0.2">
      <c r="A81" s="29">
        <v>2509303</v>
      </c>
      <c r="B81" s="27" t="s">
        <v>134</v>
      </c>
      <c r="C81" s="28">
        <v>1342670.84</v>
      </c>
      <c r="D81" s="28">
        <v>0</v>
      </c>
      <c r="E81" s="28">
        <v>360122</v>
      </c>
      <c r="F81" s="114">
        <v>210934.84</v>
      </c>
      <c r="G81" s="28">
        <v>35076.57</v>
      </c>
      <c r="H81" s="114">
        <f t="shared" si="17"/>
        <v>246011.41</v>
      </c>
      <c r="I81" s="72">
        <f t="shared" si="18"/>
        <v>68.313352141774175</v>
      </c>
      <c r="J81" s="72">
        <f t="shared" si="19"/>
        <v>246011.41</v>
      </c>
      <c r="K81" s="72">
        <f t="shared" si="20"/>
        <v>18.322540616134926</v>
      </c>
    </row>
    <row r="82" spans="1:11" ht="127.5" customHeight="1" x14ac:dyDescent="0.2">
      <c r="A82" s="29">
        <v>2509304</v>
      </c>
      <c r="B82" s="27" t="s">
        <v>135</v>
      </c>
      <c r="C82" s="28">
        <v>1123768.28</v>
      </c>
      <c r="D82" s="28">
        <v>0</v>
      </c>
      <c r="E82" s="28">
        <v>262401</v>
      </c>
      <c r="F82" s="28">
        <v>120534.05</v>
      </c>
      <c r="G82" s="28">
        <v>24549.89</v>
      </c>
      <c r="H82" s="28">
        <f t="shared" si="17"/>
        <v>145083.94</v>
      </c>
      <c r="I82" s="72">
        <f t="shared" si="18"/>
        <v>55.290924958365245</v>
      </c>
      <c r="J82" s="72">
        <f t="shared" si="19"/>
        <v>145083.94</v>
      </c>
      <c r="K82" s="72">
        <f t="shared" si="20"/>
        <v>12.910485424984588</v>
      </c>
    </row>
    <row r="83" spans="1:11" ht="127.5" customHeight="1" x14ac:dyDescent="0.2">
      <c r="A83" s="29">
        <v>2509306</v>
      </c>
      <c r="B83" s="27" t="s">
        <v>136</v>
      </c>
      <c r="C83" s="28">
        <v>1228581.56</v>
      </c>
      <c r="D83" s="28">
        <v>0</v>
      </c>
      <c r="E83" s="28">
        <v>476502</v>
      </c>
      <c r="F83" s="28">
        <v>180801.02</v>
      </c>
      <c r="G83" s="28">
        <v>27910.53</v>
      </c>
      <c r="H83" s="28">
        <f t="shared" si="17"/>
        <v>208711.55</v>
      </c>
      <c r="I83" s="72">
        <f t="shared" si="18"/>
        <v>43.800771035588511</v>
      </c>
      <c r="J83" s="72">
        <f t="shared" si="19"/>
        <v>208711.55</v>
      </c>
      <c r="K83" s="72">
        <f t="shared" si="20"/>
        <v>16.988009326788202</v>
      </c>
    </row>
    <row r="84" spans="1:11" ht="127.5" customHeight="1" x14ac:dyDescent="0.2">
      <c r="A84" s="29">
        <v>2509308</v>
      </c>
      <c r="B84" s="27" t="s">
        <v>137</v>
      </c>
      <c r="C84" s="28">
        <v>1135607.28</v>
      </c>
      <c r="D84" s="28">
        <v>0</v>
      </c>
      <c r="E84" s="28">
        <v>295882</v>
      </c>
      <c r="F84" s="28">
        <v>165734.44</v>
      </c>
      <c r="G84" s="28">
        <v>27070.37</v>
      </c>
      <c r="H84" s="28">
        <f t="shared" si="17"/>
        <v>192804.81</v>
      </c>
      <c r="I84" s="72">
        <f t="shared" si="18"/>
        <v>65.162737172251099</v>
      </c>
      <c r="J84" s="72">
        <f t="shared" si="19"/>
        <v>192804.81</v>
      </c>
      <c r="K84" s="72">
        <f t="shared" si="20"/>
        <v>16.978123810548308</v>
      </c>
    </row>
    <row r="85" spans="1:11" ht="127.5" customHeight="1" x14ac:dyDescent="0.2">
      <c r="A85" s="29">
        <v>2509309</v>
      </c>
      <c r="B85" s="27" t="s">
        <v>138</v>
      </c>
      <c r="C85" s="28">
        <v>1334790.57</v>
      </c>
      <c r="D85" s="28">
        <v>0</v>
      </c>
      <c r="E85" s="28">
        <v>379066</v>
      </c>
      <c r="F85" s="28">
        <v>219301.29</v>
      </c>
      <c r="G85" s="28">
        <v>20830.990000000002</v>
      </c>
      <c r="H85" s="28">
        <f t="shared" si="17"/>
        <v>240132.28</v>
      </c>
      <c r="I85" s="72">
        <f t="shared" si="18"/>
        <v>63.348408984187451</v>
      </c>
      <c r="J85" s="72">
        <f t="shared" si="19"/>
        <v>240132.28</v>
      </c>
      <c r="K85" s="72">
        <f t="shared" si="20"/>
        <v>17.990258951260046</v>
      </c>
    </row>
    <row r="86" spans="1:11" ht="117" customHeight="1" x14ac:dyDescent="0.2">
      <c r="A86" s="29">
        <v>2509310</v>
      </c>
      <c r="B86" s="27" t="s">
        <v>139</v>
      </c>
      <c r="C86" s="28">
        <v>818563.15</v>
      </c>
      <c r="D86" s="28">
        <v>0</v>
      </c>
      <c r="E86" s="28">
        <v>434395</v>
      </c>
      <c r="F86" s="28">
        <v>195867.79</v>
      </c>
      <c r="G86" s="28">
        <v>32864.980000000003</v>
      </c>
      <c r="H86" s="28">
        <f t="shared" si="17"/>
        <v>228732.77000000002</v>
      </c>
      <c r="I86" s="72">
        <f t="shared" si="18"/>
        <v>52.65547945993854</v>
      </c>
      <c r="J86" s="72">
        <f t="shared" si="19"/>
        <v>228732.77000000002</v>
      </c>
      <c r="K86" s="72">
        <f t="shared" si="20"/>
        <v>27.943203893309882</v>
      </c>
    </row>
    <row r="87" spans="1:11" ht="115.5" customHeight="1" x14ac:dyDescent="0.2">
      <c r="A87" s="29">
        <v>2509312</v>
      </c>
      <c r="B87" s="27" t="s">
        <v>140</v>
      </c>
      <c r="C87" s="28">
        <v>1513476.06</v>
      </c>
      <c r="D87" s="28">
        <v>0</v>
      </c>
      <c r="E87" s="28">
        <v>414800</v>
      </c>
      <c r="F87" s="28">
        <v>241068.1</v>
      </c>
      <c r="G87" s="28">
        <v>51842.64</v>
      </c>
      <c r="H87" s="28">
        <f t="shared" si="17"/>
        <v>292910.74</v>
      </c>
      <c r="I87" s="72">
        <f t="shared" si="18"/>
        <v>70.614932497589194</v>
      </c>
      <c r="J87" s="72">
        <f t="shared" si="19"/>
        <v>292910.74</v>
      </c>
      <c r="K87" s="72">
        <f t="shared" si="20"/>
        <v>19.353509959054122</v>
      </c>
    </row>
    <row r="88" spans="1:11" ht="128.25" customHeight="1" x14ac:dyDescent="0.2">
      <c r="A88" s="29">
        <v>2509313</v>
      </c>
      <c r="B88" s="27" t="s">
        <v>141</v>
      </c>
      <c r="C88" s="28">
        <v>980314.29</v>
      </c>
      <c r="D88" s="28">
        <v>0</v>
      </c>
      <c r="E88" s="28">
        <v>300536</v>
      </c>
      <c r="F88" s="28">
        <v>167401.19</v>
      </c>
      <c r="G88" s="28">
        <v>19681.939999999999</v>
      </c>
      <c r="H88" s="28">
        <f t="shared" si="17"/>
        <v>187083.13</v>
      </c>
      <c r="I88" s="72">
        <f t="shared" si="18"/>
        <v>62.249823648414832</v>
      </c>
      <c r="J88" s="72">
        <f t="shared" si="19"/>
        <v>187083.13</v>
      </c>
      <c r="K88" s="72">
        <f t="shared" si="20"/>
        <v>19.083994991034967</v>
      </c>
    </row>
    <row r="89" spans="1:11" ht="114.75" customHeight="1" x14ac:dyDescent="0.2">
      <c r="A89" s="29">
        <v>2509315</v>
      </c>
      <c r="B89" s="27" t="s">
        <v>142</v>
      </c>
      <c r="C89" s="28">
        <v>772356.56</v>
      </c>
      <c r="D89" s="28">
        <v>0</v>
      </c>
      <c r="E89" s="28">
        <v>323951</v>
      </c>
      <c r="F89" s="28">
        <v>135601.18</v>
      </c>
      <c r="G89" s="28">
        <v>30875.77</v>
      </c>
      <c r="H89" s="28">
        <f t="shared" si="17"/>
        <v>166476.94999999998</v>
      </c>
      <c r="I89" s="72">
        <f t="shared" si="18"/>
        <v>51.389546567227754</v>
      </c>
      <c r="J89" s="72">
        <f t="shared" si="19"/>
        <v>166476.94999999998</v>
      </c>
      <c r="K89" s="72">
        <f t="shared" si="20"/>
        <v>21.554416524927291</v>
      </c>
    </row>
    <row r="90" spans="1:11" ht="129" customHeight="1" x14ac:dyDescent="0.2">
      <c r="A90" s="29">
        <v>2509316</v>
      </c>
      <c r="B90" s="27" t="s">
        <v>143</v>
      </c>
      <c r="C90" s="28">
        <v>1148906.74</v>
      </c>
      <c r="D90" s="28">
        <v>0</v>
      </c>
      <c r="E90" s="28">
        <v>255730</v>
      </c>
      <c r="F90" s="28">
        <v>135601.18</v>
      </c>
      <c r="G90" s="28">
        <v>25390.05</v>
      </c>
      <c r="H90" s="28">
        <f t="shared" si="17"/>
        <v>160991.22999999998</v>
      </c>
      <c r="I90" s="72">
        <f t="shared" si="18"/>
        <v>62.953595589097866</v>
      </c>
      <c r="J90" s="72">
        <f t="shared" si="19"/>
        <v>160991.22999999998</v>
      </c>
      <c r="K90" s="72">
        <f t="shared" si="20"/>
        <v>14.012558582431154</v>
      </c>
    </row>
    <row r="91" spans="1:11" ht="132" customHeight="1" x14ac:dyDescent="0.2">
      <c r="A91" s="29">
        <v>2509318</v>
      </c>
      <c r="B91" s="27" t="s">
        <v>144</v>
      </c>
      <c r="C91" s="28">
        <v>1515392.51</v>
      </c>
      <c r="D91" s="28">
        <v>0</v>
      </c>
      <c r="E91" s="28">
        <v>474852</v>
      </c>
      <c r="F91" s="28">
        <v>234368.41</v>
      </c>
      <c r="G91" s="28">
        <v>42242.62</v>
      </c>
      <c r="H91" s="28">
        <f t="shared" si="17"/>
        <v>276611.03000000003</v>
      </c>
      <c r="I91" s="72">
        <f t="shared" si="18"/>
        <v>58.25205116541575</v>
      </c>
      <c r="J91" s="72">
        <f t="shared" si="19"/>
        <v>276611.03000000003</v>
      </c>
      <c r="K91" s="72">
        <f t="shared" si="20"/>
        <v>18.253424652336445</v>
      </c>
    </row>
    <row r="92" spans="1:11" ht="107.25" customHeight="1" x14ac:dyDescent="0.2">
      <c r="A92" s="29">
        <v>2509322</v>
      </c>
      <c r="B92" s="27" t="s">
        <v>145</v>
      </c>
      <c r="C92" s="28">
        <v>1222763.49</v>
      </c>
      <c r="D92" s="28">
        <v>0</v>
      </c>
      <c r="E92" s="28">
        <v>347454</v>
      </c>
      <c r="F92" s="28">
        <v>180801.02</v>
      </c>
      <c r="G92" s="28">
        <v>26539.1</v>
      </c>
      <c r="H92" s="28">
        <f t="shared" si="17"/>
        <v>207340.12</v>
      </c>
      <c r="I92" s="72">
        <f t="shared" si="18"/>
        <v>59.674120890822955</v>
      </c>
      <c r="J92" s="72">
        <f t="shared" si="19"/>
        <v>207340.12</v>
      </c>
      <c r="K92" s="72">
        <f t="shared" si="20"/>
        <v>16.956682277126216</v>
      </c>
    </row>
    <row r="93" spans="1:11" ht="118.5" customHeight="1" x14ac:dyDescent="0.2">
      <c r="A93" s="29">
        <v>2509329</v>
      </c>
      <c r="B93" s="27" t="s">
        <v>146</v>
      </c>
      <c r="C93" s="28">
        <v>1535023.82</v>
      </c>
      <c r="D93" s="28">
        <v>0</v>
      </c>
      <c r="E93" s="28">
        <v>367909</v>
      </c>
      <c r="F93" s="28">
        <v>180801.02</v>
      </c>
      <c r="G93" s="28">
        <v>34767.69</v>
      </c>
      <c r="H93" s="28">
        <f t="shared" si="17"/>
        <v>215568.71</v>
      </c>
      <c r="I93" s="72">
        <f t="shared" si="18"/>
        <v>58.59294282009953</v>
      </c>
      <c r="J93" s="72">
        <f t="shared" si="19"/>
        <v>215568.71</v>
      </c>
      <c r="K93" s="72">
        <f t="shared" si="20"/>
        <v>14.043346245923402</v>
      </c>
    </row>
    <row r="94" spans="1:11" ht="114" customHeight="1" x14ac:dyDescent="0.2">
      <c r="A94" s="132">
        <v>2509332</v>
      </c>
      <c r="B94" s="27" t="s">
        <v>147</v>
      </c>
      <c r="C94" s="28">
        <v>824308.69</v>
      </c>
      <c r="D94" s="28">
        <v>0</v>
      </c>
      <c r="E94" s="28">
        <v>438315</v>
      </c>
      <c r="F94" s="28">
        <v>195867.71000000002</v>
      </c>
      <c r="G94" s="28">
        <v>34236</v>
      </c>
      <c r="H94" s="28">
        <f t="shared" si="17"/>
        <v>230103.71000000002</v>
      </c>
      <c r="I94" s="72">
        <f t="shared" si="18"/>
        <v>52.497338671959675</v>
      </c>
      <c r="J94" s="72">
        <f t="shared" si="19"/>
        <v>230103.71000000002</v>
      </c>
      <c r="K94" s="72">
        <f t="shared" si="20"/>
        <v>27.914749994932119</v>
      </c>
    </row>
    <row r="95" spans="1:11" ht="116.25" customHeight="1" x14ac:dyDescent="0.2">
      <c r="A95" s="29">
        <v>2509337</v>
      </c>
      <c r="B95" s="27" t="s">
        <v>148</v>
      </c>
      <c r="C95" s="28">
        <v>1897420.93</v>
      </c>
      <c r="D95" s="28">
        <v>0</v>
      </c>
      <c r="E95" s="28">
        <v>527661</v>
      </c>
      <c r="F95" s="28">
        <v>303001.39</v>
      </c>
      <c r="G95" s="28">
        <v>49186</v>
      </c>
      <c r="H95" s="28">
        <f t="shared" si="17"/>
        <v>352187.39</v>
      </c>
      <c r="I95" s="72">
        <f t="shared" si="18"/>
        <v>66.745010527592527</v>
      </c>
      <c r="J95" s="72">
        <f t="shared" si="19"/>
        <v>352187.39</v>
      </c>
      <c r="K95" s="72">
        <f t="shared" si="20"/>
        <v>18.561373727441705</v>
      </c>
    </row>
    <row r="96" spans="1:11" ht="116.25" customHeight="1" x14ac:dyDescent="0.2">
      <c r="A96" s="29">
        <v>2509338</v>
      </c>
      <c r="B96" s="27" t="s">
        <v>149</v>
      </c>
      <c r="C96" s="28">
        <v>1115563.02</v>
      </c>
      <c r="D96" s="28">
        <v>0</v>
      </c>
      <c r="E96" s="28">
        <v>334799</v>
      </c>
      <c r="F96" s="28">
        <v>165734.44</v>
      </c>
      <c r="G96" s="28">
        <v>31184.66</v>
      </c>
      <c r="H96" s="28">
        <f t="shared" si="17"/>
        <v>196919.1</v>
      </c>
      <c r="I96" s="72">
        <f t="shared" si="18"/>
        <v>58.817111162219724</v>
      </c>
      <c r="J96" s="72">
        <f t="shared" si="19"/>
        <v>196919.1</v>
      </c>
      <c r="K96" s="72">
        <f t="shared" si="20"/>
        <v>17.651992444138209</v>
      </c>
    </row>
    <row r="97" spans="1:11" ht="118.5" customHeight="1" x14ac:dyDescent="0.2">
      <c r="A97" s="29">
        <v>2509339</v>
      </c>
      <c r="B97" s="27" t="s">
        <v>150</v>
      </c>
      <c r="C97" s="28">
        <v>1211400.43</v>
      </c>
      <c r="D97" s="28">
        <v>0</v>
      </c>
      <c r="E97" s="28">
        <v>360979</v>
      </c>
      <c r="F97" s="28">
        <v>210934.84</v>
      </c>
      <c r="G97" s="28">
        <v>36448</v>
      </c>
      <c r="H97" s="28">
        <f t="shared" si="17"/>
        <v>247382.84</v>
      </c>
      <c r="I97" s="72">
        <f t="shared" si="18"/>
        <v>68.531089066122959</v>
      </c>
      <c r="J97" s="72">
        <f t="shared" si="19"/>
        <v>247382.84</v>
      </c>
      <c r="K97" s="72">
        <f t="shared" si="20"/>
        <v>20.421227686042677</v>
      </c>
    </row>
    <row r="98" spans="1:11" ht="131.25" customHeight="1" x14ac:dyDescent="0.2">
      <c r="A98" s="29">
        <v>2509340</v>
      </c>
      <c r="B98" s="27" t="s">
        <v>151</v>
      </c>
      <c r="C98" s="28">
        <v>1251633.69</v>
      </c>
      <c r="D98" s="28">
        <v>0</v>
      </c>
      <c r="E98" s="28">
        <v>224487</v>
      </c>
      <c r="F98" s="28">
        <v>105467.26999999999</v>
      </c>
      <c r="G98" s="28">
        <v>11366.85</v>
      </c>
      <c r="H98" s="28">
        <f t="shared" si="17"/>
        <v>116834.12</v>
      </c>
      <c r="I98" s="72">
        <f t="shared" si="18"/>
        <v>52.044938014227995</v>
      </c>
      <c r="J98" s="72">
        <f t="shared" si="19"/>
        <v>116834.12</v>
      </c>
      <c r="K98" s="72">
        <f t="shared" si="20"/>
        <v>9.334529817585846</v>
      </c>
    </row>
    <row r="99" spans="1:11" ht="141.75" customHeight="1" x14ac:dyDescent="0.2">
      <c r="A99" s="29">
        <v>2509341</v>
      </c>
      <c r="B99" s="27" t="s">
        <v>152</v>
      </c>
      <c r="C99" s="28">
        <v>1171879.8999999999</v>
      </c>
      <c r="D99" s="28">
        <v>0</v>
      </c>
      <c r="E99" s="28">
        <v>299986</v>
      </c>
      <c r="F99" s="28">
        <v>105467.26999999999</v>
      </c>
      <c r="G99" s="28">
        <v>14109.71</v>
      </c>
      <c r="H99" s="28">
        <f t="shared" si="17"/>
        <v>119576.97999999998</v>
      </c>
      <c r="I99" s="72">
        <f t="shared" si="18"/>
        <v>39.860853506496959</v>
      </c>
      <c r="J99" s="72">
        <f t="shared" si="19"/>
        <v>119576.97999999998</v>
      </c>
      <c r="K99" s="72">
        <f t="shared" si="20"/>
        <v>10.203859627594943</v>
      </c>
    </row>
    <row r="100" spans="1:11" ht="143.25" customHeight="1" x14ac:dyDescent="0.2">
      <c r="A100" s="29">
        <v>2509342</v>
      </c>
      <c r="B100" s="27" t="s">
        <v>153</v>
      </c>
      <c r="C100" s="28">
        <v>1316599.1399999999</v>
      </c>
      <c r="D100" s="28">
        <v>0</v>
      </c>
      <c r="E100" s="28">
        <v>328144</v>
      </c>
      <c r="F100" s="28">
        <v>165734.44</v>
      </c>
      <c r="G100" s="28">
        <v>16099</v>
      </c>
      <c r="H100" s="28">
        <f t="shared" si="17"/>
        <v>181833.44</v>
      </c>
      <c r="I100" s="72">
        <f t="shared" si="18"/>
        <v>55.412696864791066</v>
      </c>
      <c r="J100" s="72">
        <f t="shared" si="19"/>
        <v>181833.44</v>
      </c>
      <c r="K100" s="72">
        <f t="shared" si="20"/>
        <v>13.810842987486685</v>
      </c>
    </row>
    <row r="101" spans="1:11" ht="115.5" customHeight="1" x14ac:dyDescent="0.2">
      <c r="A101" s="29">
        <v>2509343</v>
      </c>
      <c r="B101" s="27" t="s">
        <v>154</v>
      </c>
      <c r="C101" s="28">
        <v>1570481.22</v>
      </c>
      <c r="D101" s="28">
        <v>0</v>
      </c>
      <c r="E101" s="28">
        <v>537507</v>
      </c>
      <c r="F101" s="28">
        <v>180800.56999999998</v>
      </c>
      <c r="G101" s="28">
        <v>41624.839999999997</v>
      </c>
      <c r="H101" s="28">
        <f t="shared" si="17"/>
        <v>222425.40999999997</v>
      </c>
      <c r="I101" s="72">
        <f t="shared" si="18"/>
        <v>41.380932713434426</v>
      </c>
      <c r="J101" s="72">
        <f t="shared" si="19"/>
        <v>222425.40999999997</v>
      </c>
      <c r="K101" s="72">
        <f t="shared" si="20"/>
        <v>14.162882508076089</v>
      </c>
    </row>
    <row r="102" spans="1:11" ht="120.75" customHeight="1" x14ac:dyDescent="0.2">
      <c r="A102" s="29">
        <v>2509351</v>
      </c>
      <c r="B102" s="27" t="s">
        <v>155</v>
      </c>
      <c r="C102" s="28">
        <v>1057267.33</v>
      </c>
      <c r="D102" s="28">
        <v>0</v>
      </c>
      <c r="E102" s="28">
        <v>467960</v>
      </c>
      <c r="F102" s="28">
        <v>195867.79</v>
      </c>
      <c r="G102" s="28">
        <v>39722</v>
      </c>
      <c r="H102" s="28">
        <f t="shared" si="17"/>
        <v>235589.79</v>
      </c>
      <c r="I102" s="72">
        <f t="shared" si="18"/>
        <v>50.34400162407043</v>
      </c>
      <c r="J102" s="72">
        <f t="shared" si="19"/>
        <v>235589.79</v>
      </c>
      <c r="K102" s="72">
        <f t="shared" si="20"/>
        <v>22.282896985003784</v>
      </c>
    </row>
    <row r="103" spans="1:11" ht="127.5" customHeight="1" x14ac:dyDescent="0.2">
      <c r="A103" s="29">
        <v>2509352</v>
      </c>
      <c r="B103" s="27" t="s">
        <v>156</v>
      </c>
      <c r="C103" s="28">
        <v>1097181.0900000001</v>
      </c>
      <c r="D103" s="28">
        <v>0</v>
      </c>
      <c r="E103" s="28">
        <v>368801</v>
      </c>
      <c r="F103" s="28">
        <v>180801.02</v>
      </c>
      <c r="G103" s="28">
        <v>32024.82</v>
      </c>
      <c r="H103" s="28">
        <f t="shared" si="17"/>
        <v>212825.84</v>
      </c>
      <c r="I103" s="72">
        <f t="shared" si="18"/>
        <v>57.70750079311064</v>
      </c>
      <c r="J103" s="72">
        <f t="shared" si="19"/>
        <v>212825.84</v>
      </c>
      <c r="K103" s="72">
        <f t="shared" si="20"/>
        <v>19.397512583816038</v>
      </c>
    </row>
    <row r="104" spans="1:11" ht="127.5" customHeight="1" x14ac:dyDescent="0.2">
      <c r="A104" s="29">
        <v>2509354</v>
      </c>
      <c r="B104" s="27" t="s">
        <v>157</v>
      </c>
      <c r="C104" s="28">
        <v>965061.62</v>
      </c>
      <c r="D104" s="28">
        <v>0</v>
      </c>
      <c r="E104" s="28">
        <v>448362</v>
      </c>
      <c r="F104" s="28">
        <v>195867.79</v>
      </c>
      <c r="G104" s="28">
        <v>32864.980000000003</v>
      </c>
      <c r="H104" s="28">
        <f t="shared" si="17"/>
        <v>228732.77000000002</v>
      </c>
      <c r="I104" s="72">
        <f t="shared" si="18"/>
        <v>51.015199771613119</v>
      </c>
      <c r="J104" s="72">
        <f t="shared" si="19"/>
        <v>228732.77000000002</v>
      </c>
      <c r="K104" s="72">
        <f t="shared" si="20"/>
        <v>23.701364271433778</v>
      </c>
    </row>
    <row r="105" spans="1:11" ht="127.5" customHeight="1" x14ac:dyDescent="0.2">
      <c r="A105" s="29">
        <v>2509355</v>
      </c>
      <c r="B105" s="27" t="s">
        <v>158</v>
      </c>
      <c r="C105" s="28">
        <v>1550483.62</v>
      </c>
      <c r="D105" s="28">
        <v>0</v>
      </c>
      <c r="E105" s="28">
        <v>397116</v>
      </c>
      <c r="F105" s="28">
        <v>195867.79</v>
      </c>
      <c r="G105" s="28">
        <v>35607.85</v>
      </c>
      <c r="H105" s="28">
        <f t="shared" si="17"/>
        <v>231475.64</v>
      </c>
      <c r="I105" s="72">
        <f t="shared" si="18"/>
        <v>58.289174951399595</v>
      </c>
      <c r="J105" s="72">
        <f t="shared" si="19"/>
        <v>231475.64</v>
      </c>
      <c r="K105" s="72">
        <f t="shared" si="20"/>
        <v>14.92925413813788</v>
      </c>
    </row>
    <row r="106" spans="1:11" ht="120.75" customHeight="1" x14ac:dyDescent="0.2">
      <c r="A106" s="29">
        <v>2509360</v>
      </c>
      <c r="B106" s="27" t="s">
        <v>159</v>
      </c>
      <c r="C106" s="28">
        <v>1112268.1399999999</v>
      </c>
      <c r="D106" s="28">
        <v>0</v>
      </c>
      <c r="E106" s="28">
        <v>378176</v>
      </c>
      <c r="F106" s="28">
        <v>189168.02</v>
      </c>
      <c r="G106" s="28">
        <v>23264.959999999999</v>
      </c>
      <c r="H106" s="28">
        <f t="shared" si="17"/>
        <v>212432.97999999998</v>
      </c>
      <c r="I106" s="72">
        <f t="shared" si="18"/>
        <v>56.173046412252489</v>
      </c>
      <c r="J106" s="72">
        <f t="shared" si="19"/>
        <v>212432.97999999998</v>
      </c>
      <c r="K106" s="72">
        <f t="shared" si="20"/>
        <v>19.099079831595283</v>
      </c>
    </row>
    <row r="107" spans="1:11" ht="118.5" customHeight="1" x14ac:dyDescent="0.2">
      <c r="A107" s="29">
        <v>2509361</v>
      </c>
      <c r="B107" s="27" t="s">
        <v>160</v>
      </c>
      <c r="C107" s="28">
        <v>1408427.46</v>
      </c>
      <c r="D107" s="28">
        <v>0</v>
      </c>
      <c r="E107" s="28">
        <v>516855</v>
      </c>
      <c r="F107" s="28">
        <v>195867.71000000002</v>
      </c>
      <c r="G107" s="28">
        <v>30122</v>
      </c>
      <c r="H107" s="28">
        <f t="shared" si="17"/>
        <v>225989.71000000002</v>
      </c>
      <c r="I107" s="72">
        <f t="shared" si="18"/>
        <v>43.724005765640271</v>
      </c>
      <c r="J107" s="72">
        <f t="shared" si="19"/>
        <v>225989.71000000002</v>
      </c>
      <c r="K107" s="72">
        <f t="shared" si="20"/>
        <v>16.045534215869381</v>
      </c>
    </row>
    <row r="108" spans="1:11" ht="121.5" customHeight="1" x14ac:dyDescent="0.2">
      <c r="A108" s="29">
        <v>2509366</v>
      </c>
      <c r="B108" s="27" t="s">
        <v>161</v>
      </c>
      <c r="C108" s="28">
        <v>1638745.96</v>
      </c>
      <c r="D108" s="28">
        <v>0</v>
      </c>
      <c r="E108" s="28">
        <v>554355</v>
      </c>
      <c r="F108" s="28">
        <v>303001.37</v>
      </c>
      <c r="G108" s="28">
        <v>58786</v>
      </c>
      <c r="H108" s="28">
        <f t="shared" si="17"/>
        <v>361787.37</v>
      </c>
      <c r="I108" s="72">
        <f t="shared" si="18"/>
        <v>65.262759423113351</v>
      </c>
      <c r="J108" s="72">
        <f t="shared" si="19"/>
        <v>361787.37</v>
      </c>
      <c r="K108" s="72">
        <f t="shared" si="20"/>
        <v>22.077086920781792</v>
      </c>
    </row>
    <row r="109" spans="1:11" ht="127.5" customHeight="1" x14ac:dyDescent="0.2">
      <c r="A109" s="29">
        <v>2509371</v>
      </c>
      <c r="B109" s="27" t="s">
        <v>162</v>
      </c>
      <c r="C109" s="28">
        <v>1696416.56</v>
      </c>
      <c r="D109" s="28">
        <v>0</v>
      </c>
      <c r="E109" s="28">
        <v>390372</v>
      </c>
      <c r="F109" s="28">
        <v>195867.71000000002</v>
      </c>
      <c r="G109" s="28">
        <v>38350.71</v>
      </c>
      <c r="H109" s="28">
        <f t="shared" si="17"/>
        <v>234218.42</v>
      </c>
      <c r="I109" s="72">
        <f t="shared" si="18"/>
        <v>59.998775526933294</v>
      </c>
      <c r="J109" s="72">
        <f t="shared" si="19"/>
        <v>234218.42</v>
      </c>
      <c r="K109" s="72">
        <f t="shared" si="20"/>
        <v>13.806657251683514</v>
      </c>
    </row>
    <row r="110" spans="1:11" ht="120.75" customHeight="1" x14ac:dyDescent="0.2">
      <c r="A110" s="29">
        <v>2509380</v>
      </c>
      <c r="B110" s="27" t="s">
        <v>163</v>
      </c>
      <c r="C110" s="28">
        <v>1358144.74</v>
      </c>
      <c r="D110" s="28">
        <v>0</v>
      </c>
      <c r="E110" s="28">
        <v>348968</v>
      </c>
      <c r="F110" s="28">
        <v>195867.71000000002</v>
      </c>
      <c r="G110" s="28">
        <v>28750.69</v>
      </c>
      <c r="H110" s="28">
        <f t="shared" si="17"/>
        <v>224618.40000000002</v>
      </c>
      <c r="I110" s="72">
        <f t="shared" si="18"/>
        <v>64.366474863024706</v>
      </c>
      <c r="J110" s="72">
        <f t="shared" si="19"/>
        <v>224618.40000000002</v>
      </c>
      <c r="K110" s="72">
        <f t="shared" si="20"/>
        <v>16.53862017681562</v>
      </c>
    </row>
    <row r="111" spans="1:11" ht="127.5" customHeight="1" x14ac:dyDescent="0.2">
      <c r="A111" s="29">
        <v>2509386</v>
      </c>
      <c r="B111" s="27" t="s">
        <v>164</v>
      </c>
      <c r="C111" s="28">
        <v>1723106.54</v>
      </c>
      <c r="D111" s="28">
        <v>0</v>
      </c>
      <c r="E111" s="28">
        <v>364844</v>
      </c>
      <c r="F111" s="28">
        <v>180800.56999999998</v>
      </c>
      <c r="G111" s="28">
        <v>37510.550000000003</v>
      </c>
      <c r="H111" s="28">
        <f t="shared" si="17"/>
        <v>218311.12</v>
      </c>
      <c r="I111" s="72">
        <f t="shared" si="18"/>
        <v>59.836839854842069</v>
      </c>
      <c r="J111" s="72">
        <f t="shared" si="19"/>
        <v>218311.12</v>
      </c>
      <c r="K111" s="72">
        <f t="shared" si="20"/>
        <v>12.669624015239359</v>
      </c>
    </row>
    <row r="112" spans="1:11" ht="117.75" customHeight="1" x14ac:dyDescent="0.2">
      <c r="A112" s="29">
        <v>2509395</v>
      </c>
      <c r="B112" s="27" t="s">
        <v>165</v>
      </c>
      <c r="C112" s="28">
        <v>1559150.86</v>
      </c>
      <c r="D112" s="28">
        <v>0</v>
      </c>
      <c r="E112" s="28">
        <v>393845</v>
      </c>
      <c r="F112" s="28">
        <v>219301.28</v>
      </c>
      <c r="G112" s="28">
        <v>42773.89</v>
      </c>
      <c r="H112" s="28">
        <f t="shared" si="17"/>
        <v>262075.16999999998</v>
      </c>
      <c r="I112" s="72">
        <f t="shared" si="18"/>
        <v>66.54271858218334</v>
      </c>
      <c r="J112" s="72">
        <f t="shared" si="19"/>
        <v>262075.16999999998</v>
      </c>
      <c r="K112" s="72">
        <f t="shared" si="20"/>
        <v>16.808839780904844</v>
      </c>
    </row>
    <row r="113" spans="1:11" ht="107.25" customHeight="1" x14ac:dyDescent="0.2">
      <c r="A113" s="29">
        <v>2509397</v>
      </c>
      <c r="B113" s="27" t="s">
        <v>166</v>
      </c>
      <c r="C113" s="28">
        <v>1064134.5</v>
      </c>
      <c r="D113" s="28">
        <v>0</v>
      </c>
      <c r="E113" s="28">
        <v>352873</v>
      </c>
      <c r="F113" s="28">
        <v>174100.88</v>
      </c>
      <c r="G113" s="28">
        <v>26539</v>
      </c>
      <c r="H113" s="28">
        <f t="shared" si="17"/>
        <v>200639.88</v>
      </c>
      <c r="I113" s="72">
        <f t="shared" si="18"/>
        <v>56.85894925369751</v>
      </c>
      <c r="J113" s="72">
        <f t="shared" si="19"/>
        <v>200639.88</v>
      </c>
      <c r="K113" s="72">
        <f t="shared" si="20"/>
        <v>18.854748154486114</v>
      </c>
    </row>
    <row r="114" spans="1:11" ht="107.25" customHeight="1" x14ac:dyDescent="0.2">
      <c r="A114" s="29">
        <v>2509403</v>
      </c>
      <c r="B114" s="27" t="s">
        <v>167</v>
      </c>
      <c r="C114" s="28">
        <v>1097498.46</v>
      </c>
      <c r="D114" s="28">
        <v>0</v>
      </c>
      <c r="E114" s="28">
        <v>388061</v>
      </c>
      <c r="F114" s="28">
        <v>195867.71000000002</v>
      </c>
      <c r="G114" s="28">
        <v>31493.55</v>
      </c>
      <c r="H114" s="28">
        <f t="shared" si="17"/>
        <v>227361.26</v>
      </c>
      <c r="I114" s="72">
        <f t="shared" si="18"/>
        <v>58.589051721250009</v>
      </c>
      <c r="J114" s="72">
        <f t="shared" si="19"/>
        <v>227361.26</v>
      </c>
      <c r="K114" s="72">
        <f t="shared" si="20"/>
        <v>20.716316996016559</v>
      </c>
    </row>
    <row r="115" spans="1:11" ht="120.75" customHeight="1" x14ac:dyDescent="0.2">
      <c r="A115" s="29">
        <v>2509405</v>
      </c>
      <c r="B115" s="27" t="s">
        <v>168</v>
      </c>
      <c r="C115" s="28">
        <v>908165.32</v>
      </c>
      <c r="D115" s="28">
        <v>0</v>
      </c>
      <c r="E115" s="28">
        <v>380476</v>
      </c>
      <c r="F115" s="28">
        <v>150667.31</v>
      </c>
      <c r="G115" s="28">
        <v>31715.93</v>
      </c>
      <c r="H115" s="28">
        <f t="shared" si="17"/>
        <v>182383.24</v>
      </c>
      <c r="I115" s="72">
        <f t="shared" si="18"/>
        <v>47.935543897643996</v>
      </c>
      <c r="J115" s="72">
        <f t="shared" si="19"/>
        <v>182383.24</v>
      </c>
      <c r="K115" s="72">
        <f t="shared" si="20"/>
        <v>20.082603462550189</v>
      </c>
    </row>
    <row r="116" spans="1:11" ht="119.25" customHeight="1" x14ac:dyDescent="0.2">
      <c r="A116" s="29">
        <v>2509408</v>
      </c>
      <c r="B116" s="27" t="s">
        <v>169</v>
      </c>
      <c r="C116" s="28">
        <v>1372488.19</v>
      </c>
      <c r="D116" s="28">
        <v>0</v>
      </c>
      <c r="E116" s="28">
        <v>404139</v>
      </c>
      <c r="F116" s="28">
        <v>210934.84</v>
      </c>
      <c r="G116" s="28">
        <v>37819</v>
      </c>
      <c r="H116" s="28">
        <f t="shared" si="17"/>
        <v>248753.84</v>
      </c>
      <c r="I116" s="72">
        <f t="shared" si="18"/>
        <v>61.551555281722379</v>
      </c>
      <c r="J116" s="72">
        <f t="shared" si="19"/>
        <v>248753.84</v>
      </c>
      <c r="K116" s="72">
        <f t="shared" si="20"/>
        <v>18.124297302696643</v>
      </c>
    </row>
    <row r="117" spans="1:11" ht="112.5" customHeight="1" x14ac:dyDescent="0.2">
      <c r="A117" s="29">
        <v>2509412</v>
      </c>
      <c r="B117" s="27" t="s">
        <v>170</v>
      </c>
      <c r="C117" s="28">
        <v>1265323.1100000001</v>
      </c>
      <c r="D117" s="28">
        <v>0</v>
      </c>
      <c r="E117" s="28">
        <v>287010</v>
      </c>
      <c r="F117" s="28">
        <v>165734.44</v>
      </c>
      <c r="G117" s="28">
        <v>24328</v>
      </c>
      <c r="H117" s="28">
        <f t="shared" si="17"/>
        <v>190062.44</v>
      </c>
      <c r="I117" s="72">
        <f t="shared" si="18"/>
        <v>66.221539319187485</v>
      </c>
      <c r="J117" s="72">
        <f t="shared" si="19"/>
        <v>190062.44</v>
      </c>
      <c r="K117" s="72">
        <f t="shared" si="20"/>
        <v>15.02086214168648</v>
      </c>
    </row>
    <row r="118" spans="1:11" ht="108.75" customHeight="1" x14ac:dyDescent="0.2">
      <c r="A118" s="29">
        <v>2509419</v>
      </c>
      <c r="B118" s="27" t="s">
        <v>171</v>
      </c>
      <c r="C118" s="28">
        <v>1233551.08</v>
      </c>
      <c r="D118" s="28">
        <v>0</v>
      </c>
      <c r="E118" s="28">
        <v>258595</v>
      </c>
      <c r="F118" s="28">
        <v>150667.31</v>
      </c>
      <c r="G118" s="28">
        <v>22116</v>
      </c>
      <c r="H118" s="28">
        <f t="shared" si="17"/>
        <v>172783.31</v>
      </c>
      <c r="I118" s="72">
        <f t="shared" si="18"/>
        <v>66.816183607571688</v>
      </c>
      <c r="J118" s="72">
        <f t="shared" si="19"/>
        <v>172783.31</v>
      </c>
      <c r="K118" s="72">
        <f t="shared" si="20"/>
        <v>14.006984615505342</v>
      </c>
    </row>
    <row r="119" spans="1:11" ht="114" customHeight="1" x14ac:dyDescent="0.2">
      <c r="A119" s="29">
        <v>2509420</v>
      </c>
      <c r="B119" s="27" t="s">
        <v>172</v>
      </c>
      <c r="C119" s="28">
        <v>654138.87</v>
      </c>
      <c r="D119" s="28">
        <v>0</v>
      </c>
      <c r="E119" s="28">
        <v>231717</v>
      </c>
      <c r="F119" s="28">
        <v>120534.05</v>
      </c>
      <c r="G119" s="28">
        <v>19064</v>
      </c>
      <c r="H119" s="28">
        <f t="shared" si="17"/>
        <v>139598.04999999999</v>
      </c>
      <c r="I119" s="72">
        <f t="shared" si="18"/>
        <v>60.245061864256826</v>
      </c>
      <c r="J119" s="72">
        <f t="shared" si="19"/>
        <v>139598.04999999999</v>
      </c>
      <c r="K119" s="72">
        <f t="shared" si="20"/>
        <v>21.340736103940742</v>
      </c>
    </row>
    <row r="120" spans="1:11" ht="120" customHeight="1" x14ac:dyDescent="0.2">
      <c r="A120" s="29">
        <v>2509423</v>
      </c>
      <c r="B120" s="27" t="s">
        <v>173</v>
      </c>
      <c r="C120" s="28">
        <v>1411704.71</v>
      </c>
      <c r="D120" s="28">
        <v>0</v>
      </c>
      <c r="E120" s="28">
        <v>487559</v>
      </c>
      <c r="F120" s="28">
        <v>241068.1</v>
      </c>
      <c r="G120" s="28">
        <v>38128</v>
      </c>
      <c r="H120" s="28">
        <f t="shared" si="17"/>
        <v>279196.09999999998</v>
      </c>
      <c r="I120" s="72">
        <f t="shared" si="18"/>
        <v>57.264064451686863</v>
      </c>
      <c r="J120" s="72">
        <f t="shared" si="19"/>
        <v>279196.09999999998</v>
      </c>
      <c r="K120" s="72">
        <f t="shared" si="20"/>
        <v>19.777230891295954</v>
      </c>
    </row>
    <row r="121" spans="1:11" ht="127.5" customHeight="1" x14ac:dyDescent="0.2">
      <c r="A121" s="29">
        <v>2509431</v>
      </c>
      <c r="B121" s="27" t="s">
        <v>174</v>
      </c>
      <c r="C121" s="28">
        <v>1444758.03</v>
      </c>
      <c r="D121" s="28">
        <v>0</v>
      </c>
      <c r="E121" s="28">
        <v>334380</v>
      </c>
      <c r="F121" s="28">
        <v>167401.19</v>
      </c>
      <c r="G121" s="28">
        <v>36139</v>
      </c>
      <c r="H121" s="28">
        <f t="shared" si="17"/>
        <v>203540.19</v>
      </c>
      <c r="I121" s="72">
        <f t="shared" si="18"/>
        <v>60.870922303965543</v>
      </c>
      <c r="J121" s="72">
        <f t="shared" si="19"/>
        <v>203540.19</v>
      </c>
      <c r="K121" s="72">
        <f t="shared" si="20"/>
        <v>14.088185410535493</v>
      </c>
    </row>
    <row r="122" spans="1:11" ht="127.5" customHeight="1" x14ac:dyDescent="0.2">
      <c r="A122" s="29">
        <v>2509436</v>
      </c>
      <c r="B122" s="27" t="s">
        <v>175</v>
      </c>
      <c r="C122" s="28">
        <v>1218850.22</v>
      </c>
      <c r="D122" s="28">
        <v>0</v>
      </c>
      <c r="E122" s="28">
        <v>269479</v>
      </c>
      <c r="F122" s="28">
        <v>159034.75</v>
      </c>
      <c r="G122" s="28">
        <v>20213</v>
      </c>
      <c r="H122" s="28">
        <f t="shared" si="17"/>
        <v>179247.75</v>
      </c>
      <c r="I122" s="72">
        <f t="shared" si="18"/>
        <v>66.516407586490971</v>
      </c>
      <c r="J122" s="72">
        <f t="shared" si="19"/>
        <v>179247.75</v>
      </c>
      <c r="K122" s="72">
        <f t="shared" si="20"/>
        <v>14.706298366997055</v>
      </c>
    </row>
    <row r="123" spans="1:11" ht="127.5" customHeight="1" x14ac:dyDescent="0.2">
      <c r="A123" s="29">
        <v>2509438</v>
      </c>
      <c r="B123" s="27" t="s">
        <v>176</v>
      </c>
      <c r="C123" s="28">
        <v>1298204.3999999999</v>
      </c>
      <c r="D123" s="28">
        <v>0</v>
      </c>
      <c r="E123" s="28">
        <v>313769</v>
      </c>
      <c r="F123" s="28">
        <v>165734.44</v>
      </c>
      <c r="G123" s="28">
        <v>28442</v>
      </c>
      <c r="H123" s="28">
        <f t="shared" si="17"/>
        <v>194176.44</v>
      </c>
      <c r="I123" s="72">
        <f t="shared" si="18"/>
        <v>61.885157552211979</v>
      </c>
      <c r="J123" s="72">
        <f t="shared" si="19"/>
        <v>194176.44</v>
      </c>
      <c r="K123" s="72">
        <f t="shared" si="20"/>
        <v>14.957308725806199</v>
      </c>
    </row>
    <row r="124" spans="1:11" ht="127.5" customHeight="1" x14ac:dyDescent="0.2">
      <c r="A124" s="29">
        <v>2509440</v>
      </c>
      <c r="B124" s="27" t="s">
        <v>177</v>
      </c>
      <c r="C124" s="28">
        <v>1489257.54</v>
      </c>
      <c r="D124" s="28">
        <v>0</v>
      </c>
      <c r="E124" s="28">
        <v>315601</v>
      </c>
      <c r="F124" s="28">
        <v>180800.56999999998</v>
      </c>
      <c r="G124" s="28">
        <v>25168</v>
      </c>
      <c r="H124" s="28">
        <f t="shared" si="17"/>
        <v>205968.56999999998</v>
      </c>
      <c r="I124" s="72">
        <f t="shared" si="18"/>
        <v>65.262331234691899</v>
      </c>
      <c r="J124" s="72">
        <f t="shared" si="19"/>
        <v>205968.56999999998</v>
      </c>
      <c r="K124" s="72">
        <f t="shared" si="20"/>
        <v>13.83028552603467</v>
      </c>
    </row>
    <row r="125" spans="1:11" ht="145.5" customHeight="1" x14ac:dyDescent="0.2">
      <c r="A125" s="29">
        <v>2509442</v>
      </c>
      <c r="B125" s="27" t="s">
        <v>178</v>
      </c>
      <c r="C125" s="28">
        <v>1733971.76</v>
      </c>
      <c r="D125" s="28">
        <v>0</v>
      </c>
      <c r="E125" s="28">
        <v>349476</v>
      </c>
      <c r="F125" s="28">
        <v>165734.44</v>
      </c>
      <c r="G125" s="28">
        <v>31185</v>
      </c>
      <c r="H125" s="28">
        <f t="shared" si="17"/>
        <v>196919.44</v>
      </c>
      <c r="I125" s="72">
        <f t="shared" si="18"/>
        <v>56.347056736371023</v>
      </c>
      <c r="J125" s="72">
        <f t="shared" si="19"/>
        <v>196919.44</v>
      </c>
      <c r="K125" s="72">
        <f t="shared" si="20"/>
        <v>11.356554042148876</v>
      </c>
    </row>
    <row r="126" spans="1:11" ht="120" customHeight="1" x14ac:dyDescent="0.2">
      <c r="A126" s="29">
        <v>2509444</v>
      </c>
      <c r="B126" s="27" t="s">
        <v>179</v>
      </c>
      <c r="C126" s="28">
        <v>997598.92</v>
      </c>
      <c r="D126" s="28">
        <v>0</v>
      </c>
      <c r="E126" s="28">
        <v>270932</v>
      </c>
      <c r="F126" s="28">
        <v>150667.31</v>
      </c>
      <c r="G126" s="28">
        <v>18002</v>
      </c>
      <c r="H126" s="28">
        <f t="shared" si="17"/>
        <v>168669.31</v>
      </c>
      <c r="I126" s="72">
        <f t="shared" si="18"/>
        <v>62.255219021747152</v>
      </c>
      <c r="J126" s="72">
        <f t="shared" si="19"/>
        <v>168669.31</v>
      </c>
      <c r="K126" s="72">
        <f t="shared" si="20"/>
        <v>16.907527325711218</v>
      </c>
    </row>
    <row r="127" spans="1:11" ht="125.25" customHeight="1" x14ac:dyDescent="0.2">
      <c r="A127" s="29">
        <v>2509445</v>
      </c>
      <c r="B127" s="27" t="s">
        <v>180</v>
      </c>
      <c r="C127" s="28">
        <v>1016567.57</v>
      </c>
      <c r="D127" s="28">
        <v>0</v>
      </c>
      <c r="E127" s="28">
        <v>287804</v>
      </c>
      <c r="F127" s="28">
        <v>145634.37</v>
      </c>
      <c r="G127" s="28">
        <v>22956</v>
      </c>
      <c r="H127" s="28">
        <f t="shared" si="17"/>
        <v>168590.37</v>
      </c>
      <c r="I127" s="72">
        <f t="shared" si="18"/>
        <v>58.578188628372082</v>
      </c>
      <c r="J127" s="72">
        <f t="shared" si="19"/>
        <v>168590.37</v>
      </c>
      <c r="K127" s="72">
        <f t="shared" si="20"/>
        <v>16.584275848972833</v>
      </c>
    </row>
    <row r="128" spans="1:11" ht="130.5" customHeight="1" x14ac:dyDescent="0.2">
      <c r="A128" s="29">
        <v>2509446</v>
      </c>
      <c r="B128" s="27" t="s">
        <v>181</v>
      </c>
      <c r="C128" s="28">
        <v>1228467.28</v>
      </c>
      <c r="D128" s="28">
        <v>0</v>
      </c>
      <c r="E128" s="28">
        <v>347133</v>
      </c>
      <c r="F128" s="28">
        <v>180800.56999999998</v>
      </c>
      <c r="G128" s="28">
        <v>34768</v>
      </c>
      <c r="H128" s="28">
        <f t="shared" si="17"/>
        <v>215568.56999999998</v>
      </c>
      <c r="I128" s="72">
        <f t="shared" si="18"/>
        <v>62.099705300273953</v>
      </c>
      <c r="J128" s="72">
        <f t="shared" si="19"/>
        <v>215568.56999999998</v>
      </c>
      <c r="K128" s="72">
        <f t="shared" si="20"/>
        <v>17.547766514383678</v>
      </c>
    </row>
    <row r="129" spans="1:11" ht="130.5" customHeight="1" x14ac:dyDescent="0.2">
      <c r="A129" s="132">
        <v>2509447</v>
      </c>
      <c r="B129" s="27" t="s">
        <v>182</v>
      </c>
      <c r="C129" s="28">
        <v>1627416.27</v>
      </c>
      <c r="D129" s="28">
        <v>0</v>
      </c>
      <c r="E129" s="28">
        <v>417336</v>
      </c>
      <c r="F129" s="28">
        <v>195867.71000000002</v>
      </c>
      <c r="G129" s="28">
        <v>38351</v>
      </c>
      <c r="H129" s="28">
        <f t="shared" si="17"/>
        <v>234218.71000000002</v>
      </c>
      <c r="I129" s="72">
        <f t="shared" si="18"/>
        <v>56.122335480284484</v>
      </c>
      <c r="J129" s="72">
        <f t="shared" si="19"/>
        <v>234218.71000000002</v>
      </c>
      <c r="K129" s="72">
        <f t="shared" si="20"/>
        <v>14.392059015116029</v>
      </c>
    </row>
    <row r="130" spans="1:11" ht="131.25" customHeight="1" x14ac:dyDescent="0.2">
      <c r="A130" s="29">
        <v>2509449</v>
      </c>
      <c r="B130" s="27" t="s">
        <v>183</v>
      </c>
      <c r="C130" s="28">
        <v>1015782.89</v>
      </c>
      <c r="D130" s="28">
        <v>0</v>
      </c>
      <c r="E130" s="28">
        <v>376562</v>
      </c>
      <c r="F130" s="28">
        <v>150667.31</v>
      </c>
      <c r="G130" s="28">
        <v>24859</v>
      </c>
      <c r="H130" s="28">
        <f t="shared" si="17"/>
        <v>175526.31</v>
      </c>
      <c r="I130" s="72">
        <f t="shared" si="18"/>
        <v>46.612857909188925</v>
      </c>
      <c r="J130" s="72">
        <f t="shared" si="19"/>
        <v>175526.31</v>
      </c>
      <c r="K130" s="72">
        <f t="shared" si="20"/>
        <v>17.279904173223471</v>
      </c>
    </row>
    <row r="131" spans="1:11" ht="114" customHeight="1" x14ac:dyDescent="0.2">
      <c r="A131" s="29">
        <v>2509452</v>
      </c>
      <c r="B131" s="27" t="s">
        <v>184</v>
      </c>
      <c r="C131" s="28">
        <v>990781.34</v>
      </c>
      <c r="D131" s="28">
        <v>0</v>
      </c>
      <c r="E131" s="28">
        <v>388818</v>
      </c>
      <c r="F131" s="28">
        <v>150667.31</v>
      </c>
      <c r="G131" s="28">
        <v>19373</v>
      </c>
      <c r="H131" s="28">
        <f t="shared" si="17"/>
        <v>170040.31</v>
      </c>
      <c r="I131" s="72">
        <f t="shared" si="18"/>
        <v>43.732622975273777</v>
      </c>
      <c r="J131" s="72">
        <f t="shared" si="19"/>
        <v>170040.31</v>
      </c>
      <c r="K131" s="72">
        <f t="shared" si="20"/>
        <v>17.162243891270702</v>
      </c>
    </row>
    <row r="132" spans="1:11" ht="112.5" customHeight="1" x14ac:dyDescent="0.2">
      <c r="A132" s="29">
        <v>2509549</v>
      </c>
      <c r="B132" s="27" t="s">
        <v>78</v>
      </c>
      <c r="C132" s="28">
        <v>134955020</v>
      </c>
      <c r="D132" s="28">
        <v>0</v>
      </c>
      <c r="E132" s="28">
        <v>136137000</v>
      </c>
      <c r="F132" s="28">
        <v>129174114</v>
      </c>
      <c r="G132" s="28">
        <v>473652</v>
      </c>
      <c r="H132" s="28">
        <f t="shared" si="17"/>
        <v>129647766</v>
      </c>
      <c r="I132" s="72">
        <f t="shared" si="1"/>
        <v>95.233306154829322</v>
      </c>
      <c r="J132" s="72">
        <f t="shared" si="3"/>
        <v>129647766</v>
      </c>
      <c r="K132" s="72">
        <f>J132/C132%</f>
        <v>96.067390453500735</v>
      </c>
    </row>
    <row r="133" spans="1:11" ht="71.25" customHeight="1" x14ac:dyDescent="0.2">
      <c r="A133" s="29">
        <v>2520497</v>
      </c>
      <c r="B133" s="27" t="s">
        <v>214</v>
      </c>
      <c r="C133" s="105">
        <v>18981102</v>
      </c>
      <c r="D133" s="28">
        <v>0</v>
      </c>
      <c r="E133" s="28">
        <v>18981102</v>
      </c>
      <c r="F133" s="28">
        <v>12443670</v>
      </c>
      <c r="G133" s="28">
        <v>5248632</v>
      </c>
      <c r="H133" s="28">
        <f t="shared" si="17"/>
        <v>17692302</v>
      </c>
      <c r="I133" s="72">
        <f t="shared" ref="I133:I134" si="21">H133/E133%</f>
        <v>93.21008864501124</v>
      </c>
      <c r="J133" s="72">
        <f t="shared" ref="J133:J134" si="22">D133+H133</f>
        <v>17692302</v>
      </c>
      <c r="K133" s="72">
        <f t="shared" ref="K133:K134" si="23">J133/C133%</f>
        <v>93.21008864501124</v>
      </c>
    </row>
    <row r="134" spans="1:11" ht="82.5" customHeight="1" x14ac:dyDescent="0.2">
      <c r="A134" s="29">
        <v>2520781</v>
      </c>
      <c r="B134" s="27" t="s">
        <v>215</v>
      </c>
      <c r="C134" s="105">
        <v>80948448</v>
      </c>
      <c r="D134" s="28">
        <v>0</v>
      </c>
      <c r="E134" s="28">
        <v>74595000</v>
      </c>
      <c r="F134" s="105">
        <v>16494168</v>
      </c>
      <c r="G134" s="28">
        <v>-16494168</v>
      </c>
      <c r="H134" s="105">
        <f t="shared" si="17"/>
        <v>0</v>
      </c>
      <c r="I134" s="72">
        <f t="shared" si="21"/>
        <v>0</v>
      </c>
      <c r="J134" s="72">
        <f t="shared" si="22"/>
        <v>0</v>
      </c>
      <c r="K134" s="72">
        <f t="shared" si="23"/>
        <v>0</v>
      </c>
    </row>
    <row r="135" spans="1:11" ht="24" x14ac:dyDescent="0.2">
      <c r="A135" s="29"/>
      <c r="B135" s="49" t="s">
        <v>197</v>
      </c>
      <c r="C135" s="85"/>
      <c r="D135" s="134">
        <f t="shared" ref="D135" si="24">D136</f>
        <v>4690554.8499999996</v>
      </c>
      <c r="E135" s="134">
        <f>E136</f>
        <v>1779897</v>
      </c>
      <c r="F135" s="134">
        <f t="shared" ref="F135:G135" si="25">F136</f>
        <v>1644928</v>
      </c>
      <c r="G135" s="134">
        <f t="shared" si="25"/>
        <v>78577</v>
      </c>
      <c r="H135" s="61">
        <f t="shared" si="17"/>
        <v>1723505</v>
      </c>
      <c r="I135" s="50">
        <f t="shared" si="1"/>
        <v>96.831726779695671</v>
      </c>
      <c r="J135" s="50">
        <f t="shared" si="3"/>
        <v>6414059.8499999996</v>
      </c>
      <c r="K135" s="49"/>
    </row>
    <row r="136" spans="1:11" ht="117.75" customHeight="1" x14ac:dyDescent="0.2">
      <c r="A136" s="29">
        <v>2345252</v>
      </c>
      <c r="B136" s="27" t="s">
        <v>198</v>
      </c>
      <c r="C136" s="105">
        <v>7246473.3099999996</v>
      </c>
      <c r="D136" s="28">
        <v>4690554.8499999996</v>
      </c>
      <c r="E136" s="105">
        <v>1779897</v>
      </c>
      <c r="F136" s="105">
        <v>1644928</v>
      </c>
      <c r="G136" s="105">
        <v>78577</v>
      </c>
      <c r="H136" s="105">
        <f t="shared" ref="H136:H199" si="26">SUM(F136:G136)</f>
        <v>1723505</v>
      </c>
      <c r="I136" s="72">
        <f t="shared" ref="I136" si="27">H136/E136%</f>
        <v>96.831726779695671</v>
      </c>
      <c r="J136" s="72">
        <f t="shared" ref="J136" si="28">D136+H136</f>
        <v>6414059.8499999996</v>
      </c>
      <c r="K136" s="72">
        <f t="shared" ref="K136" si="29">J136/C136%</f>
        <v>88.51284722388634</v>
      </c>
    </row>
    <row r="137" spans="1:11" ht="24" x14ac:dyDescent="0.2">
      <c r="A137" s="29"/>
      <c r="B137" s="49" t="s">
        <v>199</v>
      </c>
      <c r="C137" s="85"/>
      <c r="D137" s="61">
        <f t="shared" ref="D137" si="30">SUM(D138:D139)</f>
        <v>980393.23</v>
      </c>
      <c r="E137" s="61">
        <f>SUM(E138:E139)</f>
        <v>423604</v>
      </c>
      <c r="F137" s="61">
        <f t="shared" ref="F137:G137" si="31">SUM(F138:F139)</f>
        <v>220000</v>
      </c>
      <c r="G137" s="61">
        <f t="shared" si="31"/>
        <v>202103</v>
      </c>
      <c r="H137" s="61">
        <f t="shared" si="26"/>
        <v>422103</v>
      </c>
      <c r="I137" s="50">
        <f t="shared" si="1"/>
        <v>99.645659625499292</v>
      </c>
      <c r="J137" s="50">
        <f t="shared" si="3"/>
        <v>1402496.23</v>
      </c>
      <c r="K137" s="49"/>
    </row>
    <row r="138" spans="1:11" ht="182.25" customHeight="1" x14ac:dyDescent="0.2">
      <c r="A138" s="29">
        <v>2467261</v>
      </c>
      <c r="B138" s="27" t="s">
        <v>252</v>
      </c>
      <c r="C138" s="105">
        <v>1352117</v>
      </c>
      <c r="D138" s="28">
        <v>980393.23</v>
      </c>
      <c r="E138" s="105">
        <v>220000</v>
      </c>
      <c r="F138" s="105">
        <v>220000</v>
      </c>
      <c r="G138" s="105"/>
      <c r="H138" s="105">
        <f t="shared" si="26"/>
        <v>220000</v>
      </c>
      <c r="I138" s="72">
        <f t="shared" ref="I138" si="32">H138/E138%</f>
        <v>100</v>
      </c>
      <c r="J138" s="72">
        <f t="shared" ref="J138" si="33">D138+H138</f>
        <v>1200393.23</v>
      </c>
      <c r="K138" s="72">
        <f t="shared" ref="K138" si="34">J138/C138%</f>
        <v>88.778798728216572</v>
      </c>
    </row>
    <row r="139" spans="1:11" ht="99.75" customHeight="1" x14ac:dyDescent="0.2">
      <c r="A139" s="29">
        <v>2481767</v>
      </c>
      <c r="B139" s="27" t="s">
        <v>226</v>
      </c>
      <c r="C139" s="105">
        <v>1524500</v>
      </c>
      <c r="D139" s="28">
        <v>0</v>
      </c>
      <c r="E139" s="105">
        <v>203604</v>
      </c>
      <c r="F139" s="105">
        <v>0</v>
      </c>
      <c r="G139" s="105">
        <v>202103</v>
      </c>
      <c r="H139" s="105">
        <f t="shared" si="26"/>
        <v>202103</v>
      </c>
      <c r="I139" s="72">
        <f t="shared" ref="I139" si="35">H139/E139%</f>
        <v>99.262784621127281</v>
      </c>
      <c r="J139" s="72">
        <f t="shared" ref="J139" si="36">D139+H139</f>
        <v>202103</v>
      </c>
      <c r="K139" s="72">
        <f t="shared" ref="K139" si="37">J139/C139%</f>
        <v>13.257002295834701</v>
      </c>
    </row>
    <row r="140" spans="1:11" ht="24" x14ac:dyDescent="0.2">
      <c r="A140" s="29"/>
      <c r="B140" s="49" t="s">
        <v>99</v>
      </c>
      <c r="C140" s="85"/>
      <c r="D140" s="31">
        <f>SUM(D141:D142)</f>
        <v>0</v>
      </c>
      <c r="E140" s="61">
        <f>SUM(E141:E142)</f>
        <v>2715200</v>
      </c>
      <c r="F140" s="61">
        <f t="shared" ref="F140:G140" si="38">SUM(F141:F142)</f>
        <v>2283843</v>
      </c>
      <c r="G140" s="61">
        <f t="shared" si="38"/>
        <v>28977</v>
      </c>
      <c r="H140" s="61">
        <f t="shared" si="26"/>
        <v>2312820</v>
      </c>
      <c r="I140" s="50">
        <f t="shared" ref="I140:I141" si="39">H140/E140%</f>
        <v>85.180465527401296</v>
      </c>
      <c r="J140" s="50">
        <f t="shared" si="3"/>
        <v>2312820</v>
      </c>
      <c r="K140" s="49"/>
    </row>
    <row r="141" spans="1:11" ht="114.75" customHeight="1" x14ac:dyDescent="0.2">
      <c r="A141" s="29">
        <v>2481822</v>
      </c>
      <c r="B141" s="27" t="s">
        <v>100</v>
      </c>
      <c r="C141" s="105">
        <v>2866953</v>
      </c>
      <c r="D141" s="28">
        <v>0</v>
      </c>
      <c r="E141" s="28">
        <v>1335000</v>
      </c>
      <c r="F141" s="105">
        <v>903643</v>
      </c>
      <c r="G141" s="105">
        <v>28977</v>
      </c>
      <c r="H141" s="105">
        <f t="shared" si="26"/>
        <v>932620</v>
      </c>
      <c r="I141" s="72">
        <f t="shared" si="39"/>
        <v>69.859176029962541</v>
      </c>
      <c r="J141" s="72">
        <f t="shared" ref="J141" si="40">D141+H141</f>
        <v>932620</v>
      </c>
      <c r="K141" s="72">
        <f>J141/C141%</f>
        <v>32.530006595852811</v>
      </c>
    </row>
    <row r="142" spans="1:11" ht="105" customHeight="1" x14ac:dyDescent="0.2">
      <c r="A142" s="29">
        <v>2510509</v>
      </c>
      <c r="B142" s="27" t="s">
        <v>101</v>
      </c>
      <c r="C142" s="105">
        <v>1479200</v>
      </c>
      <c r="D142" s="28">
        <v>0</v>
      </c>
      <c r="E142" s="28">
        <v>1380200</v>
      </c>
      <c r="F142" s="105">
        <v>1380200</v>
      </c>
      <c r="G142" s="105"/>
      <c r="H142" s="105">
        <f t="shared" si="26"/>
        <v>1380200</v>
      </c>
      <c r="I142" s="72">
        <f t="shared" ref="I142" si="41">H142/E142%</f>
        <v>100</v>
      </c>
      <c r="J142" s="72">
        <f t="shared" ref="J142" si="42">D142+H142</f>
        <v>1380200</v>
      </c>
      <c r="K142" s="72">
        <f>J142/C142%</f>
        <v>93.307193077339107</v>
      </c>
    </row>
    <row r="143" spans="1:11" ht="24" x14ac:dyDescent="0.2">
      <c r="A143" s="29"/>
      <c r="B143" s="49" t="s">
        <v>60</v>
      </c>
      <c r="C143" s="85"/>
      <c r="D143" s="61">
        <f>SUM(D144:D145)</f>
        <v>87826375.670000002</v>
      </c>
      <c r="E143" s="61">
        <f>SUM(E144:E145)</f>
        <v>593865</v>
      </c>
      <c r="F143" s="61">
        <f t="shared" ref="F143:G143" si="43">SUM(F144:F145)</f>
        <v>20000</v>
      </c>
      <c r="G143" s="61">
        <f t="shared" si="43"/>
        <v>147196</v>
      </c>
      <c r="H143" s="61">
        <f t="shared" si="26"/>
        <v>167196</v>
      </c>
      <c r="I143" s="50">
        <f t="shared" si="1"/>
        <v>28.153873355055442</v>
      </c>
      <c r="J143" s="50">
        <f t="shared" ref="J143:J164" si="44">D143+H143</f>
        <v>87993571.670000002</v>
      </c>
      <c r="K143" s="49"/>
    </row>
    <row r="144" spans="1:11" ht="59.25" customHeight="1" x14ac:dyDescent="0.2">
      <c r="A144" s="29">
        <v>2056337</v>
      </c>
      <c r="B144" s="27" t="s">
        <v>70</v>
      </c>
      <c r="C144" s="28">
        <v>228097343.24000001</v>
      </c>
      <c r="D144" s="28">
        <v>87523901.870000005</v>
      </c>
      <c r="E144" s="28">
        <v>458669</v>
      </c>
      <c r="F144" s="28">
        <v>20000</v>
      </c>
      <c r="G144" s="28">
        <v>12000</v>
      </c>
      <c r="H144" s="28">
        <f t="shared" si="26"/>
        <v>32000</v>
      </c>
      <c r="I144" s="72">
        <f t="shared" si="1"/>
        <v>6.9767086940691438</v>
      </c>
      <c r="J144" s="72">
        <f t="shared" si="44"/>
        <v>87555901.870000005</v>
      </c>
      <c r="K144" s="72">
        <f>J144/C144%</f>
        <v>38.385322961817764</v>
      </c>
    </row>
    <row r="145" spans="1:12" ht="90.75" customHeight="1" x14ac:dyDescent="0.2">
      <c r="A145" s="29">
        <v>2439129</v>
      </c>
      <c r="B145" s="27" t="s">
        <v>353</v>
      </c>
      <c r="C145" s="142">
        <v>437669.4</v>
      </c>
      <c r="D145" s="113">
        <v>302473.8</v>
      </c>
      <c r="E145" s="113">
        <v>135196</v>
      </c>
      <c r="F145" s="113"/>
      <c r="G145" s="113">
        <v>135196</v>
      </c>
      <c r="H145" s="113">
        <f t="shared" si="26"/>
        <v>135196</v>
      </c>
      <c r="I145" s="72">
        <f t="shared" ref="I145" si="45">H145/E145%</f>
        <v>100</v>
      </c>
      <c r="J145" s="72">
        <f t="shared" ref="J145" si="46">D145+H145</f>
        <v>437669.8</v>
      </c>
      <c r="K145" s="72">
        <f>J145/C145%</f>
        <v>100.00009139318398</v>
      </c>
    </row>
    <row r="146" spans="1:12" ht="39.75" customHeight="1" x14ac:dyDescent="0.2">
      <c r="A146" s="29"/>
      <c r="B146" s="85" t="s">
        <v>63</v>
      </c>
      <c r="C146" s="116"/>
      <c r="D146" s="103">
        <f>SUM(D147:D148)</f>
        <v>2526650.9900000002</v>
      </c>
      <c r="E146" s="103">
        <f>SUM(E147:E148)</f>
        <v>961745</v>
      </c>
      <c r="F146" s="103">
        <f t="shared" ref="F146:G146" si="47">SUM(F147:F148)</f>
        <v>617868</v>
      </c>
      <c r="G146" s="103">
        <f t="shared" si="47"/>
        <v>218960</v>
      </c>
      <c r="H146" s="103">
        <f t="shared" si="26"/>
        <v>836828</v>
      </c>
      <c r="I146" s="73">
        <f t="shared" si="1"/>
        <v>87.011421946565875</v>
      </c>
      <c r="J146" s="73">
        <f t="shared" si="44"/>
        <v>3363478.99</v>
      </c>
      <c r="K146" s="85"/>
      <c r="L146" s="131"/>
    </row>
    <row r="147" spans="1:12" ht="92.25" customHeight="1" x14ac:dyDescent="0.2">
      <c r="A147" s="29">
        <v>2414546</v>
      </c>
      <c r="B147" s="27" t="s">
        <v>64</v>
      </c>
      <c r="C147" s="28">
        <v>1379630.45</v>
      </c>
      <c r="D147" s="28">
        <v>643308</v>
      </c>
      <c r="E147" s="28">
        <v>629958</v>
      </c>
      <c r="F147" s="28">
        <v>617868</v>
      </c>
      <c r="G147" s="28">
        <v>1960</v>
      </c>
      <c r="H147" s="28">
        <f t="shared" si="26"/>
        <v>619828</v>
      </c>
      <c r="I147" s="72">
        <f t="shared" si="1"/>
        <v>98.391956289149434</v>
      </c>
      <c r="J147" s="72">
        <f t="shared" si="44"/>
        <v>1263136</v>
      </c>
      <c r="K147" s="72">
        <f>J147/C147%</f>
        <v>91.556112000862257</v>
      </c>
    </row>
    <row r="148" spans="1:12" ht="180.75" customHeight="1" x14ac:dyDescent="0.2">
      <c r="A148" s="29">
        <v>2426525</v>
      </c>
      <c r="B148" s="27" t="s">
        <v>242</v>
      </c>
      <c r="C148" s="28">
        <v>2389155</v>
      </c>
      <c r="D148" s="28">
        <v>1883342.99</v>
      </c>
      <c r="E148" s="28">
        <v>331787</v>
      </c>
      <c r="F148" s="28">
        <v>0</v>
      </c>
      <c r="G148" s="28">
        <v>217000</v>
      </c>
      <c r="H148" s="28">
        <f t="shared" si="26"/>
        <v>217000</v>
      </c>
      <c r="I148" s="72">
        <f t="shared" ref="I148" si="48">H148/E148%</f>
        <v>65.403406402300277</v>
      </c>
      <c r="J148" s="72">
        <f t="shared" ref="J148:J149" si="49">D148+H148</f>
        <v>2100342.9900000002</v>
      </c>
      <c r="K148" s="72">
        <f>J148/C148%</f>
        <v>87.911541528280935</v>
      </c>
    </row>
    <row r="149" spans="1:12" ht="39.75" customHeight="1" x14ac:dyDescent="0.2">
      <c r="A149" s="29"/>
      <c r="B149" s="85" t="s">
        <v>254</v>
      </c>
      <c r="C149" s="116"/>
      <c r="D149" s="103">
        <f t="shared" ref="D149" si="50">D150</f>
        <v>0</v>
      </c>
      <c r="E149" s="103">
        <f>E150</f>
        <v>163214</v>
      </c>
      <c r="F149" s="103">
        <f t="shared" ref="F149:G149" si="51">F150</f>
        <v>0</v>
      </c>
      <c r="G149" s="103">
        <f t="shared" si="51"/>
        <v>163185</v>
      </c>
      <c r="H149" s="103">
        <f t="shared" si="26"/>
        <v>163185</v>
      </c>
      <c r="I149" s="73">
        <f t="shared" si="1"/>
        <v>99.982231916379718</v>
      </c>
      <c r="J149" s="73">
        <f t="shared" si="49"/>
        <v>163185</v>
      </c>
      <c r="K149" s="85"/>
      <c r="L149" s="131"/>
    </row>
    <row r="150" spans="1:12" ht="110.25" customHeight="1" x14ac:dyDescent="0.2">
      <c r="A150" s="132">
        <v>2525356</v>
      </c>
      <c r="B150" s="27" t="s">
        <v>255</v>
      </c>
      <c r="C150" s="28">
        <v>950527.2</v>
      </c>
      <c r="D150" s="28">
        <v>0</v>
      </c>
      <c r="E150" s="28">
        <v>163214</v>
      </c>
      <c r="F150" s="28">
        <v>0</v>
      </c>
      <c r="G150" s="28">
        <v>163185</v>
      </c>
      <c r="H150" s="28">
        <f t="shared" si="26"/>
        <v>163185</v>
      </c>
      <c r="I150" s="72">
        <f t="shared" ref="I150" si="52">H150/E150%</f>
        <v>99.982231916379718</v>
      </c>
      <c r="J150" s="72">
        <f t="shared" ref="J150" si="53">D150+H150</f>
        <v>163185</v>
      </c>
      <c r="K150" s="72">
        <f>J150/C150%</f>
        <v>17.167841172772334</v>
      </c>
    </row>
    <row r="151" spans="1:12" ht="39.75" customHeight="1" x14ac:dyDescent="0.2">
      <c r="A151" s="29"/>
      <c r="B151" s="49" t="s">
        <v>200</v>
      </c>
      <c r="C151" s="49"/>
      <c r="D151" s="31">
        <f>SUM(D152:D154)</f>
        <v>0</v>
      </c>
      <c r="E151" s="31">
        <f t="shared" ref="E151:G151" si="54">SUM(E152:E154)</f>
        <v>249722</v>
      </c>
      <c r="F151" s="31">
        <f t="shared" si="54"/>
        <v>219724</v>
      </c>
      <c r="G151" s="31">
        <f t="shared" si="54"/>
        <v>26680</v>
      </c>
      <c r="H151" s="31">
        <f t="shared" si="26"/>
        <v>246404</v>
      </c>
      <c r="I151" s="73">
        <f t="shared" si="1"/>
        <v>98.671322510631825</v>
      </c>
      <c r="J151" s="73">
        <f t="shared" si="44"/>
        <v>246404</v>
      </c>
      <c r="K151" s="49"/>
    </row>
    <row r="152" spans="1:12" ht="92.25" customHeight="1" x14ac:dyDescent="0.2">
      <c r="A152" s="29">
        <v>2517974</v>
      </c>
      <c r="B152" s="27" t="s">
        <v>201</v>
      </c>
      <c r="C152" s="28">
        <v>149534</v>
      </c>
      <c r="D152" s="28">
        <v>0</v>
      </c>
      <c r="E152" s="28">
        <v>149534</v>
      </c>
      <c r="F152" s="28">
        <v>149534</v>
      </c>
      <c r="G152" s="28"/>
      <c r="H152" s="28">
        <f t="shared" si="26"/>
        <v>149534</v>
      </c>
      <c r="I152" s="72">
        <f t="shared" ref="I152:I155" si="55">H152/E152%</f>
        <v>100</v>
      </c>
      <c r="J152" s="72">
        <f t="shared" ref="J152:J155" si="56">D152+H152</f>
        <v>149534</v>
      </c>
      <c r="K152" s="72">
        <f>J152/C152%</f>
        <v>100</v>
      </c>
    </row>
    <row r="153" spans="1:12" ht="80.25" customHeight="1" x14ac:dyDescent="0.2">
      <c r="A153" s="29">
        <v>2522251</v>
      </c>
      <c r="B153" s="27" t="s">
        <v>227</v>
      </c>
      <c r="C153" s="28">
        <v>35000</v>
      </c>
      <c r="D153" s="28">
        <v>0</v>
      </c>
      <c r="E153" s="28">
        <v>35000</v>
      </c>
      <c r="F153" s="28">
        <v>35000</v>
      </c>
      <c r="G153" s="28"/>
      <c r="H153" s="28">
        <f t="shared" si="26"/>
        <v>35000</v>
      </c>
      <c r="I153" s="72">
        <f t="shared" ref="I153" si="57">H153/E153%</f>
        <v>100</v>
      </c>
      <c r="J153" s="72">
        <f t="shared" ref="J153" si="58">D153+H153</f>
        <v>35000</v>
      </c>
      <c r="K153" s="72">
        <f>J153/C153%</f>
        <v>100</v>
      </c>
    </row>
    <row r="154" spans="1:12" ht="80.25" customHeight="1" x14ac:dyDescent="0.2">
      <c r="A154" s="132">
        <v>2527245</v>
      </c>
      <c r="B154" s="27" t="s">
        <v>256</v>
      </c>
      <c r="C154" s="28">
        <v>65188</v>
      </c>
      <c r="D154" s="28">
        <v>0</v>
      </c>
      <c r="E154" s="28">
        <v>65188</v>
      </c>
      <c r="F154" s="28">
        <v>35190</v>
      </c>
      <c r="G154" s="28">
        <v>26680</v>
      </c>
      <c r="H154" s="28">
        <f t="shared" si="26"/>
        <v>61870</v>
      </c>
      <c r="I154" s="72">
        <f t="shared" ref="I154" si="59">H154/E154%</f>
        <v>94.910106154506963</v>
      </c>
      <c r="J154" s="72">
        <f t="shared" ref="J154" si="60">D154+H154</f>
        <v>61870</v>
      </c>
      <c r="K154" s="72">
        <f>J154/C154%</f>
        <v>94.910106154506963</v>
      </c>
    </row>
    <row r="155" spans="1:12" ht="39.75" customHeight="1" x14ac:dyDescent="0.2">
      <c r="A155" s="29"/>
      <c r="B155" s="49" t="s">
        <v>216</v>
      </c>
      <c r="C155" s="49"/>
      <c r="D155" s="31">
        <f t="shared" ref="D155" si="61">+D156+D157</f>
        <v>24000</v>
      </c>
      <c r="E155" s="31">
        <f>+E156+E157</f>
        <v>394246</v>
      </c>
      <c r="F155" s="31">
        <f t="shared" ref="F155:G155" si="62">+F156+F157</f>
        <v>355248</v>
      </c>
      <c r="G155" s="31">
        <f t="shared" si="62"/>
        <v>37911</v>
      </c>
      <c r="H155" s="31">
        <f t="shared" si="26"/>
        <v>393159</v>
      </c>
      <c r="I155" s="50">
        <f t="shared" si="55"/>
        <v>99.724283822790852</v>
      </c>
      <c r="J155" s="50">
        <f t="shared" si="56"/>
        <v>417159</v>
      </c>
      <c r="K155" s="49"/>
    </row>
    <row r="156" spans="1:12" ht="92.25" customHeight="1" x14ac:dyDescent="0.2">
      <c r="A156" s="29">
        <v>2493578</v>
      </c>
      <c r="B156" s="27" t="s">
        <v>217</v>
      </c>
      <c r="C156" s="28">
        <v>18440000</v>
      </c>
      <c r="D156" s="28">
        <v>24000</v>
      </c>
      <c r="E156" s="28">
        <v>230546</v>
      </c>
      <c r="F156" s="28">
        <v>192248</v>
      </c>
      <c r="G156" s="28">
        <v>37911</v>
      </c>
      <c r="H156" s="28">
        <f t="shared" si="26"/>
        <v>230159</v>
      </c>
      <c r="I156" s="72">
        <f t="shared" ref="I156" si="63">H156/E156%</f>
        <v>99.832137621125497</v>
      </c>
      <c r="J156" s="72">
        <f t="shared" ref="J156" si="64">D156+H156</f>
        <v>254159</v>
      </c>
      <c r="K156" s="72">
        <f>J156/C156%</f>
        <v>1.3783026030368764</v>
      </c>
    </row>
    <row r="157" spans="1:12" ht="83.25" customHeight="1" x14ac:dyDescent="0.2">
      <c r="A157" s="29">
        <v>2522071</v>
      </c>
      <c r="B157" s="27" t="s">
        <v>228</v>
      </c>
      <c r="C157" s="28">
        <v>163700</v>
      </c>
      <c r="D157" s="28">
        <v>0</v>
      </c>
      <c r="E157" s="28">
        <v>163700</v>
      </c>
      <c r="F157" s="28">
        <v>163000</v>
      </c>
      <c r="G157" s="28"/>
      <c r="H157" s="28">
        <f t="shared" si="26"/>
        <v>163000</v>
      </c>
      <c r="I157" s="72">
        <f t="shared" ref="I157" si="65">H157/E157%</f>
        <v>99.572388515577273</v>
      </c>
      <c r="J157" s="72">
        <f t="shared" ref="J157" si="66">D157+H157</f>
        <v>163000</v>
      </c>
      <c r="K157" s="72">
        <f>J157/C157%</f>
        <v>99.572388515577273</v>
      </c>
    </row>
    <row r="158" spans="1:12" ht="39.75" customHeight="1" x14ac:dyDescent="0.2">
      <c r="A158" s="29"/>
      <c r="B158" s="49" t="s">
        <v>102</v>
      </c>
      <c r="C158" s="49"/>
      <c r="D158" s="31">
        <f>SUM(D159:D162)</f>
        <v>0</v>
      </c>
      <c r="E158" s="31">
        <f>SUM(E159:E162)</f>
        <v>462522</v>
      </c>
      <c r="F158" s="31">
        <f t="shared" ref="F158:G158" si="67">SUM(F159:F162)</f>
        <v>64400</v>
      </c>
      <c r="G158" s="31">
        <f t="shared" si="67"/>
        <v>271540</v>
      </c>
      <c r="H158" s="31">
        <f t="shared" si="26"/>
        <v>335940</v>
      </c>
      <c r="I158" s="50">
        <f t="shared" ref="I158:I159" si="68">H158/E158%</f>
        <v>72.632220737608151</v>
      </c>
      <c r="J158" s="50">
        <f t="shared" ref="J158:J159" si="69">D158+H158</f>
        <v>335940</v>
      </c>
      <c r="K158" s="49"/>
    </row>
    <row r="159" spans="1:12" ht="71.25" customHeight="1" x14ac:dyDescent="0.2">
      <c r="A159" s="29">
        <v>2511592</v>
      </c>
      <c r="B159" s="27" t="s">
        <v>103</v>
      </c>
      <c r="C159" s="28">
        <v>76300</v>
      </c>
      <c r="D159" s="28">
        <v>0</v>
      </c>
      <c r="E159" s="28">
        <v>64400</v>
      </c>
      <c r="F159" s="28">
        <v>64400</v>
      </c>
      <c r="G159" s="28"/>
      <c r="H159" s="28">
        <f t="shared" si="26"/>
        <v>64400</v>
      </c>
      <c r="I159" s="72">
        <f t="shared" si="68"/>
        <v>100</v>
      </c>
      <c r="J159" s="72">
        <f t="shared" si="69"/>
        <v>64400</v>
      </c>
      <c r="K159" s="72">
        <f>J159/C159%</f>
        <v>84.403669724770637</v>
      </c>
    </row>
    <row r="160" spans="1:12" ht="71.25" customHeight="1" x14ac:dyDescent="0.2">
      <c r="A160" s="29">
        <v>2516061</v>
      </c>
      <c r="B160" s="27" t="s">
        <v>276</v>
      </c>
      <c r="C160" s="28">
        <v>35120</v>
      </c>
      <c r="D160" s="28">
        <v>0</v>
      </c>
      <c r="E160" s="28">
        <v>13122</v>
      </c>
      <c r="F160" s="28">
        <v>0</v>
      </c>
      <c r="G160" s="28">
        <v>12000</v>
      </c>
      <c r="H160" s="28">
        <f t="shared" si="26"/>
        <v>12000</v>
      </c>
      <c r="I160" s="72">
        <f t="shared" ref="I160:I162" si="70">H160/E160%</f>
        <v>91.449474165523554</v>
      </c>
      <c r="J160" s="72">
        <f t="shared" ref="J160:J162" si="71">D160+H160</f>
        <v>12000</v>
      </c>
      <c r="K160" s="72">
        <f t="shared" ref="K160:K162" si="72">J160/C160%</f>
        <v>34.168564920273347</v>
      </c>
    </row>
    <row r="161" spans="1:11" ht="81" customHeight="1" x14ac:dyDescent="0.2">
      <c r="A161" s="29">
        <v>2523807</v>
      </c>
      <c r="B161" s="27" t="s">
        <v>277</v>
      </c>
      <c r="C161" s="28">
        <v>534000</v>
      </c>
      <c r="D161" s="28">
        <v>0</v>
      </c>
      <c r="E161" s="28">
        <v>89000</v>
      </c>
      <c r="F161" s="28">
        <v>0</v>
      </c>
      <c r="G161" s="28">
        <v>87000</v>
      </c>
      <c r="H161" s="28">
        <f t="shared" si="26"/>
        <v>87000</v>
      </c>
      <c r="I161" s="72">
        <f t="shared" si="70"/>
        <v>97.752808988764045</v>
      </c>
      <c r="J161" s="72">
        <f t="shared" si="71"/>
        <v>87000</v>
      </c>
      <c r="K161" s="72">
        <f t="shared" si="72"/>
        <v>16.292134831460675</v>
      </c>
    </row>
    <row r="162" spans="1:11" ht="105" customHeight="1" x14ac:dyDescent="0.2">
      <c r="A162" s="29">
        <v>2528552</v>
      </c>
      <c r="B162" s="27" t="s">
        <v>278</v>
      </c>
      <c r="C162" s="28">
        <v>568000</v>
      </c>
      <c r="D162" s="28">
        <v>0</v>
      </c>
      <c r="E162" s="28">
        <v>296000</v>
      </c>
      <c r="F162" s="28">
        <v>0</v>
      </c>
      <c r="G162" s="28">
        <v>172540</v>
      </c>
      <c r="H162" s="28">
        <f t="shared" si="26"/>
        <v>172540</v>
      </c>
      <c r="I162" s="72">
        <f t="shared" si="70"/>
        <v>58.29054054054054</v>
      </c>
      <c r="J162" s="72">
        <f t="shared" si="71"/>
        <v>172540</v>
      </c>
      <c r="K162" s="72">
        <f t="shared" si="72"/>
        <v>30.37676056338028</v>
      </c>
    </row>
    <row r="163" spans="1:11" ht="26.25" customHeight="1" x14ac:dyDescent="0.2">
      <c r="A163" s="27"/>
      <c r="B163" s="49" t="s">
        <v>40</v>
      </c>
      <c r="C163" s="31"/>
      <c r="D163" s="103">
        <f>SUM(D164:D169)</f>
        <v>23092296.07</v>
      </c>
      <c r="E163" s="103">
        <f>SUM(E164:E169)</f>
        <v>7565458</v>
      </c>
      <c r="F163" s="103">
        <f t="shared" ref="F163:G163" si="73">SUM(F164:F169)</f>
        <v>4588566.75</v>
      </c>
      <c r="G163" s="103">
        <f t="shared" si="73"/>
        <v>2254430</v>
      </c>
      <c r="H163" s="31">
        <f t="shared" si="26"/>
        <v>6842996.75</v>
      </c>
      <c r="I163" s="50">
        <f t="shared" si="1"/>
        <v>90.450528573418822</v>
      </c>
      <c r="J163" s="50">
        <f t="shared" si="44"/>
        <v>29935292.82</v>
      </c>
      <c r="K163" s="31"/>
    </row>
    <row r="164" spans="1:11" ht="54" customHeight="1" x14ac:dyDescent="0.2">
      <c r="A164" s="29">
        <v>2178583</v>
      </c>
      <c r="B164" s="27" t="s">
        <v>28</v>
      </c>
      <c r="C164" s="28">
        <v>19445338.510000002</v>
      </c>
      <c r="D164" s="28">
        <v>18439293.32</v>
      </c>
      <c r="E164" s="28">
        <v>798800</v>
      </c>
      <c r="F164" s="28">
        <v>798799.75</v>
      </c>
      <c r="G164" s="28"/>
      <c r="H164" s="28">
        <f t="shared" si="26"/>
        <v>798799.75</v>
      </c>
      <c r="I164" s="72">
        <f t="shared" si="1"/>
        <v>99.999968703054577</v>
      </c>
      <c r="J164" s="72">
        <f t="shared" si="44"/>
        <v>19238093.07</v>
      </c>
      <c r="K164" s="72">
        <f>J164/C164%</f>
        <v>98.934215313899401</v>
      </c>
    </row>
    <row r="165" spans="1:11" ht="54" customHeight="1" x14ac:dyDescent="0.2">
      <c r="A165" s="29">
        <v>2297121</v>
      </c>
      <c r="B165" s="27" t="s">
        <v>81</v>
      </c>
      <c r="C165" s="28">
        <v>6948291.1100000003</v>
      </c>
      <c r="D165" s="28">
        <v>2232180.89</v>
      </c>
      <c r="E165" s="28">
        <v>3307580</v>
      </c>
      <c r="F165" s="28">
        <v>2049962</v>
      </c>
      <c r="G165" s="28">
        <v>579728</v>
      </c>
      <c r="H165" s="28">
        <f t="shared" si="26"/>
        <v>2629690</v>
      </c>
      <c r="I165" s="72">
        <f t="shared" ref="I165:I171" si="74">H165/E165%</f>
        <v>79.504955284528265</v>
      </c>
      <c r="J165" s="72">
        <f t="shared" ref="J165:J171" si="75">D165+H165</f>
        <v>4861870.8900000006</v>
      </c>
      <c r="K165" s="72">
        <f t="shared" ref="K165:K169" si="76">J165/C165%</f>
        <v>69.972181836232835</v>
      </c>
    </row>
    <row r="166" spans="1:11" ht="180.75" customHeight="1" x14ac:dyDescent="0.2">
      <c r="A166" s="29">
        <v>2426382</v>
      </c>
      <c r="B166" s="27" t="s">
        <v>279</v>
      </c>
      <c r="C166" s="28">
        <v>2852613</v>
      </c>
      <c r="D166" s="28">
        <v>925887</v>
      </c>
      <c r="E166" s="28">
        <v>502255</v>
      </c>
      <c r="F166" s="28">
        <v>0</v>
      </c>
      <c r="G166" s="28">
        <v>484022</v>
      </c>
      <c r="H166" s="28">
        <f t="shared" si="26"/>
        <v>484022</v>
      </c>
      <c r="I166" s="72">
        <f t="shared" ref="I166" si="77">H166/E166%</f>
        <v>96.3697723268061</v>
      </c>
      <c r="J166" s="72">
        <f t="shared" ref="J166" si="78">D166+H166</f>
        <v>1409909</v>
      </c>
      <c r="K166" s="72">
        <f t="shared" ref="K166" si="79">J166/C166%</f>
        <v>49.425176145519913</v>
      </c>
    </row>
    <row r="167" spans="1:11" ht="180.75" customHeight="1" x14ac:dyDescent="0.2">
      <c r="A167" s="29">
        <v>2459101</v>
      </c>
      <c r="B167" s="27" t="s">
        <v>354</v>
      </c>
      <c r="C167" s="28">
        <v>2300092.5499999998</v>
      </c>
      <c r="D167" s="28">
        <v>1494934.86</v>
      </c>
      <c r="E167" s="28">
        <v>639708</v>
      </c>
      <c r="F167" s="28"/>
      <c r="G167" s="28">
        <v>616966</v>
      </c>
      <c r="H167" s="28">
        <f t="shared" si="26"/>
        <v>616966</v>
      </c>
      <c r="I167" s="72">
        <f t="shared" ref="I167" si="80">H167/E167%</f>
        <v>96.444940504105006</v>
      </c>
      <c r="J167" s="72">
        <f t="shared" ref="J167" si="81">D167+H167</f>
        <v>2111900.8600000003</v>
      </c>
      <c r="K167" s="72">
        <f t="shared" ref="K167" si="82">J167/C167%</f>
        <v>91.81808184196764</v>
      </c>
    </row>
    <row r="168" spans="1:11" ht="186" customHeight="1" x14ac:dyDescent="0.2">
      <c r="A168" s="29">
        <v>2467215</v>
      </c>
      <c r="B168" s="27" t="s">
        <v>85</v>
      </c>
      <c r="C168" s="28">
        <v>1174200</v>
      </c>
      <c r="D168" s="28">
        <v>0</v>
      </c>
      <c r="E168" s="28">
        <v>1174115</v>
      </c>
      <c r="F168" s="28">
        <v>596805</v>
      </c>
      <c r="G168" s="28">
        <v>573714</v>
      </c>
      <c r="H168" s="28">
        <f t="shared" si="26"/>
        <v>1170519</v>
      </c>
      <c r="I168" s="72">
        <f t="shared" si="74"/>
        <v>99.693726764414052</v>
      </c>
      <c r="J168" s="72">
        <f t="shared" si="75"/>
        <v>1170519</v>
      </c>
      <c r="K168" s="72">
        <f t="shared" si="76"/>
        <v>99.686509964230964</v>
      </c>
    </row>
    <row r="169" spans="1:11" ht="118.5" customHeight="1" x14ac:dyDescent="0.2">
      <c r="A169" s="29">
        <v>2467266</v>
      </c>
      <c r="B169" s="27" t="s">
        <v>82</v>
      </c>
      <c r="C169" s="28">
        <v>1832530.91</v>
      </c>
      <c r="D169" s="28">
        <v>0</v>
      </c>
      <c r="E169" s="28">
        <v>1143000</v>
      </c>
      <c r="F169" s="28">
        <v>1143000</v>
      </c>
      <c r="G169" s="28"/>
      <c r="H169" s="28">
        <f t="shared" si="26"/>
        <v>1143000</v>
      </c>
      <c r="I169" s="72">
        <f t="shared" si="74"/>
        <v>100</v>
      </c>
      <c r="J169" s="72">
        <f t="shared" si="75"/>
        <v>1143000</v>
      </c>
      <c r="K169" s="72">
        <f t="shared" si="76"/>
        <v>62.372754192724642</v>
      </c>
    </row>
    <row r="170" spans="1:11" ht="32.25" customHeight="1" x14ac:dyDescent="0.2">
      <c r="A170" s="27"/>
      <c r="B170" s="49" t="s">
        <v>104</v>
      </c>
      <c r="C170" s="31"/>
      <c r="D170" s="31">
        <f t="shared" ref="D170" si="83">SUM(D171:D173)</f>
        <v>0</v>
      </c>
      <c r="E170" s="31">
        <f>SUM(E171:E173)</f>
        <v>602986</v>
      </c>
      <c r="F170" s="31">
        <f t="shared" ref="F170:G170" si="84">SUM(F171:F173)</f>
        <v>27986</v>
      </c>
      <c r="G170" s="31">
        <f t="shared" si="84"/>
        <v>570000</v>
      </c>
      <c r="H170" s="31">
        <f t="shared" si="26"/>
        <v>597986</v>
      </c>
      <c r="I170" s="50">
        <f t="shared" si="74"/>
        <v>99.170793351752778</v>
      </c>
      <c r="J170" s="50">
        <f t="shared" si="75"/>
        <v>597986</v>
      </c>
      <c r="K170" s="31"/>
    </row>
    <row r="171" spans="1:11" ht="67.5" customHeight="1" x14ac:dyDescent="0.2">
      <c r="A171" s="29">
        <v>2512474</v>
      </c>
      <c r="B171" s="27" t="s">
        <v>105</v>
      </c>
      <c r="C171" s="28">
        <v>27986</v>
      </c>
      <c r="D171" s="28">
        <v>0</v>
      </c>
      <c r="E171" s="28">
        <v>27986</v>
      </c>
      <c r="F171" s="28">
        <v>27986</v>
      </c>
      <c r="G171" s="28"/>
      <c r="H171" s="28">
        <f t="shared" si="26"/>
        <v>27986</v>
      </c>
      <c r="I171" s="72">
        <f t="shared" si="74"/>
        <v>100</v>
      </c>
      <c r="J171" s="72">
        <f t="shared" si="75"/>
        <v>27986</v>
      </c>
      <c r="K171" s="72">
        <f t="shared" ref="K171" si="85">J171/C171%</f>
        <v>100</v>
      </c>
    </row>
    <row r="172" spans="1:11" ht="67.5" customHeight="1" x14ac:dyDescent="0.2">
      <c r="A172" s="29">
        <v>2520063</v>
      </c>
      <c r="B172" s="27" t="s">
        <v>218</v>
      </c>
      <c r="C172" s="28">
        <v>295000</v>
      </c>
      <c r="D172" s="28">
        <v>0</v>
      </c>
      <c r="E172" s="28">
        <v>295000</v>
      </c>
      <c r="F172" s="28">
        <v>0</v>
      </c>
      <c r="G172" s="28">
        <v>295000</v>
      </c>
      <c r="H172" s="28">
        <f t="shared" si="26"/>
        <v>295000</v>
      </c>
      <c r="I172" s="72">
        <f t="shared" ref="I172:I178" si="86">H172/E172%</f>
        <v>100</v>
      </c>
      <c r="J172" s="72">
        <f t="shared" ref="J172:J178" si="87">D172+H172</f>
        <v>295000</v>
      </c>
      <c r="K172" s="72">
        <f t="shared" ref="K172" si="88">J172/C172%</f>
        <v>100</v>
      </c>
    </row>
    <row r="173" spans="1:11" ht="67.5" customHeight="1" x14ac:dyDescent="0.2">
      <c r="A173" s="132">
        <v>2525579</v>
      </c>
      <c r="B173" s="27" t="s">
        <v>257</v>
      </c>
      <c r="C173" s="28">
        <v>275000</v>
      </c>
      <c r="D173" s="28">
        <v>0</v>
      </c>
      <c r="E173" s="28">
        <v>280000</v>
      </c>
      <c r="F173" s="28">
        <v>0</v>
      </c>
      <c r="G173" s="28">
        <v>275000</v>
      </c>
      <c r="H173" s="28">
        <f t="shared" si="26"/>
        <v>275000</v>
      </c>
      <c r="I173" s="72">
        <f t="shared" ref="I173" si="89">H173/E173%</f>
        <v>98.214285714285708</v>
      </c>
      <c r="J173" s="72">
        <f t="shared" ref="J173" si="90">D173+H173</f>
        <v>275000</v>
      </c>
      <c r="K173" s="72">
        <f t="shared" ref="K173" si="91">J173/C173%</f>
        <v>100</v>
      </c>
    </row>
    <row r="174" spans="1:11" ht="32.25" customHeight="1" x14ac:dyDescent="0.2">
      <c r="A174" s="27"/>
      <c r="B174" s="49" t="s">
        <v>280</v>
      </c>
      <c r="C174" s="31"/>
      <c r="D174" s="31">
        <f>D175</f>
        <v>0</v>
      </c>
      <c r="E174" s="31">
        <f>E175</f>
        <v>24013</v>
      </c>
      <c r="F174" s="31">
        <f t="shared" ref="F174:G174" si="92">F175</f>
        <v>24013</v>
      </c>
      <c r="G174" s="31">
        <f t="shared" si="92"/>
        <v>0</v>
      </c>
      <c r="H174" s="31">
        <f t="shared" si="26"/>
        <v>24013</v>
      </c>
      <c r="I174" s="50"/>
      <c r="J174" s="50"/>
      <c r="K174" s="31"/>
    </row>
    <row r="175" spans="1:11" ht="82.5" customHeight="1" x14ac:dyDescent="0.2">
      <c r="A175" s="132">
        <v>2511995</v>
      </c>
      <c r="B175" s="27" t="s">
        <v>281</v>
      </c>
      <c r="C175" s="28">
        <v>24013</v>
      </c>
      <c r="D175" s="28">
        <v>0</v>
      </c>
      <c r="E175" s="28">
        <v>24013</v>
      </c>
      <c r="F175" s="28">
        <v>24013</v>
      </c>
      <c r="G175" s="28"/>
      <c r="H175" s="28">
        <f t="shared" si="26"/>
        <v>24013</v>
      </c>
      <c r="I175" s="72">
        <f t="shared" ref="I175" si="93">H175/E175%</f>
        <v>100</v>
      </c>
      <c r="J175" s="72">
        <f t="shared" ref="J175" si="94">D175+H175</f>
        <v>24013</v>
      </c>
      <c r="K175" s="72">
        <f t="shared" ref="K175" si="95">J175/C175%</f>
        <v>100</v>
      </c>
    </row>
    <row r="176" spans="1:11" ht="32.25" customHeight="1" x14ac:dyDescent="0.2">
      <c r="A176" s="27"/>
      <c r="B176" s="49" t="s">
        <v>229</v>
      </c>
      <c r="C176" s="31"/>
      <c r="D176" s="31">
        <f t="shared" ref="D176" si="96">SUM(D177:D178)</f>
        <v>0</v>
      </c>
      <c r="E176" s="31">
        <f>SUM(E177:E178)</f>
        <v>140500</v>
      </c>
      <c r="F176" s="31">
        <f t="shared" ref="F176:G176" si="97">SUM(F177:F178)</f>
        <v>0</v>
      </c>
      <c r="G176" s="31">
        <f t="shared" si="97"/>
        <v>99450</v>
      </c>
      <c r="H176" s="31">
        <f t="shared" si="26"/>
        <v>99450</v>
      </c>
      <c r="I176" s="50">
        <f t="shared" si="86"/>
        <v>70.782918149466198</v>
      </c>
      <c r="J176" s="50">
        <f t="shared" si="87"/>
        <v>99450</v>
      </c>
      <c r="K176" s="31"/>
    </row>
    <row r="177" spans="1:12" ht="67.5" customHeight="1" x14ac:dyDescent="0.2">
      <c r="A177" s="29">
        <v>2521161</v>
      </c>
      <c r="B177" s="27" t="s">
        <v>230</v>
      </c>
      <c r="C177" s="28">
        <v>22650.1</v>
      </c>
      <c r="D177" s="28">
        <v>0</v>
      </c>
      <c r="E177" s="28">
        <v>22651</v>
      </c>
      <c r="F177" s="28">
        <v>0</v>
      </c>
      <c r="G177" s="28">
        <v>22650</v>
      </c>
      <c r="H177" s="28">
        <f t="shared" si="26"/>
        <v>22650</v>
      </c>
      <c r="I177" s="72">
        <f t="shared" si="86"/>
        <v>99.995585183877097</v>
      </c>
      <c r="J177" s="72">
        <f t="shared" si="87"/>
        <v>22650</v>
      </c>
      <c r="K177" s="72">
        <f t="shared" ref="K177:K178" si="98">J177/C177%</f>
        <v>99.999558500845481</v>
      </c>
    </row>
    <row r="178" spans="1:12" ht="102" customHeight="1" x14ac:dyDescent="0.2">
      <c r="A178" s="29">
        <v>2521299</v>
      </c>
      <c r="B178" s="27" t="s">
        <v>231</v>
      </c>
      <c r="C178" s="28">
        <v>76800</v>
      </c>
      <c r="D178" s="28">
        <v>0</v>
      </c>
      <c r="E178" s="28">
        <v>117849</v>
      </c>
      <c r="F178" s="28">
        <v>0</v>
      </c>
      <c r="G178" s="28">
        <v>76800</v>
      </c>
      <c r="H178" s="28">
        <f t="shared" si="26"/>
        <v>76800</v>
      </c>
      <c r="I178" s="72">
        <f t="shared" si="86"/>
        <v>65.168138889596008</v>
      </c>
      <c r="J178" s="72">
        <f t="shared" si="87"/>
        <v>76800</v>
      </c>
      <c r="K178" s="72">
        <f t="shared" si="98"/>
        <v>100</v>
      </c>
    </row>
    <row r="179" spans="1:12" ht="29.25" customHeight="1" x14ac:dyDescent="0.2">
      <c r="A179" s="32"/>
      <c r="B179" s="86" t="s">
        <v>41</v>
      </c>
      <c r="C179" s="30"/>
      <c r="D179" s="31">
        <f>SUM(D180:D260)</f>
        <v>541714082.96000004</v>
      </c>
      <c r="E179" s="31">
        <f>SUM(E180:E260)</f>
        <v>497423447</v>
      </c>
      <c r="F179" s="31">
        <f t="shared" ref="F179:G179" si="99">SUM(F180:F260)</f>
        <v>206632011.82999995</v>
      </c>
      <c r="G179" s="31">
        <f t="shared" si="99"/>
        <v>32803964</v>
      </c>
      <c r="H179" s="31">
        <f t="shared" si="26"/>
        <v>239435975.82999995</v>
      </c>
      <c r="I179" s="50">
        <f t="shared" ref="I179:I289" si="100">H179/E179%</f>
        <v>48.135241166064283</v>
      </c>
      <c r="J179" s="50">
        <f t="shared" ref="J179:J222" si="101">D179+H179</f>
        <v>781150058.78999996</v>
      </c>
      <c r="K179" s="68"/>
      <c r="L179" s="131"/>
    </row>
    <row r="180" spans="1:12" ht="28.5" customHeight="1" x14ac:dyDescent="0.2">
      <c r="A180" s="29"/>
      <c r="B180" s="27" t="s">
        <v>29</v>
      </c>
      <c r="C180" s="28"/>
      <c r="D180" s="28"/>
      <c r="E180" s="28">
        <v>1032659</v>
      </c>
      <c r="F180" s="28">
        <v>750654</v>
      </c>
      <c r="G180" s="28">
        <v>175000</v>
      </c>
      <c r="H180" s="28">
        <f t="shared" si="26"/>
        <v>925654</v>
      </c>
      <c r="I180" s="72">
        <f t="shared" ref="I180:I185" si="102">H180/E180%</f>
        <v>89.637915323451395</v>
      </c>
      <c r="J180" s="72">
        <f t="shared" ref="J180:J185" si="103">D180+H180</f>
        <v>925654</v>
      </c>
      <c r="K180" s="72"/>
    </row>
    <row r="181" spans="1:12" ht="78.75" customHeight="1" x14ac:dyDescent="0.2">
      <c r="A181" s="29">
        <v>2088618</v>
      </c>
      <c r="B181" s="27" t="s">
        <v>106</v>
      </c>
      <c r="C181" s="28">
        <v>28004259</v>
      </c>
      <c r="D181" s="28">
        <v>26980239</v>
      </c>
      <c r="E181" s="28">
        <v>351368</v>
      </c>
      <c r="F181" s="28">
        <v>351367.03</v>
      </c>
      <c r="G181" s="28"/>
      <c r="H181" s="28">
        <f t="shared" si="26"/>
        <v>351367.03</v>
      </c>
      <c r="I181" s="72">
        <f t="shared" si="102"/>
        <v>99.999723936158119</v>
      </c>
      <c r="J181" s="72">
        <f t="shared" si="103"/>
        <v>27331606.030000001</v>
      </c>
      <c r="K181" s="72">
        <f t="shared" ref="K181" si="104">J181/C181%</f>
        <v>97.598033320574558</v>
      </c>
    </row>
    <row r="182" spans="1:12" ht="54" customHeight="1" x14ac:dyDescent="0.2">
      <c r="A182" s="29">
        <v>2089754</v>
      </c>
      <c r="B182" s="27" t="s">
        <v>107</v>
      </c>
      <c r="C182" s="28"/>
      <c r="D182" s="28">
        <v>7172309</v>
      </c>
      <c r="E182" s="28">
        <v>9111086</v>
      </c>
      <c r="F182" s="28">
        <v>2513791</v>
      </c>
      <c r="G182" s="28">
        <v>760953</v>
      </c>
      <c r="H182" s="28">
        <f t="shared" si="26"/>
        <v>3274744</v>
      </c>
      <c r="I182" s="72">
        <f t="shared" ref="I182" si="105">H182/E182%</f>
        <v>35.942411255913946</v>
      </c>
      <c r="J182" s="72">
        <f t="shared" ref="J182" si="106">D182+H182</f>
        <v>10447053</v>
      </c>
      <c r="K182" s="72"/>
    </row>
    <row r="183" spans="1:12" ht="51" customHeight="1" x14ac:dyDescent="0.2">
      <c r="A183" s="29">
        <v>2094808</v>
      </c>
      <c r="B183" s="27" t="s">
        <v>98</v>
      </c>
      <c r="C183" s="28"/>
      <c r="D183" s="28">
        <v>9762816.8100000005</v>
      </c>
      <c r="E183" s="28">
        <v>113892086</v>
      </c>
      <c r="F183" s="28">
        <v>3908337.0700000003</v>
      </c>
      <c r="G183" s="28">
        <v>13064717</v>
      </c>
      <c r="H183" s="28">
        <f t="shared" si="26"/>
        <v>16973054.07</v>
      </c>
      <c r="I183" s="72">
        <f t="shared" si="102"/>
        <v>14.902751074381058</v>
      </c>
      <c r="J183" s="72">
        <f t="shared" si="103"/>
        <v>26735870.880000003</v>
      </c>
      <c r="K183" s="72"/>
    </row>
    <row r="184" spans="1:12" ht="67.5" customHeight="1" x14ac:dyDescent="0.2">
      <c r="A184" s="132">
        <v>2183907</v>
      </c>
      <c r="B184" s="27" t="s">
        <v>202</v>
      </c>
      <c r="C184" s="129">
        <v>215971738.24000001</v>
      </c>
      <c r="D184" s="28">
        <v>64883577.060000002</v>
      </c>
      <c r="E184" s="28">
        <v>1299376</v>
      </c>
      <c r="F184" s="28">
        <v>1070487.6099999999</v>
      </c>
      <c r="G184" s="28">
        <v>39529</v>
      </c>
      <c r="H184" s="28">
        <f t="shared" si="26"/>
        <v>1110016.6099999999</v>
      </c>
      <c r="I184" s="72">
        <f t="shared" si="102"/>
        <v>85.42689798795729</v>
      </c>
      <c r="J184" s="72">
        <f t="shared" si="103"/>
        <v>65993593.670000002</v>
      </c>
      <c r="K184" s="72">
        <f t="shared" ref="K184:K185" si="107">J184/C184%</f>
        <v>30.556587731244814</v>
      </c>
    </row>
    <row r="185" spans="1:12" ht="60.75" customHeight="1" x14ac:dyDescent="0.2">
      <c r="A185" s="29">
        <v>2194935</v>
      </c>
      <c r="B185" s="27" t="s">
        <v>219</v>
      </c>
      <c r="C185" s="129">
        <v>188445190.5</v>
      </c>
      <c r="D185" s="28">
        <v>0</v>
      </c>
      <c r="E185" s="28">
        <v>7631251</v>
      </c>
      <c r="F185" s="28">
        <v>7389544.5699999994</v>
      </c>
      <c r="G185" s="28">
        <v>233444</v>
      </c>
      <c r="H185" s="28">
        <f t="shared" si="26"/>
        <v>7622988.5699999994</v>
      </c>
      <c r="I185" s="72">
        <f t="shared" si="102"/>
        <v>99.891729023196845</v>
      </c>
      <c r="J185" s="72">
        <f t="shared" si="103"/>
        <v>7622988.5699999994</v>
      </c>
      <c r="K185" s="72">
        <f t="shared" si="107"/>
        <v>4.0452019761151714</v>
      </c>
    </row>
    <row r="186" spans="1:12" ht="69" customHeight="1" x14ac:dyDescent="0.2">
      <c r="A186" s="29">
        <v>2250037</v>
      </c>
      <c r="B186" s="112" t="s">
        <v>65</v>
      </c>
      <c r="C186" s="28">
        <v>40719194.479999997</v>
      </c>
      <c r="D186" s="28">
        <v>34361277.030000001</v>
      </c>
      <c r="E186" s="28">
        <v>3914955</v>
      </c>
      <c r="F186" s="28">
        <v>1652285.11</v>
      </c>
      <c r="G186" s="28">
        <v>529754</v>
      </c>
      <c r="H186" s="28">
        <f t="shared" si="26"/>
        <v>2182039.1100000003</v>
      </c>
      <c r="I186" s="72">
        <f t="shared" si="100"/>
        <v>55.735994666605365</v>
      </c>
      <c r="J186" s="72">
        <f t="shared" si="101"/>
        <v>36543316.140000001</v>
      </c>
      <c r="K186" s="72">
        <f t="shared" ref="K186:K222" si="108">J186/C186%</f>
        <v>89.74469315189657</v>
      </c>
    </row>
    <row r="187" spans="1:12" ht="53.25" customHeight="1" x14ac:dyDescent="0.2">
      <c r="A187" s="29">
        <v>2284722</v>
      </c>
      <c r="B187" s="112" t="s">
        <v>14</v>
      </c>
      <c r="C187" s="28">
        <v>72180765.040000007</v>
      </c>
      <c r="D187" s="28">
        <v>63342467.799999997</v>
      </c>
      <c r="E187" s="28">
        <v>7296951</v>
      </c>
      <c r="F187" s="28">
        <v>5374566.0700000003</v>
      </c>
      <c r="G187" s="28">
        <v>121094</v>
      </c>
      <c r="H187" s="28">
        <f t="shared" si="26"/>
        <v>5495660.0700000003</v>
      </c>
      <c r="I187" s="72">
        <f t="shared" si="100"/>
        <v>75.314471345634644</v>
      </c>
      <c r="J187" s="72">
        <f t="shared" si="101"/>
        <v>68838127.870000005</v>
      </c>
      <c r="K187" s="72">
        <f t="shared" si="108"/>
        <v>95.369074893917201</v>
      </c>
    </row>
    <row r="188" spans="1:12" ht="63" customHeight="1" x14ac:dyDescent="0.2">
      <c r="A188" s="29">
        <v>2285573</v>
      </c>
      <c r="B188" s="27" t="s">
        <v>13</v>
      </c>
      <c r="C188" s="104">
        <v>75359493.790000007</v>
      </c>
      <c r="D188" s="28">
        <v>6460056.6100000003</v>
      </c>
      <c r="E188" s="28">
        <v>17973392</v>
      </c>
      <c r="F188" s="114">
        <v>16424653.91</v>
      </c>
      <c r="G188" s="114">
        <v>823694</v>
      </c>
      <c r="H188" s="114">
        <f t="shared" si="26"/>
        <v>17248347.91</v>
      </c>
      <c r="I188" s="72">
        <f t="shared" si="100"/>
        <v>95.966014150250544</v>
      </c>
      <c r="J188" s="72">
        <f t="shared" si="101"/>
        <v>23708404.52</v>
      </c>
      <c r="K188" s="72">
        <f t="shared" si="108"/>
        <v>31.460408407289542</v>
      </c>
    </row>
    <row r="189" spans="1:12" ht="68.25" customHeight="1" x14ac:dyDescent="0.2">
      <c r="A189" s="29">
        <v>2285839</v>
      </c>
      <c r="B189" s="27" t="s">
        <v>47</v>
      </c>
      <c r="C189" s="104">
        <v>147391356.93000001</v>
      </c>
      <c r="D189" s="28">
        <v>6920862.0700000003</v>
      </c>
      <c r="E189" s="28">
        <v>34422700</v>
      </c>
      <c r="F189" s="28">
        <v>34218718.530000001</v>
      </c>
      <c r="G189" s="28">
        <v>193291</v>
      </c>
      <c r="H189" s="114">
        <f t="shared" si="26"/>
        <v>34412009.530000001</v>
      </c>
      <c r="I189" s="72">
        <f t="shared" si="100"/>
        <v>99.968943545974028</v>
      </c>
      <c r="J189" s="72">
        <f t="shared" si="101"/>
        <v>41332871.600000001</v>
      </c>
      <c r="K189" s="72">
        <f t="shared" si="108"/>
        <v>28.042941228657021</v>
      </c>
    </row>
    <row r="190" spans="1:12" ht="68.25" customHeight="1" x14ac:dyDescent="0.2">
      <c r="A190" s="29">
        <v>2286124</v>
      </c>
      <c r="B190" s="27" t="s">
        <v>220</v>
      </c>
      <c r="C190" s="104">
        <v>192393587.56999999</v>
      </c>
      <c r="D190" s="28">
        <v>0</v>
      </c>
      <c r="E190" s="28">
        <v>248984</v>
      </c>
      <c r="F190" s="28">
        <v>2800</v>
      </c>
      <c r="G190" s="28">
        <v>221453</v>
      </c>
      <c r="H190" s="28">
        <f t="shared" si="26"/>
        <v>224253</v>
      </c>
      <c r="I190" s="72">
        <f t="shared" ref="I190:I191" si="109">H190/E190%</f>
        <v>90.067233235870575</v>
      </c>
      <c r="J190" s="72">
        <f t="shared" ref="J190:J191" si="110">D190+H190</f>
        <v>224253</v>
      </c>
      <c r="K190" s="72">
        <f t="shared" ref="K190:K191" si="111">J190/C190%</f>
        <v>0.11655949807495967</v>
      </c>
    </row>
    <row r="191" spans="1:12" ht="93" customHeight="1" x14ac:dyDescent="0.2">
      <c r="A191" s="29">
        <v>2327370</v>
      </c>
      <c r="B191" s="27" t="s">
        <v>221</v>
      </c>
      <c r="C191" s="104">
        <v>7154778.21</v>
      </c>
      <c r="D191" s="28">
        <v>0</v>
      </c>
      <c r="E191" s="28">
        <v>6566579</v>
      </c>
      <c r="F191" s="28">
        <v>862729.7</v>
      </c>
      <c r="G191" s="28">
        <v>4417542</v>
      </c>
      <c r="H191" s="114">
        <f t="shared" si="26"/>
        <v>5280271.7</v>
      </c>
      <c r="I191" s="72">
        <f t="shared" si="109"/>
        <v>80.411302445306774</v>
      </c>
      <c r="J191" s="72">
        <f t="shared" si="110"/>
        <v>5280271.7</v>
      </c>
      <c r="K191" s="72">
        <f t="shared" si="111"/>
        <v>73.800634275705946</v>
      </c>
    </row>
    <row r="192" spans="1:12" ht="54.75" customHeight="1" x14ac:dyDescent="0.2">
      <c r="A192" s="29">
        <v>2335179</v>
      </c>
      <c r="B192" s="27" t="s">
        <v>15</v>
      </c>
      <c r="C192" s="104">
        <v>130711204.76000001</v>
      </c>
      <c r="D192" s="28">
        <v>31589916.670000002</v>
      </c>
      <c r="E192" s="28">
        <v>14881811</v>
      </c>
      <c r="F192" s="28">
        <v>11261998.09</v>
      </c>
      <c r="G192" s="28">
        <v>3570746</v>
      </c>
      <c r="H192" s="114">
        <f t="shared" si="26"/>
        <v>14832744.09</v>
      </c>
      <c r="I192" s="72">
        <f t="shared" si="100"/>
        <v>99.670289388838498</v>
      </c>
      <c r="J192" s="72">
        <f t="shared" si="101"/>
        <v>46422660.760000005</v>
      </c>
      <c r="K192" s="72">
        <f t="shared" si="108"/>
        <v>35.515440964098723</v>
      </c>
    </row>
    <row r="193" spans="1:11" ht="60.75" customHeight="1" x14ac:dyDescent="0.2">
      <c r="A193" s="29">
        <v>2335476</v>
      </c>
      <c r="B193" s="27" t="s">
        <v>61</v>
      </c>
      <c r="C193" s="104">
        <v>31572595.120000001</v>
      </c>
      <c r="D193" s="28">
        <v>1120936.1599999999</v>
      </c>
      <c r="E193" s="28">
        <v>10463862</v>
      </c>
      <c r="F193" s="28">
        <v>197136.75</v>
      </c>
      <c r="G193" s="28"/>
      <c r="H193" s="28">
        <f t="shared" si="26"/>
        <v>197136.75</v>
      </c>
      <c r="I193" s="72">
        <f t="shared" si="100"/>
        <v>1.8839769675861551</v>
      </c>
      <c r="J193" s="72">
        <f t="shared" si="101"/>
        <v>1318072.9099999999</v>
      </c>
      <c r="K193" s="72">
        <f t="shared" si="108"/>
        <v>4.174737315669856</v>
      </c>
    </row>
    <row r="194" spans="1:11" ht="59.25" customHeight="1" x14ac:dyDescent="0.2">
      <c r="A194" s="29">
        <v>2343128</v>
      </c>
      <c r="B194" s="27" t="s">
        <v>16</v>
      </c>
      <c r="C194" s="104">
        <v>41373950.840000004</v>
      </c>
      <c r="D194" s="28">
        <v>4997793.68</v>
      </c>
      <c r="E194" s="28">
        <v>3562262</v>
      </c>
      <c r="F194" s="28">
        <v>882017.35</v>
      </c>
      <c r="G194" s="28">
        <v>8000</v>
      </c>
      <c r="H194" s="28">
        <f t="shared" si="26"/>
        <v>890017.35</v>
      </c>
      <c r="I194" s="72">
        <f t="shared" si="100"/>
        <v>24.984612305327342</v>
      </c>
      <c r="J194" s="72">
        <f t="shared" si="101"/>
        <v>5887811.0299999993</v>
      </c>
      <c r="K194" s="72">
        <f t="shared" si="108"/>
        <v>14.230719838115412</v>
      </c>
    </row>
    <row r="195" spans="1:11" ht="81.75" customHeight="1" x14ac:dyDescent="0.2">
      <c r="A195" s="29">
        <v>2343407</v>
      </c>
      <c r="B195" s="27" t="s">
        <v>30</v>
      </c>
      <c r="C195" s="104">
        <v>81057820.730000004</v>
      </c>
      <c r="D195" s="28">
        <v>55351965.300000004</v>
      </c>
      <c r="E195" s="28">
        <v>5991563</v>
      </c>
      <c r="F195" s="28">
        <v>3631890.13</v>
      </c>
      <c r="G195" s="28">
        <v>68071</v>
      </c>
      <c r="H195" s="28">
        <f t="shared" si="26"/>
        <v>3699961.13</v>
      </c>
      <c r="I195" s="72">
        <f t="shared" si="100"/>
        <v>61.752853637690201</v>
      </c>
      <c r="J195" s="72">
        <f t="shared" si="101"/>
        <v>59051926.430000007</v>
      </c>
      <c r="K195" s="72">
        <f t="shared" si="108"/>
        <v>72.851608762958662</v>
      </c>
    </row>
    <row r="196" spans="1:11" ht="54.75" customHeight="1" x14ac:dyDescent="0.2">
      <c r="A196" s="29">
        <v>2344420</v>
      </c>
      <c r="B196" s="27" t="s">
        <v>31</v>
      </c>
      <c r="C196" s="104">
        <v>42099377</v>
      </c>
      <c r="D196" s="28">
        <v>16054099.300000001</v>
      </c>
      <c r="E196" s="28">
        <v>4996852</v>
      </c>
      <c r="F196" s="28">
        <v>2996636.68</v>
      </c>
      <c r="G196" s="28">
        <v>705407</v>
      </c>
      <c r="H196" s="28">
        <f t="shared" si="26"/>
        <v>3702043.68</v>
      </c>
      <c r="I196" s="72">
        <f t="shared" si="100"/>
        <v>74.087519102026647</v>
      </c>
      <c r="J196" s="72">
        <f t="shared" si="101"/>
        <v>19756142.98</v>
      </c>
      <c r="K196" s="72">
        <f t="shared" si="108"/>
        <v>46.927399852021566</v>
      </c>
    </row>
    <row r="197" spans="1:11" ht="84.75" customHeight="1" x14ac:dyDescent="0.2">
      <c r="A197" s="29">
        <v>2344910</v>
      </c>
      <c r="B197" s="27" t="s">
        <v>243</v>
      </c>
      <c r="C197" s="104">
        <v>162372097.30000001</v>
      </c>
      <c r="D197" s="28">
        <v>0</v>
      </c>
      <c r="E197" s="28">
        <v>300000</v>
      </c>
      <c r="F197" s="28">
        <v>55000</v>
      </c>
      <c r="G197" s="28">
        <v>49000</v>
      </c>
      <c r="H197" s="28">
        <f t="shared" si="26"/>
        <v>104000</v>
      </c>
      <c r="I197" s="72">
        <f t="shared" ref="I197" si="112">H197/E197%</f>
        <v>34.666666666666664</v>
      </c>
      <c r="J197" s="72">
        <f t="shared" ref="J197" si="113">D197+H197</f>
        <v>104000</v>
      </c>
      <c r="K197" s="72">
        <f t="shared" ref="K197" si="114">J197/C197%</f>
        <v>6.4050413666732864E-2</v>
      </c>
    </row>
    <row r="198" spans="1:11" ht="65.25" customHeight="1" x14ac:dyDescent="0.2">
      <c r="A198" s="29">
        <v>2346750</v>
      </c>
      <c r="B198" s="27" t="s">
        <v>88</v>
      </c>
      <c r="C198" s="104">
        <v>180196048.13</v>
      </c>
      <c r="D198" s="28">
        <v>1355379.57</v>
      </c>
      <c r="E198" s="28">
        <v>859513</v>
      </c>
      <c r="F198" s="28">
        <v>824899.99</v>
      </c>
      <c r="G198" s="28"/>
      <c r="H198" s="28">
        <f t="shared" si="26"/>
        <v>824899.99</v>
      </c>
      <c r="I198" s="72">
        <f t="shared" si="100"/>
        <v>95.972950961765562</v>
      </c>
      <c r="J198" s="72">
        <f t="shared" si="101"/>
        <v>2180279.56</v>
      </c>
      <c r="K198" s="72">
        <f t="shared" si="108"/>
        <v>1.2099485991097136</v>
      </c>
    </row>
    <row r="199" spans="1:11" ht="69" customHeight="1" x14ac:dyDescent="0.2">
      <c r="A199" s="29">
        <v>2354781</v>
      </c>
      <c r="B199" s="27" t="s">
        <v>32</v>
      </c>
      <c r="C199" s="104">
        <v>342912239.07999998</v>
      </c>
      <c r="D199" s="28">
        <v>136910751.75999999</v>
      </c>
      <c r="E199" s="28">
        <v>54737854</v>
      </c>
      <c r="F199" s="28">
        <v>43413671.799999997</v>
      </c>
      <c r="G199" s="28">
        <v>4548614</v>
      </c>
      <c r="H199" s="28">
        <f t="shared" si="26"/>
        <v>47962285.799999997</v>
      </c>
      <c r="I199" s="72">
        <f t="shared" si="100"/>
        <v>87.621786926465902</v>
      </c>
      <c r="J199" s="72">
        <f t="shared" si="101"/>
        <v>184873037.56</v>
      </c>
      <c r="K199" s="72">
        <f t="shared" si="108"/>
        <v>53.91263900524411</v>
      </c>
    </row>
    <row r="200" spans="1:11" ht="57.75" customHeight="1" x14ac:dyDescent="0.2">
      <c r="A200" s="29">
        <v>2372478</v>
      </c>
      <c r="B200" s="27" t="s">
        <v>33</v>
      </c>
      <c r="C200" s="104">
        <v>36876012.670000002</v>
      </c>
      <c r="D200" s="28">
        <v>23744650.34</v>
      </c>
      <c r="E200" s="28">
        <v>6591031</v>
      </c>
      <c r="F200" s="28">
        <v>5130686.76</v>
      </c>
      <c r="G200" s="28">
        <v>38387</v>
      </c>
      <c r="H200" s="28">
        <f t="shared" ref="H200:H263" si="115">SUM(F200:G200)</f>
        <v>5169073.76</v>
      </c>
      <c r="I200" s="72">
        <f t="shared" si="100"/>
        <v>78.425875405532153</v>
      </c>
      <c r="J200" s="72">
        <f t="shared" si="101"/>
        <v>28913724.100000001</v>
      </c>
      <c r="K200" s="72">
        <f t="shared" si="108"/>
        <v>78.407945996619048</v>
      </c>
    </row>
    <row r="201" spans="1:11" ht="64.5" customHeight="1" x14ac:dyDescent="0.2">
      <c r="A201" s="29">
        <v>2381374</v>
      </c>
      <c r="B201" s="27" t="s">
        <v>89</v>
      </c>
      <c r="C201" s="104">
        <v>119876685.40000001</v>
      </c>
      <c r="D201" s="28">
        <v>1223117.1100000001</v>
      </c>
      <c r="E201" s="28">
        <v>317533</v>
      </c>
      <c r="F201" s="28">
        <v>294400</v>
      </c>
      <c r="G201" s="28"/>
      <c r="H201" s="28">
        <f t="shared" si="115"/>
        <v>294400</v>
      </c>
      <c r="I201" s="72">
        <f t="shared" ref="I201:I204" si="116">H201/E201%</f>
        <v>92.714772952732474</v>
      </c>
      <c r="J201" s="72">
        <f t="shared" ref="J201:J204" si="117">D201+H201</f>
        <v>1517517.11</v>
      </c>
      <c r="K201" s="72">
        <f t="shared" ref="K201:K204" si="118">J201/C201%</f>
        <v>1.2658984563482101</v>
      </c>
    </row>
    <row r="202" spans="1:11" ht="64.5" customHeight="1" x14ac:dyDescent="0.2">
      <c r="A202" s="29">
        <v>2386577</v>
      </c>
      <c r="B202" s="27" t="s">
        <v>253</v>
      </c>
      <c r="C202" s="104"/>
      <c r="D202" s="28">
        <v>2891888.68</v>
      </c>
      <c r="E202" s="28">
        <v>25189</v>
      </c>
      <c r="F202" s="28">
        <v>25189</v>
      </c>
      <c r="G202" s="28"/>
      <c r="H202" s="28">
        <f t="shared" si="115"/>
        <v>25189</v>
      </c>
      <c r="I202" s="72">
        <f t="shared" si="116"/>
        <v>100</v>
      </c>
      <c r="J202" s="72">
        <f t="shared" si="117"/>
        <v>2917077.68</v>
      </c>
      <c r="K202" s="72"/>
    </row>
    <row r="203" spans="1:11" ht="64.5" customHeight="1" x14ac:dyDescent="0.2">
      <c r="A203" s="29">
        <v>2409087</v>
      </c>
      <c r="B203" s="27" t="s">
        <v>90</v>
      </c>
      <c r="C203" s="104">
        <v>6026581.2699999996</v>
      </c>
      <c r="D203" s="28">
        <v>324156.15999999997</v>
      </c>
      <c r="E203" s="28">
        <v>5399648</v>
      </c>
      <c r="F203" s="28">
        <v>3975062.63</v>
      </c>
      <c r="G203" s="28">
        <v>156193</v>
      </c>
      <c r="H203" s="28">
        <f t="shared" si="115"/>
        <v>4131255.63</v>
      </c>
      <c r="I203" s="72">
        <f t="shared" si="116"/>
        <v>76.509721189233076</v>
      </c>
      <c r="J203" s="72">
        <f t="shared" si="117"/>
        <v>4455411.79</v>
      </c>
      <c r="K203" s="72">
        <f t="shared" si="118"/>
        <v>73.929340539698728</v>
      </c>
    </row>
    <row r="204" spans="1:11" ht="64.5" customHeight="1" x14ac:dyDescent="0.2">
      <c r="A204" s="29">
        <v>2412981</v>
      </c>
      <c r="B204" s="27" t="s">
        <v>91</v>
      </c>
      <c r="C204" s="104">
        <v>6929065.5800000001</v>
      </c>
      <c r="D204" s="28">
        <v>2114205.19</v>
      </c>
      <c r="E204" s="28">
        <v>4393117</v>
      </c>
      <c r="F204" s="28">
        <v>1576431.78</v>
      </c>
      <c r="G204" s="28"/>
      <c r="H204" s="28">
        <f t="shared" si="115"/>
        <v>1576431.78</v>
      </c>
      <c r="I204" s="72">
        <f t="shared" si="116"/>
        <v>35.884129195739611</v>
      </c>
      <c r="J204" s="72">
        <f t="shared" si="117"/>
        <v>3690636.9699999997</v>
      </c>
      <c r="K204" s="72">
        <f t="shared" si="118"/>
        <v>53.263126570090847</v>
      </c>
    </row>
    <row r="205" spans="1:11" ht="79.5" customHeight="1" x14ac:dyDescent="0.2">
      <c r="A205" s="29">
        <v>2414624</v>
      </c>
      <c r="B205" s="27" t="s">
        <v>48</v>
      </c>
      <c r="C205" s="104">
        <v>994445287</v>
      </c>
      <c r="D205" s="28">
        <v>11079728.390000001</v>
      </c>
      <c r="E205" s="28">
        <v>45161416</v>
      </c>
      <c r="F205" s="28">
        <v>5030654.8499999996</v>
      </c>
      <c r="G205" s="28">
        <v>611580</v>
      </c>
      <c r="H205" s="28">
        <f t="shared" si="115"/>
        <v>5642234.8499999996</v>
      </c>
      <c r="I205" s="72">
        <f t="shared" si="100"/>
        <v>12.493485257415312</v>
      </c>
      <c r="J205" s="72">
        <f t="shared" si="101"/>
        <v>16721963.24</v>
      </c>
      <c r="K205" s="72">
        <f t="shared" si="108"/>
        <v>1.6815367782018562</v>
      </c>
    </row>
    <row r="206" spans="1:11" ht="30" customHeight="1" x14ac:dyDescent="0.2">
      <c r="A206" s="29">
        <v>2416127</v>
      </c>
      <c r="B206" s="27" t="s">
        <v>42</v>
      </c>
      <c r="C206" s="28">
        <v>69177499</v>
      </c>
      <c r="D206" s="28">
        <v>6243045</v>
      </c>
      <c r="E206" s="28">
        <v>3656996</v>
      </c>
      <c r="F206" s="28">
        <v>3656996</v>
      </c>
      <c r="G206" s="28"/>
      <c r="H206" s="28">
        <f t="shared" si="115"/>
        <v>3656996</v>
      </c>
      <c r="I206" s="72">
        <f t="shared" si="100"/>
        <v>100</v>
      </c>
      <c r="J206" s="72">
        <f t="shared" si="101"/>
        <v>9900041</v>
      </c>
      <c r="K206" s="72">
        <f t="shared" si="108"/>
        <v>14.311071003015012</v>
      </c>
    </row>
    <row r="207" spans="1:11" ht="60" x14ac:dyDescent="0.2">
      <c r="A207" s="29">
        <v>2426613</v>
      </c>
      <c r="B207" s="27" t="s">
        <v>108</v>
      </c>
      <c r="C207" s="28">
        <v>704574</v>
      </c>
      <c r="D207" s="28">
        <v>55068</v>
      </c>
      <c r="E207" s="28">
        <v>113824</v>
      </c>
      <c r="F207" s="28">
        <v>700</v>
      </c>
      <c r="G207" s="28">
        <v>50</v>
      </c>
      <c r="H207" s="28">
        <f t="shared" si="115"/>
        <v>750</v>
      </c>
      <c r="I207" s="72">
        <f t="shared" ref="I207" si="119">H207/E207%</f>
        <v>0.65891200449817267</v>
      </c>
      <c r="J207" s="72">
        <f t="shared" ref="J207" si="120">D207+H207</f>
        <v>55818</v>
      </c>
      <c r="K207" s="72">
        <f t="shared" ref="K207" si="121">J207/C207%</f>
        <v>7.9222338604603637</v>
      </c>
    </row>
    <row r="208" spans="1:11" ht="60" x14ac:dyDescent="0.2">
      <c r="A208" s="29">
        <v>2426624</v>
      </c>
      <c r="B208" s="27" t="s">
        <v>109</v>
      </c>
      <c r="C208" s="28">
        <v>1203398</v>
      </c>
      <c r="D208" s="28">
        <v>53553</v>
      </c>
      <c r="E208" s="28">
        <v>163200</v>
      </c>
      <c r="F208" s="28">
        <v>700</v>
      </c>
      <c r="G208" s="28">
        <v>50</v>
      </c>
      <c r="H208" s="28">
        <f t="shared" si="115"/>
        <v>750</v>
      </c>
      <c r="I208" s="72">
        <f t="shared" ref="I208:I210" si="122">H208/E208%</f>
        <v>0.45955882352941174</v>
      </c>
      <c r="J208" s="72">
        <f t="shared" ref="J208:J210" si="123">D208+H208</f>
        <v>54303</v>
      </c>
      <c r="K208" s="72">
        <f t="shared" ref="K208:K210" si="124">J208/C208%</f>
        <v>4.5124721829353218</v>
      </c>
    </row>
    <row r="209" spans="1:11" ht="54.75" customHeight="1" x14ac:dyDescent="0.2">
      <c r="A209" s="132">
        <v>2426642</v>
      </c>
      <c r="B209" s="27" t="s">
        <v>110</v>
      </c>
      <c r="C209" s="28">
        <v>2311285</v>
      </c>
      <c r="D209" s="28">
        <v>59150</v>
      </c>
      <c r="E209" s="28">
        <v>150344</v>
      </c>
      <c r="F209" s="28">
        <v>700</v>
      </c>
      <c r="G209" s="28">
        <v>50</v>
      </c>
      <c r="H209" s="28">
        <f t="shared" si="115"/>
        <v>750</v>
      </c>
      <c r="I209" s="72">
        <f t="shared" si="122"/>
        <v>0.49885595700526791</v>
      </c>
      <c r="J209" s="72">
        <f t="shared" si="123"/>
        <v>59900</v>
      </c>
      <c r="K209" s="72">
        <f t="shared" si="124"/>
        <v>2.5916319276939022</v>
      </c>
    </row>
    <row r="210" spans="1:11" ht="63.75" customHeight="1" x14ac:dyDescent="0.2">
      <c r="A210" s="29">
        <v>2426646</v>
      </c>
      <c r="B210" s="27" t="s">
        <v>111</v>
      </c>
      <c r="C210" s="28">
        <v>2204980</v>
      </c>
      <c r="D210" s="28">
        <v>53526</v>
      </c>
      <c r="E210" s="28">
        <v>158936</v>
      </c>
      <c r="F210" s="28">
        <v>700</v>
      </c>
      <c r="G210" s="28">
        <v>50</v>
      </c>
      <c r="H210" s="28">
        <f t="shared" si="115"/>
        <v>750</v>
      </c>
      <c r="I210" s="72">
        <f t="shared" si="122"/>
        <v>0.47188805556953745</v>
      </c>
      <c r="J210" s="72">
        <f t="shared" si="123"/>
        <v>54276</v>
      </c>
      <c r="K210" s="72">
        <f t="shared" si="124"/>
        <v>2.4615189253417267</v>
      </c>
    </row>
    <row r="211" spans="1:11" ht="63.75" customHeight="1" x14ac:dyDescent="0.2">
      <c r="A211" s="29" t="s">
        <v>369</v>
      </c>
      <c r="B211" s="27" t="s">
        <v>355</v>
      </c>
      <c r="C211" s="28">
        <v>121327745.22</v>
      </c>
      <c r="D211" s="28">
        <v>1858257.31</v>
      </c>
      <c r="E211" s="28">
        <v>12980</v>
      </c>
      <c r="F211" s="28"/>
      <c r="G211" s="28"/>
      <c r="H211" s="28">
        <f t="shared" si="115"/>
        <v>0</v>
      </c>
      <c r="I211" s="72">
        <f t="shared" ref="I211" si="125">H211/E211%</f>
        <v>0</v>
      </c>
      <c r="J211" s="72">
        <f t="shared" ref="J211" si="126">D211+H211</f>
        <v>1858257.31</v>
      </c>
      <c r="K211" s="72">
        <f t="shared" ref="K211" si="127">J211/C211%</f>
        <v>1.5316012892438389</v>
      </c>
    </row>
    <row r="212" spans="1:11" ht="81" customHeight="1" x14ac:dyDescent="0.2">
      <c r="A212" s="29">
        <v>2427376</v>
      </c>
      <c r="B212" s="27" t="s">
        <v>244</v>
      </c>
      <c r="C212" s="28">
        <v>163197445.93000001</v>
      </c>
      <c r="D212" s="28">
        <v>1087417.6000000001</v>
      </c>
      <c r="E212" s="28">
        <v>244355</v>
      </c>
      <c r="F212" s="28">
        <v>13891</v>
      </c>
      <c r="G212" s="28">
        <v>139053</v>
      </c>
      <c r="H212" s="28">
        <f t="shared" si="115"/>
        <v>152944</v>
      </c>
      <c r="I212" s="72">
        <f t="shared" ref="I212:I213" si="128">H212/E212%</f>
        <v>62.590902580262316</v>
      </c>
      <c r="J212" s="72">
        <f t="shared" ref="J212:J213" si="129">D212+H212</f>
        <v>1240361.6000000001</v>
      </c>
      <c r="K212" s="72">
        <f t="shared" ref="K212:K213" si="130">J212/C212%</f>
        <v>0.76003738473457871</v>
      </c>
    </row>
    <row r="213" spans="1:11" ht="84.75" customHeight="1" x14ac:dyDescent="0.2">
      <c r="A213" s="29">
        <v>2427400</v>
      </c>
      <c r="B213" s="27" t="s">
        <v>245</v>
      </c>
      <c r="C213" s="28">
        <v>138062730.03</v>
      </c>
      <c r="D213" s="28">
        <v>0</v>
      </c>
      <c r="E213" s="28">
        <v>30000</v>
      </c>
      <c r="F213" s="28">
        <v>0</v>
      </c>
      <c r="G213" s="28"/>
      <c r="H213" s="28">
        <f t="shared" si="115"/>
        <v>0</v>
      </c>
      <c r="I213" s="72">
        <f t="shared" si="128"/>
        <v>0</v>
      </c>
      <c r="J213" s="72">
        <f t="shared" si="129"/>
        <v>0</v>
      </c>
      <c r="K213" s="72">
        <f t="shared" si="130"/>
        <v>0</v>
      </c>
    </row>
    <row r="214" spans="1:11" ht="63.75" customHeight="1" x14ac:dyDescent="0.2">
      <c r="A214" s="29">
        <v>2428425</v>
      </c>
      <c r="B214" s="27" t="s">
        <v>92</v>
      </c>
      <c r="C214" s="28">
        <v>1410518.55</v>
      </c>
      <c r="D214" s="28">
        <v>1306085.49</v>
      </c>
      <c r="E214" s="28">
        <v>54000</v>
      </c>
      <c r="F214" s="28">
        <v>46363</v>
      </c>
      <c r="G214" s="28"/>
      <c r="H214" s="28">
        <f t="shared" si="115"/>
        <v>46363</v>
      </c>
      <c r="I214" s="72">
        <f t="shared" ref="I214" si="131">H214/E214%</f>
        <v>85.857407407407408</v>
      </c>
      <c r="J214" s="72">
        <f t="shared" ref="J214" si="132">D214+H214</f>
        <v>1352448.49</v>
      </c>
      <c r="K214" s="72">
        <f t="shared" ref="K214" si="133">J214/C214%</f>
        <v>95.883070095037041</v>
      </c>
    </row>
    <row r="215" spans="1:11" ht="94.5" customHeight="1" x14ac:dyDescent="0.2">
      <c r="A215" s="29">
        <v>2430241</v>
      </c>
      <c r="B215" s="27" t="s">
        <v>49</v>
      </c>
      <c r="C215" s="105">
        <v>54842694</v>
      </c>
      <c r="D215" s="28">
        <v>35000</v>
      </c>
      <c r="E215" s="28">
        <v>235000</v>
      </c>
      <c r="F215" s="28">
        <v>235000</v>
      </c>
      <c r="G215" s="28"/>
      <c r="H215" s="28">
        <f t="shared" si="115"/>
        <v>235000</v>
      </c>
      <c r="I215" s="72">
        <f t="shared" si="100"/>
        <v>100</v>
      </c>
      <c r="J215" s="72">
        <f t="shared" si="101"/>
        <v>270000</v>
      </c>
      <c r="K215" s="72">
        <f t="shared" si="108"/>
        <v>0.49231717172755962</v>
      </c>
    </row>
    <row r="216" spans="1:11" ht="55.5" customHeight="1" x14ac:dyDescent="0.2">
      <c r="A216" s="132">
        <v>2430246</v>
      </c>
      <c r="B216" s="27" t="s">
        <v>51</v>
      </c>
      <c r="C216" s="28">
        <v>230676144.09999999</v>
      </c>
      <c r="D216" s="28">
        <v>12793688</v>
      </c>
      <c r="E216" s="28">
        <v>14402502</v>
      </c>
      <c r="F216" s="28">
        <v>14402501</v>
      </c>
      <c r="G216" s="28"/>
      <c r="H216" s="28">
        <f t="shared" si="115"/>
        <v>14402501</v>
      </c>
      <c r="I216" s="72">
        <f t="shared" si="100"/>
        <v>99.999993056761951</v>
      </c>
      <c r="J216" s="72">
        <f t="shared" si="101"/>
        <v>27196189</v>
      </c>
      <c r="K216" s="72">
        <f t="shared" si="108"/>
        <v>11.789770938866669</v>
      </c>
    </row>
    <row r="217" spans="1:11" ht="63.75" customHeight="1" x14ac:dyDescent="0.2">
      <c r="A217" s="29">
        <v>2430247</v>
      </c>
      <c r="B217" s="27" t="s">
        <v>52</v>
      </c>
      <c r="C217" s="28">
        <v>70717951</v>
      </c>
      <c r="D217" s="28">
        <v>0</v>
      </c>
      <c r="E217" s="28">
        <v>7500</v>
      </c>
      <c r="F217" s="28">
        <v>7500</v>
      </c>
      <c r="G217" s="28"/>
      <c r="H217" s="28">
        <f t="shared" si="115"/>
        <v>7500</v>
      </c>
      <c r="I217" s="72">
        <f t="shared" si="100"/>
        <v>100</v>
      </c>
      <c r="J217" s="72">
        <f t="shared" si="101"/>
        <v>7500</v>
      </c>
      <c r="K217" s="72">
        <f t="shared" si="108"/>
        <v>1.0605510897791708E-2</v>
      </c>
    </row>
    <row r="218" spans="1:11" ht="63.75" customHeight="1" x14ac:dyDescent="0.2">
      <c r="A218" s="29">
        <v>2447725</v>
      </c>
      <c r="B218" s="27" t="s">
        <v>93</v>
      </c>
      <c r="C218" s="28">
        <v>2172962.84</v>
      </c>
      <c r="D218" s="28">
        <v>1656775.64</v>
      </c>
      <c r="E218" s="28">
        <v>393000</v>
      </c>
      <c r="F218" s="28">
        <v>154000</v>
      </c>
      <c r="G218" s="28"/>
      <c r="H218" s="28">
        <f t="shared" si="115"/>
        <v>154000</v>
      </c>
      <c r="I218" s="72">
        <f t="shared" ref="I218:I219" si="134">H218/E218%</f>
        <v>39.185750636132319</v>
      </c>
      <c r="J218" s="72">
        <f t="shared" ref="J218:J219" si="135">D218+H218</f>
        <v>1810775.64</v>
      </c>
      <c r="K218" s="72">
        <f t="shared" ref="K218:K219" si="136">J218/C218%</f>
        <v>83.332103369057151</v>
      </c>
    </row>
    <row r="219" spans="1:11" ht="63.75" customHeight="1" x14ac:dyDescent="0.2">
      <c r="A219" s="29">
        <v>2451748</v>
      </c>
      <c r="B219" s="27" t="s">
        <v>94</v>
      </c>
      <c r="C219" s="28">
        <v>6076105.1699999999</v>
      </c>
      <c r="D219" s="28">
        <v>1527038.1</v>
      </c>
      <c r="E219" s="28">
        <v>4549066</v>
      </c>
      <c r="F219" s="28">
        <v>789909.91999999993</v>
      </c>
      <c r="G219" s="28">
        <v>186675</v>
      </c>
      <c r="H219" s="28">
        <f t="shared" si="115"/>
        <v>976584.91999999993</v>
      </c>
      <c r="I219" s="72">
        <f t="shared" si="134"/>
        <v>21.467811634300311</v>
      </c>
      <c r="J219" s="72">
        <f t="shared" si="135"/>
        <v>2503623.02</v>
      </c>
      <c r="K219" s="72">
        <f t="shared" si="136"/>
        <v>41.204405617620345</v>
      </c>
    </row>
    <row r="220" spans="1:11" ht="60.75" customHeight="1" x14ac:dyDescent="0.2">
      <c r="A220" s="29">
        <v>2466074</v>
      </c>
      <c r="B220" s="27" t="s">
        <v>53</v>
      </c>
      <c r="C220" s="28">
        <v>53822537.07</v>
      </c>
      <c r="D220" s="28">
        <v>3600</v>
      </c>
      <c r="E220" s="28">
        <v>8400</v>
      </c>
      <c r="F220" s="28">
        <v>8400</v>
      </c>
      <c r="G220" s="28"/>
      <c r="H220" s="28">
        <f t="shared" si="115"/>
        <v>8400</v>
      </c>
      <c r="I220" s="72">
        <f t="shared" si="100"/>
        <v>100</v>
      </c>
      <c r="J220" s="72">
        <f t="shared" si="101"/>
        <v>12000</v>
      </c>
      <c r="K220" s="72">
        <f t="shared" si="108"/>
        <v>2.2295493028121574E-2</v>
      </c>
    </row>
    <row r="221" spans="1:11" ht="62.25" customHeight="1" x14ac:dyDescent="0.2">
      <c r="A221" s="132">
        <v>2466086</v>
      </c>
      <c r="B221" s="27" t="s">
        <v>54</v>
      </c>
      <c r="C221" s="28">
        <v>86240917.75</v>
      </c>
      <c r="D221" s="28">
        <v>3600</v>
      </c>
      <c r="E221" s="28">
        <v>8400</v>
      </c>
      <c r="F221" s="28">
        <v>8400</v>
      </c>
      <c r="G221" s="28"/>
      <c r="H221" s="28">
        <f t="shared" si="115"/>
        <v>8400</v>
      </c>
      <c r="I221" s="72">
        <f t="shared" si="100"/>
        <v>100</v>
      </c>
      <c r="J221" s="72">
        <f t="shared" si="101"/>
        <v>12000</v>
      </c>
      <c r="K221" s="72">
        <f t="shared" si="108"/>
        <v>1.3914508696192533E-2</v>
      </c>
    </row>
    <row r="222" spans="1:11" ht="79.5" customHeight="1" x14ac:dyDescent="0.2">
      <c r="A222" s="29">
        <v>2466581</v>
      </c>
      <c r="B222" s="27" t="s">
        <v>56</v>
      </c>
      <c r="C222" s="28">
        <v>66140072.539999999</v>
      </c>
      <c r="D222" s="28">
        <v>3600</v>
      </c>
      <c r="E222" s="28">
        <v>8400</v>
      </c>
      <c r="F222" s="28">
        <v>8400</v>
      </c>
      <c r="G222" s="28"/>
      <c r="H222" s="28">
        <f t="shared" si="115"/>
        <v>8400</v>
      </c>
      <c r="I222" s="72">
        <f t="shared" si="100"/>
        <v>100</v>
      </c>
      <c r="J222" s="72">
        <f t="shared" si="101"/>
        <v>12000</v>
      </c>
      <c r="K222" s="72">
        <f t="shared" si="108"/>
        <v>1.8143312426430549E-2</v>
      </c>
    </row>
    <row r="223" spans="1:11" ht="69.75" customHeight="1" x14ac:dyDescent="0.2">
      <c r="A223" s="132">
        <v>2468105</v>
      </c>
      <c r="B223" s="27" t="s">
        <v>95</v>
      </c>
      <c r="C223" s="28">
        <v>3540000.52</v>
      </c>
      <c r="D223" s="113">
        <v>1300933.55</v>
      </c>
      <c r="E223" s="28">
        <v>1916474</v>
      </c>
      <c r="F223" s="28">
        <v>753897</v>
      </c>
      <c r="G223" s="28">
        <v>416885</v>
      </c>
      <c r="H223" s="28">
        <f t="shared" si="115"/>
        <v>1170782</v>
      </c>
      <c r="I223" s="72">
        <f t="shared" ref="I223" si="137">H223/E223%</f>
        <v>61.090419176049345</v>
      </c>
      <c r="J223" s="72">
        <f t="shared" ref="J223" si="138">D223+H223</f>
        <v>2471715.5499999998</v>
      </c>
      <c r="K223" s="72">
        <f t="shared" ref="K223" si="139">J223/C223%</f>
        <v>69.822462907434826</v>
      </c>
    </row>
    <row r="224" spans="1:11" ht="69.75" customHeight="1" x14ac:dyDescent="0.2">
      <c r="A224" s="29">
        <v>2469055</v>
      </c>
      <c r="B224" s="27" t="s">
        <v>96</v>
      </c>
      <c r="C224" s="28">
        <v>15967651.539999999</v>
      </c>
      <c r="D224" s="28">
        <v>0</v>
      </c>
      <c r="E224" s="28">
        <v>14847877</v>
      </c>
      <c r="F224" s="28">
        <v>8706424.5</v>
      </c>
      <c r="G224" s="28"/>
      <c r="H224" s="28">
        <f t="shared" si="115"/>
        <v>8706424.5</v>
      </c>
      <c r="I224" s="72">
        <f t="shared" ref="I224" si="140">H224/E224%</f>
        <v>58.637504203462896</v>
      </c>
      <c r="J224" s="72">
        <f t="shared" ref="J224" si="141">D224+H224</f>
        <v>8706424.5</v>
      </c>
      <c r="K224" s="72">
        <f t="shared" ref="K224" si="142">J224/C224%</f>
        <v>54.525391402673357</v>
      </c>
    </row>
    <row r="225" spans="1:11" ht="69.75" customHeight="1" x14ac:dyDescent="0.2">
      <c r="A225" s="29">
        <v>2469195</v>
      </c>
      <c r="B225" s="27" t="s">
        <v>232</v>
      </c>
      <c r="C225" s="28">
        <v>40985178.200000003</v>
      </c>
      <c r="D225" s="28">
        <v>0</v>
      </c>
      <c r="E225" s="28">
        <v>14201449</v>
      </c>
      <c r="F225" s="28">
        <v>82102</v>
      </c>
      <c r="G225" s="28">
        <v>14978</v>
      </c>
      <c r="H225" s="28">
        <f t="shared" si="115"/>
        <v>97080</v>
      </c>
      <c r="I225" s="72">
        <f t="shared" ref="I225" si="143">H225/E225%</f>
        <v>0.68359221654072067</v>
      </c>
      <c r="J225" s="72">
        <f t="shared" ref="J225" si="144">D225+H225</f>
        <v>97080</v>
      </c>
      <c r="K225" s="72">
        <f t="shared" ref="K225" si="145">J225/C225%</f>
        <v>0.23686611663920984</v>
      </c>
    </row>
    <row r="226" spans="1:11" ht="69.75" customHeight="1" x14ac:dyDescent="0.2">
      <c r="A226" s="29">
        <v>2474925</v>
      </c>
      <c r="B226" s="27" t="s">
        <v>233</v>
      </c>
      <c r="C226" s="28">
        <v>29851833.640000001</v>
      </c>
      <c r="D226" s="28">
        <v>31551.58</v>
      </c>
      <c r="E226" s="28">
        <v>1449300</v>
      </c>
      <c r="F226" s="28">
        <v>7073</v>
      </c>
      <c r="G226" s="28">
        <v>243882</v>
      </c>
      <c r="H226" s="28">
        <f t="shared" si="115"/>
        <v>250955</v>
      </c>
      <c r="I226" s="72">
        <f t="shared" ref="I226:I232" si="146">H226/E226%</f>
        <v>17.31560063478921</v>
      </c>
      <c r="J226" s="72">
        <f t="shared" ref="J226:J232" si="147">D226+H226</f>
        <v>282506.58</v>
      </c>
      <c r="K226" s="72">
        <f t="shared" ref="K226:K232" si="148">J226/C226%</f>
        <v>0.94636256990744771</v>
      </c>
    </row>
    <row r="227" spans="1:11" ht="76.5" customHeight="1" x14ac:dyDescent="0.2">
      <c r="A227" s="29">
        <v>2475091</v>
      </c>
      <c r="B227" s="27" t="s">
        <v>234</v>
      </c>
      <c r="C227" s="28">
        <v>4894744.22</v>
      </c>
      <c r="D227" s="28">
        <v>0</v>
      </c>
      <c r="E227" s="28">
        <v>639369</v>
      </c>
      <c r="F227" s="28">
        <v>22236</v>
      </c>
      <c r="G227" s="28">
        <v>112941</v>
      </c>
      <c r="H227" s="28">
        <f t="shared" si="115"/>
        <v>135177</v>
      </c>
      <c r="I227" s="72">
        <f t="shared" si="146"/>
        <v>21.142251188280948</v>
      </c>
      <c r="J227" s="72">
        <f t="shared" si="147"/>
        <v>135177</v>
      </c>
      <c r="K227" s="72">
        <f t="shared" si="148"/>
        <v>2.7616764824536633</v>
      </c>
    </row>
    <row r="228" spans="1:11" ht="69.75" customHeight="1" x14ac:dyDescent="0.2">
      <c r="A228" s="29">
        <v>2475435</v>
      </c>
      <c r="B228" s="27" t="s">
        <v>235</v>
      </c>
      <c r="C228" s="28">
        <v>20414109.120000001</v>
      </c>
      <c r="D228" s="28">
        <v>0</v>
      </c>
      <c r="E228" s="28">
        <v>1355943</v>
      </c>
      <c r="F228" s="28">
        <v>69000</v>
      </c>
      <c r="G228" s="28">
        <v>169000</v>
      </c>
      <c r="H228" s="28">
        <f t="shared" si="115"/>
        <v>238000</v>
      </c>
      <c r="I228" s="72">
        <f t="shared" si="146"/>
        <v>17.552360239331595</v>
      </c>
      <c r="J228" s="72">
        <f t="shared" si="147"/>
        <v>238000</v>
      </c>
      <c r="K228" s="72">
        <f t="shared" si="148"/>
        <v>1.1658603302302715</v>
      </c>
    </row>
    <row r="229" spans="1:11" ht="69.75" customHeight="1" x14ac:dyDescent="0.2">
      <c r="A229" s="29">
        <v>2479465</v>
      </c>
      <c r="B229" s="27" t="s">
        <v>236</v>
      </c>
      <c r="C229" s="28">
        <v>6973188.4100000001</v>
      </c>
      <c r="D229" s="28">
        <v>0</v>
      </c>
      <c r="E229" s="28">
        <v>493551</v>
      </c>
      <c r="F229" s="28">
        <v>288725</v>
      </c>
      <c r="G229" s="28">
        <v>130352</v>
      </c>
      <c r="H229" s="28">
        <f t="shared" si="115"/>
        <v>419077</v>
      </c>
      <c r="I229" s="72">
        <f t="shared" si="146"/>
        <v>84.910576617208761</v>
      </c>
      <c r="J229" s="72">
        <f t="shared" si="147"/>
        <v>419077</v>
      </c>
      <c r="K229" s="72">
        <f t="shared" si="148"/>
        <v>6.0098333123914545</v>
      </c>
    </row>
    <row r="230" spans="1:11" ht="69.75" customHeight="1" x14ac:dyDescent="0.2">
      <c r="A230" s="29">
        <v>2479733</v>
      </c>
      <c r="B230" s="27" t="s">
        <v>237</v>
      </c>
      <c r="C230" s="28">
        <v>4906465.0599999996</v>
      </c>
      <c r="D230" s="28">
        <v>0</v>
      </c>
      <c r="E230" s="28">
        <v>669368</v>
      </c>
      <c r="F230" s="28">
        <v>438546</v>
      </c>
      <c r="G230" s="28">
        <v>47000</v>
      </c>
      <c r="H230" s="28">
        <f t="shared" si="115"/>
        <v>485546</v>
      </c>
      <c r="I230" s="72">
        <f t="shared" si="146"/>
        <v>72.537976120758685</v>
      </c>
      <c r="J230" s="72">
        <f t="shared" si="147"/>
        <v>485546</v>
      </c>
      <c r="K230" s="72">
        <f t="shared" si="148"/>
        <v>9.8960451987810565</v>
      </c>
    </row>
    <row r="231" spans="1:11" ht="69.75" customHeight="1" x14ac:dyDescent="0.2">
      <c r="A231" s="29">
        <v>2479767</v>
      </c>
      <c r="B231" s="27" t="s">
        <v>238</v>
      </c>
      <c r="C231" s="28">
        <v>6110489.0199999996</v>
      </c>
      <c r="D231" s="28">
        <v>0</v>
      </c>
      <c r="E231" s="28">
        <v>669368</v>
      </c>
      <c r="F231" s="28">
        <v>0</v>
      </c>
      <c r="G231" s="28">
        <v>228866</v>
      </c>
      <c r="H231" s="28">
        <f t="shared" si="115"/>
        <v>228866</v>
      </c>
      <c r="I231" s="72">
        <f t="shared" si="146"/>
        <v>34.191356622963752</v>
      </c>
      <c r="J231" s="72">
        <f t="shared" si="147"/>
        <v>228866</v>
      </c>
      <c r="K231" s="72">
        <f t="shared" si="148"/>
        <v>3.7454612756999932</v>
      </c>
    </row>
    <row r="232" spans="1:11" ht="69.75" customHeight="1" x14ac:dyDescent="0.2">
      <c r="A232" s="29">
        <v>2479930</v>
      </c>
      <c r="B232" s="27" t="s">
        <v>239</v>
      </c>
      <c r="C232" s="28">
        <v>4756146.8600000003</v>
      </c>
      <c r="D232" s="28">
        <v>0</v>
      </c>
      <c r="E232" s="28">
        <v>649367</v>
      </c>
      <c r="F232" s="28">
        <v>25153</v>
      </c>
      <c r="G232" s="28">
        <v>81146</v>
      </c>
      <c r="H232" s="28">
        <f t="shared" si="115"/>
        <v>106299</v>
      </c>
      <c r="I232" s="72">
        <f t="shared" si="146"/>
        <v>16.369633812620599</v>
      </c>
      <c r="J232" s="72">
        <f t="shared" si="147"/>
        <v>106299</v>
      </c>
      <c r="K232" s="72">
        <f t="shared" si="148"/>
        <v>2.2349814488276758</v>
      </c>
    </row>
    <row r="233" spans="1:11" ht="69.75" customHeight="1" x14ac:dyDescent="0.2">
      <c r="A233" s="29">
        <v>2492499</v>
      </c>
      <c r="B233" s="27" t="s">
        <v>112</v>
      </c>
      <c r="C233" s="28">
        <v>28975013</v>
      </c>
      <c r="D233" s="28">
        <v>0</v>
      </c>
      <c r="E233" s="28">
        <v>22697729</v>
      </c>
      <c r="F233" s="28">
        <v>0</v>
      </c>
      <c r="G233" s="28"/>
      <c r="H233" s="28">
        <f t="shared" si="115"/>
        <v>0</v>
      </c>
      <c r="I233" s="72">
        <f t="shared" ref="I233" si="149">H233/E233%</f>
        <v>0</v>
      </c>
      <c r="J233" s="72">
        <f t="shared" ref="J233" si="150">D233+H233</f>
        <v>0</v>
      </c>
      <c r="K233" s="72">
        <f t="shared" ref="K233" si="151">J233/C233%</f>
        <v>0</v>
      </c>
    </row>
    <row r="234" spans="1:11" ht="56.25" customHeight="1" x14ac:dyDescent="0.2">
      <c r="A234" s="29">
        <v>2493697</v>
      </c>
      <c r="B234" s="27" t="s">
        <v>258</v>
      </c>
      <c r="C234" s="28">
        <v>5958557.5999999996</v>
      </c>
      <c r="D234" s="28">
        <v>0</v>
      </c>
      <c r="E234" s="28">
        <v>1393738</v>
      </c>
      <c r="F234" s="28">
        <v>0</v>
      </c>
      <c r="G234" s="28"/>
      <c r="H234" s="28">
        <f t="shared" si="115"/>
        <v>0</v>
      </c>
      <c r="I234" s="72">
        <f t="shared" ref="I234:I235" si="152">H234/E234%</f>
        <v>0</v>
      </c>
      <c r="J234" s="72">
        <f t="shared" ref="J234:J235" si="153">D234+H234</f>
        <v>0</v>
      </c>
      <c r="K234" s="72">
        <f t="shared" ref="K234:K235" si="154">J234/C234%</f>
        <v>0</v>
      </c>
    </row>
    <row r="235" spans="1:11" ht="59.25" customHeight="1" x14ac:dyDescent="0.2">
      <c r="A235" s="132">
        <v>2493698</v>
      </c>
      <c r="B235" s="27" t="s">
        <v>259</v>
      </c>
      <c r="C235" s="28">
        <v>4722284</v>
      </c>
      <c r="D235" s="28">
        <v>0</v>
      </c>
      <c r="E235" s="28">
        <v>1035375</v>
      </c>
      <c r="F235" s="28">
        <v>0</v>
      </c>
      <c r="G235" s="28"/>
      <c r="H235" s="28">
        <f t="shared" si="115"/>
        <v>0</v>
      </c>
      <c r="I235" s="72">
        <f t="shared" si="152"/>
        <v>0</v>
      </c>
      <c r="J235" s="72">
        <f t="shared" si="153"/>
        <v>0</v>
      </c>
      <c r="K235" s="72">
        <f t="shared" si="154"/>
        <v>0</v>
      </c>
    </row>
    <row r="236" spans="1:11" ht="60" customHeight="1" x14ac:dyDescent="0.2">
      <c r="A236" s="132">
        <v>2493706</v>
      </c>
      <c r="B236" s="27" t="s">
        <v>260</v>
      </c>
      <c r="C236" s="28">
        <v>8061145.1600000001</v>
      </c>
      <c r="D236" s="28">
        <v>0</v>
      </c>
      <c r="E236" s="28">
        <v>1301274</v>
      </c>
      <c r="F236" s="28">
        <v>0</v>
      </c>
      <c r="G236" s="28"/>
      <c r="H236" s="28">
        <f t="shared" si="115"/>
        <v>0</v>
      </c>
      <c r="I236" s="72">
        <f t="shared" ref="I236" si="155">H236/E236%</f>
        <v>0</v>
      </c>
      <c r="J236" s="72">
        <f t="shared" ref="J236" si="156">D236+H236</f>
        <v>0</v>
      </c>
      <c r="K236" s="72">
        <f t="shared" ref="K236" si="157">J236/C236%</f>
        <v>0</v>
      </c>
    </row>
    <row r="237" spans="1:11" ht="83.25" customHeight="1" x14ac:dyDescent="0.2">
      <c r="A237" s="29">
        <v>2498098</v>
      </c>
      <c r="B237" s="27" t="s">
        <v>203</v>
      </c>
      <c r="C237" s="28">
        <v>28530630.609999999</v>
      </c>
      <c r="D237" s="28">
        <v>5000000</v>
      </c>
      <c r="E237" s="28">
        <v>23277129</v>
      </c>
      <c r="F237" s="28">
        <v>18071806</v>
      </c>
      <c r="G237" s="28"/>
      <c r="H237" s="28">
        <f t="shared" si="115"/>
        <v>18071806</v>
      </c>
      <c r="I237" s="72">
        <f t="shared" ref="I237:I240" si="158">H237/E237%</f>
        <v>77.637607283956712</v>
      </c>
      <c r="J237" s="72">
        <f t="shared" ref="J237:J240" si="159">D237+H237</f>
        <v>23071806</v>
      </c>
      <c r="K237" s="72">
        <f t="shared" ref="K237:K240" si="160">J237/C237%</f>
        <v>80.866793010573417</v>
      </c>
    </row>
    <row r="238" spans="1:11" ht="60" customHeight="1" x14ac:dyDescent="0.2">
      <c r="A238" s="29">
        <v>2505654</v>
      </c>
      <c r="B238" s="27" t="s">
        <v>261</v>
      </c>
      <c r="C238" s="28">
        <v>3441158.96</v>
      </c>
      <c r="D238" s="28">
        <v>0</v>
      </c>
      <c r="E238" s="28">
        <v>1129379</v>
      </c>
      <c r="F238" s="28">
        <v>0</v>
      </c>
      <c r="G238" s="28"/>
      <c r="H238" s="28">
        <f t="shared" si="115"/>
        <v>0</v>
      </c>
      <c r="I238" s="72">
        <f t="shared" ref="I238" si="161">H238/E238%</f>
        <v>0</v>
      </c>
      <c r="J238" s="72">
        <f t="shared" ref="J238" si="162">D238+H238</f>
        <v>0</v>
      </c>
      <c r="K238" s="72">
        <f t="shared" ref="K238" si="163">J238/C238%</f>
        <v>0</v>
      </c>
    </row>
    <row r="239" spans="1:11" ht="74.25" customHeight="1" x14ac:dyDescent="0.2">
      <c r="A239" s="29">
        <v>2507146</v>
      </c>
      <c r="B239" s="27" t="s">
        <v>356</v>
      </c>
      <c r="C239" s="28">
        <v>926136650</v>
      </c>
      <c r="D239" s="28">
        <v>0</v>
      </c>
      <c r="E239" s="28">
        <v>517677</v>
      </c>
      <c r="F239" s="28"/>
      <c r="G239" s="28">
        <v>517677</v>
      </c>
      <c r="H239" s="28">
        <f t="shared" si="115"/>
        <v>517677</v>
      </c>
      <c r="I239" s="72">
        <f t="shared" ref="I239" si="164">H239/E239%</f>
        <v>99.999999999999986</v>
      </c>
      <c r="J239" s="72">
        <f t="shared" ref="J239" si="165">D239+H239</f>
        <v>517677</v>
      </c>
      <c r="K239" s="72">
        <f t="shared" ref="K239" si="166">J239/C239%</f>
        <v>5.589639498663615E-2</v>
      </c>
    </row>
    <row r="240" spans="1:11" ht="84" customHeight="1" x14ac:dyDescent="0.2">
      <c r="A240" s="29">
        <v>2509736</v>
      </c>
      <c r="B240" s="27" t="s">
        <v>204</v>
      </c>
      <c r="C240" s="28">
        <v>5132259.4400000004</v>
      </c>
      <c r="D240" s="28">
        <v>0</v>
      </c>
      <c r="E240" s="28">
        <v>552780</v>
      </c>
      <c r="F240" s="28">
        <v>471300</v>
      </c>
      <c r="G240" s="28"/>
      <c r="H240" s="28">
        <f t="shared" si="115"/>
        <v>471300</v>
      </c>
      <c r="I240" s="72">
        <f t="shared" si="158"/>
        <v>85.259958753934654</v>
      </c>
      <c r="J240" s="72">
        <f t="shared" si="159"/>
        <v>471300</v>
      </c>
      <c r="K240" s="72">
        <f t="shared" si="160"/>
        <v>9.1830899335829361</v>
      </c>
    </row>
    <row r="241" spans="1:11" ht="87.75" customHeight="1" x14ac:dyDescent="0.2">
      <c r="A241" s="29">
        <v>2511070</v>
      </c>
      <c r="B241" s="27" t="s">
        <v>113</v>
      </c>
      <c r="C241" s="28">
        <v>923005.4</v>
      </c>
      <c r="D241" s="28">
        <v>0</v>
      </c>
      <c r="E241" s="28">
        <v>851024</v>
      </c>
      <c r="F241" s="28">
        <v>35000</v>
      </c>
      <c r="G241" s="28"/>
      <c r="H241" s="28">
        <f t="shared" si="115"/>
        <v>35000</v>
      </c>
      <c r="I241" s="72">
        <f t="shared" ref="I241" si="167">H241/E241%</f>
        <v>4.1126924740077833</v>
      </c>
      <c r="J241" s="72">
        <f t="shared" ref="J241" si="168">D241+H241</f>
        <v>35000</v>
      </c>
      <c r="K241" s="72">
        <f t="shared" ref="K241" si="169">J241/C241%</f>
        <v>3.7919604804045566</v>
      </c>
    </row>
    <row r="242" spans="1:11" ht="54" customHeight="1" x14ac:dyDescent="0.2">
      <c r="A242" s="132">
        <v>2512661</v>
      </c>
      <c r="B242" s="27" t="s">
        <v>262</v>
      </c>
      <c r="C242" s="28">
        <v>19753452.780000001</v>
      </c>
      <c r="D242" s="28">
        <v>0</v>
      </c>
      <c r="E242" s="28">
        <v>1339394</v>
      </c>
      <c r="F242" s="28">
        <v>0</v>
      </c>
      <c r="G242" s="28"/>
      <c r="H242" s="28">
        <f t="shared" si="115"/>
        <v>0</v>
      </c>
      <c r="I242" s="72">
        <f t="shared" ref="I242" si="170">H242/E242%</f>
        <v>0</v>
      </c>
      <c r="J242" s="72">
        <f t="shared" ref="J242" si="171">D242+H242</f>
        <v>0</v>
      </c>
      <c r="K242" s="72">
        <f t="shared" ref="K242" si="172">J242/C242%</f>
        <v>0</v>
      </c>
    </row>
    <row r="243" spans="1:11" ht="102" customHeight="1" x14ac:dyDescent="0.2">
      <c r="A243" s="29">
        <v>2514327</v>
      </c>
      <c r="B243" s="27" t="s">
        <v>185</v>
      </c>
      <c r="C243" s="28">
        <v>3213780.64</v>
      </c>
      <c r="D243" s="28">
        <v>0</v>
      </c>
      <c r="E243" s="28">
        <v>557829</v>
      </c>
      <c r="F243" s="28">
        <v>443828</v>
      </c>
      <c r="G243" s="28"/>
      <c r="H243" s="28">
        <f t="shared" si="115"/>
        <v>443828</v>
      </c>
      <c r="I243" s="72">
        <f t="shared" ref="I243:I248" si="173">H243/E243%</f>
        <v>79.563450448076381</v>
      </c>
      <c r="J243" s="72">
        <f t="shared" ref="J243:J248" si="174">D243+H243</f>
        <v>443828</v>
      </c>
      <c r="K243" s="72">
        <f t="shared" ref="K243:K248" si="175">J243/C243%</f>
        <v>13.8101522697579</v>
      </c>
    </row>
    <row r="244" spans="1:11" ht="102" customHeight="1" x14ac:dyDescent="0.2">
      <c r="A244" s="29">
        <v>2514769</v>
      </c>
      <c r="B244" s="27" t="s">
        <v>205</v>
      </c>
      <c r="C244" s="28">
        <v>1689946.51</v>
      </c>
      <c r="D244" s="28">
        <v>0</v>
      </c>
      <c r="E244" s="28">
        <v>184260</v>
      </c>
      <c r="F244" s="28">
        <v>157100</v>
      </c>
      <c r="G244" s="28"/>
      <c r="H244" s="28">
        <f t="shared" si="115"/>
        <v>157100</v>
      </c>
      <c r="I244" s="72">
        <f t="shared" ref="I244:I246" si="176">H244/E244%</f>
        <v>85.259958753934669</v>
      </c>
      <c r="J244" s="72">
        <f t="shared" ref="J244:J246" si="177">D244+H244</f>
        <v>157100</v>
      </c>
      <c r="K244" s="72">
        <f t="shared" ref="K244:K246" si="178">J244/C244%</f>
        <v>9.2961522196344539</v>
      </c>
    </row>
    <row r="245" spans="1:11" ht="102" customHeight="1" x14ac:dyDescent="0.2">
      <c r="A245" s="29">
        <v>2515506</v>
      </c>
      <c r="B245" s="27" t="s">
        <v>206</v>
      </c>
      <c r="C245" s="28">
        <v>1885119.6</v>
      </c>
      <c r="D245" s="28">
        <v>0</v>
      </c>
      <c r="E245" s="28">
        <v>379434</v>
      </c>
      <c r="F245" s="28">
        <v>157100</v>
      </c>
      <c r="G245" s="28"/>
      <c r="H245" s="28">
        <f t="shared" si="115"/>
        <v>157100</v>
      </c>
      <c r="I245" s="72">
        <f t="shared" si="176"/>
        <v>41.403775096591239</v>
      </c>
      <c r="J245" s="72">
        <f t="shared" si="177"/>
        <v>157100</v>
      </c>
      <c r="K245" s="72">
        <f t="shared" si="178"/>
        <v>8.3336887484486404</v>
      </c>
    </row>
    <row r="246" spans="1:11" ht="102" customHeight="1" x14ac:dyDescent="0.2">
      <c r="A246" s="29">
        <v>2515622</v>
      </c>
      <c r="B246" s="27" t="s">
        <v>207</v>
      </c>
      <c r="C246" s="28">
        <v>2031296.94</v>
      </c>
      <c r="D246" s="28">
        <v>0</v>
      </c>
      <c r="E246" s="28">
        <v>463191</v>
      </c>
      <c r="F246" s="28">
        <v>157100</v>
      </c>
      <c r="G246" s="28"/>
      <c r="H246" s="28">
        <f t="shared" si="115"/>
        <v>157100</v>
      </c>
      <c r="I246" s="72">
        <f t="shared" si="176"/>
        <v>33.916893894743204</v>
      </c>
      <c r="J246" s="72">
        <f t="shared" si="177"/>
        <v>157100</v>
      </c>
      <c r="K246" s="72">
        <f t="shared" si="178"/>
        <v>7.7339751223176663</v>
      </c>
    </row>
    <row r="247" spans="1:11" ht="98.25" customHeight="1" x14ac:dyDescent="0.2">
      <c r="A247" s="29">
        <v>2515742</v>
      </c>
      <c r="B247" s="27" t="s">
        <v>186</v>
      </c>
      <c r="C247" s="28">
        <v>2937230.64</v>
      </c>
      <c r="D247" s="28">
        <v>0</v>
      </c>
      <c r="E247" s="28">
        <v>585649</v>
      </c>
      <c r="F247" s="28">
        <v>585648</v>
      </c>
      <c r="G247" s="28"/>
      <c r="H247" s="28">
        <f t="shared" si="115"/>
        <v>585648</v>
      </c>
      <c r="I247" s="72">
        <f t="shared" si="173"/>
        <v>99.99982924926023</v>
      </c>
      <c r="J247" s="72">
        <f t="shared" si="174"/>
        <v>585648</v>
      </c>
      <c r="K247" s="72">
        <f t="shared" si="175"/>
        <v>19.938781518362479</v>
      </c>
    </row>
    <row r="248" spans="1:11" ht="111.75" customHeight="1" x14ac:dyDescent="0.2">
      <c r="A248" s="29">
        <v>2515844</v>
      </c>
      <c r="B248" s="27" t="s">
        <v>208</v>
      </c>
      <c r="C248" s="28">
        <v>2846118.29</v>
      </c>
      <c r="D248" s="28">
        <v>0</v>
      </c>
      <c r="E248" s="28">
        <v>444870</v>
      </c>
      <c r="F248" s="28">
        <v>390550</v>
      </c>
      <c r="G248" s="28"/>
      <c r="H248" s="28">
        <f t="shared" si="115"/>
        <v>390550</v>
      </c>
      <c r="I248" s="72">
        <f t="shared" si="173"/>
        <v>87.789691370512742</v>
      </c>
      <c r="J248" s="72">
        <f t="shared" si="174"/>
        <v>390550</v>
      </c>
      <c r="K248" s="72">
        <f t="shared" si="175"/>
        <v>13.722198454372744</v>
      </c>
    </row>
    <row r="249" spans="1:11" ht="81" customHeight="1" x14ac:dyDescent="0.2">
      <c r="A249" s="29">
        <v>2516089</v>
      </c>
      <c r="B249" s="27" t="s">
        <v>187</v>
      </c>
      <c r="C249" s="28">
        <v>3031610.64</v>
      </c>
      <c r="D249" s="28">
        <v>0</v>
      </c>
      <c r="E249" s="28">
        <v>769429</v>
      </c>
      <c r="F249" s="28">
        <v>712428</v>
      </c>
      <c r="G249" s="28"/>
      <c r="H249" s="28">
        <f t="shared" si="115"/>
        <v>712428</v>
      </c>
      <c r="I249" s="72">
        <f t="shared" ref="I249:I254" si="179">H249/E249%</f>
        <v>92.591779098526317</v>
      </c>
      <c r="J249" s="72">
        <f t="shared" ref="J249:J254" si="180">D249+H249</f>
        <v>712428</v>
      </c>
      <c r="K249" s="72">
        <f t="shared" ref="K249:K254" si="181">J249/C249%</f>
        <v>23.499983493922556</v>
      </c>
    </row>
    <row r="250" spans="1:11" ht="105" customHeight="1" x14ac:dyDescent="0.2">
      <c r="A250" s="29">
        <v>2516519</v>
      </c>
      <c r="B250" s="27" t="s">
        <v>209</v>
      </c>
      <c r="C250" s="28">
        <v>1689946.51</v>
      </c>
      <c r="D250" s="28">
        <v>0</v>
      </c>
      <c r="E250" s="28">
        <v>184260</v>
      </c>
      <c r="F250" s="28">
        <v>157100</v>
      </c>
      <c r="G250" s="28"/>
      <c r="H250" s="28">
        <f t="shared" si="115"/>
        <v>157100</v>
      </c>
      <c r="I250" s="72">
        <f t="shared" ref="I250" si="182">H250/E250%</f>
        <v>85.259958753934669</v>
      </c>
      <c r="J250" s="72">
        <f t="shared" ref="J250" si="183">D250+H250</f>
        <v>157100</v>
      </c>
      <c r="K250" s="72">
        <f t="shared" ref="K250" si="184">J250/C250%</f>
        <v>9.2961522196344539</v>
      </c>
    </row>
    <row r="251" spans="1:11" ht="102" customHeight="1" x14ac:dyDescent="0.2">
      <c r="A251" s="29">
        <v>2516867</v>
      </c>
      <c r="B251" s="27" t="s">
        <v>188</v>
      </c>
      <c r="C251" s="28">
        <v>1418325.32</v>
      </c>
      <c r="D251" s="28">
        <v>0</v>
      </c>
      <c r="E251" s="28">
        <v>286735</v>
      </c>
      <c r="F251" s="28">
        <v>229734</v>
      </c>
      <c r="G251" s="28"/>
      <c r="H251" s="28">
        <f t="shared" si="115"/>
        <v>229734</v>
      </c>
      <c r="I251" s="72">
        <f t="shared" si="179"/>
        <v>80.120668910317889</v>
      </c>
      <c r="J251" s="72">
        <f t="shared" si="180"/>
        <v>229734</v>
      </c>
      <c r="K251" s="72">
        <f t="shared" si="181"/>
        <v>16.197553322956963</v>
      </c>
    </row>
    <row r="252" spans="1:11" ht="94.5" customHeight="1" x14ac:dyDescent="0.2">
      <c r="A252" s="29">
        <v>2516868</v>
      </c>
      <c r="B252" s="27" t="s">
        <v>189</v>
      </c>
      <c r="C252" s="28">
        <v>1513075.32</v>
      </c>
      <c r="D252" s="28">
        <v>0</v>
      </c>
      <c r="E252" s="28">
        <v>389715</v>
      </c>
      <c r="F252" s="28">
        <v>389714</v>
      </c>
      <c r="G252" s="28"/>
      <c r="H252" s="28">
        <f t="shared" si="115"/>
        <v>389714</v>
      </c>
      <c r="I252" s="72">
        <f t="shared" si="179"/>
        <v>99.999743402229839</v>
      </c>
      <c r="J252" s="72">
        <f t="shared" si="180"/>
        <v>389714</v>
      </c>
      <c r="K252" s="72">
        <f t="shared" si="181"/>
        <v>25.756417730744559</v>
      </c>
    </row>
    <row r="253" spans="1:11" ht="102" customHeight="1" x14ac:dyDescent="0.2">
      <c r="A253" s="29">
        <v>2516869</v>
      </c>
      <c r="B253" s="27" t="s">
        <v>190</v>
      </c>
      <c r="C253" s="28">
        <v>2427944.0299999998</v>
      </c>
      <c r="D253" s="28">
        <v>0</v>
      </c>
      <c r="E253" s="28">
        <v>873149</v>
      </c>
      <c r="F253" s="28">
        <v>694308</v>
      </c>
      <c r="G253" s="28">
        <v>178840</v>
      </c>
      <c r="H253" s="28">
        <f t="shared" si="115"/>
        <v>873148</v>
      </c>
      <c r="I253" s="72">
        <f t="shared" si="179"/>
        <v>99.999885472009936</v>
      </c>
      <c r="J253" s="72">
        <f t="shared" si="180"/>
        <v>873148</v>
      </c>
      <c r="K253" s="72">
        <f t="shared" si="181"/>
        <v>35.962443499984637</v>
      </c>
    </row>
    <row r="254" spans="1:11" ht="91.5" customHeight="1" x14ac:dyDescent="0.2">
      <c r="A254" s="29">
        <v>2516870</v>
      </c>
      <c r="B254" s="27" t="s">
        <v>191</v>
      </c>
      <c r="C254" s="28">
        <v>2998250.64</v>
      </c>
      <c r="D254" s="28">
        <v>0</v>
      </c>
      <c r="E254" s="28">
        <v>391869</v>
      </c>
      <c r="F254" s="28">
        <v>391868</v>
      </c>
      <c r="G254" s="28"/>
      <c r="H254" s="28">
        <f t="shared" si="115"/>
        <v>391868</v>
      </c>
      <c r="I254" s="72">
        <f t="shared" si="179"/>
        <v>99.999744812679751</v>
      </c>
      <c r="J254" s="72">
        <f t="shared" si="180"/>
        <v>391868</v>
      </c>
      <c r="K254" s="72">
        <f t="shared" si="181"/>
        <v>13.069887979745415</v>
      </c>
    </row>
    <row r="255" spans="1:11" ht="68.25" customHeight="1" x14ac:dyDescent="0.2">
      <c r="A255" s="29">
        <v>2521713</v>
      </c>
      <c r="B255" s="27" t="s">
        <v>240</v>
      </c>
      <c r="C255" s="28">
        <v>8459089.4800000004</v>
      </c>
      <c r="D255" s="28">
        <v>0</v>
      </c>
      <c r="E255" s="28">
        <v>8085351</v>
      </c>
      <c r="F255" s="28">
        <v>44500</v>
      </c>
      <c r="G255" s="28"/>
      <c r="H255" s="28">
        <f t="shared" si="115"/>
        <v>44500</v>
      </c>
      <c r="I255" s="72">
        <f t="shared" ref="I255" si="185">H255/E255%</f>
        <v>0.55037808500830698</v>
      </c>
      <c r="J255" s="72">
        <f t="shared" ref="J255" si="186">D255+H255</f>
        <v>44500</v>
      </c>
      <c r="K255" s="72">
        <f t="shared" ref="K255" si="187">J255/C255%</f>
        <v>0.52606134626205647</v>
      </c>
    </row>
    <row r="256" spans="1:11" ht="58.5" customHeight="1" x14ac:dyDescent="0.2">
      <c r="A256" s="29">
        <v>2523120</v>
      </c>
      <c r="B256" s="27" t="s">
        <v>263</v>
      </c>
      <c r="C256" s="28">
        <v>11133602.43</v>
      </c>
      <c r="D256" s="28">
        <v>0</v>
      </c>
      <c r="E256" s="28">
        <v>1635045</v>
      </c>
      <c r="F256" s="28">
        <v>0</v>
      </c>
      <c r="G256" s="28"/>
      <c r="H256" s="28">
        <f t="shared" si="115"/>
        <v>0</v>
      </c>
      <c r="I256" s="72">
        <f>H256/E256%</f>
        <v>0</v>
      </c>
      <c r="J256" s="72">
        <f t="shared" ref="J256:J261" si="188">D256+H256</f>
        <v>0</v>
      </c>
      <c r="K256" s="72">
        <f t="shared" ref="K256:K260" si="189">J256/C256%</f>
        <v>0</v>
      </c>
    </row>
    <row r="257" spans="1:12" ht="57" customHeight="1" x14ac:dyDescent="0.2">
      <c r="A257" s="29">
        <v>2523479</v>
      </c>
      <c r="B257" s="27" t="s">
        <v>264</v>
      </c>
      <c r="C257" s="28">
        <v>6475116.0700000003</v>
      </c>
      <c r="D257" s="28">
        <v>0</v>
      </c>
      <c r="E257" s="28">
        <v>1648048</v>
      </c>
      <c r="F257" s="28">
        <v>0</v>
      </c>
      <c r="G257" s="28"/>
      <c r="H257" s="28">
        <f t="shared" si="115"/>
        <v>0</v>
      </c>
      <c r="I257" s="72">
        <f t="shared" ref="I257:I261" si="190">H257/E257%</f>
        <v>0</v>
      </c>
      <c r="J257" s="72">
        <f t="shared" si="188"/>
        <v>0</v>
      </c>
      <c r="K257" s="72">
        <f t="shared" si="189"/>
        <v>0</v>
      </c>
    </row>
    <row r="258" spans="1:12" ht="60.75" customHeight="1" x14ac:dyDescent="0.2">
      <c r="A258" s="29">
        <v>2523606</v>
      </c>
      <c r="B258" s="27" t="s">
        <v>265</v>
      </c>
      <c r="C258" s="28">
        <v>9441880.2300000004</v>
      </c>
      <c r="D258" s="28">
        <v>0</v>
      </c>
      <c r="E258" s="28">
        <v>1099255</v>
      </c>
      <c r="F258" s="28">
        <v>0</v>
      </c>
      <c r="G258" s="28"/>
      <c r="H258" s="28">
        <f t="shared" si="115"/>
        <v>0</v>
      </c>
      <c r="I258" s="72">
        <f t="shared" si="190"/>
        <v>0</v>
      </c>
      <c r="J258" s="72">
        <f t="shared" si="188"/>
        <v>0</v>
      </c>
      <c r="K258" s="72">
        <f t="shared" si="189"/>
        <v>0</v>
      </c>
    </row>
    <row r="259" spans="1:12" ht="68.25" customHeight="1" x14ac:dyDescent="0.2">
      <c r="A259" s="132">
        <v>2523793</v>
      </c>
      <c r="B259" s="27" t="s">
        <v>266</v>
      </c>
      <c r="C259" s="28">
        <v>8848134.7400000002</v>
      </c>
      <c r="D259" s="28">
        <v>0</v>
      </c>
      <c r="E259" s="28">
        <v>1596749</v>
      </c>
      <c r="F259" s="28">
        <v>0</v>
      </c>
      <c r="G259" s="28"/>
      <c r="H259" s="28">
        <f t="shared" si="115"/>
        <v>0</v>
      </c>
      <c r="I259" s="72">
        <f t="shared" si="190"/>
        <v>0</v>
      </c>
      <c r="J259" s="72">
        <f t="shared" si="188"/>
        <v>0</v>
      </c>
      <c r="K259" s="72">
        <f t="shared" si="189"/>
        <v>0</v>
      </c>
    </row>
    <row r="260" spans="1:12" ht="57.75" customHeight="1" x14ac:dyDescent="0.2">
      <c r="A260" s="132">
        <v>2524644</v>
      </c>
      <c r="B260" s="27" t="s">
        <v>267</v>
      </c>
      <c r="C260" s="28">
        <v>6648194.9100000001</v>
      </c>
      <c r="D260" s="28">
        <v>0</v>
      </c>
      <c r="E260" s="28">
        <v>1241103</v>
      </c>
      <c r="F260" s="28">
        <v>0</v>
      </c>
      <c r="G260" s="28"/>
      <c r="H260" s="28">
        <f t="shared" si="115"/>
        <v>0</v>
      </c>
      <c r="I260" s="72">
        <f t="shared" si="190"/>
        <v>0</v>
      </c>
      <c r="J260" s="72">
        <f t="shared" si="188"/>
        <v>0</v>
      </c>
      <c r="K260" s="72">
        <f t="shared" si="189"/>
        <v>0</v>
      </c>
    </row>
    <row r="261" spans="1:12" s="55" customFormat="1" ht="33.75" customHeight="1" x14ac:dyDescent="0.2">
      <c r="A261" s="87"/>
      <c r="B261" s="85" t="s">
        <v>272</v>
      </c>
      <c r="C261" s="92"/>
      <c r="D261" s="61">
        <f>SUM(D262:D266)</f>
        <v>0</v>
      </c>
      <c r="E261" s="61">
        <f>SUM(E262:E266)</f>
        <v>2927654</v>
      </c>
      <c r="F261" s="61">
        <f t="shared" ref="F261:G261" si="191">SUM(F262:F266)</f>
        <v>0</v>
      </c>
      <c r="G261" s="61">
        <f t="shared" si="191"/>
        <v>2227828</v>
      </c>
      <c r="H261" s="61">
        <f t="shared" si="115"/>
        <v>2227828</v>
      </c>
      <c r="I261" s="73">
        <f t="shared" si="190"/>
        <v>76.096014078166334</v>
      </c>
      <c r="J261" s="73">
        <f t="shared" si="188"/>
        <v>2227828</v>
      </c>
      <c r="K261" s="85"/>
      <c r="L261" s="130"/>
    </row>
    <row r="262" spans="1:12" ht="80.25" customHeight="1" x14ac:dyDescent="0.2">
      <c r="A262" s="29">
        <v>2528222</v>
      </c>
      <c r="B262" s="27" t="s">
        <v>273</v>
      </c>
      <c r="C262" s="28">
        <v>3679000</v>
      </c>
      <c r="D262" s="28">
        <v>0</v>
      </c>
      <c r="E262" s="28">
        <v>575859</v>
      </c>
      <c r="F262" s="28">
        <v>0</v>
      </c>
      <c r="G262" s="28">
        <v>512828</v>
      </c>
      <c r="H262" s="28">
        <f t="shared" si="115"/>
        <v>512828</v>
      </c>
      <c r="I262" s="72">
        <f t="shared" ref="I262" si="192">H262/E262%</f>
        <v>89.054438673355804</v>
      </c>
      <c r="J262" s="72">
        <f t="shared" ref="J262" si="193">D262+H262</f>
        <v>512828</v>
      </c>
      <c r="K262" s="72">
        <f t="shared" ref="K262" si="194">J262/C262%</f>
        <v>13.939331340038054</v>
      </c>
    </row>
    <row r="263" spans="1:12" ht="72" customHeight="1" x14ac:dyDescent="0.2">
      <c r="A263" s="29">
        <v>2531306</v>
      </c>
      <c r="B263" s="27" t="s">
        <v>282</v>
      </c>
      <c r="C263" s="28">
        <v>34800</v>
      </c>
      <c r="D263" s="28">
        <v>0</v>
      </c>
      <c r="E263" s="28">
        <v>35095</v>
      </c>
      <c r="F263" s="28">
        <v>0</v>
      </c>
      <c r="G263" s="28">
        <v>34800</v>
      </c>
      <c r="H263" s="28">
        <f t="shared" si="115"/>
        <v>34800</v>
      </c>
      <c r="I263" s="72">
        <f t="shared" ref="I263" si="195">H263/E263%</f>
        <v>99.159424419432966</v>
      </c>
      <c r="J263" s="72">
        <f t="shared" ref="J263" si="196">D263+H263</f>
        <v>34800</v>
      </c>
      <c r="K263" s="72">
        <f t="shared" ref="K263" si="197">J263/C263%</f>
        <v>100</v>
      </c>
    </row>
    <row r="264" spans="1:12" ht="103.5" customHeight="1" x14ac:dyDescent="0.2">
      <c r="A264" s="29">
        <v>2534477</v>
      </c>
      <c r="B264" s="27" t="s">
        <v>357</v>
      </c>
      <c r="C264" s="28">
        <v>1694200</v>
      </c>
      <c r="D264" s="28">
        <v>0</v>
      </c>
      <c r="E264" s="28">
        <v>1694200</v>
      </c>
      <c r="F264" s="28"/>
      <c r="G264" s="28">
        <v>1250200</v>
      </c>
      <c r="H264" s="28">
        <f t="shared" ref="H264:H304" si="198">SUM(F264:G264)</f>
        <v>1250200</v>
      </c>
      <c r="I264" s="72">
        <f t="shared" ref="I264:I266" si="199">H264/E264%</f>
        <v>73.792940620942034</v>
      </c>
      <c r="J264" s="72">
        <f t="shared" ref="J264:J266" si="200">D264+H264</f>
        <v>1250200</v>
      </c>
      <c r="K264" s="72">
        <f t="shared" ref="K264:K266" si="201">J264/C264%</f>
        <v>73.792940620942034</v>
      </c>
    </row>
    <row r="265" spans="1:12" ht="102" customHeight="1" x14ac:dyDescent="0.2">
      <c r="A265" s="29">
        <v>2534704</v>
      </c>
      <c r="B265" s="27" t="s">
        <v>358</v>
      </c>
      <c r="C265" s="28">
        <v>1972600</v>
      </c>
      <c r="D265" s="28">
        <v>0</v>
      </c>
      <c r="E265" s="28">
        <v>227500</v>
      </c>
      <c r="F265" s="28"/>
      <c r="G265" s="28">
        <v>35000</v>
      </c>
      <c r="H265" s="28">
        <f t="shared" si="198"/>
        <v>35000</v>
      </c>
      <c r="I265" s="72">
        <f t="shared" si="199"/>
        <v>15.384615384615385</v>
      </c>
      <c r="J265" s="72">
        <f t="shared" si="200"/>
        <v>35000</v>
      </c>
      <c r="K265" s="72">
        <f t="shared" si="201"/>
        <v>1.7743080198722498</v>
      </c>
    </row>
    <row r="266" spans="1:12" ht="80.25" customHeight="1" x14ac:dyDescent="0.2">
      <c r="A266" s="29">
        <v>2535364</v>
      </c>
      <c r="B266" s="27" t="s">
        <v>359</v>
      </c>
      <c r="C266" s="28">
        <v>395500</v>
      </c>
      <c r="D266" s="28">
        <v>0</v>
      </c>
      <c r="E266" s="28">
        <v>395000</v>
      </c>
      <c r="F266" s="28"/>
      <c r="G266" s="28">
        <v>395000</v>
      </c>
      <c r="H266" s="28">
        <f t="shared" si="198"/>
        <v>395000</v>
      </c>
      <c r="I266" s="72">
        <f t="shared" si="199"/>
        <v>100</v>
      </c>
      <c r="J266" s="72">
        <f t="shared" si="200"/>
        <v>395000</v>
      </c>
      <c r="K266" s="72">
        <f t="shared" si="201"/>
        <v>99.873577749683946</v>
      </c>
    </row>
    <row r="267" spans="1:12" ht="30.75" customHeight="1" x14ac:dyDescent="0.2">
      <c r="A267" s="29"/>
      <c r="B267" s="49" t="s">
        <v>360</v>
      </c>
      <c r="C267" s="31"/>
      <c r="D267" s="31">
        <f>D268</f>
        <v>0</v>
      </c>
      <c r="E267" s="31">
        <f>E268</f>
        <v>24000</v>
      </c>
      <c r="F267" s="31">
        <f>F268</f>
        <v>0</v>
      </c>
      <c r="G267" s="31">
        <f>G268</f>
        <v>24000</v>
      </c>
      <c r="H267" s="31">
        <f t="shared" si="198"/>
        <v>24000</v>
      </c>
      <c r="I267" s="68">
        <f t="shared" ref="I267:I268" si="202">H267/E267%</f>
        <v>100</v>
      </c>
      <c r="J267" s="68">
        <f t="shared" ref="J267:J268" si="203">D267+H267</f>
        <v>24000</v>
      </c>
      <c r="K267" s="31"/>
    </row>
    <row r="268" spans="1:12" ht="80.25" customHeight="1" x14ac:dyDescent="0.2">
      <c r="A268" s="29">
        <v>2535469</v>
      </c>
      <c r="B268" s="27" t="s">
        <v>361</v>
      </c>
      <c r="C268" s="28">
        <v>29013</v>
      </c>
      <c r="D268" s="28">
        <v>0</v>
      </c>
      <c r="E268" s="28">
        <v>24000</v>
      </c>
      <c r="F268" s="28"/>
      <c r="G268" s="28">
        <v>24000</v>
      </c>
      <c r="H268" s="28">
        <f t="shared" si="198"/>
        <v>24000</v>
      </c>
      <c r="I268" s="72">
        <f t="shared" si="202"/>
        <v>100</v>
      </c>
      <c r="J268" s="72">
        <f t="shared" si="203"/>
        <v>24000</v>
      </c>
      <c r="K268" s="72">
        <f t="shared" ref="K268" si="204">J268/C268%</f>
        <v>82.721538620618347</v>
      </c>
    </row>
    <row r="269" spans="1:12" ht="30.75" customHeight="1" x14ac:dyDescent="0.2">
      <c r="A269" s="29"/>
      <c r="B269" s="49" t="s">
        <v>79</v>
      </c>
      <c r="C269" s="31"/>
      <c r="D269" s="31">
        <f>SUM(D270:D271)</f>
        <v>11953438.859999999</v>
      </c>
      <c r="E269" s="31">
        <f>SUM(E270:E271)</f>
        <v>641884</v>
      </c>
      <c r="F269" s="31">
        <f t="shared" ref="F269:G269" si="205">SUM(F270:F271)</f>
        <v>352528</v>
      </c>
      <c r="G269" s="31">
        <f t="shared" si="205"/>
        <v>275900</v>
      </c>
      <c r="H269" s="31">
        <f t="shared" si="198"/>
        <v>628428</v>
      </c>
      <c r="I269" s="68">
        <f t="shared" si="100"/>
        <v>97.903671068292709</v>
      </c>
      <c r="J269" s="68">
        <f t="shared" ref="J269" si="206">D269+H269</f>
        <v>12581866.859999999</v>
      </c>
      <c r="K269" s="31"/>
    </row>
    <row r="270" spans="1:12" ht="94.5" customHeight="1" x14ac:dyDescent="0.2">
      <c r="A270" s="29">
        <v>2133722</v>
      </c>
      <c r="B270" s="27" t="s">
        <v>80</v>
      </c>
      <c r="C270" s="28">
        <v>12673474.029999999</v>
      </c>
      <c r="D270" s="113">
        <v>11953438.859999999</v>
      </c>
      <c r="E270" s="28">
        <v>594431</v>
      </c>
      <c r="F270" s="28">
        <v>352528</v>
      </c>
      <c r="G270" s="28">
        <v>241900</v>
      </c>
      <c r="H270" s="28">
        <f t="shared" si="198"/>
        <v>594428</v>
      </c>
      <c r="I270" s="72">
        <f t="shared" si="100"/>
        <v>99.999495315688435</v>
      </c>
      <c r="J270" s="72">
        <f t="shared" ref="J270" si="207">D270+H270</f>
        <v>12547866.859999999</v>
      </c>
      <c r="K270" s="72">
        <f>J270/C270%</f>
        <v>99.008897089285313</v>
      </c>
    </row>
    <row r="271" spans="1:12" ht="94.5" customHeight="1" x14ac:dyDescent="0.2">
      <c r="A271" s="29">
        <v>2525546</v>
      </c>
      <c r="B271" s="27" t="s">
        <v>362</v>
      </c>
      <c r="C271" s="28">
        <v>82800</v>
      </c>
      <c r="D271" s="113">
        <v>0</v>
      </c>
      <c r="E271" s="28">
        <v>47453</v>
      </c>
      <c r="F271" s="28"/>
      <c r="G271" s="28">
        <v>34000</v>
      </c>
      <c r="H271" s="28">
        <f t="shared" si="198"/>
        <v>34000</v>
      </c>
      <c r="I271" s="72">
        <f t="shared" ref="I271" si="208">H271/E271%</f>
        <v>71.6498430025499</v>
      </c>
      <c r="J271" s="72">
        <f t="shared" ref="J271" si="209">D271+H271</f>
        <v>34000</v>
      </c>
      <c r="K271" s="72">
        <f>J271/C271%</f>
        <v>41.062801932367151</v>
      </c>
    </row>
    <row r="272" spans="1:12" ht="30.75" customHeight="1" x14ac:dyDescent="0.2">
      <c r="A272" s="29"/>
      <c r="B272" s="49" t="s">
        <v>34</v>
      </c>
      <c r="C272" s="31"/>
      <c r="D272" s="31">
        <f>+SUM(D273:D281)</f>
        <v>765826.13</v>
      </c>
      <c r="E272" s="31">
        <f>+SUM(E273:E281)</f>
        <v>8872176</v>
      </c>
      <c r="F272" s="31">
        <f t="shared" ref="F272:G272" si="210">+SUM(F273:F281)</f>
        <v>3911781.81</v>
      </c>
      <c r="G272" s="31">
        <f t="shared" si="210"/>
        <v>278516</v>
      </c>
      <c r="H272" s="31">
        <f t="shared" si="198"/>
        <v>4190297.81</v>
      </c>
      <c r="I272" s="68">
        <f t="shared" si="100"/>
        <v>47.229651553350614</v>
      </c>
      <c r="J272" s="68">
        <f t="shared" ref="J272:J288" si="211">D272+H272</f>
        <v>4956123.9400000004</v>
      </c>
      <c r="K272" s="31"/>
    </row>
    <row r="273" spans="1:11" ht="53.25" customHeight="1" x14ac:dyDescent="0.2">
      <c r="A273" s="29">
        <v>2251577</v>
      </c>
      <c r="B273" s="27" t="s">
        <v>35</v>
      </c>
      <c r="C273" s="28">
        <v>7215712.7999999998</v>
      </c>
      <c r="D273" s="28">
        <v>765826.13</v>
      </c>
      <c r="E273" s="28">
        <v>3853834</v>
      </c>
      <c r="F273" s="28">
        <v>668511.81000000006</v>
      </c>
      <c r="G273" s="28">
        <v>53516</v>
      </c>
      <c r="H273" s="28">
        <f t="shared" si="198"/>
        <v>722027.81</v>
      </c>
      <c r="I273" s="72">
        <f t="shared" si="100"/>
        <v>18.735311640304179</v>
      </c>
      <c r="J273" s="72">
        <f t="shared" si="211"/>
        <v>1487853.94</v>
      </c>
      <c r="K273" s="72">
        <f>J273/C273%</f>
        <v>20.619639129761374</v>
      </c>
    </row>
    <row r="274" spans="1:11" ht="78.75" customHeight="1" x14ac:dyDescent="0.2">
      <c r="A274" s="29">
        <v>2514802</v>
      </c>
      <c r="B274" s="27" t="s">
        <v>192</v>
      </c>
      <c r="C274" s="28">
        <v>1222380.6000000001</v>
      </c>
      <c r="D274" s="28">
        <v>0</v>
      </c>
      <c r="E274" s="28">
        <v>1222381</v>
      </c>
      <c r="F274" s="28">
        <v>1212770</v>
      </c>
      <c r="G274" s="28"/>
      <c r="H274" s="28">
        <f t="shared" si="198"/>
        <v>1212770</v>
      </c>
      <c r="I274" s="72">
        <f t="shared" ref="I274" si="212">H274/E274%</f>
        <v>99.213747595880506</v>
      </c>
      <c r="J274" s="72">
        <f t="shared" ref="J274" si="213">D274+H274</f>
        <v>1212770</v>
      </c>
      <c r="K274" s="72">
        <f>J274/C274%</f>
        <v>99.21378006162729</v>
      </c>
    </row>
    <row r="275" spans="1:11" ht="78.75" customHeight="1" x14ac:dyDescent="0.2">
      <c r="A275" s="29">
        <v>2521122</v>
      </c>
      <c r="B275" s="27" t="s">
        <v>246</v>
      </c>
      <c r="C275" s="28">
        <v>465980</v>
      </c>
      <c r="D275" s="28">
        <v>0</v>
      </c>
      <c r="E275" s="28">
        <v>463200</v>
      </c>
      <c r="F275" s="28">
        <v>462200</v>
      </c>
      <c r="G275" s="28"/>
      <c r="H275" s="28">
        <f t="shared" si="198"/>
        <v>462200</v>
      </c>
      <c r="I275" s="72">
        <f t="shared" ref="I275:I279" si="214">H275/E275%</f>
        <v>99.784110535405873</v>
      </c>
      <c r="J275" s="72">
        <f t="shared" ref="J275:J279" si="215">D275+H275</f>
        <v>462200</v>
      </c>
      <c r="K275" s="72">
        <f t="shared" ref="K275:K279" si="216">J275/C275%</f>
        <v>99.188806386540193</v>
      </c>
    </row>
    <row r="276" spans="1:11" ht="115.5" customHeight="1" x14ac:dyDescent="0.2">
      <c r="A276" s="29">
        <v>2524166</v>
      </c>
      <c r="B276" s="27" t="s">
        <v>247</v>
      </c>
      <c r="C276" s="28">
        <v>940283.6</v>
      </c>
      <c r="D276" s="28">
        <v>0</v>
      </c>
      <c r="E276" s="28">
        <v>900000</v>
      </c>
      <c r="F276" s="28">
        <v>821060</v>
      </c>
      <c r="G276" s="28"/>
      <c r="H276" s="28">
        <f t="shared" si="198"/>
        <v>821060</v>
      </c>
      <c r="I276" s="72">
        <f t="shared" si="214"/>
        <v>91.228888888888889</v>
      </c>
      <c r="J276" s="72">
        <f t="shared" si="215"/>
        <v>821060</v>
      </c>
      <c r="K276" s="72">
        <f t="shared" si="216"/>
        <v>87.320463740939445</v>
      </c>
    </row>
    <row r="277" spans="1:11" ht="84" customHeight="1" x14ac:dyDescent="0.2">
      <c r="A277" s="29">
        <v>2524182</v>
      </c>
      <c r="B277" s="27" t="s">
        <v>248</v>
      </c>
      <c r="C277" s="28">
        <v>430380.6</v>
      </c>
      <c r="D277" s="28">
        <v>0</v>
      </c>
      <c r="E277" s="28">
        <v>430381</v>
      </c>
      <c r="F277" s="28">
        <v>423340</v>
      </c>
      <c r="G277" s="28"/>
      <c r="H277" s="28">
        <f t="shared" si="198"/>
        <v>423340</v>
      </c>
      <c r="I277" s="72">
        <f t="shared" si="214"/>
        <v>98.364007704801082</v>
      </c>
      <c r="J277" s="72">
        <f t="shared" si="215"/>
        <v>423340</v>
      </c>
      <c r="K277" s="72">
        <f t="shared" si="216"/>
        <v>98.364099125285861</v>
      </c>
    </row>
    <row r="278" spans="1:11" ht="97.5" customHeight="1" x14ac:dyDescent="0.2">
      <c r="A278" s="29">
        <v>2524187</v>
      </c>
      <c r="B278" s="27" t="s">
        <v>249</v>
      </c>
      <c r="C278" s="28">
        <v>550380.6</v>
      </c>
      <c r="D278" s="28">
        <v>0</v>
      </c>
      <c r="E278" s="28">
        <v>550380</v>
      </c>
      <c r="F278" s="28">
        <v>0</v>
      </c>
      <c r="G278" s="28"/>
      <c r="H278" s="28">
        <f t="shared" si="198"/>
        <v>0</v>
      </c>
      <c r="I278" s="72">
        <f t="shared" si="214"/>
        <v>0</v>
      </c>
      <c r="J278" s="72">
        <f t="shared" si="215"/>
        <v>0</v>
      </c>
      <c r="K278" s="72">
        <f t="shared" si="216"/>
        <v>0</v>
      </c>
    </row>
    <row r="279" spans="1:11" ht="78.75" customHeight="1" x14ac:dyDescent="0.2">
      <c r="A279" s="29">
        <v>2525365</v>
      </c>
      <c r="B279" s="27" t="s">
        <v>250</v>
      </c>
      <c r="C279" s="28">
        <v>325000</v>
      </c>
      <c r="D279" s="28">
        <v>0</v>
      </c>
      <c r="E279" s="28">
        <v>325000</v>
      </c>
      <c r="F279" s="28">
        <v>323900</v>
      </c>
      <c r="G279" s="28"/>
      <c r="H279" s="28">
        <f t="shared" si="198"/>
        <v>323900</v>
      </c>
      <c r="I279" s="72">
        <f t="shared" si="214"/>
        <v>99.661538461538456</v>
      </c>
      <c r="J279" s="72">
        <f t="shared" si="215"/>
        <v>323900</v>
      </c>
      <c r="K279" s="72">
        <f t="shared" si="216"/>
        <v>99.661538461538456</v>
      </c>
    </row>
    <row r="280" spans="1:11" ht="78.75" customHeight="1" x14ac:dyDescent="0.2">
      <c r="A280" s="29">
        <v>2527152</v>
      </c>
      <c r="B280" s="27" t="s">
        <v>363</v>
      </c>
      <c r="C280" s="28">
        <v>890000</v>
      </c>
      <c r="D280" s="28">
        <v>0</v>
      </c>
      <c r="E280" s="28">
        <v>890000</v>
      </c>
      <c r="F280" s="28"/>
      <c r="G280" s="28"/>
      <c r="H280" s="28">
        <f t="shared" si="198"/>
        <v>0</v>
      </c>
      <c r="I280" s="72">
        <f t="shared" ref="I280" si="217">H280/E280%</f>
        <v>0</v>
      </c>
      <c r="J280" s="72">
        <f t="shared" ref="J280" si="218">D280+H280</f>
        <v>0</v>
      </c>
      <c r="K280" s="72">
        <f t="shared" ref="K280" si="219">J280/C280%</f>
        <v>0</v>
      </c>
    </row>
    <row r="281" spans="1:11" ht="123.75" customHeight="1" x14ac:dyDescent="0.2">
      <c r="A281" s="29">
        <v>2528905</v>
      </c>
      <c r="B281" s="27" t="s">
        <v>283</v>
      </c>
      <c r="C281" s="28">
        <v>240000</v>
      </c>
      <c r="D281" s="28">
        <v>0</v>
      </c>
      <c r="E281" s="28">
        <v>237000</v>
      </c>
      <c r="F281" s="28">
        <v>0</v>
      </c>
      <c r="G281" s="28">
        <v>225000</v>
      </c>
      <c r="H281" s="28">
        <f t="shared" si="198"/>
        <v>225000</v>
      </c>
      <c r="I281" s="72">
        <f t="shared" ref="I281" si="220">H281/E281%</f>
        <v>94.936708860759495</v>
      </c>
      <c r="J281" s="72">
        <f t="shared" ref="J281" si="221">D281+H281</f>
        <v>225000</v>
      </c>
      <c r="K281" s="72">
        <f t="shared" ref="K281" si="222">J281/C281%</f>
        <v>93.75</v>
      </c>
    </row>
    <row r="282" spans="1:11" ht="26.25" customHeight="1" x14ac:dyDescent="0.2">
      <c r="A282" s="29"/>
      <c r="B282" s="49" t="s">
        <v>36</v>
      </c>
      <c r="C282" s="31"/>
      <c r="D282" s="31">
        <f>SUM(D283:D287)</f>
        <v>23183262.84</v>
      </c>
      <c r="E282" s="31">
        <f>SUM(E283:E287)</f>
        <v>2869997</v>
      </c>
      <c r="F282" s="31">
        <f t="shared" ref="F282:G282" si="223">SUM(F283:F287)</f>
        <v>1999617.3499999999</v>
      </c>
      <c r="G282" s="31">
        <f t="shared" si="223"/>
        <v>452518</v>
      </c>
      <c r="H282" s="31">
        <f t="shared" si="198"/>
        <v>2452135.3499999996</v>
      </c>
      <c r="I282" s="68">
        <f t="shared" si="100"/>
        <v>85.440345408026545</v>
      </c>
      <c r="J282" s="68">
        <f t="shared" si="211"/>
        <v>25635398.189999998</v>
      </c>
      <c r="K282" s="31"/>
    </row>
    <row r="283" spans="1:11" ht="68.25" customHeight="1" x14ac:dyDescent="0.2">
      <c r="A283" s="29">
        <v>2057397</v>
      </c>
      <c r="B283" s="27" t="s">
        <v>210</v>
      </c>
      <c r="C283" s="28">
        <v>15164378.33</v>
      </c>
      <c r="D283" s="28">
        <v>13539638.01</v>
      </c>
      <c r="E283" s="28">
        <v>62100</v>
      </c>
      <c r="F283" s="28">
        <v>29581.759999999998</v>
      </c>
      <c r="G283" s="28">
        <v>32518</v>
      </c>
      <c r="H283" s="28">
        <f t="shared" si="198"/>
        <v>62099.759999999995</v>
      </c>
      <c r="I283" s="72">
        <f t="shared" ref="I283" si="224">H283/E283%</f>
        <v>99.999613526570045</v>
      </c>
      <c r="J283" s="72">
        <f t="shared" ref="J283" si="225">D283+H283</f>
        <v>13601737.77</v>
      </c>
      <c r="K283" s="72">
        <f>J283/C283%</f>
        <v>89.695320665347708</v>
      </c>
    </row>
    <row r="284" spans="1:11" ht="51.75" customHeight="1" x14ac:dyDescent="0.2">
      <c r="A284" s="29">
        <v>2112841</v>
      </c>
      <c r="B284" s="27" t="s">
        <v>37</v>
      </c>
      <c r="C284" s="28">
        <v>21413189.73</v>
      </c>
      <c r="D284" s="28">
        <v>9643624.8300000001</v>
      </c>
      <c r="E284" s="28">
        <v>448105</v>
      </c>
      <c r="F284" s="28">
        <v>119550</v>
      </c>
      <c r="G284" s="28"/>
      <c r="H284" s="28">
        <f t="shared" si="198"/>
        <v>119550</v>
      </c>
      <c r="I284" s="72">
        <f t="shared" si="100"/>
        <v>26.6790149630109</v>
      </c>
      <c r="J284" s="72">
        <f t="shared" si="211"/>
        <v>9763174.8300000001</v>
      </c>
      <c r="K284" s="72">
        <f>J284/C284%</f>
        <v>45.594210638883645</v>
      </c>
    </row>
    <row r="285" spans="1:11" ht="89.25" customHeight="1" x14ac:dyDescent="0.2">
      <c r="A285" s="29">
        <v>2511458</v>
      </c>
      <c r="B285" s="27" t="s">
        <v>193</v>
      </c>
      <c r="C285" s="28">
        <v>3198830.21</v>
      </c>
      <c r="D285" s="28">
        <v>0</v>
      </c>
      <c r="E285" s="28">
        <v>1859792</v>
      </c>
      <c r="F285" s="28">
        <v>1850485.5899999999</v>
      </c>
      <c r="G285" s="28"/>
      <c r="H285" s="28">
        <f t="shared" si="198"/>
        <v>1850485.5899999999</v>
      </c>
      <c r="I285" s="72">
        <f t="shared" ref="I285" si="226">H285/E285%</f>
        <v>99.499599417569272</v>
      </c>
      <c r="J285" s="72">
        <f t="shared" ref="J285" si="227">D285+H285</f>
        <v>1850485.5899999999</v>
      </c>
      <c r="K285" s="72">
        <f>J285/C285%</f>
        <v>57.848821866666057</v>
      </c>
    </row>
    <row r="286" spans="1:11" ht="89.25" customHeight="1" x14ac:dyDescent="0.2">
      <c r="A286" s="29">
        <v>2536673</v>
      </c>
      <c r="B286" s="27" t="s">
        <v>364</v>
      </c>
      <c r="C286" s="28">
        <v>250000</v>
      </c>
      <c r="D286" s="28">
        <v>0</v>
      </c>
      <c r="E286" s="28">
        <v>250000</v>
      </c>
      <c r="F286" s="28"/>
      <c r="G286" s="28">
        <v>210000</v>
      </c>
      <c r="H286" s="28">
        <f t="shared" si="198"/>
        <v>210000</v>
      </c>
      <c r="I286" s="72">
        <f t="shared" ref="I286:I287" si="228">H286/E286%</f>
        <v>84</v>
      </c>
      <c r="J286" s="72">
        <f t="shared" ref="J286:J287" si="229">D286+H286</f>
        <v>210000</v>
      </c>
      <c r="K286" s="72">
        <f t="shared" ref="K286:K287" si="230">J286/C286%</f>
        <v>84</v>
      </c>
    </row>
    <row r="287" spans="1:11" ht="89.25" customHeight="1" x14ac:dyDescent="0.2">
      <c r="A287" s="29">
        <v>2536683</v>
      </c>
      <c r="B287" s="27" t="s">
        <v>365</v>
      </c>
      <c r="C287" s="28">
        <v>250000</v>
      </c>
      <c r="D287" s="28">
        <v>0</v>
      </c>
      <c r="E287" s="28">
        <v>250000</v>
      </c>
      <c r="F287" s="28"/>
      <c r="G287" s="28">
        <v>210000</v>
      </c>
      <c r="H287" s="28">
        <f t="shared" si="198"/>
        <v>210000</v>
      </c>
      <c r="I287" s="72">
        <f t="shared" si="228"/>
        <v>84</v>
      </c>
      <c r="J287" s="72">
        <f t="shared" si="229"/>
        <v>210000</v>
      </c>
      <c r="K287" s="72">
        <f t="shared" si="230"/>
        <v>84</v>
      </c>
    </row>
    <row r="288" spans="1:11" ht="34.5" customHeight="1" x14ac:dyDescent="0.2">
      <c r="A288" s="29" t="s">
        <v>68</v>
      </c>
      <c r="B288" s="49" t="s">
        <v>69</v>
      </c>
      <c r="C288" s="31"/>
      <c r="D288" s="31">
        <f>SUM(D289:D291)</f>
        <v>858046.01</v>
      </c>
      <c r="E288" s="31">
        <f>SUM(E289:E291)</f>
        <v>958098</v>
      </c>
      <c r="F288" s="31">
        <f t="shared" ref="F288:G288" si="231">SUM(F289:F291)</f>
        <v>158500</v>
      </c>
      <c r="G288" s="31">
        <f t="shared" si="231"/>
        <v>658000</v>
      </c>
      <c r="H288" s="31">
        <f t="shared" si="198"/>
        <v>816500</v>
      </c>
      <c r="I288" s="68">
        <f t="shared" si="100"/>
        <v>85.220927295537621</v>
      </c>
      <c r="J288" s="68">
        <f t="shared" si="211"/>
        <v>1674546.01</v>
      </c>
      <c r="K288" s="31"/>
    </row>
    <row r="289" spans="1:12" ht="165.75" customHeight="1" x14ac:dyDescent="0.2">
      <c r="A289" s="29">
        <v>2426389</v>
      </c>
      <c r="B289" s="27" t="s">
        <v>84</v>
      </c>
      <c r="C289" s="28">
        <v>1447145</v>
      </c>
      <c r="D289" s="28">
        <v>858046.01</v>
      </c>
      <c r="E289" s="28">
        <v>589098</v>
      </c>
      <c r="F289" s="28">
        <v>118500</v>
      </c>
      <c r="G289" s="28">
        <v>329000</v>
      </c>
      <c r="H289" s="28">
        <f t="shared" si="198"/>
        <v>447500</v>
      </c>
      <c r="I289" s="72">
        <f t="shared" si="100"/>
        <v>75.963591796271601</v>
      </c>
      <c r="J289" s="72">
        <f t="shared" ref="J289" si="232">D289+H289</f>
        <v>1305546.01</v>
      </c>
      <c r="K289" s="72">
        <f>J289/C289%</f>
        <v>90.215286650612057</v>
      </c>
    </row>
    <row r="290" spans="1:12" ht="82.5" customHeight="1" x14ac:dyDescent="0.2">
      <c r="A290" s="29">
        <v>2518107</v>
      </c>
      <c r="B290" s="27" t="s">
        <v>251</v>
      </c>
      <c r="C290" s="28">
        <v>40000</v>
      </c>
      <c r="D290" s="28">
        <v>0</v>
      </c>
      <c r="E290" s="28">
        <v>40000</v>
      </c>
      <c r="F290" s="28">
        <v>40000</v>
      </c>
      <c r="G290" s="28"/>
      <c r="H290" s="28">
        <f t="shared" si="198"/>
        <v>40000</v>
      </c>
      <c r="I290" s="72">
        <f t="shared" ref="I290" si="233">H290/E290%</f>
        <v>100</v>
      </c>
      <c r="J290" s="72">
        <f t="shared" ref="J290" si="234">D290+H290</f>
        <v>40000</v>
      </c>
      <c r="K290" s="72">
        <f>J290/C290%</f>
        <v>100</v>
      </c>
    </row>
    <row r="291" spans="1:12" ht="66" customHeight="1" x14ac:dyDescent="0.2">
      <c r="A291" s="29">
        <v>2527403</v>
      </c>
      <c r="B291" s="27" t="s">
        <v>366</v>
      </c>
      <c r="C291" s="28">
        <v>329000</v>
      </c>
      <c r="D291" s="28">
        <v>0</v>
      </c>
      <c r="E291" s="28">
        <v>329000</v>
      </c>
      <c r="F291" s="28"/>
      <c r="G291" s="28">
        <v>329000</v>
      </c>
      <c r="H291" s="28">
        <f t="shared" si="198"/>
        <v>329000</v>
      </c>
      <c r="I291" s="72">
        <f t="shared" ref="I291" si="235">H291/E291%</f>
        <v>100</v>
      </c>
      <c r="J291" s="72">
        <f t="shared" ref="J291" si="236">D291+H291</f>
        <v>329000</v>
      </c>
      <c r="K291" s="72">
        <f>J291/C291%</f>
        <v>100</v>
      </c>
    </row>
    <row r="292" spans="1:12" s="55" customFormat="1" ht="33.75" customHeight="1" x14ac:dyDescent="0.2">
      <c r="A292" s="53"/>
      <c r="B292" s="49" t="s">
        <v>284</v>
      </c>
      <c r="C292" s="133"/>
      <c r="D292" s="31">
        <f>SUM(D293:D304)</f>
        <v>0</v>
      </c>
      <c r="E292" s="31">
        <f>SUM(E293:E304)</f>
        <v>130155687</v>
      </c>
      <c r="F292" s="31">
        <f t="shared" ref="F292:G292" si="237">SUM(F293:F304)</f>
        <v>0</v>
      </c>
      <c r="G292" s="31">
        <f t="shared" si="237"/>
        <v>2669876</v>
      </c>
      <c r="H292" s="31">
        <f t="shared" si="198"/>
        <v>2669876</v>
      </c>
      <c r="I292" s="50"/>
      <c r="J292" s="50"/>
      <c r="K292" s="49"/>
      <c r="L292" s="130"/>
    </row>
    <row r="293" spans="1:12" ht="36" customHeight="1" x14ac:dyDescent="0.2">
      <c r="A293" s="29">
        <v>2416127</v>
      </c>
      <c r="B293" s="27" t="s">
        <v>42</v>
      </c>
      <c r="C293" s="28">
        <v>69177499</v>
      </c>
      <c r="D293" s="28">
        <v>0</v>
      </c>
      <c r="E293" s="28">
        <v>4343004</v>
      </c>
      <c r="F293" s="28">
        <v>0</v>
      </c>
      <c r="G293" s="28">
        <v>2186031</v>
      </c>
      <c r="H293" s="28">
        <f t="shared" si="198"/>
        <v>2186031</v>
      </c>
      <c r="I293" s="72">
        <f t="shared" ref="I293:I304" si="238">H293/E293%</f>
        <v>50.334538029437688</v>
      </c>
      <c r="J293" s="72">
        <f t="shared" ref="J293:J304" si="239">D293+H293</f>
        <v>2186031</v>
      </c>
      <c r="K293" s="72">
        <f t="shared" ref="K293:K304" si="240">J293/C293%</f>
        <v>3.1600318479278933</v>
      </c>
    </row>
    <row r="294" spans="1:12" ht="90.75" customHeight="1" x14ac:dyDescent="0.2">
      <c r="A294" s="29">
        <v>2430241</v>
      </c>
      <c r="B294" s="27" t="s">
        <v>49</v>
      </c>
      <c r="C294" s="28">
        <v>54842694</v>
      </c>
      <c r="D294" s="28">
        <v>0</v>
      </c>
      <c r="E294" s="28">
        <v>7479484</v>
      </c>
      <c r="F294" s="28">
        <v>0</v>
      </c>
      <c r="G294" s="28"/>
      <c r="H294" s="28">
        <f t="shared" si="198"/>
        <v>0</v>
      </c>
      <c r="I294" s="72">
        <f t="shared" si="238"/>
        <v>0</v>
      </c>
      <c r="J294" s="72">
        <f t="shared" si="239"/>
        <v>0</v>
      </c>
      <c r="K294" s="72">
        <f t="shared" si="240"/>
        <v>0</v>
      </c>
    </row>
    <row r="295" spans="1:12" ht="38.25" customHeight="1" x14ac:dyDescent="0.2">
      <c r="A295" s="29">
        <v>2430242</v>
      </c>
      <c r="B295" s="27" t="s">
        <v>50</v>
      </c>
      <c r="C295" s="28">
        <v>235566130.66999999</v>
      </c>
      <c r="D295" s="28">
        <v>0</v>
      </c>
      <c r="E295" s="28">
        <v>31694736</v>
      </c>
      <c r="F295" s="28">
        <v>0</v>
      </c>
      <c r="G295" s="28"/>
      <c r="H295" s="28">
        <f t="shared" si="198"/>
        <v>0</v>
      </c>
      <c r="I295" s="72">
        <f t="shared" si="238"/>
        <v>0</v>
      </c>
      <c r="J295" s="72">
        <f t="shared" si="239"/>
        <v>0</v>
      </c>
      <c r="K295" s="72">
        <f t="shared" si="240"/>
        <v>0</v>
      </c>
    </row>
    <row r="296" spans="1:12" ht="58.5" customHeight="1" x14ac:dyDescent="0.2">
      <c r="A296" s="29">
        <v>2430246</v>
      </c>
      <c r="B296" s="27" t="s">
        <v>51</v>
      </c>
      <c r="C296" s="28">
        <v>230676144.09999999</v>
      </c>
      <c r="D296" s="28">
        <v>0</v>
      </c>
      <c r="E296" s="28">
        <v>9946083</v>
      </c>
      <c r="F296" s="28">
        <v>0</v>
      </c>
      <c r="G296" s="28">
        <v>452345</v>
      </c>
      <c r="H296" s="28">
        <f t="shared" si="198"/>
        <v>452345</v>
      </c>
      <c r="I296" s="72">
        <f t="shared" si="238"/>
        <v>4.5479712968411787</v>
      </c>
      <c r="J296" s="72">
        <f t="shared" si="239"/>
        <v>452345</v>
      </c>
      <c r="K296" s="72">
        <f t="shared" si="240"/>
        <v>0.19609526670599484</v>
      </c>
    </row>
    <row r="297" spans="1:12" ht="82.5" customHeight="1" x14ac:dyDescent="0.2">
      <c r="A297" s="29">
        <v>2430247</v>
      </c>
      <c r="B297" s="27" t="s">
        <v>52</v>
      </c>
      <c r="C297" s="28">
        <v>70717951</v>
      </c>
      <c r="D297" s="28">
        <v>0</v>
      </c>
      <c r="E297" s="28">
        <v>15018285</v>
      </c>
      <c r="F297" s="28">
        <v>0</v>
      </c>
      <c r="G297" s="28">
        <v>31500</v>
      </c>
      <c r="H297" s="28">
        <f t="shared" si="198"/>
        <v>31500</v>
      </c>
      <c r="I297" s="72">
        <f t="shared" si="238"/>
        <v>0.20974432167188198</v>
      </c>
      <c r="J297" s="72">
        <f t="shared" si="239"/>
        <v>31500</v>
      </c>
      <c r="K297" s="72">
        <f t="shared" si="240"/>
        <v>4.454314577072517E-2</v>
      </c>
    </row>
    <row r="298" spans="1:12" ht="60.75" customHeight="1" x14ac:dyDescent="0.2">
      <c r="A298" s="29">
        <v>2466074</v>
      </c>
      <c r="B298" s="27" t="s">
        <v>53</v>
      </c>
      <c r="C298" s="28">
        <v>53822537.07</v>
      </c>
      <c r="D298" s="28">
        <v>0</v>
      </c>
      <c r="E298" s="28">
        <v>9007858</v>
      </c>
      <c r="F298" s="28">
        <v>0</v>
      </c>
      <c r="G298" s="28"/>
      <c r="H298" s="28">
        <f t="shared" si="198"/>
        <v>0</v>
      </c>
      <c r="I298" s="72">
        <f t="shared" si="238"/>
        <v>0</v>
      </c>
      <c r="J298" s="72">
        <f t="shared" si="239"/>
        <v>0</v>
      </c>
      <c r="K298" s="72">
        <f t="shared" si="240"/>
        <v>0</v>
      </c>
    </row>
    <row r="299" spans="1:12" ht="70.5" customHeight="1" x14ac:dyDescent="0.2">
      <c r="A299" s="29">
        <v>2466086</v>
      </c>
      <c r="B299" s="27" t="s">
        <v>54</v>
      </c>
      <c r="C299" s="28">
        <v>86240917.75</v>
      </c>
      <c r="D299" s="28">
        <v>0</v>
      </c>
      <c r="E299" s="28">
        <v>11091415</v>
      </c>
      <c r="F299" s="28">
        <v>0</v>
      </c>
      <c r="G299" s="28"/>
      <c r="H299" s="28">
        <f t="shared" si="198"/>
        <v>0</v>
      </c>
      <c r="I299" s="72">
        <f t="shared" si="238"/>
        <v>0</v>
      </c>
      <c r="J299" s="72">
        <f t="shared" si="239"/>
        <v>0</v>
      </c>
      <c r="K299" s="72">
        <f t="shared" si="240"/>
        <v>0</v>
      </c>
    </row>
    <row r="300" spans="1:12" ht="82.5" customHeight="1" x14ac:dyDescent="0.2">
      <c r="A300" s="29">
        <v>2466354</v>
      </c>
      <c r="B300" s="27" t="s">
        <v>55</v>
      </c>
      <c r="C300" s="28">
        <v>62745378.259999998</v>
      </c>
      <c r="D300" s="28">
        <v>0</v>
      </c>
      <c r="E300" s="28">
        <v>6725933</v>
      </c>
      <c r="F300" s="28">
        <v>0</v>
      </c>
      <c r="G300" s="28"/>
      <c r="H300" s="28">
        <f t="shared" si="198"/>
        <v>0</v>
      </c>
      <c r="I300" s="72">
        <f t="shared" si="238"/>
        <v>0</v>
      </c>
      <c r="J300" s="72">
        <f t="shared" si="239"/>
        <v>0</v>
      </c>
      <c r="K300" s="72">
        <f t="shared" si="240"/>
        <v>0</v>
      </c>
    </row>
    <row r="301" spans="1:12" ht="82.5" customHeight="1" x14ac:dyDescent="0.2">
      <c r="A301" s="29">
        <v>2466581</v>
      </c>
      <c r="B301" s="27" t="s">
        <v>56</v>
      </c>
      <c r="C301" s="28">
        <v>66140072.539999999</v>
      </c>
      <c r="D301" s="28">
        <v>0</v>
      </c>
      <c r="E301" s="28">
        <v>5534151</v>
      </c>
      <c r="F301" s="28">
        <v>0</v>
      </c>
      <c r="G301" s="28"/>
      <c r="H301" s="28">
        <f t="shared" si="198"/>
        <v>0</v>
      </c>
      <c r="I301" s="72">
        <f t="shared" si="238"/>
        <v>0</v>
      </c>
      <c r="J301" s="72">
        <f t="shared" si="239"/>
        <v>0</v>
      </c>
      <c r="K301" s="72">
        <f t="shared" si="240"/>
        <v>0</v>
      </c>
    </row>
    <row r="302" spans="1:12" ht="122.25" customHeight="1" x14ac:dyDescent="0.2">
      <c r="A302" s="29">
        <v>2466660</v>
      </c>
      <c r="B302" s="27" t="s">
        <v>83</v>
      </c>
      <c r="C302" s="28">
        <v>55965310</v>
      </c>
      <c r="D302" s="28">
        <v>0</v>
      </c>
      <c r="E302" s="28">
        <v>9733485</v>
      </c>
      <c r="F302" s="28">
        <v>0</v>
      </c>
      <c r="G302" s="28"/>
      <c r="H302" s="28">
        <f t="shared" si="198"/>
        <v>0</v>
      </c>
      <c r="I302" s="72">
        <f t="shared" si="238"/>
        <v>0</v>
      </c>
      <c r="J302" s="72">
        <f t="shared" si="239"/>
        <v>0</v>
      </c>
      <c r="K302" s="72">
        <f t="shared" si="240"/>
        <v>0</v>
      </c>
    </row>
    <row r="303" spans="1:12" ht="70.5" customHeight="1" x14ac:dyDescent="0.2">
      <c r="A303" s="29">
        <v>2466669</v>
      </c>
      <c r="B303" s="27" t="s">
        <v>57</v>
      </c>
      <c r="C303" s="28">
        <v>54649465.189999998</v>
      </c>
      <c r="D303" s="28">
        <v>0</v>
      </c>
      <c r="E303" s="28">
        <v>12273690</v>
      </c>
      <c r="F303" s="28">
        <v>0</v>
      </c>
      <c r="G303" s="28"/>
      <c r="H303" s="28">
        <f t="shared" si="198"/>
        <v>0</v>
      </c>
      <c r="I303" s="72">
        <f t="shared" si="238"/>
        <v>0</v>
      </c>
      <c r="J303" s="72">
        <f t="shared" si="239"/>
        <v>0</v>
      </c>
      <c r="K303" s="72">
        <f t="shared" si="240"/>
        <v>0</v>
      </c>
    </row>
    <row r="304" spans="1:12" ht="72.75" customHeight="1" x14ac:dyDescent="0.2">
      <c r="A304" s="29">
        <v>2466824</v>
      </c>
      <c r="B304" s="27" t="s">
        <v>58</v>
      </c>
      <c r="C304" s="28">
        <v>51440079.25</v>
      </c>
      <c r="D304" s="28">
        <v>0</v>
      </c>
      <c r="E304" s="28">
        <v>7307563</v>
      </c>
      <c r="F304" s="28">
        <v>0</v>
      </c>
      <c r="G304" s="28"/>
      <c r="H304" s="28">
        <f t="shared" si="198"/>
        <v>0</v>
      </c>
      <c r="I304" s="72">
        <f t="shared" si="238"/>
        <v>0</v>
      </c>
      <c r="J304" s="72">
        <f t="shared" si="239"/>
        <v>0</v>
      </c>
      <c r="K304" s="72">
        <f t="shared" si="240"/>
        <v>0</v>
      </c>
    </row>
    <row r="305" spans="1:11" s="35" customFormat="1" ht="12" x14ac:dyDescent="0.2">
      <c r="A305" s="94" t="s">
        <v>370</v>
      </c>
      <c r="B305" s="95"/>
      <c r="C305" s="96"/>
      <c r="D305" s="96"/>
      <c r="E305" s="24"/>
      <c r="F305" s="42"/>
      <c r="G305" s="42"/>
      <c r="H305" s="106"/>
      <c r="I305" s="41"/>
      <c r="J305" s="107"/>
      <c r="K305" s="41"/>
    </row>
    <row r="306" spans="1:11" s="35" customFormat="1" ht="12" x14ac:dyDescent="0.2">
      <c r="A306" s="97" t="s">
        <v>6</v>
      </c>
      <c r="B306" s="98"/>
      <c r="C306" s="96"/>
      <c r="D306" s="96"/>
      <c r="E306" s="48"/>
      <c r="F306" s="42"/>
      <c r="G306" s="42"/>
      <c r="H306" s="106"/>
      <c r="I306" s="41"/>
      <c r="J306" s="107"/>
      <c r="K306" s="41"/>
    </row>
    <row r="307" spans="1:11" ht="20.25" customHeight="1" x14ac:dyDescent="0.2">
      <c r="A307" s="99"/>
      <c r="B307" s="158" t="s">
        <v>11</v>
      </c>
      <c r="C307" s="159"/>
      <c r="D307" s="159"/>
      <c r="H307" s="106"/>
    </row>
    <row r="308" spans="1:11" ht="72.75" customHeight="1" x14ac:dyDescent="0.2">
      <c r="A308" s="83"/>
      <c r="B308" s="83" t="s">
        <v>374</v>
      </c>
      <c r="H308" s="106"/>
    </row>
    <row r="309" spans="1:11" ht="71.25" customHeight="1" x14ac:dyDescent="0.2">
      <c r="B309" s="83" t="s">
        <v>375</v>
      </c>
    </row>
    <row r="310" spans="1:11" ht="20.25" customHeight="1" x14ac:dyDescent="0.2"/>
    <row r="311" spans="1:11" ht="20.25" customHeight="1" x14ac:dyDescent="0.2"/>
    <row r="312" spans="1:11" ht="20.25" customHeight="1" x14ac:dyDescent="0.2"/>
    <row r="313" spans="1:11" ht="20.25" customHeight="1" x14ac:dyDescent="0.2"/>
    <row r="314" spans="1:11" ht="20.25" customHeight="1" x14ac:dyDescent="0.2"/>
    <row r="315" spans="1:11" ht="20.25" customHeight="1" x14ac:dyDescent="0.2"/>
    <row r="316" spans="1:11" ht="20.25" customHeight="1" x14ac:dyDescent="0.2"/>
    <row r="317" spans="1:11" ht="20.25" customHeight="1" x14ac:dyDescent="0.2"/>
    <row r="318" spans="1:11" ht="20.25" customHeight="1" x14ac:dyDescent="0.2"/>
    <row r="319" spans="1:11" ht="20.25" customHeight="1" x14ac:dyDescent="0.2"/>
    <row r="320" spans="1:11"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row r="1071" ht="20.25" customHeight="1" x14ac:dyDescent="0.2"/>
    <row r="1072" ht="20.25" customHeight="1" x14ac:dyDescent="0.2"/>
    <row r="1073" ht="20.25" customHeight="1" x14ac:dyDescent="0.2"/>
    <row r="1074" ht="20.25" customHeight="1" x14ac:dyDescent="0.2"/>
    <row r="1075" ht="20.25" customHeight="1" x14ac:dyDescent="0.2"/>
    <row r="1076" ht="20.25" customHeight="1" x14ac:dyDescent="0.2"/>
    <row r="1077" ht="20.25" customHeight="1" x14ac:dyDescent="0.2"/>
    <row r="1078" ht="20.25" customHeight="1" x14ac:dyDescent="0.2"/>
    <row r="1079" ht="20.25" customHeight="1" x14ac:dyDescent="0.2"/>
    <row r="1080" ht="20.25" customHeight="1" x14ac:dyDescent="0.2"/>
    <row r="1081" ht="20.25" customHeight="1" x14ac:dyDescent="0.2"/>
    <row r="1082" ht="20.25" customHeight="1" x14ac:dyDescent="0.2"/>
    <row r="1083" ht="20.25" customHeight="1" x14ac:dyDescent="0.2"/>
    <row r="1084" ht="20.25" customHeight="1" x14ac:dyDescent="0.2"/>
    <row r="1085" ht="20.25" customHeight="1" x14ac:dyDescent="0.2"/>
    <row r="1086" ht="20.25" customHeight="1" x14ac:dyDescent="0.2"/>
    <row r="1087" ht="20.25" customHeight="1" x14ac:dyDescent="0.2"/>
    <row r="1088" ht="20.25" customHeight="1" x14ac:dyDescent="0.2"/>
    <row r="1089" ht="20.25" customHeight="1" x14ac:dyDescent="0.2"/>
    <row r="1090" ht="20.25" customHeight="1" x14ac:dyDescent="0.2"/>
    <row r="1091" ht="20.25" customHeight="1" x14ac:dyDescent="0.2"/>
    <row r="1092" ht="20.25" customHeight="1" x14ac:dyDescent="0.2"/>
    <row r="1093" ht="20.25" customHeight="1" x14ac:dyDescent="0.2"/>
    <row r="1094" ht="20.25" customHeight="1" x14ac:dyDescent="0.2"/>
    <row r="1095" ht="20.25" customHeight="1" x14ac:dyDescent="0.2"/>
    <row r="1096" ht="20.25" customHeight="1" x14ac:dyDescent="0.2"/>
    <row r="1097" ht="20.25" customHeight="1" x14ac:dyDescent="0.2"/>
    <row r="1098" ht="20.25" customHeight="1" x14ac:dyDescent="0.2"/>
    <row r="1099" ht="20.25" customHeight="1" x14ac:dyDescent="0.2"/>
    <row r="1100" ht="20.25" customHeight="1" x14ac:dyDescent="0.2"/>
    <row r="1101" ht="20.25" customHeight="1" x14ac:dyDescent="0.2"/>
    <row r="1102" ht="20.25" customHeight="1" x14ac:dyDescent="0.2"/>
    <row r="1103" ht="20.25" customHeight="1" x14ac:dyDescent="0.2"/>
    <row r="1104" ht="20.25" customHeight="1" x14ac:dyDescent="0.2"/>
    <row r="1105" ht="20.25" customHeight="1" x14ac:dyDescent="0.2"/>
    <row r="1106" ht="20.25" customHeight="1" x14ac:dyDescent="0.2"/>
    <row r="1107" ht="20.25" customHeight="1" x14ac:dyDescent="0.2"/>
    <row r="1108" ht="20.25" customHeight="1" x14ac:dyDescent="0.2"/>
    <row r="1109" ht="20.25" customHeight="1" x14ac:dyDescent="0.2"/>
    <row r="1110" ht="20.25" customHeight="1" x14ac:dyDescent="0.2"/>
    <row r="1111" ht="20.25" customHeight="1" x14ac:dyDescent="0.2"/>
    <row r="1112" ht="20.25" customHeight="1" x14ac:dyDescent="0.2"/>
    <row r="1113" ht="20.25" customHeight="1" x14ac:dyDescent="0.2"/>
    <row r="1114" ht="20.25" customHeight="1" x14ac:dyDescent="0.2"/>
    <row r="1115" ht="20.25" customHeight="1" x14ac:dyDescent="0.2"/>
    <row r="1116" ht="20.25" customHeight="1" x14ac:dyDescent="0.2"/>
    <row r="1117" ht="20.25" customHeight="1" x14ac:dyDescent="0.2"/>
    <row r="1118" ht="20.25" customHeight="1" x14ac:dyDescent="0.2"/>
    <row r="1119" ht="20.25" customHeight="1" x14ac:dyDescent="0.2"/>
    <row r="1120" ht="20.25" customHeight="1" x14ac:dyDescent="0.2"/>
    <row r="1121" ht="20.25" customHeight="1" x14ac:dyDescent="0.2"/>
    <row r="1122" ht="20.25" customHeight="1" x14ac:dyDescent="0.2"/>
    <row r="1123" ht="20.25" customHeight="1" x14ac:dyDescent="0.2"/>
    <row r="1124" ht="20.25" customHeight="1" x14ac:dyDescent="0.2"/>
    <row r="1125" ht="20.25" customHeight="1" x14ac:dyDescent="0.2"/>
    <row r="1126" ht="20.25" customHeight="1" x14ac:dyDescent="0.2"/>
    <row r="1127" ht="20.25" customHeight="1" x14ac:dyDescent="0.2"/>
    <row r="1128" ht="20.25" customHeight="1" x14ac:dyDescent="0.2"/>
    <row r="1129" ht="20.25" customHeight="1" x14ac:dyDescent="0.2"/>
    <row r="1130" ht="20.25" customHeight="1" x14ac:dyDescent="0.2"/>
    <row r="1131" ht="20.25" customHeight="1" x14ac:dyDescent="0.2"/>
    <row r="1132" ht="20.25" customHeight="1" x14ac:dyDescent="0.2"/>
    <row r="1133" ht="20.25" customHeight="1" x14ac:dyDescent="0.2"/>
    <row r="1134" ht="20.25" customHeight="1" x14ac:dyDescent="0.2"/>
    <row r="1135" ht="20.25" customHeight="1" x14ac:dyDescent="0.2"/>
    <row r="1136" ht="20.25" customHeight="1" x14ac:dyDescent="0.2"/>
    <row r="1137" ht="20.25" customHeight="1" x14ac:dyDescent="0.2"/>
    <row r="1138" ht="20.25" customHeight="1" x14ac:dyDescent="0.2"/>
    <row r="1139" ht="20.25" customHeight="1" x14ac:dyDescent="0.2"/>
    <row r="1140" ht="20.25" customHeight="1" x14ac:dyDescent="0.2"/>
    <row r="1141" ht="20.25" customHeight="1" x14ac:dyDescent="0.2"/>
    <row r="1142" ht="20.25" customHeight="1" x14ac:dyDescent="0.2"/>
    <row r="1143" ht="20.25" customHeight="1" x14ac:dyDescent="0.2"/>
    <row r="1144" ht="20.25" customHeight="1" x14ac:dyDescent="0.2"/>
    <row r="1145" ht="20.25" customHeight="1" x14ac:dyDescent="0.2"/>
    <row r="1146" ht="20.25" customHeight="1" x14ac:dyDescent="0.2"/>
    <row r="1147" ht="20.25" customHeight="1" x14ac:dyDescent="0.2"/>
    <row r="1148" ht="20.25" customHeight="1" x14ac:dyDescent="0.2"/>
    <row r="1149" ht="20.25" customHeight="1" x14ac:dyDescent="0.2"/>
    <row r="1150" ht="20.25" customHeight="1" x14ac:dyDescent="0.2"/>
    <row r="1151" ht="20.25" customHeight="1" x14ac:dyDescent="0.2"/>
    <row r="1152" ht="20.25" customHeight="1" x14ac:dyDescent="0.2"/>
    <row r="1153" ht="20.25" customHeight="1" x14ac:dyDescent="0.2"/>
    <row r="1154" ht="20.25" customHeight="1" x14ac:dyDescent="0.2"/>
    <row r="1155" ht="20.25" customHeight="1" x14ac:dyDescent="0.2"/>
    <row r="1156" ht="20.25" customHeight="1" x14ac:dyDescent="0.2"/>
    <row r="1157" ht="20.25" customHeight="1" x14ac:dyDescent="0.2"/>
    <row r="1158" ht="20.25" customHeight="1" x14ac:dyDescent="0.2"/>
    <row r="1159" ht="20.25" customHeight="1" x14ac:dyDescent="0.2"/>
    <row r="1160" ht="20.25" customHeight="1" x14ac:dyDescent="0.2"/>
    <row r="1161" ht="20.25" customHeight="1" x14ac:dyDescent="0.2"/>
    <row r="1162" ht="20.25" customHeight="1" x14ac:dyDescent="0.2"/>
    <row r="1163" ht="20.25" customHeight="1" x14ac:dyDescent="0.2"/>
    <row r="1164" ht="20.25" customHeight="1" x14ac:dyDescent="0.2"/>
    <row r="1165" ht="20.25" customHeight="1" x14ac:dyDescent="0.2"/>
    <row r="1166" ht="20.25" customHeight="1" x14ac:dyDescent="0.2"/>
    <row r="1167" ht="20.25" customHeight="1" x14ac:dyDescent="0.2"/>
    <row r="1168" ht="20.25" customHeight="1" x14ac:dyDescent="0.2"/>
    <row r="1169" ht="20.25" customHeight="1" x14ac:dyDescent="0.2"/>
    <row r="1170" ht="20.25" customHeight="1" x14ac:dyDescent="0.2"/>
    <row r="1171" ht="20.25" customHeight="1" x14ac:dyDescent="0.2"/>
    <row r="1172" ht="20.25" customHeight="1" x14ac:dyDescent="0.2"/>
    <row r="1173" ht="20.25" customHeight="1" x14ac:dyDescent="0.2"/>
    <row r="1174" ht="20.25" customHeight="1" x14ac:dyDescent="0.2"/>
    <row r="1175" ht="20.25" customHeight="1" x14ac:dyDescent="0.2"/>
    <row r="1176" ht="20.25" customHeight="1" x14ac:dyDescent="0.2"/>
    <row r="1177" ht="20.25" customHeight="1" x14ac:dyDescent="0.2"/>
    <row r="1178" ht="20.25" customHeight="1" x14ac:dyDescent="0.2"/>
    <row r="1179" ht="20.25" customHeight="1" x14ac:dyDescent="0.2"/>
    <row r="1180" ht="20.25" customHeight="1" x14ac:dyDescent="0.2"/>
    <row r="1181" ht="20.25" customHeight="1" x14ac:dyDescent="0.2"/>
    <row r="1182" ht="20.25" customHeight="1" x14ac:dyDescent="0.2"/>
    <row r="1183" ht="20.25" customHeight="1" x14ac:dyDescent="0.2"/>
    <row r="1184" ht="20.25" customHeight="1" x14ac:dyDescent="0.2"/>
    <row r="1185" ht="20.25" customHeight="1" x14ac:dyDescent="0.2"/>
    <row r="1186" ht="20.25" customHeight="1" x14ac:dyDescent="0.2"/>
    <row r="1187" ht="20.25" customHeight="1" x14ac:dyDescent="0.2"/>
    <row r="1188" ht="20.25" customHeight="1" x14ac:dyDescent="0.2"/>
    <row r="1189" ht="20.25" customHeight="1" x14ac:dyDescent="0.2"/>
    <row r="1190" ht="20.25" customHeight="1" x14ac:dyDescent="0.2"/>
    <row r="1191" ht="20.25" customHeight="1" x14ac:dyDescent="0.2"/>
    <row r="1192" ht="20.25" customHeight="1" x14ac:dyDescent="0.2"/>
    <row r="1193" ht="20.25" customHeight="1" x14ac:dyDescent="0.2"/>
    <row r="1194" ht="20.25" customHeight="1" x14ac:dyDescent="0.2"/>
    <row r="1195" ht="20.25" customHeight="1" x14ac:dyDescent="0.2"/>
    <row r="1196" ht="20.25" customHeight="1" x14ac:dyDescent="0.2"/>
    <row r="1197" ht="20.25" customHeight="1" x14ac:dyDescent="0.2"/>
    <row r="1198" ht="20.25" customHeight="1" x14ac:dyDescent="0.2"/>
    <row r="1199" ht="20.25" customHeight="1" x14ac:dyDescent="0.2"/>
    <row r="1200" ht="20.25" customHeight="1" x14ac:dyDescent="0.2"/>
    <row r="1201" ht="20.25" customHeight="1" x14ac:dyDescent="0.2"/>
    <row r="1202" ht="20.25" customHeight="1" x14ac:dyDescent="0.2"/>
    <row r="1203" ht="20.25" customHeight="1" x14ac:dyDescent="0.2"/>
    <row r="1204" ht="20.25" customHeight="1" x14ac:dyDescent="0.2"/>
    <row r="1205" ht="20.25" customHeight="1" x14ac:dyDescent="0.2"/>
    <row r="1206" ht="20.25" customHeight="1" x14ac:dyDescent="0.2"/>
    <row r="1207" ht="20.25" customHeight="1" x14ac:dyDescent="0.2"/>
    <row r="1208" ht="20.25" customHeight="1" x14ac:dyDescent="0.2"/>
    <row r="1209" ht="20.25" customHeight="1" x14ac:dyDescent="0.2"/>
    <row r="1210" ht="20.25" customHeight="1" x14ac:dyDescent="0.2"/>
    <row r="1211" ht="20.25" customHeight="1" x14ac:dyDescent="0.2"/>
    <row r="1212" ht="20.25" customHeight="1" x14ac:dyDescent="0.2"/>
    <row r="1213" ht="20.25" customHeight="1" x14ac:dyDescent="0.2"/>
    <row r="1214" ht="20.25" customHeight="1" x14ac:dyDescent="0.2"/>
    <row r="1215" ht="20.25" customHeight="1" x14ac:dyDescent="0.2"/>
    <row r="1216" ht="20.25" customHeight="1" x14ac:dyDescent="0.2"/>
    <row r="1217" ht="20.25" customHeight="1" x14ac:dyDescent="0.2"/>
  </sheetData>
  <mergeCells count="10">
    <mergeCell ref="B307:D307"/>
    <mergeCell ref="E4:I4"/>
    <mergeCell ref="A4:A5"/>
    <mergeCell ref="B4:B5"/>
    <mergeCell ref="A1:K1"/>
    <mergeCell ref="A2:K2"/>
    <mergeCell ref="J4:J5"/>
    <mergeCell ref="K4:K5"/>
    <mergeCell ref="C4:C5"/>
    <mergeCell ref="D4:D5"/>
  </mergeCells>
  <phoneticPr fontId="6" type="noConversion"/>
  <hyperlinks>
    <hyperlink ref="B307" r:id="rId1"/>
  </hyperlinks>
  <pageMargins left="0.78740157480314965" right="0" top="0.59055118110236227" bottom="0.39370078740157483" header="0.31496062992125984" footer="0.31496062992125984"/>
  <pageSetup paperSize="9" scale="61"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CD9BC"/>
    <pageSetUpPr fitToPage="1"/>
  </sheetPr>
  <dimension ref="A1:EJ175"/>
  <sheetViews>
    <sheetView zoomScale="91" zoomScaleNormal="91" workbookViewId="0">
      <pane xSplit="2" ySplit="7" topLeftCell="C8" activePane="bottomRight" state="frozen"/>
      <selection pane="topRight" activeCell="C1" sqref="C1"/>
      <selection pane="bottomLeft" activeCell="A8" sqref="A8"/>
      <selection pane="bottomRight" sqref="A1:K1"/>
    </sheetView>
  </sheetViews>
  <sheetFormatPr baseColWidth="10" defaultColWidth="11.42578125" defaultRowHeight="12" x14ac:dyDescent="0.2"/>
  <cols>
    <col min="1" max="1" width="8.5703125" style="22" customWidth="1"/>
    <col min="2" max="2" width="41.42578125" style="24" customWidth="1"/>
    <col min="3" max="3" width="10.5703125" style="24" customWidth="1"/>
    <col min="4" max="4" width="11.42578125" style="23" customWidth="1"/>
    <col min="5" max="5" width="11.140625" style="24" customWidth="1"/>
    <col min="6" max="7" width="11.7109375" style="24" customWidth="1"/>
    <col min="8" max="8" width="10.7109375" style="23" customWidth="1"/>
    <col min="9" max="9" width="8.7109375" style="33" customWidth="1"/>
    <col min="10" max="10" width="13.42578125" style="34" customWidth="1"/>
    <col min="11" max="11" width="9.85546875" style="33" customWidth="1"/>
    <col min="12" max="16384" width="11.42578125" style="23"/>
  </cols>
  <sheetData>
    <row r="1" spans="1:11" ht="18" customHeight="1" x14ac:dyDescent="0.2">
      <c r="A1" s="175" t="s">
        <v>24</v>
      </c>
      <c r="B1" s="175"/>
      <c r="C1" s="175"/>
      <c r="D1" s="175"/>
      <c r="E1" s="175"/>
      <c r="F1" s="175"/>
      <c r="G1" s="175"/>
      <c r="H1" s="175"/>
      <c r="I1" s="175"/>
      <c r="J1" s="175"/>
      <c r="K1" s="175"/>
    </row>
    <row r="2" spans="1:11" ht="18" customHeight="1" x14ac:dyDescent="0.2">
      <c r="A2" s="164" t="s">
        <v>292</v>
      </c>
      <c r="B2" s="164"/>
      <c r="C2" s="164"/>
      <c r="D2" s="164"/>
      <c r="E2" s="164"/>
      <c r="F2" s="164"/>
      <c r="G2" s="164"/>
      <c r="H2" s="164"/>
      <c r="I2" s="164"/>
      <c r="J2" s="164"/>
      <c r="K2" s="164"/>
    </row>
    <row r="3" spans="1:11" ht="25.5" customHeight="1" x14ac:dyDescent="0.2">
      <c r="B3" s="22"/>
      <c r="C3" s="115"/>
      <c r="D3" s="115"/>
      <c r="E3" s="115"/>
      <c r="F3" s="118"/>
      <c r="G3" s="118"/>
      <c r="H3" s="115"/>
      <c r="I3" s="115"/>
      <c r="J3" s="118"/>
      <c r="K3" s="115"/>
    </row>
    <row r="4" spans="1:11" ht="20.25" customHeight="1" x14ac:dyDescent="0.2">
      <c r="A4" s="179" t="s">
        <v>46</v>
      </c>
      <c r="B4" s="181" t="s">
        <v>5</v>
      </c>
      <c r="C4" s="178" t="s">
        <v>22</v>
      </c>
      <c r="D4" s="169" t="s">
        <v>76</v>
      </c>
      <c r="E4" s="171" t="s">
        <v>74</v>
      </c>
      <c r="F4" s="172"/>
      <c r="G4" s="172"/>
      <c r="H4" s="172"/>
      <c r="I4" s="170"/>
      <c r="J4" s="173" t="s">
        <v>8</v>
      </c>
      <c r="K4" s="176" t="s">
        <v>23</v>
      </c>
    </row>
    <row r="5" spans="1:11" s="25" customFormat="1" ht="65.25" customHeight="1" thickBot="1" x14ac:dyDescent="0.25">
      <c r="A5" s="180"/>
      <c r="B5" s="178"/>
      <c r="C5" s="178"/>
      <c r="D5" s="170"/>
      <c r="E5" s="13" t="s">
        <v>77</v>
      </c>
      <c r="F5" s="15" t="s">
        <v>371</v>
      </c>
      <c r="G5" s="120" t="s">
        <v>372</v>
      </c>
      <c r="H5" s="14" t="s">
        <v>75</v>
      </c>
      <c r="I5" s="16" t="s">
        <v>7</v>
      </c>
      <c r="J5" s="174"/>
      <c r="K5" s="177"/>
    </row>
    <row r="6" spans="1:11" s="59" customFormat="1" ht="18.75" customHeight="1" x14ac:dyDescent="0.25">
      <c r="A6" s="57"/>
      <c r="B6" s="56" t="s">
        <v>10</v>
      </c>
      <c r="C6" s="58"/>
      <c r="D6" s="81">
        <f>D7+D19</f>
        <v>309115352.17000008</v>
      </c>
      <c r="E6" s="81">
        <f>E7+E19</f>
        <v>19214758</v>
      </c>
      <c r="F6" s="81">
        <v>6381542.4399999995</v>
      </c>
      <c r="G6" s="81">
        <f>G7+G19</f>
        <v>5345141</v>
      </c>
      <c r="H6" s="81">
        <f>SUM(F6:G6)</f>
        <v>11726683.439999999</v>
      </c>
      <c r="I6" s="82">
        <f t="shared" ref="I6:I20" si="0">H6/E6%</f>
        <v>61.029566128285353</v>
      </c>
      <c r="J6" s="82">
        <f>D6+H6</f>
        <v>320842035.61000007</v>
      </c>
      <c r="K6" s="90"/>
    </row>
    <row r="7" spans="1:11" ht="21.75" customHeight="1" x14ac:dyDescent="0.2">
      <c r="A7" s="60"/>
      <c r="B7" s="49" t="s">
        <v>25</v>
      </c>
      <c r="C7" s="31"/>
      <c r="D7" s="31">
        <f>SUM(D8:D18)</f>
        <v>5311625.5600000005</v>
      </c>
      <c r="E7" s="31">
        <f>SUM(E8:E18)</f>
        <v>6359503</v>
      </c>
      <c r="F7" s="31">
        <f t="shared" ref="F7:G7" si="1">SUM(F8:F18)</f>
        <v>1447232.2799999998</v>
      </c>
      <c r="G7" s="31">
        <f t="shared" si="1"/>
        <v>2551800</v>
      </c>
      <c r="H7" s="31">
        <f t="shared" ref="H7:H27" si="2">SUM(F7:G7)</f>
        <v>3999032.28</v>
      </c>
      <c r="I7" s="50">
        <f t="shared" si="0"/>
        <v>62.882779990826322</v>
      </c>
      <c r="J7" s="50">
        <f t="shared" ref="J7:J20" si="3">D7+H7</f>
        <v>9310657.8399999999</v>
      </c>
      <c r="K7" s="68"/>
    </row>
    <row r="8" spans="1:11" ht="66" customHeight="1" x14ac:dyDescent="0.2">
      <c r="A8" s="29">
        <v>2271925</v>
      </c>
      <c r="B8" s="27" t="s">
        <v>114</v>
      </c>
      <c r="C8" s="88"/>
      <c r="D8" s="88">
        <v>461840.81</v>
      </c>
      <c r="E8" s="88">
        <v>2036260</v>
      </c>
      <c r="F8" s="88">
        <v>625199.72</v>
      </c>
      <c r="G8" s="88">
        <v>259525</v>
      </c>
      <c r="H8" s="88">
        <f t="shared" si="2"/>
        <v>884724.72</v>
      </c>
      <c r="I8" s="89">
        <f t="shared" ref="I8" si="4">H8/E8%</f>
        <v>43.448514433323844</v>
      </c>
      <c r="J8" s="89">
        <f t="shared" ref="J8" si="5">D8+H8</f>
        <v>1346565.53</v>
      </c>
      <c r="K8" s="91"/>
    </row>
    <row r="9" spans="1:11" ht="99.75" customHeight="1" x14ac:dyDescent="0.2">
      <c r="A9" s="29">
        <v>2427710</v>
      </c>
      <c r="B9" s="27" t="s">
        <v>44</v>
      </c>
      <c r="C9" s="88">
        <v>6202228</v>
      </c>
      <c r="D9" s="88">
        <v>2644993.58</v>
      </c>
      <c r="E9" s="88">
        <v>200040</v>
      </c>
      <c r="F9" s="88">
        <v>33040</v>
      </c>
      <c r="G9" s="88"/>
      <c r="H9" s="88">
        <f t="shared" si="2"/>
        <v>33040</v>
      </c>
      <c r="I9" s="89">
        <f t="shared" si="0"/>
        <v>16.516696660667865</v>
      </c>
      <c r="J9" s="89">
        <f t="shared" si="3"/>
        <v>2678033.58</v>
      </c>
      <c r="K9" s="91">
        <f t="shared" ref="K9:K14" si="6">J9/C9%</f>
        <v>43.178573570658806</v>
      </c>
    </row>
    <row r="10" spans="1:11" ht="88.5" customHeight="1" x14ac:dyDescent="0.2">
      <c r="A10" s="29">
        <v>2443550</v>
      </c>
      <c r="B10" s="27" t="s">
        <v>43</v>
      </c>
      <c r="C10" s="88">
        <v>14927339.43</v>
      </c>
      <c r="D10" s="88">
        <v>1694005.17</v>
      </c>
      <c r="E10" s="88">
        <v>328112</v>
      </c>
      <c r="F10" s="88">
        <v>328109.96000000002</v>
      </c>
      <c r="G10" s="88"/>
      <c r="H10" s="88">
        <f t="shared" si="2"/>
        <v>328109.96000000002</v>
      </c>
      <c r="I10" s="89">
        <f t="shared" si="0"/>
        <v>99.999378261081588</v>
      </c>
      <c r="J10" s="89">
        <f t="shared" si="3"/>
        <v>2022115.13</v>
      </c>
      <c r="K10" s="91">
        <f t="shared" si="6"/>
        <v>13.546386745491189</v>
      </c>
    </row>
    <row r="11" spans="1:11" ht="68.25" customHeight="1" x14ac:dyDescent="0.2">
      <c r="A11" s="29">
        <v>2461958</v>
      </c>
      <c r="B11" s="27" t="s">
        <v>59</v>
      </c>
      <c r="C11" s="88">
        <v>8960547.6300000008</v>
      </c>
      <c r="D11" s="88">
        <v>0</v>
      </c>
      <c r="E11" s="88">
        <v>324760</v>
      </c>
      <c r="F11" s="88">
        <v>324759.59999999998</v>
      </c>
      <c r="G11" s="88"/>
      <c r="H11" s="88">
        <f t="shared" si="2"/>
        <v>324759.59999999998</v>
      </c>
      <c r="I11" s="89">
        <f t="shared" si="0"/>
        <v>99.999876832122183</v>
      </c>
      <c r="J11" s="89">
        <f t="shared" si="3"/>
        <v>324759.59999999998</v>
      </c>
      <c r="K11" s="91">
        <f t="shared" si="6"/>
        <v>3.6243275903439391</v>
      </c>
    </row>
    <row r="12" spans="1:11" ht="107.25" customHeight="1" x14ac:dyDescent="0.2">
      <c r="A12" s="132">
        <v>2487531</v>
      </c>
      <c r="B12" s="27" t="s">
        <v>268</v>
      </c>
      <c r="C12" s="88">
        <v>500400</v>
      </c>
      <c r="D12" s="88">
        <v>0</v>
      </c>
      <c r="E12" s="88">
        <v>429000</v>
      </c>
      <c r="F12" s="88">
        <v>0</v>
      </c>
      <c r="G12" s="88"/>
      <c r="H12" s="88">
        <f t="shared" si="2"/>
        <v>0</v>
      </c>
      <c r="I12" s="89">
        <f t="shared" ref="I12" si="7">H12/E12%</f>
        <v>0</v>
      </c>
      <c r="J12" s="89">
        <f t="shared" ref="J12" si="8">D12+H12</f>
        <v>0</v>
      </c>
      <c r="K12" s="91">
        <f t="shared" ref="K12" si="9">J12/C12%</f>
        <v>0</v>
      </c>
    </row>
    <row r="13" spans="1:11" ht="90.75" customHeight="1" x14ac:dyDescent="0.2">
      <c r="A13" s="29">
        <v>2493459</v>
      </c>
      <c r="B13" s="27" t="s">
        <v>71</v>
      </c>
      <c r="C13" s="88">
        <v>1523256.01</v>
      </c>
      <c r="D13" s="88">
        <v>510786</v>
      </c>
      <c r="E13" s="88">
        <v>1139725</v>
      </c>
      <c r="F13" s="88">
        <v>86623</v>
      </c>
      <c r="G13" s="88">
        <v>804187</v>
      </c>
      <c r="H13" s="88">
        <f t="shared" si="2"/>
        <v>890810</v>
      </c>
      <c r="I13" s="89">
        <f t="shared" si="0"/>
        <v>78.160082476035882</v>
      </c>
      <c r="J13" s="89">
        <f t="shared" si="3"/>
        <v>1401596</v>
      </c>
      <c r="K13" s="91">
        <f t="shared" si="6"/>
        <v>92.013160676779464</v>
      </c>
    </row>
    <row r="14" spans="1:11" ht="104.25" customHeight="1" x14ac:dyDescent="0.2">
      <c r="A14" s="29">
        <v>2509331</v>
      </c>
      <c r="B14" s="27" t="s">
        <v>97</v>
      </c>
      <c r="C14" s="88">
        <v>492381.84</v>
      </c>
      <c r="D14" s="88">
        <v>0</v>
      </c>
      <c r="E14" s="88">
        <v>569500</v>
      </c>
      <c r="F14" s="88">
        <v>49500</v>
      </c>
      <c r="G14" s="88">
        <v>442882</v>
      </c>
      <c r="H14" s="88">
        <f t="shared" si="2"/>
        <v>492382</v>
      </c>
      <c r="I14" s="89">
        <f t="shared" ref="I14" si="10">H14/E14%</f>
        <v>86.458647936786662</v>
      </c>
      <c r="J14" s="89">
        <f t="shared" ref="J14" si="11">D14+H14</f>
        <v>492382</v>
      </c>
      <c r="K14" s="91">
        <f t="shared" si="6"/>
        <v>100.00003249510583</v>
      </c>
    </row>
    <row r="15" spans="1:11" ht="104.25" customHeight="1" x14ac:dyDescent="0.2">
      <c r="A15" s="132">
        <v>2522534</v>
      </c>
      <c r="B15" s="27" t="s">
        <v>269</v>
      </c>
      <c r="C15" s="88">
        <v>503810.08</v>
      </c>
      <c r="D15" s="88">
        <v>0</v>
      </c>
      <c r="E15" s="88">
        <v>351287</v>
      </c>
      <c r="F15" s="88">
        <v>0</v>
      </c>
      <c r="G15" s="88">
        <v>150297</v>
      </c>
      <c r="H15" s="88">
        <f t="shared" si="2"/>
        <v>150297</v>
      </c>
      <c r="I15" s="89">
        <f t="shared" ref="I15" si="12">H15/E15%</f>
        <v>42.78467463925508</v>
      </c>
      <c r="J15" s="89">
        <f t="shared" ref="J15" si="13">D15+H15</f>
        <v>150297</v>
      </c>
      <c r="K15" s="91">
        <f t="shared" ref="K15" si="14">J15/C15%</f>
        <v>29.832074816764283</v>
      </c>
    </row>
    <row r="16" spans="1:11" ht="99" customHeight="1" x14ac:dyDescent="0.2">
      <c r="A16" s="132">
        <v>2532800</v>
      </c>
      <c r="B16" s="27" t="s">
        <v>275</v>
      </c>
      <c r="C16" s="88">
        <v>403391</v>
      </c>
      <c r="D16" s="88">
        <v>0</v>
      </c>
      <c r="E16" s="88">
        <v>403391</v>
      </c>
      <c r="F16" s="88">
        <v>0</v>
      </c>
      <c r="G16" s="88">
        <v>321981</v>
      </c>
      <c r="H16" s="88">
        <f t="shared" si="2"/>
        <v>321981</v>
      </c>
      <c r="I16" s="89">
        <f t="shared" ref="I16" si="15">H16/E16%</f>
        <v>79.818587920900569</v>
      </c>
      <c r="J16" s="89">
        <f t="shared" ref="J16" si="16">D16+H16</f>
        <v>321981</v>
      </c>
      <c r="K16" s="91">
        <f t="shared" ref="K16" si="17">J16/C16%</f>
        <v>79.818587920900569</v>
      </c>
    </row>
    <row r="17" spans="1:140" ht="69.75" customHeight="1" x14ac:dyDescent="0.2">
      <c r="A17" s="132">
        <v>2533800</v>
      </c>
      <c r="B17" s="27" t="s">
        <v>285</v>
      </c>
      <c r="C17" s="88">
        <v>1275000</v>
      </c>
      <c r="D17" s="88">
        <v>0</v>
      </c>
      <c r="E17" s="88">
        <v>454000</v>
      </c>
      <c r="F17" s="88">
        <v>0</v>
      </c>
      <c r="G17" s="88">
        <v>454000</v>
      </c>
      <c r="H17" s="88">
        <f t="shared" si="2"/>
        <v>454000</v>
      </c>
      <c r="I17" s="89">
        <f t="shared" ref="I17:I18" si="18">H17/E17%</f>
        <v>100</v>
      </c>
      <c r="J17" s="89">
        <f t="shared" ref="J17:J18" si="19">D17+H17</f>
        <v>454000</v>
      </c>
      <c r="K17" s="91">
        <f t="shared" ref="K17:K18" si="20">J17/C17%</f>
        <v>35.607843137254903</v>
      </c>
    </row>
    <row r="18" spans="1:140" ht="62.25" customHeight="1" x14ac:dyDescent="0.2">
      <c r="A18" s="132">
        <v>2534172</v>
      </c>
      <c r="B18" s="27" t="s">
        <v>286</v>
      </c>
      <c r="C18" s="88">
        <v>123428</v>
      </c>
      <c r="D18" s="88">
        <v>0</v>
      </c>
      <c r="E18" s="88">
        <v>123428</v>
      </c>
      <c r="F18" s="88">
        <v>0</v>
      </c>
      <c r="G18" s="88">
        <v>118928</v>
      </c>
      <c r="H18" s="88">
        <f t="shared" si="2"/>
        <v>118928</v>
      </c>
      <c r="I18" s="89">
        <f t="shared" si="18"/>
        <v>96.354149787730506</v>
      </c>
      <c r="J18" s="89">
        <f t="shared" si="19"/>
        <v>118928</v>
      </c>
      <c r="K18" s="91">
        <f t="shared" si="20"/>
        <v>96.354149787730506</v>
      </c>
    </row>
    <row r="19" spans="1:140" ht="28.5" customHeight="1" x14ac:dyDescent="0.2">
      <c r="A19" s="29"/>
      <c r="B19" s="49" t="s">
        <v>26</v>
      </c>
      <c r="C19" s="31"/>
      <c r="D19" s="31">
        <f>SUM(D20:D27)</f>
        <v>303803726.61000007</v>
      </c>
      <c r="E19" s="31">
        <f>SUM(E20:E27)</f>
        <v>12855255</v>
      </c>
      <c r="F19" s="31">
        <f t="shared" ref="F19:G19" si="21">SUM(F20:F27)</f>
        <v>4934310.16</v>
      </c>
      <c r="G19" s="31">
        <f t="shared" si="21"/>
        <v>2793341</v>
      </c>
      <c r="H19" s="31">
        <f t="shared" si="2"/>
        <v>7727651.1600000001</v>
      </c>
      <c r="I19" s="50">
        <f t="shared" si="0"/>
        <v>60.112780026533898</v>
      </c>
      <c r="J19" s="50">
        <f t="shared" si="3"/>
        <v>311531377.7700001</v>
      </c>
      <c r="K19" s="68"/>
    </row>
    <row r="20" spans="1:140" ht="65.25" customHeight="1" x14ac:dyDescent="0.2">
      <c r="A20" s="123">
        <v>2193990</v>
      </c>
      <c r="B20" s="124" t="s">
        <v>38</v>
      </c>
      <c r="C20" s="125">
        <v>319765088.17000002</v>
      </c>
      <c r="D20" s="126">
        <v>303448097.84000003</v>
      </c>
      <c r="E20" s="126">
        <v>6294857</v>
      </c>
      <c r="F20" s="126">
        <v>3353955.82</v>
      </c>
      <c r="G20" s="126">
        <v>1780391</v>
      </c>
      <c r="H20" s="126">
        <f t="shared" si="2"/>
        <v>5134346.82</v>
      </c>
      <c r="I20" s="127">
        <f t="shared" si="0"/>
        <v>81.564153403325932</v>
      </c>
      <c r="J20" s="127">
        <f t="shared" si="3"/>
        <v>308582444.66000003</v>
      </c>
      <c r="K20" s="128">
        <f>J20/C20%</f>
        <v>96.502856652051122</v>
      </c>
    </row>
    <row r="21" spans="1:140" ht="74.25" customHeight="1" x14ac:dyDescent="0.2">
      <c r="A21" s="123">
        <v>2425167</v>
      </c>
      <c r="B21" s="124" t="s">
        <v>223</v>
      </c>
      <c r="C21" s="88">
        <v>8543286.1699999999</v>
      </c>
      <c r="D21" s="126">
        <v>147360.47</v>
      </c>
      <c r="E21" s="126">
        <v>1423873</v>
      </c>
      <c r="F21" s="126">
        <v>0</v>
      </c>
      <c r="G21" s="126"/>
      <c r="H21" s="126">
        <f t="shared" si="2"/>
        <v>0</v>
      </c>
      <c r="I21" s="127">
        <f t="shared" ref="I21" si="22">H21/E21%</f>
        <v>0</v>
      </c>
      <c r="J21" s="127">
        <f t="shared" ref="J21" si="23">D21+H21</f>
        <v>147360.47</v>
      </c>
      <c r="K21" s="128">
        <f>J21/C21%</f>
        <v>1.7248687105608218</v>
      </c>
    </row>
    <row r="22" spans="1:140" ht="75.75" customHeight="1" x14ac:dyDescent="0.2">
      <c r="A22" s="123">
        <v>2462000</v>
      </c>
      <c r="B22" s="27" t="s">
        <v>194</v>
      </c>
      <c r="C22" s="88">
        <v>2195154.08</v>
      </c>
      <c r="D22" s="88">
        <v>184268.3</v>
      </c>
      <c r="E22" s="126">
        <v>1984609</v>
      </c>
      <c r="F22" s="88">
        <v>825863.64</v>
      </c>
      <c r="G22" s="88">
        <v>640949</v>
      </c>
      <c r="H22" s="88">
        <f t="shared" si="2"/>
        <v>1466812.6400000001</v>
      </c>
      <c r="I22" s="127">
        <f t="shared" ref="I22:I23" si="24">H22/E22%</f>
        <v>73.909401801563945</v>
      </c>
      <c r="J22" s="127">
        <f t="shared" ref="J22:J23" si="25">D22+H22</f>
        <v>1651080.9400000002</v>
      </c>
      <c r="K22" s="128">
        <f t="shared" ref="K22:K23" si="26">J22/C22%</f>
        <v>75.214808611521249</v>
      </c>
    </row>
    <row r="23" spans="1:140" ht="109.5" customHeight="1" x14ac:dyDescent="0.2">
      <c r="A23" s="29">
        <v>2479765</v>
      </c>
      <c r="B23" s="27" t="s">
        <v>195</v>
      </c>
      <c r="C23" s="88">
        <v>1695105.36</v>
      </c>
      <c r="D23" s="88">
        <v>0</v>
      </c>
      <c r="E23" s="88">
        <v>462000</v>
      </c>
      <c r="F23" s="88">
        <v>462000</v>
      </c>
      <c r="G23" s="88"/>
      <c r="H23" s="88">
        <f t="shared" si="2"/>
        <v>462000</v>
      </c>
      <c r="I23" s="89">
        <f t="shared" si="24"/>
        <v>100</v>
      </c>
      <c r="J23" s="89">
        <f t="shared" si="25"/>
        <v>462000</v>
      </c>
      <c r="K23" s="91">
        <f t="shared" si="26"/>
        <v>27.254943020178995</v>
      </c>
    </row>
    <row r="24" spans="1:140" ht="79.5" customHeight="1" x14ac:dyDescent="0.2">
      <c r="A24" s="29">
        <v>2495555</v>
      </c>
      <c r="B24" s="27" t="s">
        <v>224</v>
      </c>
      <c r="C24" s="88">
        <v>1986018.33</v>
      </c>
      <c r="D24" s="88">
        <v>24000</v>
      </c>
      <c r="E24" s="88">
        <v>500897</v>
      </c>
      <c r="F24" s="88">
        <v>118640.7</v>
      </c>
      <c r="G24" s="88">
        <v>52876</v>
      </c>
      <c r="H24" s="88">
        <f t="shared" si="2"/>
        <v>171516.7</v>
      </c>
      <c r="I24" s="89">
        <f t="shared" ref="I24:I25" si="27">H24/E24%</f>
        <v>34.241910013435898</v>
      </c>
      <c r="J24" s="89">
        <f t="shared" ref="J24:J25" si="28">D24+H24</f>
        <v>195516.7</v>
      </c>
      <c r="K24" s="91">
        <f t="shared" ref="K24:K25" si="29">J24/C24%</f>
        <v>9.8446573753425533</v>
      </c>
    </row>
    <row r="25" spans="1:140" ht="77.25" customHeight="1" x14ac:dyDescent="0.2">
      <c r="A25" s="29">
        <v>2502158</v>
      </c>
      <c r="B25" s="27" t="s">
        <v>225</v>
      </c>
      <c r="C25" s="88">
        <v>50571</v>
      </c>
      <c r="D25" s="88">
        <v>0</v>
      </c>
      <c r="E25" s="88">
        <v>50571</v>
      </c>
      <c r="F25" s="88">
        <v>43850</v>
      </c>
      <c r="G25" s="88"/>
      <c r="H25" s="88">
        <f t="shared" si="2"/>
        <v>43850</v>
      </c>
      <c r="I25" s="89">
        <f t="shared" si="27"/>
        <v>86.709774376619009</v>
      </c>
      <c r="J25" s="89">
        <f t="shared" si="28"/>
        <v>43850</v>
      </c>
      <c r="K25" s="91">
        <f t="shared" si="29"/>
        <v>86.709774376619009</v>
      </c>
    </row>
    <row r="26" spans="1:140" ht="105.75" customHeight="1" x14ac:dyDescent="0.2">
      <c r="A26" s="29">
        <v>2525747</v>
      </c>
      <c r="B26" s="27" t="s">
        <v>287</v>
      </c>
      <c r="C26" s="88">
        <v>1423872.6</v>
      </c>
      <c r="D26" s="88">
        <v>0</v>
      </c>
      <c r="E26" s="88">
        <v>1423873</v>
      </c>
      <c r="F26" s="88">
        <v>0</v>
      </c>
      <c r="G26" s="88"/>
      <c r="H26" s="88">
        <f t="shared" si="2"/>
        <v>0</v>
      </c>
      <c r="I26" s="89">
        <f t="shared" ref="I26" si="30">H26/E26%</f>
        <v>0</v>
      </c>
      <c r="J26" s="89">
        <f t="shared" ref="J26" si="31">D26+H26</f>
        <v>0</v>
      </c>
      <c r="K26" s="91">
        <f t="shared" ref="K26" si="32">J26/C26%</f>
        <v>0</v>
      </c>
    </row>
    <row r="27" spans="1:140" ht="120.75" customHeight="1" x14ac:dyDescent="0.2">
      <c r="A27" s="132">
        <v>2526795</v>
      </c>
      <c r="B27" s="27" t="s">
        <v>270</v>
      </c>
      <c r="C27" s="88">
        <v>746509</v>
      </c>
      <c r="D27" s="88">
        <v>0</v>
      </c>
      <c r="E27" s="88">
        <v>714575</v>
      </c>
      <c r="F27" s="88">
        <v>130000</v>
      </c>
      <c r="G27" s="88">
        <v>319125</v>
      </c>
      <c r="H27" s="88">
        <f t="shared" si="2"/>
        <v>449125</v>
      </c>
      <c r="I27" s="89">
        <f t="shared" ref="I27" si="33">H27/E27%</f>
        <v>62.852044921806666</v>
      </c>
      <c r="J27" s="89">
        <f t="shared" ref="J27" si="34">D27+H27</f>
        <v>449125</v>
      </c>
      <c r="K27" s="91">
        <f t="shared" ref="K27" si="35">J27/C27%</f>
        <v>60.163373783839177</v>
      </c>
    </row>
    <row r="28" spans="1:140" s="33" customFormat="1" ht="20.25" customHeight="1" x14ac:dyDescent="0.2">
      <c r="A28" s="62" t="s">
        <v>370</v>
      </c>
      <c r="B28" s="63"/>
      <c r="C28" s="64"/>
      <c r="D28" s="26"/>
      <c r="E28" s="83"/>
      <c r="F28" s="100"/>
      <c r="G28" s="100"/>
      <c r="H28" s="23"/>
      <c r="I28" s="23"/>
      <c r="J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row>
    <row r="29" spans="1:140" s="33" customFormat="1" ht="16.5" customHeight="1" x14ac:dyDescent="0.2">
      <c r="A29" s="65" t="s">
        <v>6</v>
      </c>
      <c r="B29" s="66"/>
      <c r="C29" s="64"/>
      <c r="D29" s="26"/>
      <c r="E29" s="83"/>
      <c r="F29" s="100"/>
      <c r="G29" s="100"/>
      <c r="H29" s="23"/>
      <c r="I29" s="23"/>
      <c r="J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row>
    <row r="30" spans="1:140" s="33" customFormat="1" x14ac:dyDescent="0.2">
      <c r="A30" s="67"/>
      <c r="B30" s="158" t="s">
        <v>11</v>
      </c>
      <c r="C30" s="153"/>
      <c r="D30" s="153"/>
      <c r="E30" s="101"/>
      <c r="F30" s="100"/>
      <c r="G30" s="100"/>
      <c r="H30" s="23"/>
      <c r="I30" s="23"/>
      <c r="J30" s="80"/>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row>
    <row r="31" spans="1:140" ht="57" customHeight="1" x14ac:dyDescent="0.2">
      <c r="A31" s="102"/>
      <c r="B31" s="83" t="s">
        <v>376</v>
      </c>
      <c r="C31" s="83"/>
      <c r="E31" s="83"/>
      <c r="F31" s="100"/>
      <c r="G31" s="100"/>
    </row>
    <row r="32" spans="1:140" x14ac:dyDescent="0.2">
      <c r="B32" s="74"/>
      <c r="C32" s="74"/>
      <c r="F32" s="23"/>
      <c r="G32" s="23"/>
    </row>
    <row r="33" spans="2:7" x14ac:dyDescent="0.2">
      <c r="B33" s="74"/>
      <c r="C33" s="74"/>
      <c r="F33" s="23"/>
      <c r="G33" s="23"/>
    </row>
    <row r="34" spans="2:7" x14ac:dyDescent="0.2">
      <c r="B34" s="74"/>
      <c r="C34" s="74"/>
      <c r="F34" s="23"/>
      <c r="G34" s="23"/>
    </row>
    <row r="35" spans="2:7" x14ac:dyDescent="0.2">
      <c r="B35" s="75"/>
      <c r="C35" s="74"/>
      <c r="F35" s="23"/>
      <c r="G35" s="23"/>
    </row>
    <row r="36" spans="2:7" x14ac:dyDescent="0.2">
      <c r="F36" s="23"/>
      <c r="G36" s="23"/>
    </row>
    <row r="37" spans="2:7" ht="15" x14ac:dyDescent="0.25">
      <c r="B37" s="76"/>
      <c r="F37" s="23"/>
      <c r="G37" s="23"/>
    </row>
    <row r="38" spans="2:7" ht="15" x14ac:dyDescent="0.25">
      <c r="B38" s="93"/>
      <c r="F38" s="23"/>
      <c r="G38" s="23"/>
    </row>
    <row r="39" spans="2:7" x14ac:dyDescent="0.2">
      <c r="B39" s="79"/>
      <c r="F39" s="23"/>
      <c r="G39" s="23"/>
    </row>
    <row r="40" spans="2:7" x14ac:dyDescent="0.2">
      <c r="F40" s="23"/>
      <c r="G40" s="23"/>
    </row>
    <row r="41" spans="2:7" x14ac:dyDescent="0.2">
      <c r="F41" s="23"/>
      <c r="G41" s="23"/>
    </row>
    <row r="42" spans="2:7" x14ac:dyDescent="0.2">
      <c r="F42" s="23"/>
      <c r="G42" s="23"/>
    </row>
    <row r="43" spans="2:7" x14ac:dyDescent="0.2">
      <c r="F43" s="23"/>
      <c r="G43" s="23"/>
    </row>
    <row r="44" spans="2:7" x14ac:dyDescent="0.2">
      <c r="F44" s="23"/>
      <c r="G44" s="23"/>
    </row>
    <row r="45" spans="2:7" x14ac:dyDescent="0.2">
      <c r="F45" s="23"/>
      <c r="G45" s="23"/>
    </row>
    <row r="46" spans="2:7" x14ac:dyDescent="0.2">
      <c r="F46" s="23"/>
      <c r="G46" s="23"/>
    </row>
    <row r="47" spans="2:7" x14ac:dyDescent="0.2">
      <c r="F47" s="23"/>
      <c r="G47" s="23"/>
    </row>
    <row r="48" spans="2:7" x14ac:dyDescent="0.2">
      <c r="F48" s="23"/>
      <c r="G48" s="23"/>
    </row>
    <row r="49" spans="6:7" x14ac:dyDescent="0.2">
      <c r="F49" s="23"/>
      <c r="G49" s="23"/>
    </row>
    <row r="50" spans="6:7" x14ac:dyDescent="0.2">
      <c r="F50" s="23"/>
      <c r="G50" s="23"/>
    </row>
    <row r="51" spans="6:7" x14ac:dyDescent="0.2">
      <c r="F51" s="23"/>
      <c r="G51" s="23"/>
    </row>
    <row r="52" spans="6:7" x14ac:dyDescent="0.2">
      <c r="F52" s="23"/>
      <c r="G52" s="23"/>
    </row>
    <row r="53" spans="6:7" x14ac:dyDescent="0.2">
      <c r="F53" s="23"/>
      <c r="G53" s="23"/>
    </row>
    <row r="54" spans="6:7" x14ac:dyDescent="0.2">
      <c r="F54" s="23"/>
      <c r="G54" s="23"/>
    </row>
    <row r="55" spans="6:7" x14ac:dyDescent="0.2">
      <c r="F55" s="23"/>
      <c r="G55" s="23"/>
    </row>
    <row r="56" spans="6:7" x14ac:dyDescent="0.2">
      <c r="F56" s="23"/>
      <c r="G56" s="23"/>
    </row>
    <row r="57" spans="6:7" x14ac:dyDescent="0.2">
      <c r="F57" s="23"/>
      <c r="G57" s="23"/>
    </row>
    <row r="58" spans="6:7" x14ac:dyDescent="0.2">
      <c r="F58" s="23"/>
      <c r="G58" s="23"/>
    </row>
    <row r="59" spans="6:7" x14ac:dyDescent="0.2">
      <c r="F59" s="23"/>
      <c r="G59" s="23"/>
    </row>
    <row r="60" spans="6:7" x14ac:dyDescent="0.2">
      <c r="F60" s="23"/>
      <c r="G60" s="23"/>
    </row>
    <row r="61" spans="6:7" x14ac:dyDescent="0.2">
      <c r="F61" s="23"/>
      <c r="G61" s="23"/>
    </row>
    <row r="62" spans="6:7" x14ac:dyDescent="0.2">
      <c r="F62" s="23"/>
      <c r="G62" s="23"/>
    </row>
    <row r="63" spans="6:7" x14ac:dyDescent="0.2">
      <c r="F63" s="23"/>
      <c r="G63" s="23"/>
    </row>
    <row r="64" spans="6:7" x14ac:dyDescent="0.2">
      <c r="F64" s="23"/>
      <c r="G64" s="23"/>
    </row>
    <row r="65" spans="6:7" x14ac:dyDescent="0.2">
      <c r="F65" s="23"/>
      <c r="G65" s="23"/>
    </row>
    <row r="66" spans="6:7" x14ac:dyDescent="0.2">
      <c r="F66" s="23"/>
      <c r="G66" s="23"/>
    </row>
    <row r="67" spans="6:7" x14ac:dyDescent="0.2">
      <c r="F67" s="23"/>
      <c r="G67" s="23"/>
    </row>
    <row r="68" spans="6:7" x14ac:dyDescent="0.2">
      <c r="F68" s="23"/>
      <c r="G68" s="23"/>
    </row>
    <row r="69" spans="6:7" x14ac:dyDescent="0.2">
      <c r="F69" s="23"/>
      <c r="G69" s="23"/>
    </row>
    <row r="70" spans="6:7" x14ac:dyDescent="0.2">
      <c r="F70" s="23"/>
      <c r="G70" s="23"/>
    </row>
    <row r="71" spans="6:7" x14ac:dyDescent="0.2">
      <c r="F71" s="23"/>
      <c r="G71" s="23"/>
    </row>
    <row r="72" spans="6:7" x14ac:dyDescent="0.2">
      <c r="F72" s="23"/>
      <c r="G72" s="23"/>
    </row>
    <row r="73" spans="6:7" x14ac:dyDescent="0.2">
      <c r="F73" s="23"/>
      <c r="G73" s="23"/>
    </row>
    <row r="74" spans="6:7" x14ac:dyDescent="0.2">
      <c r="F74" s="23"/>
      <c r="G74" s="23"/>
    </row>
    <row r="75" spans="6:7" x14ac:dyDescent="0.2">
      <c r="F75" s="23"/>
      <c r="G75" s="23"/>
    </row>
    <row r="76" spans="6:7" x14ac:dyDescent="0.2">
      <c r="F76" s="23"/>
      <c r="G76" s="23"/>
    </row>
    <row r="77" spans="6:7" x14ac:dyDescent="0.2">
      <c r="F77" s="23"/>
      <c r="G77" s="23"/>
    </row>
    <row r="78" spans="6:7" x14ac:dyDescent="0.2">
      <c r="F78" s="23"/>
      <c r="G78" s="23"/>
    </row>
    <row r="79" spans="6:7" x14ac:dyDescent="0.2">
      <c r="F79" s="23"/>
      <c r="G79" s="23"/>
    </row>
    <row r="80" spans="6:7" x14ac:dyDescent="0.2">
      <c r="F80" s="23"/>
      <c r="G80" s="23"/>
    </row>
    <row r="81" spans="3:7" x14ac:dyDescent="0.2">
      <c r="F81" s="23"/>
      <c r="G81" s="23"/>
    </row>
    <row r="82" spans="3:7" x14ac:dyDescent="0.2">
      <c r="C82" s="43"/>
      <c r="F82" s="23"/>
      <c r="G82" s="23"/>
    </row>
    <row r="83" spans="3:7" x14ac:dyDescent="0.2">
      <c r="F83" s="23"/>
      <c r="G83" s="23"/>
    </row>
    <row r="84" spans="3:7" x14ac:dyDescent="0.2">
      <c r="F84" s="23"/>
      <c r="G84" s="23"/>
    </row>
    <row r="85" spans="3:7" x14ac:dyDescent="0.2">
      <c r="F85" s="23"/>
      <c r="G85" s="23"/>
    </row>
    <row r="86" spans="3:7" x14ac:dyDescent="0.2">
      <c r="F86" s="23"/>
      <c r="G86" s="23"/>
    </row>
    <row r="87" spans="3:7" x14ac:dyDescent="0.2">
      <c r="F87" s="23"/>
      <c r="G87" s="23"/>
    </row>
    <row r="88" spans="3:7" x14ac:dyDescent="0.2">
      <c r="F88" s="23"/>
      <c r="G88" s="23"/>
    </row>
    <row r="89" spans="3:7" x14ac:dyDescent="0.2">
      <c r="F89" s="23"/>
      <c r="G89" s="23"/>
    </row>
    <row r="90" spans="3:7" x14ac:dyDescent="0.2">
      <c r="F90" s="23"/>
      <c r="G90" s="23"/>
    </row>
    <row r="91" spans="3:7" x14ac:dyDescent="0.2">
      <c r="F91" s="23"/>
      <c r="G91" s="23"/>
    </row>
    <row r="92" spans="3:7" x14ac:dyDescent="0.2">
      <c r="F92" s="23"/>
      <c r="G92" s="23"/>
    </row>
    <row r="93" spans="3:7" x14ac:dyDescent="0.2">
      <c r="F93" s="23"/>
      <c r="G93" s="23"/>
    </row>
    <row r="94" spans="3:7" x14ac:dyDescent="0.2">
      <c r="F94" s="23"/>
      <c r="G94" s="23"/>
    </row>
    <row r="95" spans="3:7" x14ac:dyDescent="0.2">
      <c r="F95" s="23"/>
      <c r="G95" s="23"/>
    </row>
    <row r="96" spans="3:7" x14ac:dyDescent="0.2">
      <c r="F96" s="23"/>
      <c r="G96" s="23"/>
    </row>
    <row r="97" spans="6:7" x14ac:dyDescent="0.2">
      <c r="F97" s="23"/>
      <c r="G97" s="23"/>
    </row>
    <row r="98" spans="6:7" x14ac:dyDescent="0.2">
      <c r="F98" s="23"/>
      <c r="G98" s="23"/>
    </row>
    <row r="99" spans="6:7" x14ac:dyDescent="0.2">
      <c r="F99" s="23"/>
      <c r="G99" s="23"/>
    </row>
    <row r="100" spans="6:7" x14ac:dyDescent="0.2">
      <c r="F100" s="23"/>
      <c r="G100" s="23"/>
    </row>
    <row r="101" spans="6:7" x14ac:dyDescent="0.2">
      <c r="F101" s="23"/>
      <c r="G101" s="23"/>
    </row>
    <row r="102" spans="6:7" x14ac:dyDescent="0.2">
      <c r="F102" s="23"/>
      <c r="G102" s="23"/>
    </row>
    <row r="103" spans="6:7" x14ac:dyDescent="0.2">
      <c r="F103" s="23"/>
      <c r="G103" s="23"/>
    </row>
    <row r="104" spans="6:7" x14ac:dyDescent="0.2">
      <c r="F104" s="23"/>
      <c r="G104" s="23"/>
    </row>
    <row r="105" spans="6:7" x14ac:dyDescent="0.2">
      <c r="F105" s="23"/>
      <c r="G105" s="23"/>
    </row>
    <row r="106" spans="6:7" x14ac:dyDescent="0.2">
      <c r="F106" s="23"/>
      <c r="G106" s="23"/>
    </row>
    <row r="107" spans="6:7" x14ac:dyDescent="0.2">
      <c r="F107" s="23"/>
      <c r="G107" s="23"/>
    </row>
    <row r="108" spans="6:7" x14ac:dyDescent="0.2">
      <c r="F108" s="23"/>
      <c r="G108" s="23"/>
    </row>
    <row r="109" spans="6:7" x14ac:dyDescent="0.2">
      <c r="F109" s="23"/>
      <c r="G109" s="23"/>
    </row>
    <row r="110" spans="6:7" x14ac:dyDescent="0.2">
      <c r="F110" s="23"/>
      <c r="G110" s="23"/>
    </row>
    <row r="111" spans="6:7" x14ac:dyDescent="0.2">
      <c r="F111" s="23"/>
      <c r="G111" s="23"/>
    </row>
    <row r="112" spans="6:7" x14ac:dyDescent="0.2">
      <c r="F112" s="23"/>
      <c r="G112" s="23"/>
    </row>
    <row r="113" spans="6:7" x14ac:dyDescent="0.2">
      <c r="F113" s="23"/>
      <c r="G113" s="23"/>
    </row>
    <row r="114" spans="6:7" x14ac:dyDescent="0.2">
      <c r="F114" s="23"/>
      <c r="G114" s="23"/>
    </row>
    <row r="115" spans="6:7" x14ac:dyDescent="0.2">
      <c r="F115" s="23"/>
      <c r="G115" s="23"/>
    </row>
    <row r="116" spans="6:7" x14ac:dyDescent="0.2">
      <c r="F116" s="23"/>
      <c r="G116" s="23"/>
    </row>
    <row r="117" spans="6:7" x14ac:dyDescent="0.2">
      <c r="F117" s="23"/>
      <c r="G117" s="23"/>
    </row>
    <row r="118" spans="6:7" x14ac:dyDescent="0.2">
      <c r="F118" s="23"/>
      <c r="G118" s="23"/>
    </row>
    <row r="119" spans="6:7" x14ac:dyDescent="0.2">
      <c r="F119" s="23"/>
      <c r="G119" s="23"/>
    </row>
    <row r="120" spans="6:7" x14ac:dyDescent="0.2">
      <c r="F120" s="23"/>
      <c r="G120" s="23"/>
    </row>
    <row r="121" spans="6:7" x14ac:dyDescent="0.2">
      <c r="F121" s="23"/>
      <c r="G121" s="23"/>
    </row>
    <row r="122" spans="6:7" x14ac:dyDescent="0.2">
      <c r="F122" s="23"/>
      <c r="G122" s="23"/>
    </row>
    <row r="123" spans="6:7" x14ac:dyDescent="0.2">
      <c r="F123" s="23"/>
      <c r="G123" s="23"/>
    </row>
    <row r="124" spans="6:7" x14ac:dyDescent="0.2">
      <c r="F124" s="23"/>
      <c r="G124" s="23"/>
    </row>
    <row r="125" spans="6:7" x14ac:dyDescent="0.2">
      <c r="F125" s="23"/>
      <c r="G125" s="23"/>
    </row>
    <row r="126" spans="6:7" x14ac:dyDescent="0.2">
      <c r="F126" s="23"/>
      <c r="G126" s="23"/>
    </row>
    <row r="127" spans="6:7" x14ac:dyDescent="0.2">
      <c r="F127" s="23"/>
      <c r="G127" s="23"/>
    </row>
    <row r="128" spans="6:7" x14ac:dyDescent="0.2">
      <c r="F128" s="23"/>
      <c r="G128" s="23"/>
    </row>
    <row r="129" spans="6:7" x14ac:dyDescent="0.2">
      <c r="F129" s="23"/>
      <c r="G129" s="23"/>
    </row>
    <row r="130" spans="6:7" x14ac:dyDescent="0.2">
      <c r="F130" s="23"/>
      <c r="G130" s="23"/>
    </row>
    <row r="131" spans="6:7" x14ac:dyDescent="0.2">
      <c r="F131" s="23"/>
      <c r="G131" s="23"/>
    </row>
    <row r="132" spans="6:7" x14ac:dyDescent="0.2">
      <c r="F132" s="23"/>
      <c r="G132" s="23"/>
    </row>
    <row r="133" spans="6:7" x14ac:dyDescent="0.2">
      <c r="F133" s="23"/>
      <c r="G133" s="23"/>
    </row>
    <row r="134" spans="6:7" x14ac:dyDescent="0.2">
      <c r="F134" s="23"/>
      <c r="G134" s="23"/>
    </row>
    <row r="135" spans="6:7" x14ac:dyDescent="0.2">
      <c r="F135" s="23"/>
      <c r="G135" s="23"/>
    </row>
    <row r="136" spans="6:7" x14ac:dyDescent="0.2">
      <c r="F136" s="23"/>
      <c r="G136" s="23"/>
    </row>
    <row r="137" spans="6:7" x14ac:dyDescent="0.2">
      <c r="F137" s="23"/>
      <c r="G137" s="23"/>
    </row>
    <row r="138" spans="6:7" x14ac:dyDescent="0.2">
      <c r="F138" s="23"/>
      <c r="G138" s="23"/>
    </row>
    <row r="139" spans="6:7" x14ac:dyDescent="0.2">
      <c r="F139" s="23"/>
      <c r="G139" s="23"/>
    </row>
    <row r="140" spans="6:7" x14ac:dyDescent="0.2">
      <c r="F140" s="23"/>
      <c r="G140" s="23"/>
    </row>
    <row r="141" spans="6:7" x14ac:dyDescent="0.2">
      <c r="F141" s="23"/>
      <c r="G141" s="23"/>
    </row>
    <row r="142" spans="6:7" x14ac:dyDescent="0.2">
      <c r="F142" s="23"/>
      <c r="G142" s="23"/>
    </row>
    <row r="143" spans="6:7" x14ac:dyDescent="0.2">
      <c r="F143" s="23"/>
      <c r="G143" s="23"/>
    </row>
    <row r="144" spans="6:7" x14ac:dyDescent="0.2">
      <c r="F144" s="23"/>
      <c r="G144" s="23"/>
    </row>
    <row r="145" spans="6:7" x14ac:dyDescent="0.2">
      <c r="F145" s="23"/>
      <c r="G145" s="23"/>
    </row>
    <row r="146" spans="6:7" x14ac:dyDescent="0.2">
      <c r="F146" s="23"/>
      <c r="G146" s="23"/>
    </row>
    <row r="147" spans="6:7" x14ac:dyDescent="0.2">
      <c r="F147" s="23"/>
      <c r="G147" s="23"/>
    </row>
    <row r="148" spans="6:7" x14ac:dyDescent="0.2">
      <c r="F148" s="23"/>
      <c r="G148" s="23"/>
    </row>
    <row r="149" spans="6:7" x14ac:dyDescent="0.2">
      <c r="F149" s="23"/>
      <c r="G149" s="23"/>
    </row>
    <row r="150" spans="6:7" x14ac:dyDescent="0.2">
      <c r="F150" s="23"/>
      <c r="G150" s="23"/>
    </row>
    <row r="151" spans="6:7" x14ac:dyDescent="0.2">
      <c r="F151" s="23"/>
      <c r="G151" s="23"/>
    </row>
    <row r="152" spans="6:7" x14ac:dyDescent="0.2">
      <c r="F152" s="23"/>
      <c r="G152" s="23"/>
    </row>
    <row r="153" spans="6:7" x14ac:dyDescent="0.2">
      <c r="F153" s="23"/>
      <c r="G153" s="23"/>
    </row>
    <row r="154" spans="6:7" x14ac:dyDescent="0.2">
      <c r="F154" s="23"/>
      <c r="G154" s="23"/>
    </row>
    <row r="155" spans="6:7" x14ac:dyDescent="0.2">
      <c r="F155" s="23"/>
      <c r="G155" s="23"/>
    </row>
    <row r="156" spans="6:7" x14ac:dyDescent="0.2">
      <c r="F156" s="23"/>
      <c r="G156" s="23"/>
    </row>
    <row r="157" spans="6:7" x14ac:dyDescent="0.2">
      <c r="F157" s="23"/>
      <c r="G157" s="23"/>
    </row>
    <row r="158" spans="6:7" x14ac:dyDescent="0.2">
      <c r="F158" s="23"/>
      <c r="G158" s="23"/>
    </row>
    <row r="159" spans="6:7" x14ac:dyDescent="0.2">
      <c r="F159" s="23"/>
      <c r="G159" s="23"/>
    </row>
    <row r="160" spans="6:7" x14ac:dyDescent="0.2">
      <c r="F160" s="23"/>
      <c r="G160" s="23"/>
    </row>
    <row r="161" spans="6:7" x14ac:dyDescent="0.2">
      <c r="F161" s="23"/>
      <c r="G161" s="23"/>
    </row>
    <row r="162" spans="6:7" x14ac:dyDescent="0.2">
      <c r="F162" s="23"/>
      <c r="G162" s="23"/>
    </row>
    <row r="163" spans="6:7" x14ac:dyDescent="0.2">
      <c r="F163" s="23"/>
      <c r="G163" s="23"/>
    </row>
    <row r="164" spans="6:7" x14ac:dyDescent="0.2">
      <c r="F164" s="23"/>
      <c r="G164" s="23"/>
    </row>
    <row r="165" spans="6:7" x14ac:dyDescent="0.2">
      <c r="F165" s="23"/>
      <c r="G165" s="23"/>
    </row>
    <row r="166" spans="6:7" x14ac:dyDescent="0.2">
      <c r="F166" s="23"/>
      <c r="G166" s="23"/>
    </row>
    <row r="167" spans="6:7" x14ac:dyDescent="0.2">
      <c r="F167" s="23"/>
      <c r="G167" s="23"/>
    </row>
    <row r="168" spans="6:7" x14ac:dyDescent="0.2">
      <c r="F168" s="23"/>
      <c r="G168" s="23"/>
    </row>
    <row r="169" spans="6:7" x14ac:dyDescent="0.2">
      <c r="F169" s="23"/>
      <c r="G169" s="23"/>
    </row>
    <row r="170" spans="6:7" x14ac:dyDescent="0.2">
      <c r="F170" s="23"/>
      <c r="G170" s="23"/>
    </row>
    <row r="171" spans="6:7" x14ac:dyDescent="0.2">
      <c r="F171" s="23"/>
      <c r="G171" s="23"/>
    </row>
    <row r="172" spans="6:7" x14ac:dyDescent="0.2">
      <c r="F172" s="23"/>
      <c r="G172" s="23"/>
    </row>
    <row r="173" spans="6:7" x14ac:dyDescent="0.2">
      <c r="F173" s="23"/>
      <c r="G173" s="23"/>
    </row>
    <row r="174" spans="6:7" x14ac:dyDescent="0.2">
      <c r="F174" s="23"/>
      <c r="G174" s="23"/>
    </row>
    <row r="175" spans="6:7" x14ac:dyDescent="0.2">
      <c r="F175" s="23"/>
      <c r="G175" s="23"/>
    </row>
  </sheetData>
  <mergeCells count="10">
    <mergeCell ref="E4:I4"/>
    <mergeCell ref="B30:D30"/>
    <mergeCell ref="J4:J5"/>
    <mergeCell ref="A1:K1"/>
    <mergeCell ref="K4:K5"/>
    <mergeCell ref="A2:K2"/>
    <mergeCell ref="C4:C5"/>
    <mergeCell ref="D4:D5"/>
    <mergeCell ref="A4:A5"/>
    <mergeCell ref="B4:B5"/>
  </mergeCells>
  <hyperlinks>
    <hyperlink ref="B30" r:id="rId1"/>
  </hyperlinks>
  <pageMargins left="0.78740157480314965" right="0" top="0.59055118110236227" bottom="0.39370078740157483" header="0.31496062992125984" footer="0"/>
  <pageSetup paperSize="9" scale="63"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BEATRIZ ESPINOZA VIDAL</cp:lastModifiedBy>
  <cp:lastPrinted>2021-12-10T08:04:14Z</cp:lastPrinted>
  <dcterms:created xsi:type="dcterms:W3CDTF">2009-03-02T15:11:29Z</dcterms:created>
  <dcterms:modified xsi:type="dcterms:W3CDTF">2022-01-10T21:15:31Z</dcterms:modified>
</cp:coreProperties>
</file>