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spinoza\Downloads\"/>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MINSA'!$A$5:$K$307</definedName>
    <definedName name="_xlnm._FilterDatabase" localSheetId="2" hidden="1">'UE ADSCRITAS AL PLIEGO MINSA'!#REF!</definedName>
    <definedName name="_xlnm.Print_Area" localSheetId="0">CONSOLIDADO!$B$2:$E$40</definedName>
    <definedName name="_xlnm.Print_Area" localSheetId="1">'PLIEGO MINSA'!$A$1:$K$307</definedName>
    <definedName name="_xlnm.Print_Area" localSheetId="2">'UE ADSCRITAS AL PLIEGO MINSA'!$A$1:$K$31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I50" i="5" l="1"/>
  <c r="H180" i="5"/>
  <c r="F19" i="9" l="1"/>
  <c r="G19" i="9"/>
  <c r="H19" i="9" s="1"/>
  <c r="D19" i="9"/>
  <c r="F7" i="9"/>
  <c r="G7" i="9"/>
  <c r="H7" i="9"/>
  <c r="H8" i="9"/>
  <c r="H9" i="9"/>
  <c r="H10" i="9"/>
  <c r="H11" i="9"/>
  <c r="H12" i="9"/>
  <c r="H13" i="9"/>
  <c r="H14" i="9"/>
  <c r="H15" i="9"/>
  <c r="H16" i="9"/>
  <c r="H17" i="9"/>
  <c r="H18" i="9"/>
  <c r="H20" i="9"/>
  <c r="H21" i="9"/>
  <c r="H22" i="9"/>
  <c r="H23" i="9"/>
  <c r="H24" i="9"/>
  <c r="H25" i="9"/>
  <c r="H26" i="9"/>
  <c r="H27" i="9"/>
  <c r="J266" i="5"/>
  <c r="K266" i="5" s="1"/>
  <c r="J167" i="5"/>
  <c r="K167" i="5" s="1"/>
  <c r="J58" i="5"/>
  <c r="K58" i="5" s="1"/>
  <c r="I53" i="5"/>
  <c r="J50" i="5"/>
  <c r="K50" i="5" s="1"/>
  <c r="J46" i="5"/>
  <c r="K46" i="5" s="1"/>
  <c r="J40" i="5"/>
  <c r="K40" i="5" s="1"/>
  <c r="K71" i="5"/>
  <c r="J71" i="5"/>
  <c r="F292" i="5"/>
  <c r="G292" i="5"/>
  <c r="H292" i="5" s="1"/>
  <c r="F288" i="5"/>
  <c r="G288" i="5"/>
  <c r="H288" i="5" s="1"/>
  <c r="D288" i="5"/>
  <c r="F282" i="5"/>
  <c r="G282" i="5"/>
  <c r="D282" i="5"/>
  <c r="F272" i="5"/>
  <c r="G272" i="5"/>
  <c r="H272" i="5" s="1"/>
  <c r="F269" i="5"/>
  <c r="G269" i="5"/>
  <c r="D269" i="5"/>
  <c r="F267" i="5"/>
  <c r="G267" i="5"/>
  <c r="D267" i="5"/>
  <c r="F261" i="5"/>
  <c r="G261" i="5"/>
  <c r="D261" i="5"/>
  <c r="F179" i="5"/>
  <c r="G179" i="5"/>
  <c r="H179" i="5" s="1"/>
  <c r="F176" i="5"/>
  <c r="G176" i="5"/>
  <c r="F174" i="5"/>
  <c r="G174" i="5"/>
  <c r="H174" i="5" s="1"/>
  <c r="F170" i="5"/>
  <c r="G170" i="5"/>
  <c r="F163" i="5"/>
  <c r="G163" i="5"/>
  <c r="F158" i="5"/>
  <c r="G158" i="5"/>
  <c r="H158" i="5" s="1"/>
  <c r="F155" i="5"/>
  <c r="G155" i="5"/>
  <c r="H155" i="5" s="1"/>
  <c r="D21" i="11" s="1"/>
  <c r="F151" i="5"/>
  <c r="G151" i="5"/>
  <c r="F149" i="5"/>
  <c r="G149" i="5"/>
  <c r="H149" i="5" s="1"/>
  <c r="F146" i="5"/>
  <c r="G146" i="5"/>
  <c r="F143" i="5"/>
  <c r="H143" i="5" s="1"/>
  <c r="G143" i="5"/>
  <c r="D143" i="5"/>
  <c r="F140" i="5"/>
  <c r="G140" i="5"/>
  <c r="F137" i="5"/>
  <c r="H137" i="5" s="1"/>
  <c r="G137" i="5"/>
  <c r="F135" i="5"/>
  <c r="G135" i="5"/>
  <c r="F7" i="5"/>
  <c r="G7" i="5"/>
  <c r="D7" i="5"/>
  <c r="H304" i="5"/>
  <c r="H303" i="5"/>
  <c r="H302" i="5"/>
  <c r="H301" i="5"/>
  <c r="H300" i="5"/>
  <c r="H299" i="5"/>
  <c r="H298" i="5"/>
  <c r="H297" i="5"/>
  <c r="H296" i="5"/>
  <c r="H295" i="5"/>
  <c r="H294" i="5"/>
  <c r="H293" i="5"/>
  <c r="H291" i="5"/>
  <c r="J291" i="5" s="1"/>
  <c r="K291" i="5" s="1"/>
  <c r="H290" i="5"/>
  <c r="H289" i="5"/>
  <c r="H287" i="5"/>
  <c r="J287" i="5" s="1"/>
  <c r="K287" i="5" s="1"/>
  <c r="H286" i="5"/>
  <c r="J286" i="5" s="1"/>
  <c r="K286" i="5" s="1"/>
  <c r="H285" i="5"/>
  <c r="H284" i="5"/>
  <c r="H283" i="5"/>
  <c r="H281" i="5"/>
  <c r="H280" i="5"/>
  <c r="J280" i="5" s="1"/>
  <c r="K280" i="5" s="1"/>
  <c r="H279" i="5"/>
  <c r="H278" i="5"/>
  <c r="H277" i="5"/>
  <c r="H276" i="5"/>
  <c r="H275" i="5"/>
  <c r="H274" i="5"/>
  <c r="H273" i="5"/>
  <c r="H271" i="5"/>
  <c r="J271" i="5" s="1"/>
  <c r="K271" i="5" s="1"/>
  <c r="H270" i="5"/>
  <c r="H269" i="5"/>
  <c r="H268" i="5"/>
  <c r="J268" i="5" s="1"/>
  <c r="K268" i="5" s="1"/>
  <c r="H266" i="5"/>
  <c r="I266" i="5" s="1"/>
  <c r="H265" i="5"/>
  <c r="I265" i="5" s="1"/>
  <c r="H264" i="5"/>
  <c r="J264" i="5" s="1"/>
  <c r="K264" i="5" s="1"/>
  <c r="H263" i="5"/>
  <c r="H262" i="5"/>
  <c r="H260" i="5"/>
  <c r="H259" i="5"/>
  <c r="H258" i="5"/>
  <c r="H257" i="5"/>
  <c r="H256" i="5"/>
  <c r="H255" i="5"/>
  <c r="H254" i="5"/>
  <c r="H253" i="5"/>
  <c r="H252" i="5"/>
  <c r="H251" i="5"/>
  <c r="H250" i="5"/>
  <c r="H249" i="5"/>
  <c r="H248" i="5"/>
  <c r="H247" i="5"/>
  <c r="H246" i="5"/>
  <c r="H245" i="5"/>
  <c r="H244" i="5"/>
  <c r="H243" i="5"/>
  <c r="H242" i="5"/>
  <c r="H241" i="5"/>
  <c r="H240" i="5"/>
  <c r="H239" i="5"/>
  <c r="J239" i="5" s="1"/>
  <c r="K239" i="5" s="1"/>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J211" i="5" s="1"/>
  <c r="K211" i="5" s="1"/>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78" i="5"/>
  <c r="H177" i="5"/>
  <c r="H176" i="5"/>
  <c r="H175" i="5"/>
  <c r="H173" i="5"/>
  <c r="H172" i="5"/>
  <c r="H171" i="5"/>
  <c r="H169" i="5"/>
  <c r="H168" i="5"/>
  <c r="H167" i="5"/>
  <c r="I167" i="5" s="1"/>
  <c r="H166" i="5"/>
  <c r="H165" i="5"/>
  <c r="H164" i="5"/>
  <c r="H162" i="5"/>
  <c r="H161" i="5"/>
  <c r="H160" i="5"/>
  <c r="H159" i="5"/>
  <c r="H157" i="5"/>
  <c r="H156" i="5"/>
  <c r="H154" i="5"/>
  <c r="H153" i="5"/>
  <c r="H152" i="5"/>
  <c r="H150" i="5"/>
  <c r="H148" i="5"/>
  <c r="H147" i="5"/>
  <c r="H145" i="5"/>
  <c r="J145" i="5" s="1"/>
  <c r="K145" i="5" s="1"/>
  <c r="H144" i="5"/>
  <c r="H142" i="5"/>
  <c r="H141" i="5"/>
  <c r="H139" i="5"/>
  <c r="H138"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I71" i="5" s="1"/>
  <c r="H70" i="5"/>
  <c r="H69" i="5"/>
  <c r="H68" i="5"/>
  <c r="H67" i="5"/>
  <c r="J67" i="5" s="1"/>
  <c r="K67" i="5" s="1"/>
  <c r="H66" i="5"/>
  <c r="J66" i="5" s="1"/>
  <c r="K66" i="5" s="1"/>
  <c r="H65" i="5"/>
  <c r="J65" i="5" s="1"/>
  <c r="K65" i="5" s="1"/>
  <c r="H64" i="5"/>
  <c r="J64" i="5" s="1"/>
  <c r="K64" i="5" s="1"/>
  <c r="H63" i="5"/>
  <c r="J63" i="5" s="1"/>
  <c r="K63" i="5" s="1"/>
  <c r="H62" i="5"/>
  <c r="I62" i="5" s="1"/>
  <c r="H61" i="5"/>
  <c r="I61" i="5" s="1"/>
  <c r="H60" i="5"/>
  <c r="I60" i="5" s="1"/>
  <c r="H59" i="5"/>
  <c r="J59" i="5" s="1"/>
  <c r="K59" i="5" s="1"/>
  <c r="H58" i="5"/>
  <c r="I58" i="5" s="1"/>
  <c r="H57" i="5"/>
  <c r="J57" i="5" s="1"/>
  <c r="K57" i="5" s="1"/>
  <c r="H56" i="5"/>
  <c r="J56" i="5" s="1"/>
  <c r="K56" i="5" s="1"/>
  <c r="H55" i="5"/>
  <c r="I55" i="5" s="1"/>
  <c r="H54" i="5"/>
  <c r="J54" i="5" s="1"/>
  <c r="K54" i="5" s="1"/>
  <c r="H53" i="5"/>
  <c r="J53" i="5" s="1"/>
  <c r="K53" i="5" s="1"/>
  <c r="H52" i="5"/>
  <c r="I52" i="5" s="1"/>
  <c r="H51" i="5"/>
  <c r="J51" i="5" s="1"/>
  <c r="K51" i="5" s="1"/>
  <c r="H50" i="5"/>
  <c r="H49" i="5"/>
  <c r="I49" i="5" s="1"/>
  <c r="H48" i="5"/>
  <c r="J48" i="5" s="1"/>
  <c r="K48" i="5" s="1"/>
  <c r="H47" i="5"/>
  <c r="J47" i="5" s="1"/>
  <c r="K47" i="5" s="1"/>
  <c r="H46" i="5"/>
  <c r="I46" i="5" s="1"/>
  <c r="H45" i="5"/>
  <c r="J45" i="5" s="1"/>
  <c r="K45" i="5" s="1"/>
  <c r="H44" i="5"/>
  <c r="J44" i="5" s="1"/>
  <c r="K44" i="5" s="1"/>
  <c r="H43" i="5"/>
  <c r="I43" i="5" s="1"/>
  <c r="H42" i="5"/>
  <c r="J42" i="5" s="1"/>
  <c r="K42" i="5" s="1"/>
  <c r="H41" i="5"/>
  <c r="J41" i="5" s="1"/>
  <c r="K41" i="5" s="1"/>
  <c r="H40" i="5"/>
  <c r="I40" i="5" s="1"/>
  <c r="H39" i="5"/>
  <c r="J39" i="5" s="1"/>
  <c r="K39" i="5" s="1"/>
  <c r="H38" i="5"/>
  <c r="J38" i="5" s="1"/>
  <c r="K38" i="5" s="1"/>
  <c r="H37" i="5"/>
  <c r="I37" i="5" s="1"/>
  <c r="H36" i="5"/>
  <c r="J36" i="5" s="1"/>
  <c r="K36" i="5" s="1"/>
  <c r="H35" i="5"/>
  <c r="J35" i="5" s="1"/>
  <c r="K35" i="5" s="1"/>
  <c r="H34" i="5"/>
  <c r="I34" i="5" s="1"/>
  <c r="H33" i="5"/>
  <c r="J33" i="5" s="1"/>
  <c r="K33" i="5" s="1"/>
  <c r="H32" i="5"/>
  <c r="J32" i="5" s="1"/>
  <c r="K32" i="5" s="1"/>
  <c r="H31" i="5"/>
  <c r="I31" i="5" s="1"/>
  <c r="H30" i="5"/>
  <c r="J30" i="5" s="1"/>
  <c r="K30" i="5" s="1"/>
  <c r="H29" i="5"/>
  <c r="J29" i="5" s="1"/>
  <c r="K29" i="5" s="1"/>
  <c r="H28" i="5"/>
  <c r="I28" i="5" s="1"/>
  <c r="H27" i="5"/>
  <c r="J27" i="5" s="1"/>
  <c r="K27" i="5" s="1"/>
  <c r="H26" i="5"/>
  <c r="J26" i="5" s="1"/>
  <c r="K26" i="5" s="1"/>
  <c r="H25" i="5"/>
  <c r="I25" i="5" s="1"/>
  <c r="H24" i="5"/>
  <c r="J24" i="5" s="1"/>
  <c r="K24" i="5" s="1"/>
  <c r="H23" i="5"/>
  <c r="J23" i="5" s="1"/>
  <c r="K23" i="5" s="1"/>
  <c r="H22" i="5"/>
  <c r="I22" i="5" s="1"/>
  <c r="H21" i="5"/>
  <c r="I21" i="5" s="1"/>
  <c r="H20" i="5"/>
  <c r="J20" i="5" s="1"/>
  <c r="K20" i="5" s="1"/>
  <c r="H19" i="5"/>
  <c r="J19" i="5" s="1"/>
  <c r="K19" i="5" s="1"/>
  <c r="H18" i="5"/>
  <c r="J18" i="5" s="1"/>
  <c r="K18" i="5" s="1"/>
  <c r="H17" i="5"/>
  <c r="J17" i="5" s="1"/>
  <c r="K17" i="5" s="1"/>
  <c r="H16" i="5"/>
  <c r="I16" i="5" s="1"/>
  <c r="H15" i="5"/>
  <c r="J15" i="5" s="1"/>
  <c r="K15" i="5" s="1"/>
  <c r="H14" i="5"/>
  <c r="J14" i="5" s="1"/>
  <c r="K14" i="5" s="1"/>
  <c r="H13" i="5"/>
  <c r="I13" i="5" s="1"/>
  <c r="H12" i="5"/>
  <c r="J12" i="5" s="1"/>
  <c r="K12" i="5" s="1"/>
  <c r="H11" i="5"/>
  <c r="J11" i="5" s="1"/>
  <c r="K11" i="5" s="1"/>
  <c r="H10" i="5"/>
  <c r="H9" i="5"/>
  <c r="J9" i="5" s="1"/>
  <c r="K9" i="5" s="1"/>
  <c r="H8" i="5"/>
  <c r="I8" i="5" s="1"/>
  <c r="E288" i="5"/>
  <c r="E282" i="5"/>
  <c r="E269" i="5"/>
  <c r="E267" i="5"/>
  <c r="E261" i="5"/>
  <c r="E143" i="5"/>
  <c r="E7" i="5"/>
  <c r="I19" i="5" l="1"/>
  <c r="J25" i="5"/>
  <c r="K25" i="5" s="1"/>
  <c r="H7" i="5"/>
  <c r="H140" i="5"/>
  <c r="H267" i="5"/>
  <c r="J8" i="5"/>
  <c r="K8" i="5" s="1"/>
  <c r="I33" i="5"/>
  <c r="I51" i="5"/>
  <c r="I280" i="5"/>
  <c r="I267" i="5"/>
  <c r="C29" i="11"/>
  <c r="H261" i="5"/>
  <c r="H282" i="5"/>
  <c r="J13" i="5"/>
  <c r="K13" i="5" s="1"/>
  <c r="J21" i="5"/>
  <c r="K21" i="5" s="1"/>
  <c r="I35" i="5"/>
  <c r="I48" i="5"/>
  <c r="I211" i="5"/>
  <c r="I291" i="5"/>
  <c r="H151" i="5"/>
  <c r="H163" i="5"/>
  <c r="D23" i="11" s="1"/>
  <c r="I18" i="5"/>
  <c r="I24" i="5"/>
  <c r="J55" i="5"/>
  <c r="K55" i="5" s="1"/>
  <c r="I36" i="5"/>
  <c r="I264" i="5"/>
  <c r="J62" i="5"/>
  <c r="K62" i="5" s="1"/>
  <c r="I63" i="5"/>
  <c r="I64" i="5"/>
  <c r="I57" i="5"/>
  <c r="J43" i="5"/>
  <c r="K43" i="5" s="1"/>
  <c r="J28" i="5"/>
  <c r="K28" i="5" s="1"/>
  <c r="I287" i="5"/>
  <c r="I286" i="5"/>
  <c r="I271" i="5"/>
  <c r="I268" i="5"/>
  <c r="J265" i="5"/>
  <c r="K265" i="5" s="1"/>
  <c r="I239" i="5"/>
  <c r="H170" i="5"/>
  <c r="H146" i="5"/>
  <c r="I145" i="5"/>
  <c r="I67" i="5"/>
  <c r="I66" i="5"/>
  <c r="J60" i="5"/>
  <c r="K60" i="5" s="1"/>
  <c r="J61" i="5"/>
  <c r="K61" i="5" s="1"/>
  <c r="I59" i="5"/>
  <c r="I65" i="5"/>
  <c r="I56" i="5"/>
  <c r="I54" i="5"/>
  <c r="J52" i="5"/>
  <c r="K52" i="5" s="1"/>
  <c r="J49" i="5"/>
  <c r="K49" i="5" s="1"/>
  <c r="I47" i="5"/>
  <c r="I41" i="5"/>
  <c r="I44" i="5"/>
  <c r="I39" i="5"/>
  <c r="I42" i="5"/>
  <c r="I45" i="5"/>
  <c r="I38" i="5"/>
  <c r="J37" i="5"/>
  <c r="K37" i="5" s="1"/>
  <c r="J34" i="5"/>
  <c r="K34" i="5" s="1"/>
  <c r="J31" i="5"/>
  <c r="K31" i="5" s="1"/>
  <c r="I29" i="5"/>
  <c r="I32" i="5"/>
  <c r="I27" i="5"/>
  <c r="I30" i="5"/>
  <c r="I26" i="5"/>
  <c r="I23" i="5"/>
  <c r="J22" i="5"/>
  <c r="K22" i="5" s="1"/>
  <c r="I20" i="5"/>
  <c r="I17" i="5"/>
  <c r="J16" i="5"/>
  <c r="K16" i="5" s="1"/>
  <c r="I15" i="5"/>
  <c r="I14" i="5"/>
  <c r="I12" i="5"/>
  <c r="I11" i="5"/>
  <c r="I9" i="5"/>
  <c r="G6" i="5"/>
  <c r="F6" i="5"/>
  <c r="J267" i="5" l="1"/>
  <c r="D29" i="11"/>
  <c r="E29" i="11" s="1"/>
  <c r="H6" i="5"/>
  <c r="I17" i="9"/>
  <c r="J26" i="9"/>
  <c r="K26" i="9" s="1"/>
  <c r="I18" i="9"/>
  <c r="J17" i="9"/>
  <c r="K17" i="9" s="1"/>
  <c r="D7" i="9"/>
  <c r="D292" i="5"/>
  <c r="D272" i="5"/>
  <c r="D174" i="5"/>
  <c r="E151" i="5"/>
  <c r="D151" i="5"/>
  <c r="J304" i="5"/>
  <c r="K304" i="5" s="1"/>
  <c r="J303" i="5"/>
  <c r="K303" i="5" s="1"/>
  <c r="J302" i="5"/>
  <c r="K302" i="5" s="1"/>
  <c r="J301" i="5"/>
  <c r="K301" i="5" s="1"/>
  <c r="I300" i="5"/>
  <c r="I299" i="5"/>
  <c r="I298" i="5"/>
  <c r="I297" i="5"/>
  <c r="J296" i="5"/>
  <c r="K296" i="5" s="1"/>
  <c r="J295" i="5"/>
  <c r="K295" i="5" s="1"/>
  <c r="J294" i="5"/>
  <c r="K294" i="5" s="1"/>
  <c r="I293" i="5"/>
  <c r="J281" i="5"/>
  <c r="K281" i="5" s="1"/>
  <c r="J263" i="5"/>
  <c r="K263" i="5" s="1"/>
  <c r="J175" i="5"/>
  <c r="K175" i="5" s="1"/>
  <c r="I166" i="5"/>
  <c r="J162" i="5"/>
  <c r="K162" i="5" s="1"/>
  <c r="J161" i="5"/>
  <c r="K161" i="5" s="1"/>
  <c r="J160" i="5"/>
  <c r="K160" i="5" s="1"/>
  <c r="E7" i="9"/>
  <c r="E292" i="5"/>
  <c r="C34" i="11" s="1"/>
  <c r="E272" i="5"/>
  <c r="C28" i="11"/>
  <c r="E174" i="5"/>
  <c r="C25" i="11" s="1"/>
  <c r="J166" i="5" l="1"/>
  <c r="K166" i="5" s="1"/>
  <c r="J299" i="5"/>
  <c r="K299" i="5" s="1"/>
  <c r="I263" i="5"/>
  <c r="I303" i="5"/>
  <c r="I161" i="5"/>
  <c r="J298" i="5"/>
  <c r="K298" i="5" s="1"/>
  <c r="J293" i="5"/>
  <c r="K293" i="5" s="1"/>
  <c r="I304" i="5"/>
  <c r="I162" i="5"/>
  <c r="I296" i="5"/>
  <c r="D25" i="11"/>
  <c r="E25" i="11" s="1"/>
  <c r="D34" i="11"/>
  <c r="E34" i="11" s="1"/>
  <c r="I26" i="9"/>
  <c r="J18" i="9"/>
  <c r="K18" i="9" s="1"/>
  <c r="I281" i="5"/>
  <c r="I301" i="5"/>
  <c r="I294" i="5"/>
  <c r="J300" i="5"/>
  <c r="K300" i="5" s="1"/>
  <c r="I295" i="5"/>
  <c r="J297" i="5"/>
  <c r="K297" i="5" s="1"/>
  <c r="I302" i="5"/>
  <c r="I160" i="5"/>
  <c r="I175" i="5"/>
  <c r="J16" i="9"/>
  <c r="K16" i="9" s="1"/>
  <c r="I16" i="9" l="1"/>
  <c r="I85" i="5" l="1"/>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262" i="5" l="1"/>
  <c r="I261" i="5" l="1"/>
  <c r="J262" i="5"/>
  <c r="K262" i="5" s="1"/>
  <c r="J261" i="5" l="1"/>
  <c r="D28" i="11"/>
  <c r="E28" i="11" s="1"/>
  <c r="J27" i="9"/>
  <c r="K27" i="9" s="1"/>
  <c r="I27" i="9"/>
  <c r="J15" i="9"/>
  <c r="K15" i="9" s="1"/>
  <c r="I15" i="9"/>
  <c r="J12" i="9"/>
  <c r="K12" i="9" s="1"/>
  <c r="I12" i="9"/>
  <c r="D179" i="5"/>
  <c r="D176" i="5"/>
  <c r="D170" i="5"/>
  <c r="D149" i="5"/>
  <c r="D137" i="5"/>
  <c r="D135" i="5"/>
  <c r="J150" i="5"/>
  <c r="K150" i="5" s="1"/>
  <c r="J154" i="5"/>
  <c r="K154" i="5" s="1"/>
  <c r="J173" i="5"/>
  <c r="K173" i="5" s="1"/>
  <c r="J234" i="5"/>
  <c r="K234" i="5" s="1"/>
  <c r="I235" i="5"/>
  <c r="J236" i="5"/>
  <c r="K236" i="5" s="1"/>
  <c r="I238" i="5"/>
  <c r="I242" i="5"/>
  <c r="I256" i="5"/>
  <c r="I257" i="5"/>
  <c r="J258" i="5"/>
  <c r="K258" i="5" s="1"/>
  <c r="J259" i="5"/>
  <c r="K259" i="5" s="1"/>
  <c r="J260" i="5"/>
  <c r="K260" i="5" s="1"/>
  <c r="J238" i="5" l="1"/>
  <c r="K238" i="5" s="1"/>
  <c r="J257" i="5"/>
  <c r="K257" i="5" s="1"/>
  <c r="I234" i="5"/>
  <c r="I154" i="5"/>
  <c r="J235" i="5"/>
  <c r="K235" i="5" s="1"/>
  <c r="J242" i="5"/>
  <c r="K242" i="5" s="1"/>
  <c r="I259" i="5"/>
  <c r="I236" i="5"/>
  <c r="J256" i="5"/>
  <c r="K256" i="5" s="1"/>
  <c r="I173" i="5"/>
  <c r="I260" i="5"/>
  <c r="I150" i="5"/>
  <c r="I258" i="5"/>
  <c r="E19" i="9"/>
  <c r="E179" i="5"/>
  <c r="E170" i="5"/>
  <c r="E149" i="5"/>
  <c r="C19" i="11" s="1"/>
  <c r="D19" i="11" l="1"/>
  <c r="E19" i="11" s="1"/>
  <c r="I149" i="5"/>
  <c r="J149" i="5"/>
  <c r="I148" i="5"/>
  <c r="J197" i="5"/>
  <c r="K197" i="5" s="1"/>
  <c r="J212" i="5"/>
  <c r="K212" i="5" s="1"/>
  <c r="J213" i="5"/>
  <c r="K213" i="5" s="1"/>
  <c r="J275" i="5"/>
  <c r="K275" i="5" s="1"/>
  <c r="J276" i="5"/>
  <c r="K276" i="5" s="1"/>
  <c r="J277" i="5"/>
  <c r="K277" i="5" s="1"/>
  <c r="J278" i="5"/>
  <c r="K278" i="5" s="1"/>
  <c r="J279" i="5"/>
  <c r="K279" i="5" s="1"/>
  <c r="J290" i="5"/>
  <c r="K290" i="5" s="1"/>
  <c r="D146" i="5"/>
  <c r="E146" i="5"/>
  <c r="D26" i="11" l="1"/>
  <c r="J148" i="5"/>
  <c r="K148" i="5" s="1"/>
  <c r="I276" i="5"/>
  <c r="I279" i="5"/>
  <c r="I290" i="5"/>
  <c r="I278" i="5"/>
  <c r="I275" i="5"/>
  <c r="I277" i="5"/>
  <c r="I213" i="5"/>
  <c r="I212" i="5"/>
  <c r="I197" i="5"/>
  <c r="D155" i="5"/>
  <c r="I255" i="5"/>
  <c r="I178" i="5"/>
  <c r="J177" i="5"/>
  <c r="K177" i="5" s="1"/>
  <c r="I157" i="5"/>
  <c r="I153" i="5"/>
  <c r="J139" i="5"/>
  <c r="K139" i="5" s="1"/>
  <c r="E176" i="5"/>
  <c r="E137" i="5"/>
  <c r="E155" i="5"/>
  <c r="C26" i="11" l="1"/>
  <c r="E26" i="11" s="1"/>
  <c r="J255" i="5"/>
  <c r="K255" i="5" s="1"/>
  <c r="J228" i="5"/>
  <c r="K228" i="5" s="1"/>
  <c r="I228" i="5"/>
  <c r="J229" i="5"/>
  <c r="K229" i="5" s="1"/>
  <c r="I229" i="5"/>
  <c r="J230" i="5"/>
  <c r="K230" i="5" s="1"/>
  <c r="I230" i="5"/>
  <c r="J225" i="5"/>
  <c r="K225" i="5" s="1"/>
  <c r="I225" i="5"/>
  <c r="I231" i="5"/>
  <c r="J231" i="5"/>
  <c r="K231" i="5" s="1"/>
  <c r="I226" i="5"/>
  <c r="J226" i="5"/>
  <c r="K226" i="5" s="1"/>
  <c r="J232" i="5"/>
  <c r="K232" i="5" s="1"/>
  <c r="I232" i="5"/>
  <c r="J227" i="5"/>
  <c r="K227" i="5" s="1"/>
  <c r="I227" i="5"/>
  <c r="I139" i="5"/>
  <c r="J153" i="5"/>
  <c r="K153" i="5" s="1"/>
  <c r="J178" i="5"/>
  <c r="K178" i="5" s="1"/>
  <c r="J157" i="5"/>
  <c r="K157" i="5" s="1"/>
  <c r="I177" i="5"/>
  <c r="I176" i="5"/>
  <c r="J176" i="5"/>
  <c r="J21" i="9"/>
  <c r="K21" i="9" s="1"/>
  <c r="I25" i="9"/>
  <c r="J24" i="9"/>
  <c r="K24" i="9" s="1"/>
  <c r="G6" i="9" l="1"/>
  <c r="H6" i="9" s="1"/>
  <c r="J25" i="9"/>
  <c r="K25" i="9" s="1"/>
  <c r="I24" i="9"/>
  <c r="I21" i="9"/>
  <c r="J191" i="5"/>
  <c r="K191" i="5" s="1"/>
  <c r="J190" i="5"/>
  <c r="K190" i="5" s="1"/>
  <c r="J156" i="5"/>
  <c r="K156" i="5" s="1"/>
  <c r="J185" i="5"/>
  <c r="K185" i="5" s="1"/>
  <c r="I172" i="5"/>
  <c r="J134" i="5"/>
  <c r="K134" i="5" s="1"/>
  <c r="J133" i="5"/>
  <c r="K133" i="5" s="1"/>
  <c r="C24" i="11"/>
  <c r="C21" i="11"/>
  <c r="I185" i="5" l="1"/>
  <c r="E21" i="11"/>
  <c r="J172" i="5"/>
  <c r="K172" i="5" s="1"/>
  <c r="I191" i="5"/>
  <c r="I190" i="5"/>
  <c r="I155" i="5"/>
  <c r="J155" i="5"/>
  <c r="I156" i="5"/>
  <c r="I134" i="5"/>
  <c r="C14" i="11"/>
  <c r="J250" i="5" l="1"/>
  <c r="K250" i="5" s="1"/>
  <c r="J248" i="5"/>
  <c r="K248" i="5" s="1"/>
  <c r="J246" i="5"/>
  <c r="K246" i="5" s="1"/>
  <c r="J245" i="5"/>
  <c r="K245" i="5" s="1"/>
  <c r="J244" i="5"/>
  <c r="K244" i="5" s="1"/>
  <c r="J283" i="5"/>
  <c r="K283" i="5" s="1"/>
  <c r="D20" i="11" l="1"/>
  <c r="D14" i="11"/>
  <c r="E14" i="11" s="1"/>
  <c r="D15" i="11"/>
  <c r="J137" i="5"/>
  <c r="I244" i="5"/>
  <c r="I283" i="5"/>
  <c r="I250" i="5"/>
  <c r="I248" i="5"/>
  <c r="I246" i="5"/>
  <c r="I245" i="5"/>
  <c r="J240" i="5"/>
  <c r="K240" i="5" s="1"/>
  <c r="J237" i="5"/>
  <c r="K237" i="5" s="1"/>
  <c r="J184" i="5"/>
  <c r="K184" i="5" s="1"/>
  <c r="J152" i="5"/>
  <c r="K152" i="5" s="1"/>
  <c r="J138" i="5"/>
  <c r="K138" i="5" s="1"/>
  <c r="J136" i="5"/>
  <c r="K136" i="5" s="1"/>
  <c r="J10" i="5"/>
  <c r="K10" i="5" s="1"/>
  <c r="J151" i="5" l="1"/>
  <c r="J135" i="5"/>
  <c r="I240" i="5"/>
  <c r="I237" i="5"/>
  <c r="I184" i="5"/>
  <c r="I152" i="5"/>
  <c r="I138" i="5"/>
  <c r="I136" i="5"/>
  <c r="I10" i="5"/>
  <c r="E135" i="5"/>
  <c r="I135" i="5" l="1"/>
  <c r="C15" i="11"/>
  <c r="E15" i="11" s="1"/>
  <c r="I137" i="5"/>
  <c r="C20" i="11"/>
  <c r="E20" i="11" s="1"/>
  <c r="I151" i="5"/>
  <c r="J23" i="9"/>
  <c r="K23" i="9" s="1"/>
  <c r="J22" i="9"/>
  <c r="K22" i="9" s="1"/>
  <c r="J285" i="5"/>
  <c r="K285" i="5" s="1"/>
  <c r="J274" i="5"/>
  <c r="K274" i="5" s="1"/>
  <c r="J254" i="5"/>
  <c r="K254" i="5" s="1"/>
  <c r="J253" i="5"/>
  <c r="K253" i="5" s="1"/>
  <c r="I252" i="5"/>
  <c r="I251" i="5"/>
  <c r="I249" i="5"/>
  <c r="J247" i="5"/>
  <c r="K247" i="5" s="1"/>
  <c r="J243" i="5"/>
  <c r="K243" i="5" s="1"/>
  <c r="J131" i="5"/>
  <c r="K131" i="5" s="1"/>
  <c r="J129" i="5"/>
  <c r="K129" i="5" s="1"/>
  <c r="J128" i="5"/>
  <c r="K128" i="5" s="1"/>
  <c r="J126" i="5"/>
  <c r="K126" i="5" s="1"/>
  <c r="J125" i="5"/>
  <c r="K125" i="5" s="1"/>
  <c r="J124" i="5"/>
  <c r="K124" i="5" s="1"/>
  <c r="J123" i="5"/>
  <c r="K123" i="5" s="1"/>
  <c r="J122" i="5"/>
  <c r="K122" i="5" s="1"/>
  <c r="J121" i="5"/>
  <c r="K121" i="5" s="1"/>
  <c r="J120" i="5"/>
  <c r="K120" i="5" s="1"/>
  <c r="J119" i="5"/>
  <c r="K119" i="5" s="1"/>
  <c r="J117" i="5"/>
  <c r="K117" i="5" s="1"/>
  <c r="J116" i="5"/>
  <c r="K116" i="5" s="1"/>
  <c r="J115" i="5"/>
  <c r="K115" i="5" s="1"/>
  <c r="J114" i="5"/>
  <c r="K114" i="5" s="1"/>
  <c r="J113" i="5"/>
  <c r="K113" i="5" s="1"/>
  <c r="J111" i="5"/>
  <c r="K111" i="5" s="1"/>
  <c r="J110" i="5"/>
  <c r="K110" i="5" s="1"/>
  <c r="J108" i="5"/>
  <c r="K108" i="5" s="1"/>
  <c r="J107" i="5"/>
  <c r="K107" i="5" s="1"/>
  <c r="J106" i="5"/>
  <c r="K106" i="5" s="1"/>
  <c r="J105" i="5"/>
  <c r="K105" i="5" s="1"/>
  <c r="J104" i="5"/>
  <c r="K104" i="5" s="1"/>
  <c r="J103" i="5"/>
  <c r="K103" i="5" s="1"/>
  <c r="J102" i="5"/>
  <c r="K102" i="5" s="1"/>
  <c r="J101" i="5"/>
  <c r="K101" i="5" s="1"/>
  <c r="J99" i="5"/>
  <c r="K99" i="5" s="1"/>
  <c r="J98" i="5"/>
  <c r="K98" i="5" s="1"/>
  <c r="J97" i="5"/>
  <c r="K97" i="5" s="1"/>
  <c r="J96" i="5"/>
  <c r="K96" i="5" s="1"/>
  <c r="J95" i="5"/>
  <c r="K95" i="5" s="1"/>
  <c r="J94" i="5"/>
  <c r="K94" i="5" s="1"/>
  <c r="J93" i="5"/>
  <c r="K93" i="5" s="1"/>
  <c r="J92" i="5"/>
  <c r="K92" i="5" s="1"/>
  <c r="J90" i="5"/>
  <c r="K90" i="5" s="1"/>
  <c r="J89" i="5"/>
  <c r="K89" i="5" s="1"/>
  <c r="J88" i="5"/>
  <c r="K88" i="5" s="1"/>
  <c r="J87" i="5"/>
  <c r="K87" i="5" s="1"/>
  <c r="J86" i="5"/>
  <c r="K86" i="5" s="1"/>
  <c r="J85" i="5"/>
  <c r="K85" i="5" s="1"/>
  <c r="J84" i="5"/>
  <c r="K84" i="5" s="1"/>
  <c r="J83" i="5"/>
  <c r="K83" i="5" s="1"/>
  <c r="I82" i="5"/>
  <c r="J81" i="5"/>
  <c r="K81" i="5" s="1"/>
  <c r="J80" i="5"/>
  <c r="K80" i="5" s="1"/>
  <c r="J79" i="5"/>
  <c r="K79" i="5" s="1"/>
  <c r="J78" i="5"/>
  <c r="K78" i="5" s="1"/>
  <c r="J77" i="5"/>
  <c r="K77" i="5" s="1"/>
  <c r="J76" i="5"/>
  <c r="K76" i="5" s="1"/>
  <c r="J75" i="5"/>
  <c r="K75" i="5" s="1"/>
  <c r="J74" i="5"/>
  <c r="K74" i="5" s="1"/>
  <c r="I73" i="5"/>
  <c r="J70" i="5"/>
  <c r="K70" i="5" s="1"/>
  <c r="J69" i="5"/>
  <c r="K69" i="5" s="1"/>
  <c r="J68" i="5"/>
  <c r="K68" i="5" s="1"/>
  <c r="D158" i="5"/>
  <c r="E158" i="5"/>
  <c r="J252" i="5" l="1"/>
  <c r="K252" i="5" s="1"/>
  <c r="J249" i="5"/>
  <c r="K249" i="5" s="1"/>
  <c r="I253" i="5"/>
  <c r="J91" i="5"/>
  <c r="K91" i="5" s="1"/>
  <c r="J82" i="5"/>
  <c r="K82" i="5" s="1"/>
  <c r="J100" i="5"/>
  <c r="K100" i="5" s="1"/>
  <c r="I23" i="9"/>
  <c r="I22" i="9"/>
  <c r="J73" i="5"/>
  <c r="K73" i="5" s="1"/>
  <c r="J118" i="5"/>
  <c r="K118" i="5" s="1"/>
  <c r="J127" i="5"/>
  <c r="K127" i="5" s="1"/>
  <c r="I79" i="5"/>
  <c r="J109" i="5"/>
  <c r="K109" i="5" s="1"/>
  <c r="I70" i="5"/>
  <c r="I76" i="5"/>
  <c r="J112" i="5"/>
  <c r="K112" i="5" s="1"/>
  <c r="J130" i="5"/>
  <c r="K130" i="5" s="1"/>
  <c r="I285" i="5"/>
  <c r="I274" i="5"/>
  <c r="I254" i="5"/>
  <c r="J251" i="5"/>
  <c r="K251" i="5" s="1"/>
  <c r="I247" i="5"/>
  <c r="I243" i="5"/>
  <c r="I75" i="5"/>
  <c r="I78" i="5"/>
  <c r="I81" i="5"/>
  <c r="I84" i="5"/>
  <c r="I74" i="5"/>
  <c r="I77" i="5"/>
  <c r="I80" i="5"/>
  <c r="I83" i="5"/>
  <c r="I69" i="5"/>
  <c r="I68" i="5"/>
  <c r="J8" i="9" l="1"/>
  <c r="I8" i="9" l="1"/>
  <c r="D22" i="11"/>
  <c r="J141" i="5"/>
  <c r="K141" i="5" s="1"/>
  <c r="J142" i="5"/>
  <c r="K142" i="5" s="1"/>
  <c r="I159" i="5"/>
  <c r="J171" i="5"/>
  <c r="K171" i="5" s="1"/>
  <c r="J181" i="5"/>
  <c r="K181" i="5" s="1"/>
  <c r="J182" i="5"/>
  <c r="J207" i="5"/>
  <c r="K207" i="5" s="1"/>
  <c r="J208" i="5"/>
  <c r="K208" i="5" s="1"/>
  <c r="I209" i="5"/>
  <c r="J210" i="5"/>
  <c r="K210" i="5" s="1"/>
  <c r="J233" i="5"/>
  <c r="K233" i="5" s="1"/>
  <c r="J241" i="5"/>
  <c r="K241" i="5" s="1"/>
  <c r="D140" i="5"/>
  <c r="C22" i="11"/>
  <c r="E140" i="5"/>
  <c r="C16" i="11" l="1"/>
  <c r="J140" i="5"/>
  <c r="I170" i="5"/>
  <c r="I171" i="5"/>
  <c r="I182" i="5"/>
  <c r="E22" i="11"/>
  <c r="J170" i="5"/>
  <c r="D24" i="11"/>
  <c r="E24" i="11" s="1"/>
  <c r="J158" i="5"/>
  <c r="I208" i="5"/>
  <c r="J159" i="5"/>
  <c r="K159" i="5" s="1"/>
  <c r="I241" i="5"/>
  <c r="I233" i="5"/>
  <c r="I210" i="5"/>
  <c r="J209" i="5"/>
  <c r="K209" i="5" s="1"/>
  <c r="I207" i="5"/>
  <c r="I142" i="5"/>
  <c r="I141" i="5"/>
  <c r="I181" i="5"/>
  <c r="I158" i="5"/>
  <c r="J14" i="9"/>
  <c r="K14" i="9" s="1"/>
  <c r="I140" i="5" l="1"/>
  <c r="D16" i="11"/>
  <c r="E16" i="11" s="1"/>
  <c r="I14" i="9"/>
  <c r="J224" i="5"/>
  <c r="K224" i="5" s="1"/>
  <c r="J223" i="5"/>
  <c r="K223" i="5" s="1"/>
  <c r="J219" i="5"/>
  <c r="K219" i="5" s="1"/>
  <c r="I218" i="5"/>
  <c r="J214" i="5"/>
  <c r="K214" i="5" s="1"/>
  <c r="J204" i="5"/>
  <c r="K204" i="5" s="1"/>
  <c r="J203" i="5"/>
  <c r="K203" i="5" s="1"/>
  <c r="I202" i="5"/>
  <c r="J201" i="5"/>
  <c r="K201" i="5" s="1"/>
  <c r="I183" i="5"/>
  <c r="J180" i="5"/>
  <c r="I72" i="5"/>
  <c r="I198" i="5"/>
  <c r="J198" i="5"/>
  <c r="K198" i="5" s="1"/>
  <c r="I219" i="5" l="1"/>
  <c r="J72" i="5"/>
  <c r="K72" i="5" s="1"/>
  <c r="J202" i="5"/>
  <c r="J218" i="5"/>
  <c r="K218" i="5" s="1"/>
  <c r="I204" i="5"/>
  <c r="I201" i="5"/>
  <c r="I224" i="5"/>
  <c r="I223" i="5"/>
  <c r="I214" i="5"/>
  <c r="I203" i="5"/>
  <c r="J183" i="5"/>
  <c r="I180" i="5"/>
  <c r="J169" i="5" l="1"/>
  <c r="K169" i="5" s="1"/>
  <c r="I169" i="5"/>
  <c r="I168" i="5"/>
  <c r="J165" i="5"/>
  <c r="K165" i="5" s="1"/>
  <c r="J289" i="5"/>
  <c r="K289" i="5" s="1"/>
  <c r="I270" i="5"/>
  <c r="D30" i="11"/>
  <c r="E163" i="5"/>
  <c r="D163" i="5"/>
  <c r="D6" i="5" s="1"/>
  <c r="C30" i="11" l="1"/>
  <c r="E30" i="11" s="1"/>
  <c r="E6" i="5"/>
  <c r="J269" i="5"/>
  <c r="I269" i="5"/>
  <c r="I289" i="5"/>
  <c r="J270" i="5"/>
  <c r="K270" i="5" s="1"/>
  <c r="J168" i="5"/>
  <c r="K168" i="5" s="1"/>
  <c r="I165" i="5"/>
  <c r="J20" i="9" l="1"/>
  <c r="J13" i="9"/>
  <c r="J11" i="9"/>
  <c r="J10" i="9"/>
  <c r="J9" i="9"/>
  <c r="J284" i="5"/>
  <c r="J273" i="5"/>
  <c r="J222" i="5"/>
  <c r="J221" i="5"/>
  <c r="J220" i="5"/>
  <c r="J217" i="5"/>
  <c r="J216" i="5"/>
  <c r="J215" i="5"/>
  <c r="J206" i="5"/>
  <c r="J205" i="5"/>
  <c r="J200" i="5"/>
  <c r="J199" i="5"/>
  <c r="J196" i="5"/>
  <c r="J195" i="5"/>
  <c r="J194" i="5"/>
  <c r="J193" i="5"/>
  <c r="J192" i="5"/>
  <c r="J189" i="5"/>
  <c r="J188" i="5"/>
  <c r="J187" i="5"/>
  <c r="J186" i="5"/>
  <c r="J164" i="5"/>
  <c r="J147" i="5"/>
  <c r="J144" i="5"/>
  <c r="J132" i="5"/>
  <c r="J272" i="5"/>
  <c r="D6" i="9" l="1"/>
  <c r="J7" i="9"/>
  <c r="J19" i="9"/>
  <c r="J288" i="5"/>
  <c r="J282" i="5"/>
  <c r="J163" i="5"/>
  <c r="J146" i="5"/>
  <c r="J179" i="5" l="1"/>
  <c r="J7" i="5"/>
  <c r="J6" i="9"/>
  <c r="K144" i="5" l="1"/>
  <c r="I144" i="5" l="1"/>
  <c r="K13" i="9"/>
  <c r="I13" i="9" l="1"/>
  <c r="K132" i="5" l="1"/>
  <c r="C33" i="11" l="1"/>
  <c r="D33" i="11" l="1"/>
  <c r="E33" i="11" s="1"/>
  <c r="I288" i="5"/>
  <c r="K186" i="5" l="1"/>
  <c r="I186" i="5"/>
  <c r="K147" i="5"/>
  <c r="I147" i="5"/>
  <c r="C18" i="11"/>
  <c r="D18" i="11" l="1"/>
  <c r="E18" i="11" s="1"/>
  <c r="I193" i="5"/>
  <c r="I189" i="5"/>
  <c r="I146" i="5" l="1"/>
  <c r="K193" i="5"/>
  <c r="K189" i="5"/>
  <c r="C17" i="11" l="1"/>
  <c r="K20" i="9"/>
  <c r="K11" i="9"/>
  <c r="K10" i="9"/>
  <c r="K9" i="9"/>
  <c r="I9" i="9" l="1"/>
  <c r="I10" i="9"/>
  <c r="I11" i="9"/>
  <c r="I20" i="9"/>
  <c r="K222" i="5" l="1"/>
  <c r="I221" i="5"/>
  <c r="K220" i="5"/>
  <c r="I217" i="5"/>
  <c r="I216" i="5"/>
  <c r="K215" i="5"/>
  <c r="I206" i="5"/>
  <c r="K205" i="5"/>
  <c r="K200" i="5"/>
  <c r="K199" i="5"/>
  <c r="I196" i="5"/>
  <c r="I195" i="5"/>
  <c r="I194" i="5"/>
  <c r="K192" i="5"/>
  <c r="K188" i="5"/>
  <c r="K187" i="5"/>
  <c r="K164" i="5"/>
  <c r="K216" i="5" l="1"/>
  <c r="K206" i="5"/>
  <c r="K221" i="5"/>
  <c r="I187" i="5"/>
  <c r="I220" i="5"/>
  <c r="I205" i="5"/>
  <c r="I199" i="5"/>
  <c r="I222" i="5"/>
  <c r="K217" i="5"/>
  <c r="K196" i="5"/>
  <c r="I188" i="5"/>
  <c r="I192" i="5"/>
  <c r="I215" i="5"/>
  <c r="K195" i="5"/>
  <c r="I200" i="5"/>
  <c r="K194" i="5"/>
  <c r="D31" i="11" l="1"/>
  <c r="C31" i="11"/>
  <c r="E31" i="11" l="1"/>
  <c r="I19" i="9" l="1"/>
  <c r="K284" i="5"/>
  <c r="K273" i="5"/>
  <c r="I179" i="5" l="1"/>
  <c r="D32" i="11"/>
  <c r="I284" i="5"/>
  <c r="I273" i="5"/>
  <c r="E6" i="9" l="1"/>
  <c r="I272" i="5" l="1"/>
  <c r="I282" i="5"/>
  <c r="C32" i="11"/>
  <c r="C13" i="11" l="1"/>
  <c r="E32" i="11" l="1"/>
  <c r="C23" i="11" l="1"/>
  <c r="I164" i="5"/>
  <c r="E23" i="11" l="1"/>
  <c r="I163" i="5"/>
  <c r="C27" i="11"/>
  <c r="C12" i="11" s="1"/>
  <c r="D27" i="11" l="1"/>
  <c r="E27" i="11" l="1"/>
  <c r="C36" i="11" l="1"/>
  <c r="C35" i="11" l="1"/>
  <c r="C11" i="11" s="1"/>
  <c r="D35" i="11" l="1"/>
  <c r="E35" i="11" s="1"/>
  <c r="I7" i="9"/>
  <c r="D36" i="11" l="1"/>
  <c r="E36" i="11" l="1"/>
  <c r="I6" i="9"/>
  <c r="I7" i="5" l="1"/>
  <c r="D13" i="11" l="1"/>
  <c r="E13" i="11" l="1"/>
  <c r="E10" i="11" l="1"/>
  <c r="D17" i="11"/>
  <c r="D12" i="11" s="1"/>
  <c r="I143" i="5"/>
  <c r="E17" i="11" l="1"/>
  <c r="J6" i="5"/>
  <c r="I6" i="5"/>
  <c r="J143" i="5"/>
  <c r="D11" i="11" l="1"/>
  <c r="E11" i="11" s="1"/>
  <c r="E12" i="11"/>
</calcChain>
</file>

<file path=xl/sharedStrings.xml><?xml version="1.0" encoding="utf-8"?>
<sst xmlns="http://schemas.openxmlformats.org/spreadsheetml/2006/main" count="398" uniqueCount="377">
  <si>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</si>
  <si>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</si>
  <si>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</si>
  <si>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</si>
  <si>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</si>
  <si>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</si>
  <si>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</si>
  <si>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</si>
  <si>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</si>
  <si>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</si>
  <si>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</si>
  <si>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</si>
  <si>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</si>
  <si>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</si>
  <si>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</si>
  <si>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</si>
  <si>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</si>
  <si>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</si>
  <si>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</si>
  <si>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</si>
  <si>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</si>
  <si>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</si>
  <si>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</si>
  <si>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</si>
  <si>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</si>
  <si>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</si>
  <si>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</si>
  <si>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</si>
  <si>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</si>
  <si>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</si>
  <si>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</si>
  <si>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</si>
  <si>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</si>
  <si>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</si>
  <si>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</si>
  <si>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</si>
  <si>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</si>
  <si>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</si>
  <si>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</si>
  <si>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</si>
  <si>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</si>
  <si>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</si>
  <si>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</si>
  <si>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</si>
  <si>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</si>
  <si>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</si>
  <si>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</si>
  <si>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</si>
  <si>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</si>
  <si>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</si>
  <si>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</si>
  <si>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</si>
  <si>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</si>
  <si>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</si>
  <si>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</si>
  <si>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</si>
  <si>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</si>
  <si>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</si>
  <si>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</si>
  <si>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</si>
  <si>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</si>
  <si>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</si>
  <si>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</si>
  <si>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</si>
  <si>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</si>
  <si>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</si>
  <si>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</si>
  <si>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</si>
  <si>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</si>
  <si>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</si>
  <si>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</si>
  <si>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</si>
  <si>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</si>
  <si>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</si>
  <si>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</si>
  <si>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</si>
  <si>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</si>
  <si>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</si>
  <si>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</si>
  <si>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</si>
  <si>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</si>
  <si>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</si>
  <si>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</si>
  <si>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</si>
  <si>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</si>
  <si>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</si>
  <si>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</si>
  <si>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</si>
  <si>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</si>
  <si>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</si>
  <si>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</si>
  <si>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</si>
  <si>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</si>
  <si>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</si>
  <si>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</si>
  <si>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</si>
  <si>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</si>
  <si>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</si>
  <si>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</si>
  <si>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</si>
  <si>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</si>
  <si>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</si>
  <si>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</si>
  <si>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</si>
  <si>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</si>
  <si>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</si>
  <si>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</si>
  <si>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</si>
  <si>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</si>
  <si>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</si>
  <si>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</si>
  <si>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</si>
  <si>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</si>
  <si>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</si>
  <si>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</si>
  <si>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</si>
  <si>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</si>
  <si>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</si>
  <si>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</si>
  <si>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</si>
  <si>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</si>
  <si>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</si>
  <si>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</si>
  <si>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</si>
  <si>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</si>
  <si>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</si>
  <si>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</si>
  <si>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</si>
  <si>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</si>
  <si>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</si>
  <si>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</si>
  <si>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</si>
  <si>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</si>
  <si>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</si>
  <si>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</si>
  <si>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</si>
  <si>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</si>
  <si>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</si>
  <si>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</si>
  <si>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</si>
  <si>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</si>
  <si>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</si>
  <si>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</si>
  <si>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</si>
  <si>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</si>
  <si>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</si>
  <si>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</si>
  <si>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</si>
  <si>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</si>
  <si>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</si>
  <si>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</si>
  <si>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</si>
  <si>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</si>
  <si>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</si>
  <si>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</si>
  <si>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</si>
  <si>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</si>
  <si>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</si>
  <si>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</si>
  <si>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</si>
  <si>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</si>
  <si>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</si>
  <si>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</si>
  <si>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</si>
  <si>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</si>
  <si>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</si>
  <si>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</si>
  <si>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</si>
  <si>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</si>
  <si>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</si>
  <si>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</si>
  <si>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</si>
  <si>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</si>
  <si>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</si>
  <si>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</si>
  <si>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</si>
  <si>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</si>
  <si>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</si>
  <si>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</si>
  <si>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</si>
  <si>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</si>
  <si>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</si>
  <si>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</si>
  <si>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</si>
  <si>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</si>
  <si>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</si>
  <si>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</si>
  <si>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</si>
  <si>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</si>
  <si>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</si>
  <si>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</si>
  <si>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</si>
  <si>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</si>
  <si>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</si>
  <si>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</si>
  <si>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</si>
  <si>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</si>
  <si>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</si>
  <si>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</si>
  <si>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</si>
  <si>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</si>
  <si>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</si>
  <si>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</si>
  <si>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</si>
  <si>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</si>
  <si>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</si>
  <si>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</si>
  <si>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</si>
  <si>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</si>
  <si>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</si>
  <si>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</si>
  <si>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</si>
  <si>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</si>
  <si>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</si>
  <si>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</si>
  <si>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</si>
  <si>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</si>
  <si>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</si>
  <si>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</si>
  <si>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</si>
  <si>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</si>
  <si>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</si>
  <si>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 xml:space="preserve">     025-141: HOSPITAL DE APOYO DEPARTAMENTAL MARIA
                   AUXILIADORA</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</si>
  <si>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</si>
  <si>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</si>
  <si>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</si>
  <si>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2481767: ADQUISICION DE ELECTROENCEFALOGRAFO, BOMBA DE INFUSION, ELECTROCARDIOGRAFO Y NEBULIZADOR; ADEMAS DE OTROS ACTIVOS EN EL(LA) EESS INSTITUTO NACIONAL DE CIENCIAS NEUROLOGICAS - LIMA EN LA LOCALIDAD LIMA, DISTRITO DE LIMA, PROVINCIA LIMA, DEPARTAMENTO LIMA</t>
  </si>
  <si>
    <t>2522251: ADQUISICION DE CAMA CLINICA RODABLE; EN EL(LA) EESS NACIONAL CAYETANO HEREDIA - SAN MARTIN DE PORRES EN LA LOCALIDAD SAN MARTIN DE PORRES, DISTRITO DE SAN MARTIN DE PORRES, PROVINCIA LIMA, DEPARTAMENTO LIMA</t>
  </si>
  <si>
    <t>2522071: ADQUISICION DE PROCESADOR AUTOMATICO DE TEJIDOS; EN EL(LA) EESS HOSPITAL MARIA AUXILIADORA - SAN JUAN DE MIRAFLORES EN LA LOCALIDAD CIUDAD DE DIOS, DISTRITO DE SAN JUAN DE MIRAFLORES, PROVINCIA LIMA, DEPARTAMENTO LIMA</t>
  </si>
  <si>
    <t>Unidad Ejecutora 036-522: HOSPITAL CARLOS LANFRANCIO LA HOZ</t>
  </si>
  <si>
    <t>2521161: ADQUISICION DE CONGELADORA; EN EL(LA) EESS HOSPITAL CARLOS LANFRANCO LA HOZ - PUENTE PIEDRA EN LA LOCALIDAD PUENTE PIEDRA, DISTRITO DE PUENTE PIEDRA, PROVINCIA LIMA, DEPARTAMENTO LIMA</t>
  </si>
  <si>
    <t>2521299: ADQUISICION DE CENTRIFUGA PARA TUBOS, CENTRIFUGA PARA TUBOS, CENTRIFUGA PARA TUBOS Y MICROSCOPIO BINOCULAR; ADEMAS DE OTROS ACTIVOS EN EL(LA) EESS HOSPITAL CARLOS LANFRANCO LA HOZ - PUENTE PIEDRA EN LA LOCALIDAD PUENTE PIEDRA, DISTRITO DE PUENTE PIEDRA, PROVINCIA LIMA, DEPARTAMENTO LIMA</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</si>
  <si>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</si>
  <si>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</si>
  <si>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</si>
  <si>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</si>
  <si>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</si>
  <si>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</si>
  <si>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</si>
  <si>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</si>
  <si>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2521713: CREACION DE LOS SERVICIOS DE SALUD BASICOS EN LA COMUNIDAD NATIVA NUEVA ALIANZA DEL DISTRITO DE URARINAS - PROVINCIA DE LORETO - DEPARTAMENTO DE LORETO</t>
  </si>
  <si>
    <t xml:space="preserve">     036-522: HOSPITAL CARLOS LANFRANCO LA HOZ</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</si>
  <si>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</si>
  <si>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2344910: MEJORAMIENTO Y AMPLIACION DE SERVICIOS DE SALUD DEL HOSPITAL DE CHINCHEROS II-1, RED DE SALUD VIRGEN DE COCHARCAS, DISTRITO DE CHINCHEROS - PROVINCIA DE CHINCHEROS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</si>
  <si>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</si>
  <si>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</si>
  <si>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2521122: ADQUISICION DE EQUIPO ECOGRAFO - ULTRASONIDO, MONITOR FETAL, MONITOR FETAL Y MONITOR FETAL; ADEMAS DE OTROS ACTIVOS EN SEIS ESTABLECIMIENTOS DE SALUD I.4 A NIVEL DISTRITAL (LIMA - LIMA - INDEPENDENCIA)</t>
  </si>
  <si>
    <t>2524166: ADQUISICION DE BALANZA DIGITAL CON TALLIMETRO, PULSIOXIMETRO, MESA PARA EXAMEN Y CURACIONES Y MESA DE ACERO INOXIDABLE RODABLE PARA MULTIPLES USOS; ADEMAS DE OTROS ACTIVOS EN EL(LA) EESS TAHUANTINSUYO BAJO - INDEPENDENCIA EN LA LOCALIDAD INDEPENDENCIA, DISTRITO DE INDEPENDENCIA, PROVINCIA LIMA, DEPARTAMENTO LIMA</t>
  </si>
  <si>
    <t>2524182: ADQUISICION DE PULSIOXIMETRO, EQUIPO ECOGRAFO, COCHE DE PARO EQUIPADO Y PULSIOXIMETRO; ADEMAS DE OTROS ACTIVOS EN EL(LA) EESS VILLA ESTELA - ANCON EN LA LOCALIDAD ANCON, DISTRITO DE ANCON, PROVINCIA LIMA, DEPARTAMENTO LIMA</t>
  </si>
  <si>
    <t>2524187: ADQUISICION DE PULSIOXIMETRO, EQUIPO ECOGRAFO, COCHE DE PARO EQUIPADO Y PULSIOXIMETRO; ADEMAS DE OTROS ACTIVOS EN EL(LA) EESS ERMITAÑO BAJO - INDEPENDENCIA EN LA LOCALIDAD INDEPENDENCIA, DISTRITO DE INDEPENDENCIA, PROVINCIA LIMA, DEPARTAMENTO LIMA</t>
  </si>
  <si>
    <t>2525365: ADQUISICION DE GRUPO ELECTROGENO, GRUPO ELECTROGENO Y GRUPO ELECTROGENO; EN EL(LA) EESS HOSPITAL DE APOYO CARABAYLLO - CARABAYLLO DISTRITO DE CARABAYLLO, PROVINCIA LIMA, DEPARTAMENTO LIMA</t>
  </si>
  <si>
    <t>2518107: ADQUISICION DE REFRIGERADORA; EN EL(LA) EESS HOSPITAL DE MEDIANA COMPLEJIDAD JOSE AGURTO TELLO - LURIGANCHO EN LA LOCALIDAD CHOSICA, DISTRITO DE LURIGANCHO, PROVINCIA LIMA, DEPARTAMENTO LIMA</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</si>
  <si>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t>
  </si>
  <si>
    <t>2386577: MEJORAMIENTO DE LOS SERVICIOS DE SALUD DEL HOSPITAL DE APOYO YUNGAY, DISTRITO Y PROVINCIA DE YUNGAY, DEPARTAMENTO ANCASH  /2</t>
  </si>
  <si>
    <t>Unidad Ejecutora 011-127: INSTITUTO NACIONAL MATERNO PERINATAL</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</si>
  <si>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</si>
  <si>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2527245: ADQUISICION DE ELECTROCARDIOGRAFO Y PULSIOXIMETRO; EN EL(LA) EESS NACIONAL CAYETANO HEREDIA - SAN MARTIN DE PORRES AV. HONORIO DELGADO N°262 DISTRITO DE SAN MARTIN DE PORRES, PROVINCIA LIMA, DEPARTAMENTO LIMA</t>
  </si>
  <si>
    <t>2525579: ADQUISICION DE ELECTROBISTURI Y ; EN EL(LA) EESS HOSPITAL DE APOYO SANTA ROSA - PUEBLO LIBRE EN LA LOCALIDAD PUEBLO LIBRE, DISTRITO DE PUEBLO LIBRE, PROVINCIA LIMA, DEPARTAMENTO LIMA</t>
  </si>
  <si>
    <t>2493697: RECONSTRUCCION DE LOS SERVICIOS DE SALUD DEL P.S. LA ESTANCIA, DISTRITO DE OLMOS, PROVINCIA DE LAMBAYEQUE, REGION LAMBAYEQUE</t>
  </si>
  <si>
    <t>2493698: RECONSTRUCCION DE LOS SERVICIOS DE SALUD DEL P.S. DE TALLAPAMPA, DISTRITO DE SALAS, PROVINCIA DE LAMBAYEQUE, REGION LAMBAYEQUE</t>
  </si>
  <si>
    <t>2493706: RECONSTRUCCION DE LOS SERVICIOS DE SALUD DEL P.S. NUEVA ARICA (I-2), DISTRITO DE NUEVA ARICA, PROVINCIA DE CHILCAYO, REGION LAMBAYEQUE.</t>
  </si>
  <si>
    <t>2505654: REHABILITACION Y REPOSICION DE LOS SERVICIOS DE SALUD DEL PUESTO DE HUACACHI (I-1), DISTRITO DE HUACACHI, PROVINCIA DE HUARI, REGION ANCASH</t>
  </si>
  <si>
    <t>2512661: REHABILITACION Y REPOSICION DE LOS SERVICIOS DE SALUD DEL C.S. LA UNION, DISTRITO DE LA UNION, PROVINCIA PIURA, REGION PIURA</t>
  </si>
  <si>
    <t>2523120: REHABILITACION DE LOS SERVICIOS DE SALUD DEL PUESTO DE SALUD CHASQUITAMBO (1-2), DISTRITO DE COLQUIOC, PROVINCIA DE BOLOGNESI, REGION ANCASH</t>
  </si>
  <si>
    <t>2523479: REHABILITACION DE LOS SERVICIOS DE SALUD DEL CENTRO DE SALUD LANCONES (I-3), DISTRITO DE LANCONES, PROVINCIA DE SULLANA, REGION PIURA</t>
  </si>
  <si>
    <t>2523606: RECONSTRUCCION DE LOS SERVICIOS DE SALUD DEL CENTRO DE SALUD MORO (I-3), DISTRITO DE MORO, PROVINCIA DEL SANTA, REGION ANCASH</t>
  </si>
  <si>
    <t>2523793: REHABILITACION Y REPOSICION DE LOS SERVICIOS DE SALUD DEL CENTRO DE SALUD IGNACIO ESCUDERO, DISTRITO DE IGNACIO ESCUDERO, PROVINCIA DE SULLANA, REGION PIURA.</t>
  </si>
  <si>
    <t>2524644: REHABILITACION Y REPOSICION DE LOS SERVICIOS DE SALUD DEL CENTRO DE SALUD MIGUEL CHECA, DISTRITO DE MIGUEL CHECA, PROVINCIA DE SULLANA, REGION PIURA</t>
  </si>
  <si>
    <t>2487531: ADQUISICION DE PROBADOR DE EFICIENCIA DE FILTRACION DE PARTICULAS Y PROBADOR DE RESISTENCIA RESPIRATORIA; EN EL(LA) CENTRO NACIONAL DE CONTROL DE CALIDAD DEL INSTITUTO NACIONAL DE SALUD EN LA LOCALIDAD CHORRILLOS, DISTRITO DE CHORRILLOS, PROVINCIA LIMA, DEPARTAMENTO LIMA</t>
  </si>
  <si>
    <t>2522534: ADQUISICION DE ESCANER DE TEMPERATURA DE PRECISION Y BALANZA ANALITICA; REMODELACION DE LABORATORIO; EN EL(LA) AREA DE METROLOGIA DEL CENTRO NACIONAL DE CONTROL DE CALIDAD EN LA LOCALIDAD CHORRILLOS, DISTRITO DE CHORRILLOS, PROVINCIA LIMA, DEPARTAMENTO LIMA</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</si>
  <si>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</si>
  <si>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 xml:space="preserve">     011-127: INSTITUTO NACIONAL MATERNO PERINATAL</t>
  </si>
  <si>
    <t>Unidad Ejecutora 139-1512: INSTITUTO NACIONAL DE SALUD DEL NIÑO - SAN BORJA</t>
  </si>
  <si>
    <t>2528222: ADQUISICION DE EQUIPO DE RAYOS X Y EQUIPO DE RAYOS X PARA RADIOGRAFIA Y FLUOROSCOPIA; EN EL(LA) EESS INSTITUTO NACIONAL DE SALUD DEL NIÑO-SAN BORJA - SAN BORJA DISTRITO DE SAN BORJA, PROVINCIA LIMA, DEPARTAMENTO LIMA</t>
  </si>
  <si>
    <t xml:space="preserve">    139-1512: INSTITUTO NACIONAL DE SALUD DEL NIÑO - SAN BORJA</t>
  </si>
  <si>
    <t>2532800: ADQUISICION DE MONITOR (LABORATORIO) Y COMPUTADORA (LABORATORIO); EN EL(LA) LABORATORIO DE BIOTECNOLOGIA Y BIOLOGIA MOLECULAR DEL CENTRO NACIONAL DE SALUD PUBLICA DISTRITO DE CHORRILLOS, PROVINCIA LIMA, DEPARTAMENTO LIMA</t>
  </si>
  <si>
    <t>2516061: ADQUISICION DE PULSIOXIMETRO;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</si>
  <si>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</si>
  <si>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</si>
  <si>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</si>
  <si>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Unidad Ejecutora 031-147: HOSPITAL DE EMERGENCIAS PEDIATRICAS</t>
  </si>
  <si>
    <t>2511995: ADQUISICION DE CONGELADORA Y REFRIGERADORA; EN EL(LA) EESS HOSPITAL EMERGENCIAS PEDIATRICAS - LA VICTORIA EN LA LOCALIDAD LA VICTORIA, DISTRITO DE LA VICTORIA, PROVINCIA LIMA, DEPARTAMENTO LIMA</t>
  </si>
  <si>
    <t>2531306: ADQUISICION DE LAMPARA DE HENDIDURA; EN EL(LA) EESS INSTITUTO NACIONAL DE SALUD DEL NIÑO-SAN BORJA - SAN BORJA DISTRITO DE SAN BORJA, PROVINCIA LIMA, DEPARTAMENTO LIMA</t>
  </si>
  <si>
    <t>2528905: ADQUISICION DE ESTERILIZADOR CON GENERADOR ELECTRICO DE VAPOR, ESTERILIZADOR CON GENERADOR ELECTRICO DE VAPOR, ESTERILIZADOR CON GENERADOR ELECTRICO DE VAPOR Y ESTERILIZADOR CON GENERADOR ELECTRICO DE VAPOR; ADEMAS DE OTROS ACTIVOS EN SEIS ESTABLECIMIENTOS DE SALUD I.4 A NIVEL DISTRITAL (LIMA - LIMA - INDEPENDENCIA)</t>
  </si>
  <si>
    <t>Unidad Ejecutora 149-1734: PROGRAMA DE CREACIÓN DE REDES INTEGRADAS EN SALUD</t>
  </si>
  <si>
    <t>2533800: CONSTRUCCION DE LABORATORIO; EN EL(LA) CENTRO NACIONAL DE SALUD PUBLICA DEL INSTITUTO NACIONAL DE SALUD DISTRITO DE CHORRILLOS, PROVINCIA LIMA, DEPARTAMENTO LIMA</t>
  </si>
  <si>
    <t>2534172: ADQUISICION DE MALETIN DE DIAGNOSTICO; EN EL(LA) CENTRO NACIONAL DE SALUD PUBLICA DISTRITO DE CHORRILLOS, PROVINCIA LIMA, DEPARTAMENTO LIMA</t>
  </si>
  <si>
    <t>2525747: ADQUISICION DE CAMA CAMILLA MULTIPROPOSITO TIPO UCI, EQUIPO PARA TERAPIA DE ALTO FLUJO, MONITORES DE VIDEO Y EQUIPO ECOGRAFO - ULTRASONIDO; EN EL(LA) EESS INSTITUTO NACIONAL DE ENFERMEDADES NEOPLASICAS - SURQUILLO EN LA LOCALIDAD SURQUILLO, DISTRITO DE SURQUILLO, PROVINCIA LIMA, DEPARTAMENTO LIMA</t>
  </si>
  <si>
    <t xml:space="preserve">     031-147: HOSPITAL DE EMERGENCIAS PEDIATRICAS</t>
  </si>
  <si>
    <t xml:space="preserve">     149-1734: PROGRAMA DE CREACIÓN DE REDES INTEGRADAS EN SALUD</t>
  </si>
  <si>
    <t>AL MES DE DICIEMBRE 2021</t>
  </si>
  <si>
    <t>DEL MINISTERIO DE SALUD AL MES DE DICIEMBRE 2021</t>
  </si>
  <si>
    <t>AL PLIEGO DEL MINISTERIO DE SALUD AL MES DE DICIEMBRE 2021</t>
  </si>
  <si>
    <t>2063067: NUEVO INSTITUTO NACIONAL DE SALUD DEL NIÑO, INSN, TERCER NIVEL DE ATENCION, 8VO NIVEL DE COMPLEJIDAD, CATEGORIA III-2, LIMA -PERU</t>
  </si>
  <si>
    <t>2078218: FORTALECIMIENTO DE LA CAPACIDAD RESOLUTIVA DE LOS SERVICIOS DE SALUD DEL HOSPITAL REGIONAL DE ICA - DIRESA ICA</t>
  </si>
  <si>
    <t>2088781: FORTALECIMIENTO DE LA ATENCION DE LOS SERVICIOS DE EMERGENCIAS Y SERVICIOS ESPECIALIZADOS - NUEVO HOSPITAL DE LIMA ESTE - VITARTE</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</si>
  <si>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</si>
  <si>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</si>
  <si>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</si>
  <si>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</si>
  <si>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</si>
  <si>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</si>
  <si>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</si>
  <si>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</si>
  <si>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</si>
  <si>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</si>
  <si>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</si>
  <si>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</si>
  <si>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</si>
  <si>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</si>
  <si>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</si>
  <si>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</si>
  <si>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</si>
  <si>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</si>
  <si>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</si>
  <si>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</si>
  <si>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</si>
  <si>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</si>
  <si>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</si>
  <si>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</si>
  <si>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</si>
  <si>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</si>
  <si>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</si>
  <si>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</si>
  <si>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</si>
  <si>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</si>
  <si>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</si>
  <si>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</si>
  <si>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</si>
  <si>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</si>
  <si>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</si>
  <si>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</si>
  <si>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</si>
  <si>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</si>
  <si>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</si>
  <si>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</si>
  <si>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</si>
  <si>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</si>
  <si>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</si>
  <si>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</si>
  <si>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</si>
  <si>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</si>
  <si>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</si>
  <si>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Y VENTILADOR DE TRANSPORTE; ADEMAS DE OTROS ACTIVOS EN EL(LA) EESS NAC. DANIEL A. CARRION - BELLAVISTA EN LA LOCALIDAD BELLAVISTA, DISTRITO DE BELLAVISTA,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</si>
  <si>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</si>
  <si>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</si>
  <si>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</si>
  <si>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</si>
  <si>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</si>
  <si>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</si>
  <si>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</si>
  <si>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</si>
  <si>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2508460: ADQUISICION DE PLANTA GENERADORA DE OXIGENO MEDICINAL; EN EL(LA) EESS HOSPITAL SUBREGIONAL DE ANDAHUAYLAS - ANDAHUAYLAS DISTRITO DE ANDAHUAYLAS, PROVINCIA ANDAHUAYLAS, DEPARTAMENTO APURIMAC</t>
  </si>
  <si>
    <t>2439129: ADQUISICION DE PLANTILLA DE ELIMINACION; EN EL(LA) EESS INSTITUTO NACIONAL DE REHABILITACION DRA. ADRIANA REBAZA FLORES AMISTAD PERU - JAPON - CHORRILLOS EN LA LOCALIDAD CHORRILLOS, DISTRITO DE CHORRILLOS,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</si>
  <si>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</si>
  <si>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2427358: MEJORAMIENTO DE LOS SERVICIOS DE SALUD DEL HOSPITAL TAMBOBAMBA, DISTRITO DE TAMBOBAMBA - PROVINCIA DE COTABAMBAS - DEPARTAMENTO DE APURIMAC</t>
  </si>
  <si>
    <t>2507146: CREACION DE LOS SERVICIOS DE SALUD ESPECIALIZADOS, HOSPITAL DE ALTA COMPLEJIDAD EN EL DISTRITO DE VEINTISEIS DE OCTUBRE - PROVINCIA DE PIURA - DEPARTAMENTO DE PIURA</t>
  </si>
  <si>
    <t>2534477: ADQUISICION DE VENTILADOR MECANICO, VENTILADOR MECANICO, VENTILADOR MECANICO Y VENTILADOR MECANICO; ADEMAS DE OTROS ACTIVOS EN EL(LA) EESS INSTITUTO NACIONAL DE SALUD DEL NIÑO-SAN BORJA - SAN BORJA DISTRITO DE SAN BORJA, PROVINCIA LIMA, DEPARTAMENTO LIMA</t>
  </si>
  <si>
    <t>2534704: ADQUISICION DE MONITOR DESFIBRILADOR, VENTILADOR MECANICO, INCUBADORA ESTANDAR DE TRANSPORTE Y INCUBADORA ESTANDAR DE TRANSPORTE; ADEMAS DE OTROS ACTIVOS EN EL(LA) EESS INSTITUTO NACIONAL DE SALUD DEL NIÑO-SAN BORJA - SAN BORJA DISTRITO DE SAN BORJA, PROVINCIA LIMA, DEPARTAMENTO LIMA</t>
  </si>
  <si>
    <t>2535364: ADQUISICION DE DERMATOMO, DERMATOMO, DERMATOMO Y DERMATOMO; ADEMAS DE OTROS ACTIVOS EN EL(LA) EESS INSTITUTO NACIONAL DE SALUD DEL NIÑO-SAN BORJA - SAN BORJA DISTRITO DE SAN BORJA, PROVINCIA LIMA, DEPARTAMENTO LIMA</t>
  </si>
  <si>
    <t>Unidad Ejecutora 142-1670: HOSPITAL DE EMERGENCIAS VILLA EL SALVADOR</t>
  </si>
  <si>
    <t>2535469: ADQUISICION DE REFRIGERADORA Y CONGELADORA; EN EL(LA) EESS HOSPITAL DE EMERGENCIAS VILLA EL SALVADOR - VILLA SALVADOR EN LA LOCALIDAD VILLA EL SALVADOR, DISTRITO DE VILLA EL SALVADOR, PROVINCIA LIMA, DEPARTAMENTO LIMA</t>
  </si>
  <si>
    <t>2525546: ADQUISICION DE MICROSCOPIO DE INMUNOFLUORESCENCIA; EN EL(LA) EESS CENTRO REF. ESP. ANTIRRABICO - ESPECIALIZADO EN ZOONOSIS - LIMA EN LA LOCALIDAD LIMA, DISTRITO DE LIMA, PROVINCIA LIMA, DEPARTAMENTO LIMA</t>
  </si>
  <si>
    <t>2527152: ADQUISICION DE PLANTA GENERADORA DE OXIGENO MEDICINAL; EN EL(LA) EESS MATERNO INFANTIL DR. ENRIQUE MARTIN ALTUNA - PUENTE PIEDRA EN LA LOCALIDAD PUENTE PIEDRA, DISTRITO DE PUENTE PIEDRA, PROVINCIA LIMA, DEPARTAMENTO LIMA</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</si>
  <si>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</si>
  <si>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</si>
  <si>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2527403: ADQUISICION DE AMBULANCIA URBANA; EN EL(LA) EESS SEÑOR DE LOS MILAGROS - ATE EN LA LOCALIDAD VITARTE, DISTRITO DE ATE, PROVINCIA LIMA, DEPARTAMENTO LIMA</t>
  </si>
  <si>
    <t>Ejecución acumulada al mes de Noviembre (Devengado)</t>
  </si>
  <si>
    <t>Nivel de Ejecución MesDic. (Devengado)</t>
  </si>
  <si>
    <t>2427358:</t>
  </si>
  <si>
    <t>FUENTE DE INFORMACION: Transparencia Económica - Ministerio de Economía y Finanzas de fecha 06.01.2022</t>
  </si>
  <si>
    <t>Ejecución acumulada al mes de Noviembre   (Devengado)</t>
  </si>
  <si>
    <t>Nivel de Ejecución Mes Dic. (Devengado)</t>
  </si>
  <si>
    <t xml:space="preserve">    142-1670: HOSPITAL DE EMERGENCIAS VILLA EL SALVADOR</t>
  </si>
  <si>
    <t>1/     CUI 2094808: Hospital Antonio Lorena Nivel III-1-Cusco.
Monto Inversión por S/ 750 284 097.53
Ejecutado GORE Cusco a  Dic. 2021: 225 979 872.51
Ejecutado  UE PRONIS a Dic. 2021:       26 735 871.54</t>
  </si>
  <si>
    <t xml:space="preserve">2/     CUI 2386577: Hospital de Apoyo Yungay, con un Monto de Inversión de S/ 181 811 213.73 y un devengado al 31.12.2021 de:
S/ 61 612 318.59 a cargo de la UE RCC  y
S/  2,917.077.22 a cargo de la UE PRONIS
</t>
  </si>
  <si>
    <t>1/     Proyecto Multisectorial, monto de inversión por                   S/ 330,000,000 que tiene como Unidad Formuladora a la PCM - CONCYTEC, corresponde a Salud en el año 2021 un PIM de S/ 2,036,260.00 y un devengado de S/ 884 724.83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</si>
</sst>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7"/>
      <color indexed="18"/>
      <name val="Arial"/>
      <family val="2"/>
    </font>
    <font>
      <b/>
      <sz val="8"/>
      <color indexed="18"/>
      <name val="Arial"/>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8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7"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5"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7"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7" fontId="13" fillId="0" borderId="0" xfId="10" applyNumberFormat="1" applyFont="1"/>
    <xf numFmtId="167" fontId="13" fillId="0" borderId="0" xfId="10" applyNumberFormat="1" applyFont="1" applyAlignment="1">
      <alignment vertical="center"/>
    </xf>
    <xf numFmtId="167"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6"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6"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7"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7" fontId="17" fillId="5" borderId="12" xfId="9" applyNumberFormat="1" applyFont="1" applyFill="1" applyBorder="1" applyAlignment="1">
      <alignment horizontal="right"/>
    </xf>
    <xf numFmtId="166" fontId="20" fillId="0" borderId="2" xfId="0" applyNumberFormat="1" applyFont="1" applyBorder="1" applyAlignment="1">
      <alignment horizontal="right" vertical="center" wrapText="1"/>
    </xf>
    <xf numFmtId="166" fontId="17" fillId="6" borderId="10" xfId="2" applyNumberFormat="1" applyFont="1" applyFill="1" applyBorder="1" applyAlignment="1">
      <alignment horizontal="right" vertical="center" wrapText="1"/>
    </xf>
    <xf numFmtId="43" fontId="28" fillId="0" borderId="0" xfId="1" applyFont="1" applyAlignment="1">
      <alignment vertical="center" wrapText="1"/>
    </xf>
    <xf numFmtId="43"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7" fontId="17" fillId="5" borderId="32" xfId="9" applyNumberFormat="1" applyFont="1" applyFill="1" applyBorder="1" applyAlignment="1">
      <alignment horizontal="right"/>
    </xf>
    <xf numFmtId="166" fontId="19" fillId="0" borderId="0" xfId="0" applyNumberFormat="1" applyFont="1" applyAlignment="1">
      <alignment vertical="center" wrapText="1"/>
    </xf>
    <xf numFmtId="43" fontId="29" fillId="0" borderId="0" xfId="1" applyFont="1"/>
    <xf numFmtId="3" fontId="17" fillId="4" borderId="13" xfId="0" applyNumberFormat="1" applyFont="1" applyFill="1" applyBorder="1" applyAlignment="1">
      <alignment horizontal="right" vertical="center"/>
    </xf>
    <xf numFmtId="166"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5"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6" fontId="20" fillId="0" borderId="2" xfId="0" applyNumberFormat="1" applyFont="1" applyBorder="1" applyAlignment="1">
      <alignment vertical="center" wrapText="1"/>
    </xf>
    <xf numFmtId="167" fontId="17" fillId="4" borderId="30" xfId="0" applyNumberFormat="1" applyFont="1" applyFill="1" applyBorder="1" applyAlignment="1">
      <alignment vertical="center" wrapText="1"/>
    </xf>
    <xf numFmtId="167"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7"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166" fontId="21" fillId="4" borderId="2"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3"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6"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4"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3" fontId="17" fillId="6" borderId="34"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6"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0" fontId="9" fillId="2" borderId="39" xfId="9" applyFont="1" applyFill="1" applyBorder="1"/>
    <xf numFmtId="0" fontId="35" fillId="7" borderId="5" xfId="0" applyFont="1" applyFill="1" applyBorder="1" applyAlignment="1">
      <alignment horizontal="left"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7" fontId="11" fillId="3" borderId="22" xfId="10" applyNumberFormat="1"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0" xfId="10" applyNumberFormat="1" applyFont="1" applyFill="1" applyBorder="1" applyAlignment="1">
      <alignment horizontal="center" vertical="center" wrapText="1"/>
    </xf>
    <xf numFmtId="167" fontId="11" fillId="3" borderId="27" xfId="10" applyNumberFormat="1" applyFont="1" applyFill="1" applyBorder="1" applyAlignment="1">
      <alignment horizontal="center" vertical="center" wrapText="1"/>
    </xf>
    <xf numFmtId="164"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4"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41"/>
  <sheetViews>
    <sheetView tabSelected="1" workbookViewId="0">
      <selection activeCell="B21" sqref="B21"/>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9"/>
      <c r="C1" s="149"/>
      <c r="D1" s="149"/>
    </row>
    <row r="2" spans="2:8" ht="15.75" customHeight="1" x14ac:dyDescent="0.15">
      <c r="B2" s="150" t="s">
        <v>18</v>
      </c>
      <c r="C2" s="150"/>
      <c r="D2" s="150"/>
      <c r="E2" s="150"/>
    </row>
    <row r="3" spans="2:8" ht="15" customHeight="1" x14ac:dyDescent="0.15">
      <c r="B3" s="150" t="s">
        <v>290</v>
      </c>
      <c r="C3" s="150"/>
      <c r="D3" s="150"/>
      <c r="E3" s="150"/>
    </row>
    <row r="4" spans="2:8" x14ac:dyDescent="0.15">
      <c r="B4" s="151"/>
      <c r="C4" s="151"/>
      <c r="D4" s="151"/>
    </row>
    <row r="5" spans="2:8" ht="12.75" customHeight="1" x14ac:dyDescent="0.2">
      <c r="B5" s="148" t="s">
        <v>72</v>
      </c>
      <c r="C5" s="148"/>
      <c r="D5" s="148"/>
    </row>
    <row r="6" spans="2:8" ht="12.75" customHeight="1" x14ac:dyDescent="0.2">
      <c r="B6" s="148" t="s">
        <v>4</v>
      </c>
      <c r="C6" s="148"/>
      <c r="D6" s="148"/>
    </row>
    <row r="7" spans="2:8" ht="12.75" customHeight="1" thickBot="1" x14ac:dyDescent="0.25">
      <c r="B7" s="2"/>
      <c r="C7" s="2"/>
      <c r="D7" s="2"/>
    </row>
    <row r="8" spans="2:8" ht="13.5" customHeight="1" thickBot="1" x14ac:dyDescent="0.2">
      <c r="B8" s="154" t="s">
        <v>1</v>
      </c>
      <c r="C8" s="155" t="s">
        <v>2</v>
      </c>
      <c r="D8" s="156" t="s">
        <v>86</v>
      </c>
      <c r="E8" s="154" t="s">
        <v>7</v>
      </c>
    </row>
    <row r="9" spans="2:8" ht="39" customHeight="1" thickBot="1" x14ac:dyDescent="0.2">
      <c r="B9" s="154"/>
      <c r="C9" s="155"/>
      <c r="D9" s="157"/>
      <c r="E9" s="154"/>
    </row>
    <row r="10" spans="2:8" s="8" customFormat="1" ht="27" customHeight="1" thickBot="1" x14ac:dyDescent="0.25">
      <c r="B10" s="4" t="s">
        <v>0</v>
      </c>
      <c r="C10" s="7">
        <v>970552802</v>
      </c>
      <c r="D10" s="7">
        <v>471101591</v>
      </c>
      <c r="E10" s="45">
        <f t="shared" ref="E10:E36" si="0">D10/C10%</f>
        <v>48.53951171221285</v>
      </c>
      <c r="F10" s="141"/>
      <c r="G10" s="138"/>
      <c r="H10" s="138"/>
    </row>
    <row r="11" spans="2:8" s="8" customFormat="1" ht="24.75" customHeight="1" thickBot="1" x14ac:dyDescent="0.25">
      <c r="B11" s="77" t="s">
        <v>17</v>
      </c>
      <c r="C11" s="7">
        <f>C12+C35+C36</f>
        <v>963330613</v>
      </c>
      <c r="D11" s="143">
        <f>D12+D35+D36</f>
        <v>465362863.57999998</v>
      </c>
      <c r="E11" s="144">
        <f>D11/C11%</f>
        <v>48.307700108353139</v>
      </c>
      <c r="F11" s="138"/>
      <c r="G11" s="138"/>
      <c r="H11" s="138"/>
    </row>
    <row r="12" spans="2:8" ht="18" customHeight="1" x14ac:dyDescent="0.2">
      <c r="B12" s="9" t="s">
        <v>3</v>
      </c>
      <c r="C12" s="10">
        <f>SUM(C13:C34)</f>
        <v>944115855</v>
      </c>
      <c r="D12" s="10">
        <f>SUM(D13:D34)</f>
        <v>453636180.13999999</v>
      </c>
      <c r="E12" s="78">
        <f t="shared" si="0"/>
        <v>48.048783180322708</v>
      </c>
      <c r="F12" s="139"/>
      <c r="G12" s="139"/>
      <c r="H12" s="140"/>
    </row>
    <row r="13" spans="2:8" ht="20.100000000000001" customHeight="1" x14ac:dyDescent="0.2">
      <c r="B13" s="121" t="s">
        <v>20</v>
      </c>
      <c r="C13" s="110">
        <f>'PLIEGO MINSA'!E7</f>
        <v>284165940</v>
      </c>
      <c r="D13" s="84">
        <f>'PLIEGO MINSA'!H7</f>
        <v>187025553.40000001</v>
      </c>
      <c r="E13" s="12">
        <f t="shared" si="0"/>
        <v>65.815612314410373</v>
      </c>
      <c r="H13" s="137"/>
    </row>
    <row r="14" spans="2:8" ht="20.100000000000001" customHeight="1" x14ac:dyDescent="0.2">
      <c r="B14" s="121" t="s">
        <v>211</v>
      </c>
      <c r="C14" s="110">
        <f>'PLIEGO MINSA'!E136</f>
        <v>1779897</v>
      </c>
      <c r="D14" s="84">
        <f>+'PLIEGO MINSA'!H135</f>
        <v>1723505</v>
      </c>
      <c r="E14" s="12">
        <f t="shared" si="0"/>
        <v>96.831726779695671</v>
      </c>
      <c r="H14" s="137"/>
    </row>
    <row r="15" spans="2:8" ht="20.100000000000001" customHeight="1" x14ac:dyDescent="0.2">
      <c r="B15" s="121" t="s">
        <v>212</v>
      </c>
      <c r="C15" s="110">
        <f>'PLIEGO MINSA'!E137</f>
        <v>423604</v>
      </c>
      <c r="D15" s="84">
        <f>'PLIEGO MINSA'!H137</f>
        <v>422103</v>
      </c>
      <c r="E15" s="12">
        <f t="shared" si="0"/>
        <v>99.645659625499292</v>
      </c>
      <c r="H15" s="137"/>
    </row>
    <row r="16" spans="2:8" ht="20.100000000000001" customHeight="1" x14ac:dyDescent="0.2">
      <c r="B16" s="122" t="s">
        <v>115</v>
      </c>
      <c r="C16" s="110">
        <f>'PLIEGO MINSA'!E140</f>
        <v>2715200</v>
      </c>
      <c r="D16" s="84">
        <f>'PLIEGO MINSA'!H140</f>
        <v>2312820</v>
      </c>
      <c r="E16" s="12">
        <f t="shared" si="0"/>
        <v>85.180465527401296</v>
      </c>
      <c r="H16" s="137"/>
    </row>
    <row r="17" spans="1:8" ht="20.100000000000001" customHeight="1" x14ac:dyDescent="0.2">
      <c r="B17" s="121" t="s">
        <v>62</v>
      </c>
      <c r="C17" s="110">
        <f>'PLIEGO MINSA'!E143</f>
        <v>593865</v>
      </c>
      <c r="D17" s="84">
        <f>'PLIEGO MINSA'!H143</f>
        <v>167196</v>
      </c>
      <c r="E17" s="12">
        <f t="shared" si="0"/>
        <v>28.153873355055442</v>
      </c>
      <c r="H17" s="137"/>
    </row>
    <row r="18" spans="1:8" ht="20.100000000000001" customHeight="1" x14ac:dyDescent="0.2">
      <c r="B18" s="121" t="s">
        <v>66</v>
      </c>
      <c r="C18" s="110">
        <f>'PLIEGO MINSA'!E146</f>
        <v>961745</v>
      </c>
      <c r="D18" s="84">
        <f>'PLIEGO MINSA'!H146</f>
        <v>836828</v>
      </c>
      <c r="E18" s="12">
        <f t="shared" si="0"/>
        <v>87.011421946565875</v>
      </c>
      <c r="H18" s="137"/>
    </row>
    <row r="19" spans="1:8" ht="20.100000000000001" customHeight="1" x14ac:dyDescent="0.2">
      <c r="B19" s="121" t="s">
        <v>271</v>
      </c>
      <c r="C19" s="110">
        <f>'PLIEGO MINSA'!E149</f>
        <v>163214</v>
      </c>
      <c r="D19" s="84">
        <f>+'PLIEGO MINSA'!H149</f>
        <v>163185</v>
      </c>
      <c r="E19" s="12">
        <f t="shared" si="0"/>
        <v>99.982231916379718</v>
      </c>
      <c r="H19" s="137"/>
    </row>
    <row r="20" spans="1:8" ht="20.100000000000001" customHeight="1" x14ac:dyDescent="0.2">
      <c r="B20" s="121" t="s">
        <v>213</v>
      </c>
      <c r="C20" s="110">
        <f>'PLIEGO MINSA'!E151</f>
        <v>249722</v>
      </c>
      <c r="D20" s="84">
        <f>'PLIEGO MINSA'!H151</f>
        <v>246404</v>
      </c>
      <c r="E20" s="12">
        <f t="shared" si="0"/>
        <v>98.671322510631825</v>
      </c>
      <c r="H20" s="137"/>
    </row>
    <row r="21" spans="1:8" ht="26.25" customHeight="1" x14ac:dyDescent="0.2">
      <c r="B21" s="121" t="s">
        <v>222</v>
      </c>
      <c r="C21" s="110">
        <f>+'PLIEGO MINSA'!E155</f>
        <v>394246</v>
      </c>
      <c r="D21" s="84">
        <f>+'PLIEGO MINSA'!H155</f>
        <v>393159</v>
      </c>
      <c r="E21" s="12">
        <f t="shared" si="0"/>
        <v>99.724283822790852</v>
      </c>
      <c r="H21" s="137"/>
    </row>
    <row r="22" spans="1:8" ht="20.100000000000001" customHeight="1" x14ac:dyDescent="0.2">
      <c r="B22" s="121" t="s">
        <v>116</v>
      </c>
      <c r="C22" s="110">
        <f>'PLIEGO MINSA'!E158</f>
        <v>462522</v>
      </c>
      <c r="D22" s="84">
        <f>'PLIEGO MINSA'!H158</f>
        <v>335940</v>
      </c>
      <c r="E22" s="12">
        <f t="shared" si="0"/>
        <v>72.632220737608151</v>
      </c>
      <c r="H22" s="137"/>
    </row>
    <row r="23" spans="1:8" ht="20.100000000000001" customHeight="1" x14ac:dyDescent="0.2">
      <c r="B23" s="109" t="s">
        <v>67</v>
      </c>
      <c r="C23" s="110">
        <f>'PLIEGO MINSA'!E163</f>
        <v>7565458</v>
      </c>
      <c r="D23" s="110">
        <f>'PLIEGO MINSA'!H163</f>
        <v>6842996.75</v>
      </c>
      <c r="E23" s="12">
        <f t="shared" si="0"/>
        <v>90.450528573418822</v>
      </c>
      <c r="H23" s="137"/>
    </row>
    <row r="24" spans="1:8" ht="20.100000000000001" customHeight="1" x14ac:dyDescent="0.2">
      <c r="B24" s="109" t="s">
        <v>117</v>
      </c>
      <c r="C24" s="110">
        <f>+'PLIEGO MINSA'!E170</f>
        <v>602986</v>
      </c>
      <c r="D24" s="110">
        <f>'PLIEGO MINSA'!H170</f>
        <v>597986</v>
      </c>
      <c r="E24" s="12">
        <f t="shared" si="0"/>
        <v>99.170793351752778</v>
      </c>
      <c r="H24" s="137"/>
    </row>
    <row r="25" spans="1:8" ht="20.100000000000001" customHeight="1" x14ac:dyDescent="0.2">
      <c r="B25" s="109" t="s">
        <v>288</v>
      </c>
      <c r="C25" s="110">
        <f>'PLIEGO MINSA'!E174</f>
        <v>24013</v>
      </c>
      <c r="D25" s="110">
        <f>'PLIEGO MINSA'!H174</f>
        <v>24013</v>
      </c>
      <c r="E25" s="12">
        <f t="shared" si="0"/>
        <v>100</v>
      </c>
      <c r="H25" s="137"/>
    </row>
    <row r="26" spans="1:8" ht="20.100000000000001" customHeight="1" x14ac:dyDescent="0.2">
      <c r="B26" s="109" t="s">
        <v>241</v>
      </c>
      <c r="C26" s="110">
        <f>+'PLIEGO MINSA'!E176</f>
        <v>140500</v>
      </c>
      <c r="D26" s="110">
        <f>+'PLIEGO MINSA'!H176</f>
        <v>99450</v>
      </c>
      <c r="E26" s="12">
        <f t="shared" ref="E26" si="1">D26/C26%</f>
        <v>70.782918149466198</v>
      </c>
      <c r="H26" s="137"/>
    </row>
    <row r="27" spans="1:8" ht="20.100000000000001" customHeight="1" x14ac:dyDescent="0.2">
      <c r="B27" s="109" t="s">
        <v>118</v>
      </c>
      <c r="C27" s="110">
        <f>'PLIEGO MINSA'!E179</f>
        <v>497423447</v>
      </c>
      <c r="D27" s="110">
        <f>'PLIEGO MINSA'!H179</f>
        <v>239435975.82999995</v>
      </c>
      <c r="E27" s="111">
        <f t="shared" si="0"/>
        <v>48.135241166064283</v>
      </c>
      <c r="H27" s="137"/>
    </row>
    <row r="28" spans="1:8" ht="21.75" customHeight="1" x14ac:dyDescent="0.2">
      <c r="B28" s="109" t="s">
        <v>274</v>
      </c>
      <c r="C28" s="110">
        <f>'PLIEGO MINSA'!E261</f>
        <v>2927654</v>
      </c>
      <c r="D28" s="110">
        <f>+'PLIEGO MINSA'!H261</f>
        <v>2227828</v>
      </c>
      <c r="E28" s="111">
        <f t="shared" si="0"/>
        <v>76.096014078166334</v>
      </c>
    </row>
    <row r="29" spans="1:8" ht="21.75" customHeight="1" x14ac:dyDescent="0.2">
      <c r="A29" s="146"/>
      <c r="B29" s="147" t="s">
        <v>373</v>
      </c>
      <c r="C29" s="110">
        <f>'PLIEGO MINSA'!E267</f>
        <v>24000</v>
      </c>
      <c r="D29" s="110">
        <f>'PLIEGO MINSA'!H267</f>
        <v>24000</v>
      </c>
      <c r="E29" s="111">
        <f t="shared" si="0"/>
        <v>100</v>
      </c>
    </row>
    <row r="30" spans="1:8" ht="19.5" customHeight="1" x14ac:dyDescent="0.2">
      <c r="B30" s="11" t="s">
        <v>119</v>
      </c>
      <c r="C30" s="110">
        <f>'PLIEGO MINSA'!E269</f>
        <v>641884</v>
      </c>
      <c r="D30" s="110">
        <f>'PLIEGO MINSA'!H269</f>
        <v>628428</v>
      </c>
      <c r="E30" s="111">
        <f t="shared" si="0"/>
        <v>97.903671068292709</v>
      </c>
    </row>
    <row r="31" spans="1:8" ht="20.100000000000001" customHeight="1" x14ac:dyDescent="0.2">
      <c r="B31" s="11" t="s">
        <v>120</v>
      </c>
      <c r="C31" s="110">
        <f>'PLIEGO MINSA'!E272</f>
        <v>8872176</v>
      </c>
      <c r="D31" s="84">
        <f>'PLIEGO MINSA'!H272</f>
        <v>4190297.81</v>
      </c>
      <c r="E31" s="111">
        <f t="shared" si="0"/>
        <v>47.229651553350614</v>
      </c>
    </row>
    <row r="32" spans="1:8" ht="20.100000000000001" customHeight="1" x14ac:dyDescent="0.2">
      <c r="B32" s="11" t="s">
        <v>121</v>
      </c>
      <c r="C32" s="110">
        <f>'PLIEGO MINSA'!E282</f>
        <v>2869997</v>
      </c>
      <c r="D32" s="110">
        <f>'PLIEGO MINSA'!H282</f>
        <v>2452135.3499999996</v>
      </c>
      <c r="E32" s="111">
        <f t="shared" si="0"/>
        <v>85.440345408026545</v>
      </c>
    </row>
    <row r="33" spans="2:5" ht="22.5" customHeight="1" x14ac:dyDescent="0.2">
      <c r="B33" s="11" t="s">
        <v>122</v>
      </c>
      <c r="C33" s="110">
        <f>'PLIEGO MINSA'!E288</f>
        <v>958098</v>
      </c>
      <c r="D33" s="110">
        <f>'PLIEGO MINSA'!H288</f>
        <v>816500</v>
      </c>
      <c r="E33" s="111">
        <f t="shared" si="0"/>
        <v>85.220927295537621</v>
      </c>
    </row>
    <row r="34" spans="2:5" ht="22.5" customHeight="1" thickBot="1" x14ac:dyDescent="0.25">
      <c r="B34" s="135" t="s">
        <v>289</v>
      </c>
      <c r="C34" s="136">
        <f>'PLIEGO MINSA'!E292</f>
        <v>130155687</v>
      </c>
      <c r="D34" s="136">
        <f>'PLIEGO MINSA'!H292</f>
        <v>2669876</v>
      </c>
      <c r="E34" s="111">
        <f t="shared" si="0"/>
        <v>2.0512941551297716</v>
      </c>
    </row>
    <row r="35" spans="2:5" ht="17.25" customHeight="1" thickBot="1" x14ac:dyDescent="0.25">
      <c r="B35" s="69" t="s">
        <v>12</v>
      </c>
      <c r="C35" s="70">
        <f>'UE ADSCRITAS AL PLIEGO MINSA'!E7</f>
        <v>6359503</v>
      </c>
      <c r="D35" s="70">
        <f>'UE ADSCRITAS AL PLIEGO MINSA'!H7</f>
        <v>3999032.28</v>
      </c>
      <c r="E35" s="71">
        <f t="shared" si="0"/>
        <v>62.882779990826322</v>
      </c>
    </row>
    <row r="36" spans="2:5" ht="19.5" customHeight="1" thickBot="1" x14ac:dyDescent="0.25">
      <c r="B36" s="69" t="s">
        <v>19</v>
      </c>
      <c r="C36" s="70">
        <f>'UE ADSCRITAS AL PLIEGO MINSA'!E19</f>
        <v>12855255</v>
      </c>
      <c r="D36" s="70">
        <f>'UE ADSCRITAS AL PLIEGO MINSA'!H19</f>
        <v>7727651.1600000001</v>
      </c>
      <c r="E36" s="71">
        <f t="shared" si="0"/>
        <v>60.112780026533898</v>
      </c>
    </row>
    <row r="37" spans="2:5" ht="12.75" x14ac:dyDescent="0.2">
      <c r="C37" s="5"/>
      <c r="D37" s="46"/>
    </row>
    <row r="38" spans="2:5" ht="11.25" x14ac:dyDescent="0.2">
      <c r="B38" s="62" t="s">
        <v>370</v>
      </c>
      <c r="C38" s="64"/>
      <c r="D38" s="64"/>
    </row>
    <row r="39" spans="2:5" ht="12.75" customHeight="1" x14ac:dyDescent="0.2">
      <c r="B39" s="65" t="s">
        <v>6</v>
      </c>
      <c r="C39" s="64"/>
      <c r="D39" s="64"/>
      <c r="E39" s="5"/>
    </row>
    <row r="40" spans="2:5" ht="15.75" customHeight="1" x14ac:dyDescent="0.15">
      <c r="B40" s="152" t="s">
        <v>27</v>
      </c>
      <c r="C40" s="153"/>
      <c r="D40" s="153"/>
      <c r="E40" s="6"/>
    </row>
    <row r="41" spans="2:5" x14ac:dyDescent="0.15">
      <c r="D41" s="5"/>
    </row>
  </sheetData>
  <mergeCells count="11">
    <mergeCell ref="B40:D40"/>
    <mergeCell ref="B8:B9"/>
    <mergeCell ref="C8:C9"/>
    <mergeCell ref="D8:D9"/>
    <mergeCell ref="E8:E9"/>
    <mergeCell ref="B6:D6"/>
    <mergeCell ref="B1:D1"/>
    <mergeCell ref="B2:E2"/>
    <mergeCell ref="B3:E3"/>
    <mergeCell ref="B4:D4"/>
    <mergeCell ref="B5:D5"/>
  </mergeCells>
  <hyperlinks>
    <hyperlink ref="B40"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217"/>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08" customWidth="1"/>
    <col min="11" max="11" width="10.5703125" style="40" customWidth="1"/>
    <col min="12" max="12" width="11.42578125" style="20" customWidth="1"/>
    <col min="13" max="16384" width="11.42578125" style="20"/>
  </cols>
  <sheetData>
    <row r="1" spans="1:12" s="18" customFormat="1" ht="18.75" customHeight="1" x14ac:dyDescent="0.2">
      <c r="A1" s="163" t="s">
        <v>21</v>
      </c>
      <c r="B1" s="163"/>
      <c r="C1" s="163"/>
      <c r="D1" s="163"/>
      <c r="E1" s="163"/>
      <c r="F1" s="163"/>
      <c r="G1" s="163"/>
      <c r="H1" s="163"/>
      <c r="I1" s="163"/>
      <c r="J1" s="163"/>
      <c r="K1" s="163"/>
    </row>
    <row r="2" spans="1:12" s="18" customFormat="1" ht="18.75" customHeight="1" x14ac:dyDescent="0.2">
      <c r="A2" s="164" t="s">
        <v>291</v>
      </c>
      <c r="B2" s="164"/>
      <c r="C2" s="164"/>
      <c r="D2" s="164"/>
      <c r="E2" s="164"/>
      <c r="F2" s="164"/>
      <c r="G2" s="164"/>
      <c r="H2" s="164"/>
      <c r="I2" s="164"/>
      <c r="J2" s="164"/>
      <c r="K2" s="164"/>
    </row>
    <row r="3" spans="1:12" s="18" customFormat="1" ht="18.75" customHeight="1" x14ac:dyDescent="0.2">
      <c r="B3" s="115"/>
      <c r="C3" s="115"/>
      <c r="D3" s="117"/>
      <c r="E3" s="118"/>
      <c r="F3" s="118"/>
      <c r="G3" s="118"/>
      <c r="H3" s="118"/>
      <c r="I3" s="117"/>
      <c r="J3" s="118"/>
      <c r="K3" s="115"/>
    </row>
    <row r="4" spans="1:12" s="18" customFormat="1" ht="13.5" customHeight="1" x14ac:dyDescent="0.2">
      <c r="A4" s="161" t="s">
        <v>45</v>
      </c>
      <c r="B4" s="161" t="s">
        <v>5</v>
      </c>
      <c r="C4" s="169" t="s">
        <v>22</v>
      </c>
      <c r="D4" s="169" t="s">
        <v>76</v>
      </c>
      <c r="E4" s="160" t="s">
        <v>74</v>
      </c>
      <c r="F4" s="160"/>
      <c r="G4" s="160"/>
      <c r="H4" s="160"/>
      <c r="I4" s="160"/>
      <c r="J4" s="165" t="s">
        <v>8</v>
      </c>
      <c r="K4" s="167" t="s">
        <v>23</v>
      </c>
    </row>
    <row r="5" spans="1:12" s="19" customFormat="1" ht="60.75" customHeight="1" thickBot="1" x14ac:dyDescent="0.3">
      <c r="A5" s="162"/>
      <c r="B5" s="161"/>
      <c r="C5" s="170"/>
      <c r="D5" s="170"/>
      <c r="E5" s="47" t="s">
        <v>73</v>
      </c>
      <c r="F5" s="15" t="s">
        <v>367</v>
      </c>
      <c r="G5" s="15" t="s">
        <v>368</v>
      </c>
      <c r="H5" s="21" t="s">
        <v>75</v>
      </c>
      <c r="I5" s="17" t="s">
        <v>7</v>
      </c>
      <c r="J5" s="166"/>
      <c r="K5" s="168"/>
    </row>
    <row r="6" spans="1:12" s="55" customFormat="1" ht="21.75" customHeight="1" x14ac:dyDescent="0.2">
      <c r="A6" s="53"/>
      <c r="B6" s="54" t="s">
        <v>9</v>
      </c>
      <c r="C6" s="54"/>
      <c r="D6" s="51">
        <f>D7+D135+D137+D140+D143+D146+D149+D151+D155+D158+D163+D170+D174+D176+D179+D261+D267+D269+D272+D282+D288+D292</f>
        <v>1646555954.27</v>
      </c>
      <c r="E6" s="51">
        <f>E7+E135+E137+E140+E143+E146+E149+E151+E155+E158+E163+E170+E174+E176+E179+E261+E267+E269+E272+E282+E288+E292</f>
        <v>944115855</v>
      </c>
      <c r="F6" s="51">
        <f t="shared" ref="F6:G6" si="0">F7+F135+F137+F140+F143+F146+F149+F151+F155+F158+F163+F170+F174+F176+F179+F261+F267+F269+F272+F282+F288+F292</f>
        <v>415130925.93000001</v>
      </c>
      <c r="G6" s="51">
        <f t="shared" si="0"/>
        <v>38505254.210000001</v>
      </c>
      <c r="H6" s="51">
        <f>SUM(F6:G6)</f>
        <v>453636180.13999999</v>
      </c>
      <c r="I6" s="52">
        <f t="shared" ref="I6:I164" si="1">H6/E6%</f>
        <v>48.048783180322708</v>
      </c>
      <c r="J6" s="119">
        <f>D6+H6</f>
        <v>2100192134.4099998</v>
      </c>
      <c r="K6" s="54"/>
      <c r="L6" s="130"/>
    </row>
    <row r="7" spans="1:12" s="55" customFormat="1" ht="33.75" customHeight="1" x14ac:dyDescent="0.2">
      <c r="A7" s="87"/>
      <c r="B7" s="85" t="s">
        <v>39</v>
      </c>
      <c r="C7" s="92"/>
      <c r="D7" s="61">
        <f>SUM(D8:D134)</f>
        <v>948941026.65999997</v>
      </c>
      <c r="E7" s="61">
        <f>SUM(E8:E134)</f>
        <v>284165940</v>
      </c>
      <c r="F7" s="61">
        <f t="shared" ref="F7:G7" si="2">SUM(F8:F134)</f>
        <v>192009910.19</v>
      </c>
      <c r="G7" s="61">
        <f t="shared" si="2"/>
        <v>-4984356.7899999991</v>
      </c>
      <c r="H7" s="61">
        <f>SUM(F7:G7)</f>
        <v>187025553.40000001</v>
      </c>
      <c r="I7" s="73">
        <f t="shared" si="1"/>
        <v>65.815612314410373</v>
      </c>
      <c r="J7" s="73">
        <f t="shared" ref="J7:J140" si="3">D7+H7</f>
        <v>1135966580.0599999</v>
      </c>
      <c r="K7" s="85"/>
      <c r="L7" s="130"/>
    </row>
    <row r="8" spans="1:12" ht="48" x14ac:dyDescent="0.2">
      <c r="A8" s="132">
        <v>2063067</v>
      </c>
      <c r="B8" s="145" t="s">
        <v>293</v>
      </c>
      <c r="C8" s="28">
        <v>309614383.63</v>
      </c>
      <c r="D8" s="28">
        <v>305198626.81</v>
      </c>
      <c r="E8" s="28">
        <v>416945</v>
      </c>
      <c r="F8" s="28"/>
      <c r="G8" s="28">
        <v>407290</v>
      </c>
      <c r="H8" s="28">
        <f t="shared" ref="H8:H71" si="4">SUM(F8:G8)</f>
        <v>407290</v>
      </c>
      <c r="I8" s="72">
        <f t="shared" si="1"/>
        <v>97.684346856299996</v>
      </c>
      <c r="J8" s="72">
        <f t="shared" si="3"/>
        <v>305605916.81</v>
      </c>
      <c r="K8" s="72">
        <f t="shared" ref="K8:K9" si="5">J8/C8%</f>
        <v>98.705335723423545</v>
      </c>
    </row>
    <row r="9" spans="1:12" ht="66" customHeight="1" x14ac:dyDescent="0.2">
      <c r="A9" s="132">
        <v>2078218</v>
      </c>
      <c r="B9" s="27" t="s">
        <v>294</v>
      </c>
      <c r="C9" s="28">
        <v>163013672.94999999</v>
      </c>
      <c r="D9" s="28">
        <v>158340170.71000001</v>
      </c>
      <c r="E9" s="28">
        <v>44565</v>
      </c>
      <c r="F9" s="28"/>
      <c r="G9" s="28">
        <v>44564.1</v>
      </c>
      <c r="H9" s="28">
        <f t="shared" si="4"/>
        <v>44564.1</v>
      </c>
      <c r="I9" s="72">
        <f t="shared" si="1"/>
        <v>99.997980477953547</v>
      </c>
      <c r="J9" s="72">
        <f t="shared" si="3"/>
        <v>158384734.81</v>
      </c>
      <c r="K9" s="72">
        <f t="shared" si="5"/>
        <v>97.160398844936282</v>
      </c>
    </row>
    <row r="10" spans="1:12" ht="61.5" customHeight="1" x14ac:dyDescent="0.2">
      <c r="A10" s="29">
        <v>2088779</v>
      </c>
      <c r="B10" s="27" t="s">
        <v>196</v>
      </c>
      <c r="C10" s="28">
        <v>255270770.75</v>
      </c>
      <c r="D10" s="28">
        <v>242468309.38</v>
      </c>
      <c r="E10" s="28">
        <v>20000</v>
      </c>
      <c r="F10" s="28">
        <v>19700</v>
      </c>
      <c r="G10" s="28"/>
      <c r="H10" s="28">
        <f t="shared" si="4"/>
        <v>19700</v>
      </c>
      <c r="I10" s="72">
        <f t="shared" ref="I10" si="6">H10/E10%</f>
        <v>98.5</v>
      </c>
      <c r="J10" s="72">
        <f t="shared" ref="J10" si="7">D10+H10</f>
        <v>242488009.38</v>
      </c>
      <c r="K10" s="72">
        <f>J10/C10%</f>
        <v>94.992469630407143</v>
      </c>
    </row>
    <row r="11" spans="1:12" ht="57.75" customHeight="1" x14ac:dyDescent="0.2">
      <c r="A11" s="132">
        <v>2088781</v>
      </c>
      <c r="B11" s="27" t="s">
        <v>295</v>
      </c>
      <c r="C11" s="28">
        <v>307374423.68000001</v>
      </c>
      <c r="D11" s="28">
        <v>232210554.75999999</v>
      </c>
      <c r="E11" s="28">
        <v>13800</v>
      </c>
      <c r="F11" s="28"/>
      <c r="G11" s="28">
        <v>13800</v>
      </c>
      <c r="H11" s="28">
        <f t="shared" si="4"/>
        <v>13800</v>
      </c>
      <c r="I11" s="72">
        <f t="shared" ref="I11:I67" si="8">H11/E11%</f>
        <v>100</v>
      </c>
      <c r="J11" s="72">
        <f t="shared" ref="J11:J67" si="9">D11+H11</f>
        <v>232224354.75999999</v>
      </c>
      <c r="K11" s="72">
        <f t="shared" ref="K11:K67" si="10">J11/C11%</f>
        <v>75.550968743503233</v>
      </c>
    </row>
    <row r="12" spans="1:12" ht="106.5" customHeight="1" x14ac:dyDescent="0.2">
      <c r="A12" s="132">
        <v>2484812</v>
      </c>
      <c r="B12" s="27" t="s">
        <v>296</v>
      </c>
      <c r="C12" s="28">
        <v>515900</v>
      </c>
      <c r="D12" s="28">
        <v>114495</v>
      </c>
      <c r="E12" s="28">
        <v>101385</v>
      </c>
      <c r="F12" s="28"/>
      <c r="G12" s="28">
        <v>12498</v>
      </c>
      <c r="H12" s="28">
        <f t="shared" si="4"/>
        <v>12498</v>
      </c>
      <c r="I12" s="72">
        <f t="shared" si="8"/>
        <v>12.327267347240715</v>
      </c>
      <c r="J12" s="72">
        <f t="shared" si="9"/>
        <v>126993</v>
      </c>
      <c r="K12" s="72">
        <f t="shared" si="10"/>
        <v>24.615817018802094</v>
      </c>
    </row>
    <row r="13" spans="1:12" ht="92.25" customHeight="1" x14ac:dyDescent="0.2">
      <c r="A13" s="132">
        <v>2484814</v>
      </c>
      <c r="B13" s="27" t="s">
        <v>297</v>
      </c>
      <c r="C13" s="28">
        <v>515900</v>
      </c>
      <c r="D13" s="28">
        <v>114495</v>
      </c>
      <c r="E13" s="28">
        <v>101385</v>
      </c>
      <c r="F13" s="28"/>
      <c r="G13" s="28"/>
      <c r="H13" s="28">
        <f t="shared" si="4"/>
        <v>0</v>
      </c>
      <c r="I13" s="72">
        <f t="shared" si="8"/>
        <v>0</v>
      </c>
      <c r="J13" s="72">
        <f t="shared" si="9"/>
        <v>114495</v>
      </c>
      <c r="K13" s="72">
        <f t="shared" si="10"/>
        <v>22.193254506687342</v>
      </c>
    </row>
    <row r="14" spans="1:12" ht="117.75" customHeight="1" x14ac:dyDescent="0.2">
      <c r="A14" s="132">
        <v>2484816</v>
      </c>
      <c r="B14" s="27" t="s">
        <v>298</v>
      </c>
      <c r="C14" s="28">
        <v>515900</v>
      </c>
      <c r="D14" s="28">
        <v>193995</v>
      </c>
      <c r="E14" s="28">
        <v>12885</v>
      </c>
      <c r="F14" s="28"/>
      <c r="G14" s="28">
        <v>12498</v>
      </c>
      <c r="H14" s="28">
        <f t="shared" si="4"/>
        <v>12498</v>
      </c>
      <c r="I14" s="72">
        <f t="shared" si="8"/>
        <v>96.996507566938305</v>
      </c>
      <c r="J14" s="72">
        <f t="shared" si="9"/>
        <v>206493</v>
      </c>
      <c r="K14" s="72">
        <f t="shared" si="10"/>
        <v>40.025780189959292</v>
      </c>
    </row>
    <row r="15" spans="1:12" ht="92.25" customHeight="1" x14ac:dyDescent="0.2">
      <c r="A15" s="132">
        <v>2484818</v>
      </c>
      <c r="B15" s="27" t="s">
        <v>299</v>
      </c>
      <c r="C15" s="28">
        <v>515900</v>
      </c>
      <c r="D15" s="28">
        <v>114495</v>
      </c>
      <c r="E15" s="28">
        <v>101385</v>
      </c>
      <c r="F15" s="28"/>
      <c r="G15" s="28">
        <v>12498</v>
      </c>
      <c r="H15" s="28">
        <f t="shared" si="4"/>
        <v>12498</v>
      </c>
      <c r="I15" s="72">
        <f t="shared" si="8"/>
        <v>12.327267347240715</v>
      </c>
      <c r="J15" s="72">
        <f t="shared" si="9"/>
        <v>126993</v>
      </c>
      <c r="K15" s="72">
        <f t="shared" si="10"/>
        <v>24.615817018802094</v>
      </c>
    </row>
    <row r="16" spans="1:12" ht="92.25" customHeight="1" x14ac:dyDescent="0.2">
      <c r="A16" s="132">
        <v>2484819</v>
      </c>
      <c r="B16" s="27" t="s">
        <v>300</v>
      </c>
      <c r="C16" s="28">
        <v>515900</v>
      </c>
      <c r="D16" s="28">
        <v>114495</v>
      </c>
      <c r="E16" s="28">
        <v>101385</v>
      </c>
      <c r="F16" s="28"/>
      <c r="G16" s="28">
        <v>12498</v>
      </c>
      <c r="H16" s="28">
        <f t="shared" si="4"/>
        <v>12498</v>
      </c>
      <c r="I16" s="72">
        <f t="shared" si="8"/>
        <v>12.327267347240715</v>
      </c>
      <c r="J16" s="72">
        <f t="shared" si="9"/>
        <v>126993</v>
      </c>
      <c r="K16" s="72">
        <f t="shared" si="10"/>
        <v>24.615817018802094</v>
      </c>
    </row>
    <row r="17" spans="1:11" ht="84.75" customHeight="1" x14ac:dyDescent="0.2">
      <c r="A17" s="132">
        <v>2484820</v>
      </c>
      <c r="B17" s="27" t="s">
        <v>301</v>
      </c>
      <c r="C17" s="28">
        <v>653400</v>
      </c>
      <c r="D17" s="28">
        <v>188605</v>
      </c>
      <c r="E17" s="28">
        <v>101385</v>
      </c>
      <c r="F17" s="28"/>
      <c r="G17" s="28">
        <v>12498</v>
      </c>
      <c r="H17" s="28">
        <f t="shared" si="4"/>
        <v>12498</v>
      </c>
      <c r="I17" s="72">
        <f t="shared" si="8"/>
        <v>12.327267347240715</v>
      </c>
      <c r="J17" s="72">
        <f t="shared" si="9"/>
        <v>201103</v>
      </c>
      <c r="K17" s="72">
        <f t="shared" si="10"/>
        <v>30.777930823385368</v>
      </c>
    </row>
    <row r="18" spans="1:11" ht="102.75" customHeight="1" x14ac:dyDescent="0.2">
      <c r="A18" s="132">
        <v>2484821</v>
      </c>
      <c r="B18" s="27" t="s">
        <v>302</v>
      </c>
      <c r="C18" s="28">
        <v>515900</v>
      </c>
      <c r="D18" s="28">
        <v>193995</v>
      </c>
      <c r="E18" s="28">
        <v>12885</v>
      </c>
      <c r="F18" s="28"/>
      <c r="G18" s="28">
        <v>12498</v>
      </c>
      <c r="H18" s="28">
        <f t="shared" si="4"/>
        <v>12498</v>
      </c>
      <c r="I18" s="72">
        <f t="shared" si="8"/>
        <v>96.996507566938305</v>
      </c>
      <c r="J18" s="72">
        <f t="shared" si="9"/>
        <v>206493</v>
      </c>
      <c r="K18" s="72">
        <f t="shared" si="10"/>
        <v>40.025780189959292</v>
      </c>
    </row>
    <row r="19" spans="1:11" ht="92.25" customHeight="1" x14ac:dyDescent="0.2">
      <c r="A19" s="132">
        <v>2484822</v>
      </c>
      <c r="B19" s="27" t="s">
        <v>303</v>
      </c>
      <c r="C19" s="28">
        <v>515900</v>
      </c>
      <c r="D19" s="28">
        <v>114495</v>
      </c>
      <c r="E19" s="28">
        <v>101385</v>
      </c>
      <c r="F19" s="28"/>
      <c r="G19" s="28"/>
      <c r="H19" s="28">
        <f t="shared" si="4"/>
        <v>0</v>
      </c>
      <c r="I19" s="72">
        <f t="shared" si="8"/>
        <v>0</v>
      </c>
      <c r="J19" s="72">
        <f t="shared" si="9"/>
        <v>114495</v>
      </c>
      <c r="K19" s="72">
        <f t="shared" si="10"/>
        <v>22.193254506687342</v>
      </c>
    </row>
    <row r="20" spans="1:11" ht="102" customHeight="1" x14ac:dyDescent="0.2">
      <c r="A20" s="132">
        <v>2484823</v>
      </c>
      <c r="B20" s="27" t="s">
        <v>304</v>
      </c>
      <c r="C20" s="28">
        <v>515900</v>
      </c>
      <c r="D20" s="28">
        <v>114495</v>
      </c>
      <c r="E20" s="28">
        <v>101385</v>
      </c>
      <c r="F20" s="28"/>
      <c r="G20" s="28">
        <v>100998</v>
      </c>
      <c r="H20" s="28">
        <f t="shared" si="4"/>
        <v>100998</v>
      </c>
      <c r="I20" s="72">
        <f t="shared" si="8"/>
        <v>99.618286728806041</v>
      </c>
      <c r="J20" s="72">
        <f t="shared" si="9"/>
        <v>215493</v>
      </c>
      <c r="K20" s="72">
        <f t="shared" si="10"/>
        <v>41.770304322543126</v>
      </c>
    </row>
    <row r="21" spans="1:11" ht="92.25" customHeight="1" x14ac:dyDescent="0.2">
      <c r="A21" s="132">
        <v>2484825</v>
      </c>
      <c r="B21" s="27" t="s">
        <v>305</v>
      </c>
      <c r="C21" s="28">
        <v>653400</v>
      </c>
      <c r="D21" s="28">
        <v>270105</v>
      </c>
      <c r="E21" s="28">
        <v>12885</v>
      </c>
      <c r="F21" s="28"/>
      <c r="G21" s="28">
        <v>12498</v>
      </c>
      <c r="H21" s="28">
        <f t="shared" si="4"/>
        <v>12498</v>
      </c>
      <c r="I21" s="72">
        <f t="shared" si="8"/>
        <v>96.996507566938305</v>
      </c>
      <c r="J21" s="72">
        <f t="shared" si="9"/>
        <v>282603</v>
      </c>
      <c r="K21" s="72">
        <f t="shared" si="10"/>
        <v>43.25114784205693</v>
      </c>
    </row>
    <row r="22" spans="1:11" ht="111" customHeight="1" x14ac:dyDescent="0.2">
      <c r="A22" s="132">
        <v>2484827</v>
      </c>
      <c r="B22" s="27" t="s">
        <v>306</v>
      </c>
      <c r="C22" s="28">
        <v>653400</v>
      </c>
      <c r="D22" s="28">
        <v>188605</v>
      </c>
      <c r="E22" s="28">
        <v>101385</v>
      </c>
      <c r="F22" s="28"/>
      <c r="G22" s="28">
        <v>100998</v>
      </c>
      <c r="H22" s="28">
        <f t="shared" si="4"/>
        <v>100998</v>
      </c>
      <c r="I22" s="72">
        <f t="shared" si="8"/>
        <v>99.618286728806041</v>
      </c>
      <c r="J22" s="72">
        <f t="shared" si="9"/>
        <v>289603</v>
      </c>
      <c r="K22" s="72">
        <f t="shared" si="10"/>
        <v>44.322467095194369</v>
      </c>
    </row>
    <row r="23" spans="1:11" ht="112.5" customHeight="1" x14ac:dyDescent="0.2">
      <c r="A23" s="132">
        <v>2484831</v>
      </c>
      <c r="B23" s="27" t="s">
        <v>307</v>
      </c>
      <c r="C23" s="28">
        <v>515900</v>
      </c>
      <c r="D23" s="28">
        <v>114495</v>
      </c>
      <c r="E23" s="28">
        <v>101385</v>
      </c>
      <c r="F23" s="28"/>
      <c r="G23" s="28">
        <v>100998</v>
      </c>
      <c r="H23" s="28">
        <f t="shared" si="4"/>
        <v>100998</v>
      </c>
      <c r="I23" s="72">
        <f t="shared" si="8"/>
        <v>99.618286728806041</v>
      </c>
      <c r="J23" s="72">
        <f t="shared" si="9"/>
        <v>215493</v>
      </c>
      <c r="K23" s="72">
        <f t="shared" si="10"/>
        <v>41.770304322543126</v>
      </c>
    </row>
    <row r="24" spans="1:11" ht="108.75" customHeight="1" x14ac:dyDescent="0.2">
      <c r="A24" s="132">
        <v>2484832</v>
      </c>
      <c r="B24" s="27" t="s">
        <v>308</v>
      </c>
      <c r="C24" s="28">
        <v>515900</v>
      </c>
      <c r="D24" s="28">
        <v>193995</v>
      </c>
      <c r="E24" s="28">
        <v>12885</v>
      </c>
      <c r="F24" s="28"/>
      <c r="G24" s="28">
        <v>12498</v>
      </c>
      <c r="H24" s="28">
        <f t="shared" si="4"/>
        <v>12498</v>
      </c>
      <c r="I24" s="72">
        <f t="shared" si="8"/>
        <v>96.996507566938305</v>
      </c>
      <c r="J24" s="72">
        <f t="shared" si="9"/>
        <v>206493</v>
      </c>
      <c r="K24" s="72">
        <f t="shared" si="10"/>
        <v>40.025780189959292</v>
      </c>
    </row>
    <row r="25" spans="1:11" ht="102" customHeight="1" x14ac:dyDescent="0.2">
      <c r="A25" s="132">
        <v>2484833</v>
      </c>
      <c r="B25" s="27" t="s">
        <v>309</v>
      </c>
      <c r="C25" s="28">
        <v>653400</v>
      </c>
      <c r="D25" s="28">
        <v>188605</v>
      </c>
      <c r="E25" s="28">
        <v>101385</v>
      </c>
      <c r="F25" s="28"/>
      <c r="G25" s="28">
        <v>88500</v>
      </c>
      <c r="H25" s="28">
        <f t="shared" si="4"/>
        <v>88500</v>
      </c>
      <c r="I25" s="72">
        <f t="shared" si="8"/>
        <v>87.29101938156532</v>
      </c>
      <c r="J25" s="72">
        <f t="shared" si="9"/>
        <v>277105</v>
      </c>
      <c r="K25" s="72">
        <f t="shared" si="10"/>
        <v>42.409703091521273</v>
      </c>
    </row>
    <row r="26" spans="1:11" ht="116.25" customHeight="1" x14ac:dyDescent="0.2">
      <c r="A26" s="132">
        <v>2484834</v>
      </c>
      <c r="B26" s="27" t="s">
        <v>310</v>
      </c>
      <c r="C26" s="28">
        <v>790900</v>
      </c>
      <c r="D26" s="28">
        <v>262715</v>
      </c>
      <c r="E26" s="28">
        <v>101385</v>
      </c>
      <c r="F26" s="28"/>
      <c r="G26" s="28">
        <v>12498</v>
      </c>
      <c r="H26" s="28">
        <f t="shared" si="4"/>
        <v>12498</v>
      </c>
      <c r="I26" s="72">
        <f t="shared" si="8"/>
        <v>12.327267347240715</v>
      </c>
      <c r="J26" s="72">
        <f t="shared" si="9"/>
        <v>275213</v>
      </c>
      <c r="K26" s="72">
        <f t="shared" si="10"/>
        <v>34.797445947654573</v>
      </c>
    </row>
    <row r="27" spans="1:11" ht="122.25" customHeight="1" x14ac:dyDescent="0.2">
      <c r="A27" s="132">
        <v>2484836</v>
      </c>
      <c r="B27" s="27" t="s">
        <v>311</v>
      </c>
      <c r="C27" s="28">
        <v>515900</v>
      </c>
      <c r="D27" s="28">
        <v>193995</v>
      </c>
      <c r="E27" s="28">
        <v>12885</v>
      </c>
      <c r="F27" s="28"/>
      <c r="G27" s="28">
        <v>12498</v>
      </c>
      <c r="H27" s="28">
        <f t="shared" si="4"/>
        <v>12498</v>
      </c>
      <c r="I27" s="72">
        <f t="shared" si="8"/>
        <v>96.996507566938305</v>
      </c>
      <c r="J27" s="72">
        <f t="shared" si="9"/>
        <v>206493</v>
      </c>
      <c r="K27" s="72">
        <f t="shared" si="10"/>
        <v>40.025780189959292</v>
      </c>
    </row>
    <row r="28" spans="1:11" ht="106.5" customHeight="1" x14ac:dyDescent="0.2">
      <c r="A28" s="132">
        <v>2484837</v>
      </c>
      <c r="B28" s="27" t="s">
        <v>312</v>
      </c>
      <c r="C28" s="28">
        <v>988900</v>
      </c>
      <c r="D28" s="28">
        <v>322715</v>
      </c>
      <c r="E28" s="28">
        <v>12885</v>
      </c>
      <c r="F28" s="28"/>
      <c r="G28" s="28">
        <v>12498</v>
      </c>
      <c r="H28" s="28">
        <f t="shared" si="4"/>
        <v>12498</v>
      </c>
      <c r="I28" s="72">
        <f t="shared" si="8"/>
        <v>96.996507566938305</v>
      </c>
      <c r="J28" s="72">
        <f t="shared" si="9"/>
        <v>335213</v>
      </c>
      <c r="K28" s="72">
        <f t="shared" si="10"/>
        <v>33.897562948730915</v>
      </c>
    </row>
    <row r="29" spans="1:11" ht="108.75" customHeight="1" x14ac:dyDescent="0.2">
      <c r="A29" s="132">
        <v>2484838</v>
      </c>
      <c r="B29" s="27" t="s">
        <v>313</v>
      </c>
      <c r="C29" s="28">
        <v>988900</v>
      </c>
      <c r="D29" s="28">
        <v>262715</v>
      </c>
      <c r="E29" s="28">
        <v>101385</v>
      </c>
      <c r="F29" s="28"/>
      <c r="G29" s="28">
        <v>100998</v>
      </c>
      <c r="H29" s="28">
        <f t="shared" si="4"/>
        <v>100998</v>
      </c>
      <c r="I29" s="72">
        <f t="shared" si="8"/>
        <v>99.618286728806041</v>
      </c>
      <c r="J29" s="72">
        <f t="shared" si="9"/>
        <v>363713</v>
      </c>
      <c r="K29" s="72">
        <f t="shared" si="10"/>
        <v>36.779553038729901</v>
      </c>
    </row>
    <row r="30" spans="1:11" ht="112.5" customHeight="1" x14ac:dyDescent="0.2">
      <c r="A30" s="132">
        <v>2484839</v>
      </c>
      <c r="B30" s="27" t="s">
        <v>314</v>
      </c>
      <c r="C30" s="28">
        <v>653400</v>
      </c>
      <c r="D30" s="28">
        <v>188605</v>
      </c>
      <c r="E30" s="28">
        <v>101385</v>
      </c>
      <c r="F30" s="28"/>
      <c r="G30" s="28">
        <v>12498</v>
      </c>
      <c r="H30" s="28">
        <f t="shared" si="4"/>
        <v>12498</v>
      </c>
      <c r="I30" s="72">
        <f t="shared" si="8"/>
        <v>12.327267347240715</v>
      </c>
      <c r="J30" s="72">
        <f t="shared" si="9"/>
        <v>201103</v>
      </c>
      <c r="K30" s="72">
        <f t="shared" si="10"/>
        <v>30.777930823385368</v>
      </c>
    </row>
    <row r="31" spans="1:11" ht="111.75" customHeight="1" x14ac:dyDescent="0.2">
      <c r="A31" s="132">
        <v>2484840</v>
      </c>
      <c r="B31" s="27" t="s">
        <v>315</v>
      </c>
      <c r="C31" s="28">
        <v>988900</v>
      </c>
      <c r="D31" s="28">
        <v>262715</v>
      </c>
      <c r="E31" s="28">
        <v>101385</v>
      </c>
      <c r="F31" s="28"/>
      <c r="G31" s="28">
        <v>100998</v>
      </c>
      <c r="H31" s="28">
        <f t="shared" si="4"/>
        <v>100998</v>
      </c>
      <c r="I31" s="72">
        <f t="shared" si="8"/>
        <v>99.618286728806041</v>
      </c>
      <c r="J31" s="72">
        <f t="shared" si="9"/>
        <v>363713</v>
      </c>
      <c r="K31" s="72">
        <f t="shared" si="10"/>
        <v>36.779553038729901</v>
      </c>
    </row>
    <row r="32" spans="1:11" ht="95.25" customHeight="1" x14ac:dyDescent="0.2">
      <c r="A32" s="132">
        <v>2484841</v>
      </c>
      <c r="B32" s="27" t="s">
        <v>316</v>
      </c>
      <c r="C32" s="28">
        <v>515900</v>
      </c>
      <c r="D32" s="28">
        <v>114495</v>
      </c>
      <c r="E32" s="28">
        <v>101385</v>
      </c>
      <c r="F32" s="28"/>
      <c r="G32" s="28">
        <v>88500</v>
      </c>
      <c r="H32" s="28">
        <f t="shared" si="4"/>
        <v>88500</v>
      </c>
      <c r="I32" s="72">
        <f t="shared" si="8"/>
        <v>87.29101938156532</v>
      </c>
      <c r="J32" s="72">
        <f t="shared" si="9"/>
        <v>202995</v>
      </c>
      <c r="K32" s="72">
        <f t="shared" si="10"/>
        <v>39.347741810428374</v>
      </c>
    </row>
    <row r="33" spans="1:11" ht="109.5" customHeight="1" x14ac:dyDescent="0.2">
      <c r="A33" s="132">
        <v>2484842</v>
      </c>
      <c r="B33" s="27" t="s">
        <v>317</v>
      </c>
      <c r="C33" s="28">
        <v>988900</v>
      </c>
      <c r="D33" s="28">
        <v>346215</v>
      </c>
      <c r="E33" s="28">
        <v>12885</v>
      </c>
      <c r="F33" s="28"/>
      <c r="G33" s="28"/>
      <c r="H33" s="28">
        <f t="shared" si="4"/>
        <v>0</v>
      </c>
      <c r="I33" s="72">
        <f t="shared" si="8"/>
        <v>0</v>
      </c>
      <c r="J33" s="72">
        <f t="shared" si="9"/>
        <v>346215</v>
      </c>
      <c r="K33" s="72">
        <f t="shared" si="10"/>
        <v>35.010112245929818</v>
      </c>
    </row>
    <row r="34" spans="1:11" ht="105" customHeight="1" x14ac:dyDescent="0.2">
      <c r="A34" s="132">
        <v>2484843</v>
      </c>
      <c r="B34" s="27" t="s">
        <v>318</v>
      </c>
      <c r="C34" s="28">
        <v>713900</v>
      </c>
      <c r="D34" s="28">
        <v>114495</v>
      </c>
      <c r="E34" s="28">
        <v>101385</v>
      </c>
      <c r="F34" s="28"/>
      <c r="G34" s="28">
        <v>12498</v>
      </c>
      <c r="H34" s="28">
        <f t="shared" si="4"/>
        <v>12498</v>
      </c>
      <c r="I34" s="72">
        <f t="shared" si="8"/>
        <v>12.327267347240715</v>
      </c>
      <c r="J34" s="72">
        <f t="shared" si="9"/>
        <v>126993</v>
      </c>
      <c r="K34" s="72">
        <f t="shared" si="10"/>
        <v>17.7886258579633</v>
      </c>
    </row>
    <row r="35" spans="1:11" ht="110.25" customHeight="1" x14ac:dyDescent="0.2">
      <c r="A35" s="132">
        <v>2484844</v>
      </c>
      <c r="B35" s="27" t="s">
        <v>319</v>
      </c>
      <c r="C35" s="28">
        <v>988900</v>
      </c>
      <c r="D35" s="28">
        <v>346215</v>
      </c>
      <c r="E35" s="28">
        <v>12885</v>
      </c>
      <c r="F35" s="28"/>
      <c r="G35" s="28"/>
      <c r="H35" s="28">
        <f t="shared" si="4"/>
        <v>0</v>
      </c>
      <c r="I35" s="72">
        <f t="shared" si="8"/>
        <v>0</v>
      </c>
      <c r="J35" s="72">
        <f t="shared" si="9"/>
        <v>346215</v>
      </c>
      <c r="K35" s="72">
        <f t="shared" si="10"/>
        <v>35.010112245929818</v>
      </c>
    </row>
    <row r="36" spans="1:11" ht="110.25" customHeight="1" x14ac:dyDescent="0.2">
      <c r="A36" s="132">
        <v>2484845</v>
      </c>
      <c r="B36" s="27" t="s">
        <v>320</v>
      </c>
      <c r="C36" s="28">
        <v>851400</v>
      </c>
      <c r="D36" s="28">
        <v>188605</v>
      </c>
      <c r="E36" s="28">
        <v>101385</v>
      </c>
      <c r="F36" s="28"/>
      <c r="G36" s="28">
        <v>100998</v>
      </c>
      <c r="H36" s="28">
        <f t="shared" si="4"/>
        <v>100998</v>
      </c>
      <c r="I36" s="72">
        <f t="shared" si="8"/>
        <v>99.618286728806041</v>
      </c>
      <c r="J36" s="72">
        <f t="shared" si="9"/>
        <v>289603</v>
      </c>
      <c r="K36" s="72">
        <f t="shared" si="10"/>
        <v>34.014916607939867</v>
      </c>
    </row>
    <row r="37" spans="1:11" ht="108.75" customHeight="1" x14ac:dyDescent="0.2">
      <c r="A37" s="132">
        <v>2484846</v>
      </c>
      <c r="B37" s="27" t="s">
        <v>321</v>
      </c>
      <c r="C37" s="28">
        <v>988900</v>
      </c>
      <c r="D37" s="28">
        <v>346215</v>
      </c>
      <c r="E37" s="28">
        <v>12885</v>
      </c>
      <c r="F37" s="28"/>
      <c r="G37" s="28">
        <v>12498</v>
      </c>
      <c r="H37" s="28">
        <f t="shared" si="4"/>
        <v>12498</v>
      </c>
      <c r="I37" s="72">
        <f t="shared" si="8"/>
        <v>96.996507566938305</v>
      </c>
      <c r="J37" s="72">
        <f t="shared" si="9"/>
        <v>358713</v>
      </c>
      <c r="K37" s="72">
        <f t="shared" si="10"/>
        <v>36.27394074223885</v>
      </c>
    </row>
    <row r="38" spans="1:11" ht="118.5" customHeight="1" x14ac:dyDescent="0.2">
      <c r="A38" s="132">
        <v>2484847</v>
      </c>
      <c r="B38" s="27" t="s">
        <v>322</v>
      </c>
      <c r="C38" s="28">
        <v>653400</v>
      </c>
      <c r="D38" s="28">
        <v>188605</v>
      </c>
      <c r="E38" s="28">
        <v>101385</v>
      </c>
      <c r="F38" s="28"/>
      <c r="G38" s="28">
        <v>100998</v>
      </c>
      <c r="H38" s="28">
        <f t="shared" si="4"/>
        <v>100998</v>
      </c>
      <c r="I38" s="72">
        <f t="shared" si="8"/>
        <v>99.618286728806041</v>
      </c>
      <c r="J38" s="72">
        <f t="shared" si="9"/>
        <v>289603</v>
      </c>
      <c r="K38" s="72">
        <f t="shared" si="10"/>
        <v>44.322467095194369</v>
      </c>
    </row>
    <row r="39" spans="1:11" ht="101.25" customHeight="1" x14ac:dyDescent="0.2">
      <c r="A39" s="132">
        <v>2484848</v>
      </c>
      <c r="B39" s="27" t="s">
        <v>323</v>
      </c>
      <c r="C39" s="28">
        <v>515900</v>
      </c>
      <c r="D39" s="28">
        <v>114495</v>
      </c>
      <c r="E39" s="28">
        <v>101385</v>
      </c>
      <c r="F39" s="28"/>
      <c r="G39" s="28">
        <v>100998</v>
      </c>
      <c r="H39" s="28">
        <f t="shared" si="4"/>
        <v>100998</v>
      </c>
      <c r="I39" s="72">
        <f t="shared" si="8"/>
        <v>99.618286728806041</v>
      </c>
      <c r="J39" s="72">
        <f t="shared" si="9"/>
        <v>215493</v>
      </c>
      <c r="K39" s="72">
        <f t="shared" si="10"/>
        <v>41.770304322543126</v>
      </c>
    </row>
    <row r="40" spans="1:11" ht="93" customHeight="1" x14ac:dyDescent="0.2">
      <c r="A40" s="132">
        <v>2484849</v>
      </c>
      <c r="B40" s="27" t="s">
        <v>324</v>
      </c>
      <c r="C40" s="28">
        <v>653400</v>
      </c>
      <c r="D40" s="28">
        <v>188605</v>
      </c>
      <c r="E40" s="28">
        <v>101385</v>
      </c>
      <c r="F40" s="28"/>
      <c r="G40" s="28">
        <v>100998</v>
      </c>
      <c r="H40" s="28">
        <f t="shared" si="4"/>
        <v>100998</v>
      </c>
      <c r="I40" s="72">
        <f t="shared" si="8"/>
        <v>99.618286728806041</v>
      </c>
      <c r="J40" s="72">
        <f t="shared" si="9"/>
        <v>289603</v>
      </c>
      <c r="K40" s="72">
        <f t="shared" si="10"/>
        <v>44.322467095194369</v>
      </c>
    </row>
    <row r="41" spans="1:11" ht="105.75" customHeight="1" x14ac:dyDescent="0.2">
      <c r="A41" s="132">
        <v>2484850</v>
      </c>
      <c r="B41" s="27" t="s">
        <v>325</v>
      </c>
      <c r="C41" s="28">
        <v>515900</v>
      </c>
      <c r="D41" s="28">
        <v>114495</v>
      </c>
      <c r="E41" s="28">
        <v>101385</v>
      </c>
      <c r="F41" s="28"/>
      <c r="G41" s="28">
        <v>100998</v>
      </c>
      <c r="H41" s="28">
        <f t="shared" si="4"/>
        <v>100998</v>
      </c>
      <c r="I41" s="72">
        <f t="shared" si="8"/>
        <v>99.618286728806041</v>
      </c>
      <c r="J41" s="72">
        <f t="shared" si="9"/>
        <v>215493</v>
      </c>
      <c r="K41" s="72">
        <f t="shared" si="10"/>
        <v>41.770304322543126</v>
      </c>
    </row>
    <row r="42" spans="1:11" ht="113.25" customHeight="1" x14ac:dyDescent="0.2">
      <c r="A42" s="132">
        <v>2484851</v>
      </c>
      <c r="B42" s="27" t="s">
        <v>326</v>
      </c>
      <c r="C42" s="28">
        <v>790900</v>
      </c>
      <c r="D42" s="28">
        <v>262715</v>
      </c>
      <c r="E42" s="28">
        <v>101385</v>
      </c>
      <c r="F42" s="28"/>
      <c r="G42" s="28">
        <v>88500</v>
      </c>
      <c r="H42" s="28">
        <f t="shared" si="4"/>
        <v>88500</v>
      </c>
      <c r="I42" s="72">
        <f t="shared" si="8"/>
        <v>87.29101938156532</v>
      </c>
      <c r="J42" s="72">
        <f t="shared" si="9"/>
        <v>351215</v>
      </c>
      <c r="K42" s="72">
        <f t="shared" si="10"/>
        <v>44.40700467821469</v>
      </c>
    </row>
    <row r="43" spans="1:11" ht="107.25" customHeight="1" x14ac:dyDescent="0.2">
      <c r="A43" s="132">
        <v>2484852</v>
      </c>
      <c r="B43" s="27" t="s">
        <v>327</v>
      </c>
      <c r="C43" s="28">
        <v>515900</v>
      </c>
      <c r="D43" s="28">
        <v>114495</v>
      </c>
      <c r="E43" s="28">
        <v>101385</v>
      </c>
      <c r="F43" s="28"/>
      <c r="G43" s="28">
        <v>100998</v>
      </c>
      <c r="H43" s="28">
        <f t="shared" si="4"/>
        <v>100998</v>
      </c>
      <c r="I43" s="72">
        <f t="shared" si="8"/>
        <v>99.618286728806041</v>
      </c>
      <c r="J43" s="72">
        <f t="shared" si="9"/>
        <v>215493</v>
      </c>
      <c r="K43" s="72">
        <f t="shared" si="10"/>
        <v>41.770304322543126</v>
      </c>
    </row>
    <row r="44" spans="1:11" ht="101.25" customHeight="1" x14ac:dyDescent="0.2">
      <c r="A44" s="132">
        <v>2484853</v>
      </c>
      <c r="B44" s="27" t="s">
        <v>328</v>
      </c>
      <c r="C44" s="28">
        <v>515900</v>
      </c>
      <c r="D44" s="28">
        <v>114495</v>
      </c>
      <c r="E44" s="28">
        <v>101385</v>
      </c>
      <c r="F44" s="28"/>
      <c r="G44" s="28">
        <v>88500</v>
      </c>
      <c r="H44" s="28">
        <f t="shared" si="4"/>
        <v>88500</v>
      </c>
      <c r="I44" s="72">
        <f t="shared" si="8"/>
        <v>87.29101938156532</v>
      </c>
      <c r="J44" s="72">
        <f t="shared" si="9"/>
        <v>202995</v>
      </c>
      <c r="K44" s="72">
        <f t="shared" si="10"/>
        <v>39.347741810428374</v>
      </c>
    </row>
    <row r="45" spans="1:11" ht="120.75" customHeight="1" x14ac:dyDescent="0.2">
      <c r="A45" s="132">
        <v>2484854</v>
      </c>
      <c r="B45" s="27" t="s">
        <v>329</v>
      </c>
      <c r="C45" s="28">
        <v>1522400</v>
      </c>
      <c r="D45" s="28">
        <v>336825</v>
      </c>
      <c r="E45" s="28">
        <v>101385</v>
      </c>
      <c r="F45" s="28"/>
      <c r="G45" s="28">
        <v>88500</v>
      </c>
      <c r="H45" s="28">
        <f t="shared" si="4"/>
        <v>88500</v>
      </c>
      <c r="I45" s="72">
        <f t="shared" si="8"/>
        <v>87.29101938156532</v>
      </c>
      <c r="J45" s="72">
        <f t="shared" si="9"/>
        <v>425325</v>
      </c>
      <c r="K45" s="72">
        <f t="shared" si="10"/>
        <v>27.937795585916973</v>
      </c>
    </row>
    <row r="46" spans="1:11" ht="105" customHeight="1" x14ac:dyDescent="0.2">
      <c r="A46" s="132">
        <v>2484855</v>
      </c>
      <c r="B46" s="27" t="s">
        <v>330</v>
      </c>
      <c r="C46" s="28">
        <v>515900</v>
      </c>
      <c r="D46" s="28">
        <v>114495</v>
      </c>
      <c r="E46" s="28">
        <v>101385</v>
      </c>
      <c r="F46" s="28"/>
      <c r="G46" s="28"/>
      <c r="H46" s="28">
        <f t="shared" si="4"/>
        <v>0</v>
      </c>
      <c r="I46" s="72">
        <f t="shared" si="8"/>
        <v>0</v>
      </c>
      <c r="J46" s="72">
        <f t="shared" si="9"/>
        <v>114495</v>
      </c>
      <c r="K46" s="72">
        <f t="shared" si="10"/>
        <v>22.193254506687342</v>
      </c>
    </row>
    <row r="47" spans="1:11" ht="89.25" customHeight="1" x14ac:dyDescent="0.2">
      <c r="A47" s="132">
        <v>2484856</v>
      </c>
      <c r="B47" s="27" t="s">
        <v>331</v>
      </c>
      <c r="C47" s="28">
        <v>988900</v>
      </c>
      <c r="D47" s="28">
        <v>262715</v>
      </c>
      <c r="E47" s="28">
        <v>101385</v>
      </c>
      <c r="F47" s="28"/>
      <c r="G47" s="28">
        <v>88500</v>
      </c>
      <c r="H47" s="28">
        <f t="shared" si="4"/>
        <v>88500</v>
      </c>
      <c r="I47" s="72">
        <f t="shared" si="8"/>
        <v>87.29101938156532</v>
      </c>
      <c r="J47" s="72">
        <f t="shared" si="9"/>
        <v>351215</v>
      </c>
      <c r="K47" s="72">
        <f t="shared" si="10"/>
        <v>35.51572454242087</v>
      </c>
    </row>
    <row r="48" spans="1:11" ht="98.25" customHeight="1" x14ac:dyDescent="0.2">
      <c r="A48" s="132">
        <v>2484857</v>
      </c>
      <c r="B48" s="27" t="s">
        <v>332</v>
      </c>
      <c r="C48" s="28">
        <v>515900</v>
      </c>
      <c r="D48" s="28">
        <v>114495</v>
      </c>
      <c r="E48" s="28">
        <v>101385</v>
      </c>
      <c r="F48" s="28"/>
      <c r="G48" s="28">
        <v>12498</v>
      </c>
      <c r="H48" s="28">
        <f t="shared" si="4"/>
        <v>12498</v>
      </c>
      <c r="I48" s="72">
        <f t="shared" si="8"/>
        <v>12.327267347240715</v>
      </c>
      <c r="J48" s="72">
        <f t="shared" si="9"/>
        <v>126993</v>
      </c>
      <c r="K48" s="72">
        <f t="shared" si="10"/>
        <v>24.615817018802094</v>
      </c>
    </row>
    <row r="49" spans="1:11" ht="105" customHeight="1" x14ac:dyDescent="0.2">
      <c r="A49" s="132">
        <v>2484858</v>
      </c>
      <c r="B49" s="27" t="s">
        <v>333</v>
      </c>
      <c r="C49" s="28">
        <v>515900</v>
      </c>
      <c r="D49" s="28">
        <v>114495</v>
      </c>
      <c r="E49" s="28">
        <v>101385</v>
      </c>
      <c r="F49" s="28"/>
      <c r="G49" s="28">
        <v>88500</v>
      </c>
      <c r="H49" s="28">
        <f t="shared" si="4"/>
        <v>88500</v>
      </c>
      <c r="I49" s="72">
        <f t="shared" si="8"/>
        <v>87.29101938156532</v>
      </c>
      <c r="J49" s="72">
        <f t="shared" si="9"/>
        <v>202995</v>
      </c>
      <c r="K49" s="72">
        <f t="shared" si="10"/>
        <v>39.347741810428374</v>
      </c>
    </row>
    <row r="50" spans="1:11" ht="96.75" customHeight="1" x14ac:dyDescent="0.2">
      <c r="A50" s="132">
        <v>2484860</v>
      </c>
      <c r="B50" s="27" t="s">
        <v>334</v>
      </c>
      <c r="C50" s="28">
        <v>515900</v>
      </c>
      <c r="D50" s="28">
        <v>114495</v>
      </c>
      <c r="E50" s="28">
        <v>101385</v>
      </c>
      <c r="F50" s="28"/>
      <c r="G50" s="28"/>
      <c r="H50" s="28">
        <f t="shared" si="4"/>
        <v>0</v>
      </c>
      <c r="I50" s="72">
        <f>H50/E50%</f>
        <v>0</v>
      </c>
      <c r="J50" s="72">
        <f t="shared" si="9"/>
        <v>114495</v>
      </c>
      <c r="K50" s="72">
        <f t="shared" si="10"/>
        <v>22.193254506687342</v>
      </c>
    </row>
    <row r="51" spans="1:11" ht="110.25" customHeight="1" x14ac:dyDescent="0.2">
      <c r="A51" s="132">
        <v>2484862</v>
      </c>
      <c r="B51" s="27" t="s">
        <v>335</v>
      </c>
      <c r="C51" s="28">
        <v>515900</v>
      </c>
      <c r="D51" s="28">
        <v>114495</v>
      </c>
      <c r="E51" s="28">
        <v>101385</v>
      </c>
      <c r="F51" s="28"/>
      <c r="G51" s="28">
        <v>100998</v>
      </c>
      <c r="H51" s="28">
        <f t="shared" si="4"/>
        <v>100998</v>
      </c>
      <c r="I51" s="72">
        <f t="shared" si="8"/>
        <v>99.618286728806041</v>
      </c>
      <c r="J51" s="72">
        <f t="shared" si="9"/>
        <v>215493</v>
      </c>
      <c r="K51" s="72">
        <f t="shared" si="10"/>
        <v>41.770304322543126</v>
      </c>
    </row>
    <row r="52" spans="1:11" ht="112.5" customHeight="1" x14ac:dyDescent="0.2">
      <c r="A52" s="132">
        <v>2484863</v>
      </c>
      <c r="B52" s="27" t="s">
        <v>336</v>
      </c>
      <c r="C52" s="28">
        <v>653400</v>
      </c>
      <c r="D52" s="28">
        <v>188605</v>
      </c>
      <c r="E52" s="28">
        <v>101385</v>
      </c>
      <c r="F52" s="28"/>
      <c r="G52" s="28">
        <v>12498</v>
      </c>
      <c r="H52" s="28">
        <f t="shared" si="4"/>
        <v>12498</v>
      </c>
      <c r="I52" s="72">
        <f t="shared" si="8"/>
        <v>12.327267347240715</v>
      </c>
      <c r="J52" s="72">
        <f t="shared" si="9"/>
        <v>201103</v>
      </c>
      <c r="K52" s="72">
        <f t="shared" si="10"/>
        <v>30.777930823385368</v>
      </c>
    </row>
    <row r="53" spans="1:11" ht="127.5" customHeight="1" x14ac:dyDescent="0.2">
      <c r="A53" s="132">
        <v>2484864</v>
      </c>
      <c r="B53" s="27" t="s">
        <v>337</v>
      </c>
      <c r="C53" s="28">
        <v>515900</v>
      </c>
      <c r="D53" s="28">
        <v>114495</v>
      </c>
      <c r="E53" s="28">
        <v>101385</v>
      </c>
      <c r="F53" s="28"/>
      <c r="G53" s="28"/>
      <c r="H53" s="28">
        <f t="shared" si="4"/>
        <v>0</v>
      </c>
      <c r="I53" s="72">
        <f t="shared" si="8"/>
        <v>0</v>
      </c>
      <c r="J53" s="72">
        <f t="shared" si="9"/>
        <v>114495</v>
      </c>
      <c r="K53" s="72">
        <f t="shared" si="10"/>
        <v>22.193254506687342</v>
      </c>
    </row>
    <row r="54" spans="1:11" ht="95.25" customHeight="1" x14ac:dyDescent="0.2">
      <c r="A54" s="132">
        <v>2484866</v>
      </c>
      <c r="B54" s="27" t="s">
        <v>338</v>
      </c>
      <c r="C54" s="28">
        <v>988900</v>
      </c>
      <c r="D54" s="28">
        <v>262715</v>
      </c>
      <c r="E54" s="28">
        <v>101385</v>
      </c>
      <c r="F54" s="28"/>
      <c r="G54" s="28">
        <v>88500</v>
      </c>
      <c r="H54" s="28">
        <f t="shared" si="4"/>
        <v>88500</v>
      </c>
      <c r="I54" s="72">
        <f t="shared" si="8"/>
        <v>87.29101938156532</v>
      </c>
      <c r="J54" s="72">
        <f t="shared" si="9"/>
        <v>351215</v>
      </c>
      <c r="K54" s="72">
        <f t="shared" si="10"/>
        <v>35.51572454242087</v>
      </c>
    </row>
    <row r="55" spans="1:11" ht="105" customHeight="1" x14ac:dyDescent="0.2">
      <c r="A55" s="132">
        <v>2484868</v>
      </c>
      <c r="B55" s="27" t="s">
        <v>339</v>
      </c>
      <c r="C55" s="28">
        <v>515900</v>
      </c>
      <c r="D55" s="28">
        <v>114495</v>
      </c>
      <c r="E55" s="28">
        <v>101385</v>
      </c>
      <c r="F55" s="28"/>
      <c r="G55" s="28">
        <v>88500</v>
      </c>
      <c r="H55" s="28">
        <f t="shared" si="4"/>
        <v>88500</v>
      </c>
      <c r="I55" s="72">
        <f t="shared" si="8"/>
        <v>87.29101938156532</v>
      </c>
      <c r="J55" s="72">
        <f t="shared" si="9"/>
        <v>202995</v>
      </c>
      <c r="K55" s="72">
        <f t="shared" si="10"/>
        <v>39.347741810428374</v>
      </c>
    </row>
    <row r="56" spans="1:11" ht="89.25" customHeight="1" x14ac:dyDescent="0.2">
      <c r="A56" s="132">
        <v>2484869</v>
      </c>
      <c r="B56" s="27" t="s">
        <v>340</v>
      </c>
      <c r="C56" s="28">
        <v>515900</v>
      </c>
      <c r="D56" s="28">
        <v>114495</v>
      </c>
      <c r="E56" s="28">
        <v>101385</v>
      </c>
      <c r="F56" s="28"/>
      <c r="G56" s="28">
        <v>100998</v>
      </c>
      <c r="H56" s="28">
        <f t="shared" si="4"/>
        <v>100998</v>
      </c>
      <c r="I56" s="72">
        <f t="shared" si="8"/>
        <v>99.618286728806041</v>
      </c>
      <c r="J56" s="72">
        <f t="shared" si="9"/>
        <v>215493</v>
      </c>
      <c r="K56" s="72">
        <f t="shared" si="10"/>
        <v>41.770304322543126</v>
      </c>
    </row>
    <row r="57" spans="1:11" ht="98.25" customHeight="1" x14ac:dyDescent="0.2">
      <c r="A57" s="132">
        <v>2484870</v>
      </c>
      <c r="B57" s="27" t="s">
        <v>341</v>
      </c>
      <c r="C57" s="28">
        <v>515900</v>
      </c>
      <c r="D57" s="28">
        <v>114495</v>
      </c>
      <c r="E57" s="28">
        <v>101385</v>
      </c>
      <c r="F57" s="28"/>
      <c r="G57" s="28">
        <v>88500</v>
      </c>
      <c r="H57" s="28">
        <f t="shared" si="4"/>
        <v>88500</v>
      </c>
      <c r="I57" s="72">
        <f t="shared" si="8"/>
        <v>87.29101938156532</v>
      </c>
      <c r="J57" s="72">
        <f t="shared" si="9"/>
        <v>202995</v>
      </c>
      <c r="K57" s="72">
        <f t="shared" si="10"/>
        <v>39.347741810428374</v>
      </c>
    </row>
    <row r="58" spans="1:11" ht="96" customHeight="1" x14ac:dyDescent="0.2">
      <c r="A58" s="132">
        <v>2484872</v>
      </c>
      <c r="B58" s="27" t="s">
        <v>342</v>
      </c>
      <c r="C58" s="28">
        <v>515900</v>
      </c>
      <c r="D58" s="28">
        <v>114495</v>
      </c>
      <c r="E58" s="28">
        <v>101385</v>
      </c>
      <c r="F58" s="28"/>
      <c r="G58" s="28">
        <v>100998</v>
      </c>
      <c r="H58" s="28">
        <f t="shared" si="4"/>
        <v>100998</v>
      </c>
      <c r="I58" s="72">
        <f t="shared" si="8"/>
        <v>99.618286728806041</v>
      </c>
      <c r="J58" s="72">
        <f t="shared" si="9"/>
        <v>215493</v>
      </c>
      <c r="K58" s="72">
        <f t="shared" si="10"/>
        <v>41.770304322543126</v>
      </c>
    </row>
    <row r="59" spans="1:11" ht="112.5" customHeight="1" x14ac:dyDescent="0.2">
      <c r="A59" s="132">
        <v>2484873</v>
      </c>
      <c r="B59" s="27" t="s">
        <v>343</v>
      </c>
      <c r="C59" s="28">
        <v>851400</v>
      </c>
      <c r="D59" s="28">
        <v>188605</v>
      </c>
      <c r="E59" s="28">
        <v>101385</v>
      </c>
      <c r="F59" s="28"/>
      <c r="G59" s="28">
        <v>100998</v>
      </c>
      <c r="H59" s="28">
        <f t="shared" si="4"/>
        <v>100998</v>
      </c>
      <c r="I59" s="72">
        <f t="shared" si="8"/>
        <v>99.618286728806041</v>
      </c>
      <c r="J59" s="72">
        <f t="shared" si="9"/>
        <v>289603</v>
      </c>
      <c r="K59" s="72">
        <f t="shared" si="10"/>
        <v>34.014916607939867</v>
      </c>
    </row>
    <row r="60" spans="1:11" ht="98.25" customHeight="1" x14ac:dyDescent="0.2">
      <c r="A60" s="132">
        <v>2484874</v>
      </c>
      <c r="B60" s="27" t="s">
        <v>344</v>
      </c>
      <c r="C60" s="28">
        <v>653400</v>
      </c>
      <c r="D60" s="28">
        <v>188605</v>
      </c>
      <c r="E60" s="28">
        <v>101385</v>
      </c>
      <c r="F60" s="28"/>
      <c r="G60" s="28">
        <v>88500</v>
      </c>
      <c r="H60" s="28">
        <f t="shared" si="4"/>
        <v>88500</v>
      </c>
      <c r="I60" s="72">
        <f t="shared" si="8"/>
        <v>87.29101938156532</v>
      </c>
      <c r="J60" s="72">
        <f t="shared" si="9"/>
        <v>277105</v>
      </c>
      <c r="K60" s="72">
        <f t="shared" si="10"/>
        <v>42.409703091521273</v>
      </c>
    </row>
    <row r="61" spans="1:11" ht="96" customHeight="1" x14ac:dyDescent="0.2">
      <c r="A61" s="132">
        <v>2484875</v>
      </c>
      <c r="B61" s="27" t="s">
        <v>345</v>
      </c>
      <c r="C61" s="28">
        <v>515900</v>
      </c>
      <c r="D61" s="28">
        <v>114495</v>
      </c>
      <c r="E61" s="28">
        <v>101385</v>
      </c>
      <c r="F61" s="28"/>
      <c r="G61" s="28">
        <v>100998</v>
      </c>
      <c r="H61" s="28">
        <f t="shared" si="4"/>
        <v>100998</v>
      </c>
      <c r="I61" s="72">
        <f t="shared" si="8"/>
        <v>99.618286728806041</v>
      </c>
      <c r="J61" s="72">
        <f t="shared" si="9"/>
        <v>215493</v>
      </c>
      <c r="K61" s="72">
        <f t="shared" si="10"/>
        <v>41.770304322543126</v>
      </c>
    </row>
    <row r="62" spans="1:11" ht="94.5" customHeight="1" x14ac:dyDescent="0.2">
      <c r="A62" s="132">
        <v>2484876</v>
      </c>
      <c r="B62" s="145" t="s">
        <v>346</v>
      </c>
      <c r="C62" s="28">
        <v>515900</v>
      </c>
      <c r="D62" s="28">
        <v>114495</v>
      </c>
      <c r="E62" s="28">
        <v>101385</v>
      </c>
      <c r="F62" s="28"/>
      <c r="G62" s="28">
        <v>100998</v>
      </c>
      <c r="H62" s="28">
        <f t="shared" si="4"/>
        <v>100998</v>
      </c>
      <c r="I62" s="72">
        <f t="shared" si="8"/>
        <v>99.618286728806041</v>
      </c>
      <c r="J62" s="72">
        <f t="shared" si="9"/>
        <v>215493</v>
      </c>
      <c r="K62" s="72">
        <f t="shared" si="10"/>
        <v>41.770304322543126</v>
      </c>
    </row>
    <row r="63" spans="1:11" ht="97.5" customHeight="1" x14ac:dyDescent="0.2">
      <c r="A63" s="132">
        <v>2484877</v>
      </c>
      <c r="B63" s="145" t="s">
        <v>347</v>
      </c>
      <c r="C63" s="28">
        <v>515900</v>
      </c>
      <c r="D63" s="28">
        <v>114495</v>
      </c>
      <c r="E63" s="28">
        <v>101385</v>
      </c>
      <c r="F63" s="28"/>
      <c r="G63" s="28">
        <v>100998</v>
      </c>
      <c r="H63" s="28">
        <f t="shared" si="4"/>
        <v>100998</v>
      </c>
      <c r="I63" s="72">
        <f t="shared" si="8"/>
        <v>99.618286728806041</v>
      </c>
      <c r="J63" s="72">
        <f t="shared" si="9"/>
        <v>215493</v>
      </c>
      <c r="K63" s="72">
        <f t="shared" si="10"/>
        <v>41.770304322543126</v>
      </c>
    </row>
    <row r="64" spans="1:11" ht="90.75" customHeight="1" x14ac:dyDescent="0.2">
      <c r="A64" s="132">
        <v>2484878</v>
      </c>
      <c r="B64" s="145" t="s">
        <v>348</v>
      </c>
      <c r="C64" s="28">
        <v>515900</v>
      </c>
      <c r="D64" s="28">
        <v>114495</v>
      </c>
      <c r="E64" s="28">
        <v>101385</v>
      </c>
      <c r="F64" s="28"/>
      <c r="G64" s="28">
        <v>100998</v>
      </c>
      <c r="H64" s="28">
        <f t="shared" si="4"/>
        <v>100998</v>
      </c>
      <c r="I64" s="72">
        <f t="shared" si="8"/>
        <v>99.618286728806041</v>
      </c>
      <c r="J64" s="72">
        <f t="shared" si="9"/>
        <v>215493</v>
      </c>
      <c r="K64" s="72">
        <f t="shared" si="10"/>
        <v>41.770304322543126</v>
      </c>
    </row>
    <row r="65" spans="1:11" ht="108.75" customHeight="1" x14ac:dyDescent="0.2">
      <c r="A65" s="132">
        <v>2484879</v>
      </c>
      <c r="B65" s="145" t="s">
        <v>349</v>
      </c>
      <c r="C65" s="28">
        <v>515900</v>
      </c>
      <c r="D65" s="28">
        <v>193995</v>
      </c>
      <c r="E65" s="28">
        <v>12858</v>
      </c>
      <c r="F65" s="28"/>
      <c r="G65" s="28">
        <v>12498</v>
      </c>
      <c r="H65" s="28">
        <f t="shared" si="4"/>
        <v>12498</v>
      </c>
      <c r="I65" s="72">
        <f t="shared" si="8"/>
        <v>97.200186654223046</v>
      </c>
      <c r="J65" s="72">
        <f t="shared" si="9"/>
        <v>206493</v>
      </c>
      <c r="K65" s="72">
        <f t="shared" si="10"/>
        <v>40.025780189959292</v>
      </c>
    </row>
    <row r="66" spans="1:11" ht="96.75" customHeight="1" x14ac:dyDescent="0.2">
      <c r="A66" s="132">
        <v>2501868</v>
      </c>
      <c r="B66" s="145" t="s">
        <v>350</v>
      </c>
      <c r="C66" s="28">
        <v>774914</v>
      </c>
      <c r="D66" s="28">
        <v>13758</v>
      </c>
      <c r="E66" s="28">
        <v>673156</v>
      </c>
      <c r="F66" s="28"/>
      <c r="G66" s="28">
        <v>416000</v>
      </c>
      <c r="H66" s="28">
        <f t="shared" si="4"/>
        <v>416000</v>
      </c>
      <c r="I66" s="72">
        <f t="shared" si="8"/>
        <v>61.798453850221939</v>
      </c>
      <c r="J66" s="72">
        <f t="shared" si="9"/>
        <v>429758</v>
      </c>
      <c r="K66" s="72">
        <f t="shared" si="10"/>
        <v>55.458799299018985</v>
      </c>
    </row>
    <row r="67" spans="1:11" ht="88.5" customHeight="1" x14ac:dyDescent="0.2">
      <c r="A67" s="132">
        <v>2501880</v>
      </c>
      <c r="B67" s="27" t="s">
        <v>351</v>
      </c>
      <c r="C67" s="28">
        <v>1309964</v>
      </c>
      <c r="D67" s="28">
        <v>677637</v>
      </c>
      <c r="E67" s="28">
        <v>284019</v>
      </c>
      <c r="F67" s="28"/>
      <c r="G67" s="28">
        <v>104000</v>
      </c>
      <c r="H67" s="28">
        <f t="shared" si="4"/>
        <v>104000</v>
      </c>
      <c r="I67" s="72">
        <f t="shared" si="8"/>
        <v>36.617268563018669</v>
      </c>
      <c r="J67" s="72">
        <f t="shared" si="9"/>
        <v>781637</v>
      </c>
      <c r="K67" s="72">
        <f t="shared" si="10"/>
        <v>59.668586312295609</v>
      </c>
    </row>
    <row r="68" spans="1:11" ht="58.5" customHeight="1" x14ac:dyDescent="0.2">
      <c r="A68" s="29">
        <v>2505828</v>
      </c>
      <c r="B68" s="27" t="s">
        <v>123</v>
      </c>
      <c r="C68" s="28">
        <v>2828716</v>
      </c>
      <c r="D68" s="28">
        <v>0</v>
      </c>
      <c r="E68" s="28">
        <v>2262972</v>
      </c>
      <c r="F68" s="28">
        <v>0</v>
      </c>
      <c r="G68" s="28"/>
      <c r="H68" s="28">
        <f t="shared" si="4"/>
        <v>0</v>
      </c>
      <c r="I68" s="72">
        <f t="shared" ref="I68:I70" si="11">H68/E68%</f>
        <v>0</v>
      </c>
      <c r="J68" s="72">
        <f t="shared" ref="J68:J70" si="12">D68+H68</f>
        <v>0</v>
      </c>
      <c r="K68" s="72">
        <f t="shared" ref="K68:K70" si="13">J68/C68%</f>
        <v>0</v>
      </c>
    </row>
    <row r="69" spans="1:11" ht="69.75" customHeight="1" x14ac:dyDescent="0.2">
      <c r="A69" s="29">
        <v>2505831</v>
      </c>
      <c r="B69" s="27" t="s">
        <v>124</v>
      </c>
      <c r="C69" s="28">
        <v>794679</v>
      </c>
      <c r="D69" s="28">
        <v>0</v>
      </c>
      <c r="E69" s="28">
        <v>397341</v>
      </c>
      <c r="F69" s="28">
        <v>0</v>
      </c>
      <c r="G69" s="28"/>
      <c r="H69" s="28">
        <f t="shared" si="4"/>
        <v>0</v>
      </c>
      <c r="I69" s="72">
        <f t="shared" si="11"/>
        <v>0</v>
      </c>
      <c r="J69" s="72">
        <f t="shared" si="12"/>
        <v>0</v>
      </c>
      <c r="K69" s="72">
        <f t="shared" si="13"/>
        <v>0</v>
      </c>
    </row>
    <row r="70" spans="1:11" ht="81" customHeight="1" x14ac:dyDescent="0.2">
      <c r="A70" s="29">
        <v>2505841</v>
      </c>
      <c r="B70" s="27" t="s">
        <v>125</v>
      </c>
      <c r="C70" s="28">
        <v>400000</v>
      </c>
      <c r="D70" s="28">
        <v>0</v>
      </c>
      <c r="E70" s="28">
        <v>179687</v>
      </c>
      <c r="F70" s="28">
        <v>0</v>
      </c>
      <c r="G70" s="28"/>
      <c r="H70" s="28">
        <f t="shared" si="4"/>
        <v>0</v>
      </c>
      <c r="I70" s="72">
        <f t="shared" si="11"/>
        <v>0</v>
      </c>
      <c r="J70" s="72">
        <f t="shared" si="12"/>
        <v>0</v>
      </c>
      <c r="K70" s="72">
        <f t="shared" si="13"/>
        <v>0</v>
      </c>
    </row>
    <row r="71" spans="1:11" ht="84.75" customHeight="1" x14ac:dyDescent="0.2">
      <c r="A71" s="29">
        <v>2508460</v>
      </c>
      <c r="B71" s="27" t="s">
        <v>352</v>
      </c>
      <c r="C71" s="28">
        <v>1800000</v>
      </c>
      <c r="D71" s="28">
        <v>540000</v>
      </c>
      <c r="E71" s="28">
        <v>1260000</v>
      </c>
      <c r="F71" s="28"/>
      <c r="G71" s="28"/>
      <c r="H71" s="28">
        <f t="shared" si="4"/>
        <v>0</v>
      </c>
      <c r="I71" s="72">
        <f t="shared" ref="I71" si="14">H71/E71%</f>
        <v>0</v>
      </c>
      <c r="J71" s="72">
        <f t="shared" ref="J71" si="15">D71+H71</f>
        <v>540000</v>
      </c>
      <c r="K71" s="72">
        <f t="shared" ref="K71" si="16">J71/C71%</f>
        <v>30</v>
      </c>
    </row>
    <row r="72" spans="1:11" ht="68.25" customHeight="1" x14ac:dyDescent="0.2">
      <c r="A72" s="29">
        <v>2508544</v>
      </c>
      <c r="B72" s="27" t="s">
        <v>87</v>
      </c>
      <c r="C72" s="28">
        <v>11405600</v>
      </c>
      <c r="D72" s="28">
        <v>0</v>
      </c>
      <c r="E72" s="28">
        <v>11405600</v>
      </c>
      <c r="F72" s="28">
        <v>11405600</v>
      </c>
      <c r="G72" s="28"/>
      <c r="H72" s="28">
        <f t="shared" ref="H72:H135" si="17">SUM(F72:G72)</f>
        <v>11405600</v>
      </c>
      <c r="I72" s="72">
        <f t="shared" ref="I72:I131" si="18">H72/E72%</f>
        <v>100</v>
      </c>
      <c r="J72" s="72">
        <f t="shared" ref="J72:J131" si="19">D72+H72</f>
        <v>11405600</v>
      </c>
      <c r="K72" s="72">
        <f>J72/C72%</f>
        <v>100</v>
      </c>
    </row>
    <row r="73" spans="1:11" ht="72.75" customHeight="1" x14ac:dyDescent="0.2">
      <c r="A73" s="29">
        <v>2508908</v>
      </c>
      <c r="B73" s="27" t="s">
        <v>126</v>
      </c>
      <c r="C73" s="28">
        <v>1028200</v>
      </c>
      <c r="D73" s="28">
        <v>0</v>
      </c>
      <c r="E73" s="28">
        <v>1028200</v>
      </c>
      <c r="F73" s="28">
        <v>1028200</v>
      </c>
      <c r="G73" s="28"/>
      <c r="H73" s="28">
        <f t="shared" si="17"/>
        <v>1028200</v>
      </c>
      <c r="I73" s="72">
        <f t="shared" si="18"/>
        <v>100</v>
      </c>
      <c r="J73" s="72">
        <f t="shared" si="19"/>
        <v>1028200</v>
      </c>
      <c r="K73" s="72">
        <f t="shared" ref="K73:K131" si="20">J73/C73%</f>
        <v>100</v>
      </c>
    </row>
    <row r="74" spans="1:11" ht="68.25" customHeight="1" x14ac:dyDescent="0.2">
      <c r="A74" s="29">
        <v>2508911</v>
      </c>
      <c r="B74" s="27" t="s">
        <v>127</v>
      </c>
      <c r="C74" s="28">
        <v>6381200</v>
      </c>
      <c r="D74" s="28">
        <v>0</v>
      </c>
      <c r="E74" s="28">
        <v>6381200</v>
      </c>
      <c r="F74" s="28">
        <v>6381200</v>
      </c>
      <c r="G74" s="28"/>
      <c r="H74" s="28">
        <f t="shared" si="17"/>
        <v>6381200</v>
      </c>
      <c r="I74" s="72">
        <f t="shared" si="18"/>
        <v>100</v>
      </c>
      <c r="J74" s="72">
        <f t="shared" si="19"/>
        <v>6381200</v>
      </c>
      <c r="K74" s="72">
        <f t="shared" si="20"/>
        <v>100</v>
      </c>
    </row>
    <row r="75" spans="1:11" ht="77.25" customHeight="1" x14ac:dyDescent="0.2">
      <c r="A75" s="29">
        <v>2508941</v>
      </c>
      <c r="B75" s="27" t="s">
        <v>128</v>
      </c>
      <c r="C75" s="28">
        <v>4982000</v>
      </c>
      <c r="D75" s="28">
        <v>0</v>
      </c>
      <c r="E75" s="28">
        <v>4982000</v>
      </c>
      <c r="F75" s="28">
        <v>4982000</v>
      </c>
      <c r="G75" s="28"/>
      <c r="H75" s="28">
        <f t="shared" si="17"/>
        <v>4982000</v>
      </c>
      <c r="I75" s="72">
        <f t="shared" si="18"/>
        <v>100</v>
      </c>
      <c r="J75" s="72">
        <f t="shared" si="19"/>
        <v>4982000</v>
      </c>
      <c r="K75" s="72">
        <f t="shared" si="20"/>
        <v>100</v>
      </c>
    </row>
    <row r="76" spans="1:11" ht="127.5" customHeight="1" x14ac:dyDescent="0.2">
      <c r="A76" s="29">
        <v>2509291</v>
      </c>
      <c r="B76" s="27" t="s">
        <v>129</v>
      </c>
      <c r="C76" s="28">
        <v>1526382.77</v>
      </c>
      <c r="D76" s="28">
        <v>0</v>
      </c>
      <c r="E76" s="28">
        <v>356151</v>
      </c>
      <c r="F76" s="28">
        <v>180801.02</v>
      </c>
      <c r="G76" s="28">
        <v>30653.39</v>
      </c>
      <c r="H76" s="28">
        <f t="shared" si="17"/>
        <v>211454.40999999997</v>
      </c>
      <c r="I76" s="72">
        <f t="shared" si="18"/>
        <v>59.372123060162671</v>
      </c>
      <c r="J76" s="72">
        <f t="shared" si="19"/>
        <v>211454.40999999997</v>
      </c>
      <c r="K76" s="72">
        <f t="shared" si="20"/>
        <v>13.853301685264698</v>
      </c>
    </row>
    <row r="77" spans="1:11" ht="127.5" customHeight="1" x14ac:dyDescent="0.2">
      <c r="A77" s="132">
        <v>2509292</v>
      </c>
      <c r="B77" s="27" t="s">
        <v>130</v>
      </c>
      <c r="C77" s="28">
        <v>975280.33</v>
      </c>
      <c r="D77" s="28">
        <v>0</v>
      </c>
      <c r="E77" s="28">
        <v>383662</v>
      </c>
      <c r="F77" s="28">
        <v>189167.78</v>
      </c>
      <c r="G77" s="28">
        <v>28750.69</v>
      </c>
      <c r="H77" s="28">
        <f t="shared" si="17"/>
        <v>217918.47</v>
      </c>
      <c r="I77" s="72">
        <f t="shared" si="18"/>
        <v>56.799597041145596</v>
      </c>
      <c r="J77" s="72">
        <f t="shared" si="19"/>
        <v>217918.47</v>
      </c>
      <c r="K77" s="72">
        <f t="shared" si="20"/>
        <v>22.344187952606408</v>
      </c>
    </row>
    <row r="78" spans="1:11" ht="127.5" customHeight="1" x14ac:dyDescent="0.2">
      <c r="A78" s="132">
        <v>2509293</v>
      </c>
      <c r="B78" s="27" t="s">
        <v>131</v>
      </c>
      <c r="C78" s="28">
        <v>1057216.42</v>
      </c>
      <c r="D78" s="28">
        <v>0</v>
      </c>
      <c r="E78" s="28">
        <v>337744</v>
      </c>
      <c r="F78" s="28">
        <v>165734.27000000002</v>
      </c>
      <c r="G78" s="28">
        <v>25698.94</v>
      </c>
      <c r="H78" s="28">
        <f t="shared" si="17"/>
        <v>191433.21000000002</v>
      </c>
      <c r="I78" s="72">
        <f t="shared" si="18"/>
        <v>56.679973589464218</v>
      </c>
      <c r="J78" s="72">
        <f t="shared" si="19"/>
        <v>191433.21000000002</v>
      </c>
      <c r="K78" s="72">
        <f t="shared" si="20"/>
        <v>18.10728686941885</v>
      </c>
    </row>
    <row r="79" spans="1:11" ht="127.5" customHeight="1" x14ac:dyDescent="0.2">
      <c r="A79" s="29">
        <v>2509299</v>
      </c>
      <c r="B79" s="27" t="s">
        <v>132</v>
      </c>
      <c r="C79" s="28">
        <v>1046169.97</v>
      </c>
      <c r="D79" s="28">
        <v>0</v>
      </c>
      <c r="E79" s="28">
        <v>352864</v>
      </c>
      <c r="F79" s="28">
        <v>167401.02000000002</v>
      </c>
      <c r="G79" s="28">
        <v>29281.96</v>
      </c>
      <c r="H79" s="28">
        <f t="shared" si="17"/>
        <v>196682.98</v>
      </c>
      <c r="I79" s="72">
        <f t="shared" si="18"/>
        <v>55.7390326017956</v>
      </c>
      <c r="J79" s="72">
        <f t="shared" si="19"/>
        <v>196682.98</v>
      </c>
      <c r="K79" s="72">
        <f t="shared" si="20"/>
        <v>18.800289211130771</v>
      </c>
    </row>
    <row r="80" spans="1:11" ht="127.5" customHeight="1" x14ac:dyDescent="0.2">
      <c r="A80" s="29">
        <v>2509300</v>
      </c>
      <c r="B80" s="27" t="s">
        <v>133</v>
      </c>
      <c r="C80" s="28">
        <v>597925.22</v>
      </c>
      <c r="D80" s="28">
        <v>0</v>
      </c>
      <c r="E80" s="28">
        <v>246317</v>
      </c>
      <c r="F80" s="28">
        <v>105467.26999999999</v>
      </c>
      <c r="G80" s="28">
        <v>18224</v>
      </c>
      <c r="H80" s="28">
        <f t="shared" si="17"/>
        <v>123691.26999999999</v>
      </c>
      <c r="I80" s="72">
        <f t="shared" si="18"/>
        <v>50.216294449834962</v>
      </c>
      <c r="J80" s="72">
        <f t="shared" si="19"/>
        <v>123691.26999999999</v>
      </c>
      <c r="K80" s="72">
        <f t="shared" si="20"/>
        <v>20.68674574389085</v>
      </c>
    </row>
    <row r="81" spans="1:11" ht="127.5" customHeight="1" x14ac:dyDescent="0.2">
      <c r="A81" s="29">
        <v>2509303</v>
      </c>
      <c r="B81" s="27" t="s">
        <v>134</v>
      </c>
      <c r="C81" s="28">
        <v>1342670.84</v>
      </c>
      <c r="D81" s="28">
        <v>0</v>
      </c>
      <c r="E81" s="28">
        <v>360122</v>
      </c>
      <c r="F81" s="114">
        <v>210934.84</v>
      </c>
      <c r="G81" s="28">
        <v>35076.57</v>
      </c>
      <c r="H81" s="114">
        <f t="shared" si="17"/>
        <v>246011.41</v>
      </c>
      <c r="I81" s="72">
        <f t="shared" si="18"/>
        <v>68.313352141774175</v>
      </c>
      <c r="J81" s="72">
        <f t="shared" si="19"/>
        <v>246011.41</v>
      </c>
      <c r="K81" s="72">
        <f t="shared" si="20"/>
        <v>18.322540616134926</v>
      </c>
    </row>
    <row r="82" spans="1:11" ht="127.5" customHeight="1" x14ac:dyDescent="0.2">
      <c r="A82" s="29">
        <v>2509304</v>
      </c>
      <c r="B82" s="27" t="s">
        <v>135</v>
      </c>
      <c r="C82" s="28">
        <v>1123768.28</v>
      </c>
      <c r="D82" s="28">
        <v>0</v>
      </c>
      <c r="E82" s="28">
        <v>262401</v>
      </c>
      <c r="F82" s="28">
        <v>120534.05</v>
      </c>
      <c r="G82" s="28">
        <v>24549.89</v>
      </c>
      <c r="H82" s="28">
        <f t="shared" si="17"/>
        <v>145083.94</v>
      </c>
      <c r="I82" s="72">
        <f t="shared" si="18"/>
        <v>55.290924958365245</v>
      </c>
      <c r="J82" s="72">
        <f t="shared" si="19"/>
        <v>145083.94</v>
      </c>
      <c r="K82" s="72">
        <f t="shared" si="20"/>
        <v>12.910485424984588</v>
      </c>
    </row>
    <row r="83" spans="1:11" ht="127.5" customHeight="1" x14ac:dyDescent="0.2">
      <c r="A83" s="29">
        <v>2509306</v>
      </c>
      <c r="B83" s="27" t="s">
        <v>136</v>
      </c>
      <c r="C83" s="28">
        <v>1228581.56</v>
      </c>
      <c r="D83" s="28">
        <v>0</v>
      </c>
      <c r="E83" s="28">
        <v>476502</v>
      </c>
      <c r="F83" s="28">
        <v>180801.02</v>
      </c>
      <c r="G83" s="28">
        <v>27910.53</v>
      </c>
      <c r="H83" s="28">
        <f t="shared" si="17"/>
        <v>208711.55</v>
      </c>
      <c r="I83" s="72">
        <f t="shared" si="18"/>
        <v>43.800771035588511</v>
      </c>
      <c r="J83" s="72">
        <f t="shared" si="19"/>
        <v>208711.55</v>
      </c>
      <c r="K83" s="72">
        <f t="shared" si="20"/>
        <v>16.988009326788202</v>
      </c>
    </row>
    <row r="84" spans="1:11" ht="127.5" customHeight="1" x14ac:dyDescent="0.2">
      <c r="A84" s="29">
        <v>2509308</v>
      </c>
      <c r="B84" s="27" t="s">
        <v>137</v>
      </c>
      <c r="C84" s="28">
        <v>1135607.28</v>
      </c>
      <c r="D84" s="28">
        <v>0</v>
      </c>
      <c r="E84" s="28">
        <v>295882</v>
      </c>
      <c r="F84" s="28">
        <v>165734.44</v>
      </c>
      <c r="G84" s="28">
        <v>27070.37</v>
      </c>
      <c r="H84" s="28">
        <f t="shared" si="17"/>
        <v>192804.81</v>
      </c>
      <c r="I84" s="72">
        <f t="shared" si="18"/>
        <v>65.162737172251099</v>
      </c>
      <c r="J84" s="72">
        <f t="shared" si="19"/>
        <v>192804.81</v>
      </c>
      <c r="K84" s="72">
        <f t="shared" si="20"/>
        <v>16.978123810548308</v>
      </c>
    </row>
    <row r="85" spans="1:11" ht="127.5" customHeight="1" x14ac:dyDescent="0.2">
      <c r="A85" s="29">
        <v>2509309</v>
      </c>
      <c r="B85" s="27" t="s">
        <v>138</v>
      </c>
      <c r="C85" s="28">
        <v>1334790.57</v>
      </c>
      <c r="D85" s="28">
        <v>0</v>
      </c>
      <c r="E85" s="28">
        <v>379066</v>
      </c>
      <c r="F85" s="28">
        <v>219301.29</v>
      </c>
      <c r="G85" s="28">
        <v>20830.990000000002</v>
      </c>
      <c r="H85" s="28">
        <f t="shared" si="17"/>
        <v>240132.28</v>
      </c>
      <c r="I85" s="72">
        <f t="shared" si="18"/>
        <v>63.348408984187451</v>
      </c>
      <c r="J85" s="72">
        <f t="shared" si="19"/>
        <v>240132.28</v>
      </c>
      <c r="K85" s="72">
        <f t="shared" si="20"/>
        <v>17.990258951260046</v>
      </c>
    </row>
    <row r="86" spans="1:11" ht="117" customHeight="1" x14ac:dyDescent="0.2">
      <c r="A86" s="29">
        <v>2509310</v>
      </c>
      <c r="B86" s="27" t="s">
        <v>139</v>
      </c>
      <c r="C86" s="28">
        <v>818563.15</v>
      </c>
      <c r="D86" s="28">
        <v>0</v>
      </c>
      <c r="E86" s="28">
        <v>434395</v>
      </c>
      <c r="F86" s="28">
        <v>195867.79</v>
      </c>
      <c r="G86" s="28">
        <v>32864.980000000003</v>
      </c>
      <c r="H86" s="28">
        <f t="shared" si="17"/>
        <v>228732.77000000002</v>
      </c>
      <c r="I86" s="72">
        <f t="shared" si="18"/>
        <v>52.65547945993854</v>
      </c>
      <c r="J86" s="72">
        <f t="shared" si="19"/>
        <v>228732.77000000002</v>
      </c>
      <c r="K86" s="72">
        <f t="shared" si="20"/>
        <v>27.943203893309882</v>
      </c>
    </row>
    <row r="87" spans="1:11" ht="115.5" customHeight="1" x14ac:dyDescent="0.2">
      <c r="A87" s="29">
        <v>2509312</v>
      </c>
      <c r="B87" s="27" t="s">
        <v>140</v>
      </c>
      <c r="C87" s="28">
        <v>1513476.06</v>
      </c>
      <c r="D87" s="28">
        <v>0</v>
      </c>
      <c r="E87" s="28">
        <v>414800</v>
      </c>
      <c r="F87" s="28">
        <v>241068.1</v>
      </c>
      <c r="G87" s="28">
        <v>51842.64</v>
      </c>
      <c r="H87" s="28">
        <f t="shared" si="17"/>
        <v>292910.74</v>
      </c>
      <c r="I87" s="72">
        <f t="shared" si="18"/>
        <v>70.614932497589194</v>
      </c>
      <c r="J87" s="72">
        <f t="shared" si="19"/>
        <v>292910.74</v>
      </c>
      <c r="K87" s="72">
        <f t="shared" si="20"/>
        <v>19.353509959054122</v>
      </c>
    </row>
    <row r="88" spans="1:11" ht="128.25" customHeight="1" x14ac:dyDescent="0.2">
      <c r="A88" s="29">
        <v>2509313</v>
      </c>
      <c r="B88" s="27" t="s">
        <v>141</v>
      </c>
      <c r="C88" s="28">
        <v>980314.29</v>
      </c>
      <c r="D88" s="28">
        <v>0</v>
      </c>
      <c r="E88" s="28">
        <v>300536</v>
      </c>
      <c r="F88" s="28">
        <v>167401.19</v>
      </c>
      <c r="G88" s="28">
        <v>19681.939999999999</v>
      </c>
      <c r="H88" s="28">
        <f t="shared" si="17"/>
        <v>187083.13</v>
      </c>
      <c r="I88" s="72">
        <f t="shared" si="18"/>
        <v>62.249823648414832</v>
      </c>
      <c r="J88" s="72">
        <f t="shared" si="19"/>
        <v>187083.13</v>
      </c>
      <c r="K88" s="72">
        <f t="shared" si="20"/>
        <v>19.083994991034967</v>
      </c>
    </row>
    <row r="89" spans="1:11" ht="114.75" customHeight="1" x14ac:dyDescent="0.2">
      <c r="A89" s="29">
        <v>2509315</v>
      </c>
      <c r="B89" s="27" t="s">
        <v>142</v>
      </c>
      <c r="C89" s="28">
        <v>772356.56</v>
      </c>
      <c r="D89" s="28">
        <v>0</v>
      </c>
      <c r="E89" s="28">
        <v>323951</v>
      </c>
      <c r="F89" s="28">
        <v>135601.18</v>
      </c>
      <c r="G89" s="28">
        <v>30875.77</v>
      </c>
      <c r="H89" s="28">
        <f t="shared" si="17"/>
        <v>166476.94999999998</v>
      </c>
      <c r="I89" s="72">
        <f t="shared" si="18"/>
        <v>51.389546567227754</v>
      </c>
      <c r="J89" s="72">
        <f t="shared" si="19"/>
        <v>166476.94999999998</v>
      </c>
      <c r="K89" s="72">
        <f t="shared" si="20"/>
        <v>21.554416524927291</v>
      </c>
    </row>
    <row r="90" spans="1:11" ht="129" customHeight="1" x14ac:dyDescent="0.2">
      <c r="A90" s="29">
        <v>2509316</v>
      </c>
      <c r="B90" s="27" t="s">
        <v>143</v>
      </c>
      <c r="C90" s="28">
        <v>1148906.74</v>
      </c>
      <c r="D90" s="28">
        <v>0</v>
      </c>
      <c r="E90" s="28">
        <v>255730</v>
      </c>
      <c r="F90" s="28">
        <v>135601.18</v>
      </c>
      <c r="G90" s="28">
        <v>25390.05</v>
      </c>
      <c r="H90" s="28">
        <f t="shared" si="17"/>
        <v>160991.22999999998</v>
      </c>
      <c r="I90" s="72">
        <f t="shared" si="18"/>
        <v>62.953595589097866</v>
      </c>
      <c r="J90" s="72">
        <f t="shared" si="19"/>
        <v>160991.22999999998</v>
      </c>
      <c r="K90" s="72">
        <f t="shared" si="20"/>
        <v>14.012558582431154</v>
      </c>
    </row>
    <row r="91" spans="1:11" ht="132" customHeight="1" x14ac:dyDescent="0.2">
      <c r="A91" s="29">
        <v>2509318</v>
      </c>
      <c r="B91" s="27" t="s">
        <v>144</v>
      </c>
      <c r="C91" s="28">
        <v>1515392.51</v>
      </c>
      <c r="D91" s="28">
        <v>0</v>
      </c>
      <c r="E91" s="28">
        <v>474852</v>
      </c>
      <c r="F91" s="28">
        <v>234368.41</v>
      </c>
      <c r="G91" s="28">
        <v>42242.62</v>
      </c>
      <c r="H91" s="28">
        <f t="shared" si="17"/>
        <v>276611.03000000003</v>
      </c>
      <c r="I91" s="72">
        <f t="shared" si="18"/>
        <v>58.25205116541575</v>
      </c>
      <c r="J91" s="72">
        <f t="shared" si="19"/>
        <v>276611.03000000003</v>
      </c>
      <c r="K91" s="72">
        <f t="shared" si="20"/>
        <v>18.253424652336445</v>
      </c>
    </row>
    <row r="92" spans="1:11" ht="107.25" customHeight="1" x14ac:dyDescent="0.2">
      <c r="A92" s="29">
        <v>2509322</v>
      </c>
      <c r="B92" s="27" t="s">
        <v>145</v>
      </c>
      <c r="C92" s="28">
        <v>1222763.49</v>
      </c>
      <c r="D92" s="28">
        <v>0</v>
      </c>
      <c r="E92" s="28">
        <v>347454</v>
      </c>
      <c r="F92" s="28">
        <v>180801.02</v>
      </c>
      <c r="G92" s="28">
        <v>26539.1</v>
      </c>
      <c r="H92" s="28">
        <f t="shared" si="17"/>
        <v>207340.12</v>
      </c>
      <c r="I92" s="72">
        <f t="shared" si="18"/>
        <v>59.674120890822955</v>
      </c>
      <c r="J92" s="72">
        <f t="shared" si="19"/>
        <v>207340.12</v>
      </c>
      <c r="K92" s="72">
        <f t="shared" si="20"/>
        <v>16.956682277126216</v>
      </c>
    </row>
    <row r="93" spans="1:11" ht="118.5" customHeight="1" x14ac:dyDescent="0.2">
      <c r="A93" s="29">
        <v>2509329</v>
      </c>
      <c r="B93" s="27" t="s">
        <v>146</v>
      </c>
      <c r="C93" s="28">
        <v>1535023.82</v>
      </c>
      <c r="D93" s="28">
        <v>0</v>
      </c>
      <c r="E93" s="28">
        <v>367909</v>
      </c>
      <c r="F93" s="28">
        <v>180801.02</v>
      </c>
      <c r="G93" s="28">
        <v>34767.69</v>
      </c>
      <c r="H93" s="28">
        <f t="shared" si="17"/>
        <v>215568.71</v>
      </c>
      <c r="I93" s="72">
        <f t="shared" si="18"/>
        <v>58.59294282009953</v>
      </c>
      <c r="J93" s="72">
        <f t="shared" si="19"/>
        <v>215568.71</v>
      </c>
      <c r="K93" s="72">
        <f t="shared" si="20"/>
        <v>14.043346245923402</v>
      </c>
    </row>
    <row r="94" spans="1:11" ht="114" customHeight="1" x14ac:dyDescent="0.2">
      <c r="A94" s="132">
        <v>2509332</v>
      </c>
      <c r="B94" s="27" t="s">
        <v>147</v>
      </c>
      <c r="C94" s="28">
        <v>824308.69</v>
      </c>
      <c r="D94" s="28">
        <v>0</v>
      </c>
      <c r="E94" s="28">
        <v>438315</v>
      </c>
      <c r="F94" s="28">
        <v>195867.71000000002</v>
      </c>
      <c r="G94" s="28">
        <v>34236</v>
      </c>
      <c r="H94" s="28">
        <f t="shared" si="17"/>
        <v>230103.71000000002</v>
      </c>
      <c r="I94" s="72">
        <f t="shared" si="18"/>
        <v>52.497338671959675</v>
      </c>
      <c r="J94" s="72">
        <f t="shared" si="19"/>
        <v>230103.71000000002</v>
      </c>
      <c r="K94" s="72">
        <f t="shared" si="20"/>
        <v>27.914749994932119</v>
      </c>
    </row>
    <row r="95" spans="1:11" ht="116.25" customHeight="1" x14ac:dyDescent="0.2">
      <c r="A95" s="29">
        <v>2509337</v>
      </c>
      <c r="B95" s="27" t="s">
        <v>148</v>
      </c>
      <c r="C95" s="28">
        <v>1897420.93</v>
      </c>
      <c r="D95" s="28">
        <v>0</v>
      </c>
      <c r="E95" s="28">
        <v>527661</v>
      </c>
      <c r="F95" s="28">
        <v>303001.39</v>
      </c>
      <c r="G95" s="28">
        <v>49186</v>
      </c>
      <c r="H95" s="28">
        <f t="shared" si="17"/>
        <v>352187.39</v>
      </c>
      <c r="I95" s="72">
        <f t="shared" si="18"/>
        <v>66.745010527592527</v>
      </c>
      <c r="J95" s="72">
        <f t="shared" si="19"/>
        <v>352187.39</v>
      </c>
      <c r="K95" s="72">
        <f t="shared" si="20"/>
        <v>18.561373727441705</v>
      </c>
    </row>
    <row r="96" spans="1:11" ht="116.25" customHeight="1" x14ac:dyDescent="0.2">
      <c r="A96" s="29">
        <v>2509338</v>
      </c>
      <c r="B96" s="27" t="s">
        <v>149</v>
      </c>
      <c r="C96" s="28">
        <v>1115563.02</v>
      </c>
      <c r="D96" s="28">
        <v>0</v>
      </c>
      <c r="E96" s="28">
        <v>334799</v>
      </c>
      <c r="F96" s="28">
        <v>165734.44</v>
      </c>
      <c r="G96" s="28">
        <v>31184.66</v>
      </c>
      <c r="H96" s="28">
        <f t="shared" si="17"/>
        <v>196919.1</v>
      </c>
      <c r="I96" s="72">
        <f t="shared" si="18"/>
        <v>58.817111162219724</v>
      </c>
      <c r="J96" s="72">
        <f t="shared" si="19"/>
        <v>196919.1</v>
      </c>
      <c r="K96" s="72">
        <f t="shared" si="20"/>
        <v>17.651992444138209</v>
      </c>
    </row>
    <row r="97" spans="1:11" ht="118.5" customHeight="1" x14ac:dyDescent="0.2">
      <c r="A97" s="29">
        <v>2509339</v>
      </c>
      <c r="B97" s="27" t="s">
        <v>150</v>
      </c>
      <c r="C97" s="28">
        <v>1211400.43</v>
      </c>
      <c r="D97" s="28">
        <v>0</v>
      </c>
      <c r="E97" s="28">
        <v>360979</v>
      </c>
      <c r="F97" s="28">
        <v>210934.84</v>
      </c>
      <c r="G97" s="28">
        <v>36448</v>
      </c>
      <c r="H97" s="28">
        <f t="shared" si="17"/>
        <v>247382.84</v>
      </c>
      <c r="I97" s="72">
        <f t="shared" si="18"/>
        <v>68.531089066122959</v>
      </c>
      <c r="J97" s="72">
        <f t="shared" si="19"/>
        <v>247382.84</v>
      </c>
      <c r="K97" s="72">
        <f t="shared" si="20"/>
        <v>20.421227686042677</v>
      </c>
    </row>
    <row r="98" spans="1:11" ht="131.25" customHeight="1" x14ac:dyDescent="0.2">
      <c r="A98" s="29">
        <v>2509340</v>
      </c>
      <c r="B98" s="27" t="s">
        <v>151</v>
      </c>
      <c r="C98" s="28">
        <v>1251633.69</v>
      </c>
      <c r="D98" s="28">
        <v>0</v>
      </c>
      <c r="E98" s="28">
        <v>224487</v>
      </c>
      <c r="F98" s="28">
        <v>105467.26999999999</v>
      </c>
      <c r="G98" s="28">
        <v>11366.85</v>
      </c>
      <c r="H98" s="28">
        <f t="shared" si="17"/>
        <v>116834.12</v>
      </c>
      <c r="I98" s="72">
        <f t="shared" si="18"/>
        <v>52.044938014227995</v>
      </c>
      <c r="J98" s="72">
        <f t="shared" si="19"/>
        <v>116834.12</v>
      </c>
      <c r="K98" s="72">
        <f t="shared" si="20"/>
        <v>9.334529817585846</v>
      </c>
    </row>
    <row r="99" spans="1:11" ht="141.75" customHeight="1" x14ac:dyDescent="0.2">
      <c r="A99" s="29">
        <v>2509341</v>
      </c>
      <c r="B99" s="27" t="s">
        <v>152</v>
      </c>
      <c r="C99" s="28">
        <v>1171879.8999999999</v>
      </c>
      <c r="D99" s="28">
        <v>0</v>
      </c>
      <c r="E99" s="28">
        <v>299986</v>
      </c>
      <c r="F99" s="28">
        <v>105467.26999999999</v>
      </c>
      <c r="G99" s="28">
        <v>14109.71</v>
      </c>
      <c r="H99" s="28">
        <f t="shared" si="17"/>
        <v>119576.97999999998</v>
      </c>
      <c r="I99" s="72">
        <f t="shared" si="18"/>
        <v>39.860853506496959</v>
      </c>
      <c r="J99" s="72">
        <f t="shared" si="19"/>
        <v>119576.97999999998</v>
      </c>
      <c r="K99" s="72">
        <f t="shared" si="20"/>
        <v>10.203859627594943</v>
      </c>
    </row>
    <row r="100" spans="1:11" ht="143.25" customHeight="1" x14ac:dyDescent="0.2">
      <c r="A100" s="29">
        <v>2509342</v>
      </c>
      <c r="B100" s="27" t="s">
        <v>153</v>
      </c>
      <c r="C100" s="28">
        <v>1316599.1399999999</v>
      </c>
      <c r="D100" s="28">
        <v>0</v>
      </c>
      <c r="E100" s="28">
        <v>328144</v>
      </c>
      <c r="F100" s="28">
        <v>165734.44</v>
      </c>
      <c r="G100" s="28">
        <v>16099</v>
      </c>
      <c r="H100" s="28">
        <f t="shared" si="17"/>
        <v>181833.44</v>
      </c>
      <c r="I100" s="72">
        <f t="shared" si="18"/>
        <v>55.412696864791066</v>
      </c>
      <c r="J100" s="72">
        <f t="shared" si="19"/>
        <v>181833.44</v>
      </c>
      <c r="K100" s="72">
        <f t="shared" si="20"/>
        <v>13.810842987486685</v>
      </c>
    </row>
    <row r="101" spans="1:11" ht="115.5" customHeight="1" x14ac:dyDescent="0.2">
      <c r="A101" s="29">
        <v>2509343</v>
      </c>
      <c r="B101" s="27" t="s">
        <v>154</v>
      </c>
      <c r="C101" s="28">
        <v>1570481.22</v>
      </c>
      <c r="D101" s="28">
        <v>0</v>
      </c>
      <c r="E101" s="28">
        <v>537507</v>
      </c>
      <c r="F101" s="28">
        <v>180800.56999999998</v>
      </c>
      <c r="G101" s="28">
        <v>41624.839999999997</v>
      </c>
      <c r="H101" s="28">
        <f t="shared" si="17"/>
        <v>222425.40999999997</v>
      </c>
      <c r="I101" s="72">
        <f t="shared" si="18"/>
        <v>41.380932713434426</v>
      </c>
      <c r="J101" s="72">
        <f t="shared" si="19"/>
        <v>222425.40999999997</v>
      </c>
      <c r="K101" s="72">
        <f t="shared" si="20"/>
        <v>14.162882508076089</v>
      </c>
    </row>
    <row r="102" spans="1:11" ht="120.75" customHeight="1" x14ac:dyDescent="0.2">
      <c r="A102" s="29">
        <v>2509351</v>
      </c>
      <c r="B102" s="27" t="s">
        <v>155</v>
      </c>
      <c r="C102" s="28">
        <v>1057267.33</v>
      </c>
      <c r="D102" s="28">
        <v>0</v>
      </c>
      <c r="E102" s="28">
        <v>467960</v>
      </c>
      <c r="F102" s="28">
        <v>195867.79</v>
      </c>
      <c r="G102" s="28">
        <v>39722</v>
      </c>
      <c r="H102" s="28">
        <f t="shared" si="17"/>
        <v>235589.79</v>
      </c>
      <c r="I102" s="72">
        <f t="shared" si="18"/>
        <v>50.34400162407043</v>
      </c>
      <c r="J102" s="72">
        <f t="shared" si="19"/>
        <v>235589.79</v>
      </c>
      <c r="K102" s="72">
        <f t="shared" si="20"/>
        <v>22.282896985003784</v>
      </c>
    </row>
    <row r="103" spans="1:11" ht="127.5" customHeight="1" x14ac:dyDescent="0.2">
      <c r="A103" s="29">
        <v>2509352</v>
      </c>
      <c r="B103" s="27" t="s">
        <v>156</v>
      </c>
      <c r="C103" s="28">
        <v>1097181.0900000001</v>
      </c>
      <c r="D103" s="28">
        <v>0</v>
      </c>
      <c r="E103" s="28">
        <v>368801</v>
      </c>
      <c r="F103" s="28">
        <v>180801.02</v>
      </c>
      <c r="G103" s="28">
        <v>32024.82</v>
      </c>
      <c r="H103" s="28">
        <f t="shared" si="17"/>
        <v>212825.84</v>
      </c>
      <c r="I103" s="72">
        <f t="shared" si="18"/>
        <v>57.70750079311064</v>
      </c>
      <c r="J103" s="72">
        <f t="shared" si="19"/>
        <v>212825.84</v>
      </c>
      <c r="K103" s="72">
        <f t="shared" si="20"/>
        <v>19.397512583816038</v>
      </c>
    </row>
    <row r="104" spans="1:11" ht="127.5" customHeight="1" x14ac:dyDescent="0.2">
      <c r="A104" s="29">
        <v>2509354</v>
      </c>
      <c r="B104" s="27" t="s">
        <v>157</v>
      </c>
      <c r="C104" s="28">
        <v>965061.62</v>
      </c>
      <c r="D104" s="28">
        <v>0</v>
      </c>
      <c r="E104" s="28">
        <v>448362</v>
      </c>
      <c r="F104" s="28">
        <v>195867.79</v>
      </c>
      <c r="G104" s="28">
        <v>32864.980000000003</v>
      </c>
      <c r="H104" s="28">
        <f t="shared" si="17"/>
        <v>228732.77000000002</v>
      </c>
      <c r="I104" s="72">
        <f t="shared" si="18"/>
        <v>51.015199771613119</v>
      </c>
      <c r="J104" s="72">
        <f t="shared" si="19"/>
        <v>228732.77000000002</v>
      </c>
      <c r="K104" s="72">
        <f t="shared" si="20"/>
        <v>23.701364271433778</v>
      </c>
    </row>
    <row r="105" spans="1:11" ht="127.5" customHeight="1" x14ac:dyDescent="0.2">
      <c r="A105" s="29">
        <v>2509355</v>
      </c>
      <c r="B105" s="27" t="s">
        <v>158</v>
      </c>
      <c r="C105" s="28">
        <v>1550483.62</v>
      </c>
      <c r="D105" s="28">
        <v>0</v>
      </c>
      <c r="E105" s="28">
        <v>397116</v>
      </c>
      <c r="F105" s="28">
        <v>195867.79</v>
      </c>
      <c r="G105" s="28">
        <v>35607.85</v>
      </c>
      <c r="H105" s="28">
        <f t="shared" si="17"/>
        <v>231475.64</v>
      </c>
      <c r="I105" s="72">
        <f t="shared" si="18"/>
        <v>58.289174951399595</v>
      </c>
      <c r="J105" s="72">
        <f t="shared" si="19"/>
        <v>231475.64</v>
      </c>
      <c r="K105" s="72">
        <f t="shared" si="20"/>
        <v>14.92925413813788</v>
      </c>
    </row>
    <row r="106" spans="1:11" ht="120.75" customHeight="1" x14ac:dyDescent="0.2">
      <c r="A106" s="29">
        <v>2509360</v>
      </c>
      <c r="B106" s="27" t="s">
        <v>159</v>
      </c>
      <c r="C106" s="28">
        <v>1112268.1399999999</v>
      </c>
      <c r="D106" s="28">
        <v>0</v>
      </c>
      <c r="E106" s="28">
        <v>378176</v>
      </c>
      <c r="F106" s="28">
        <v>189168.02</v>
      </c>
      <c r="G106" s="28">
        <v>23264.959999999999</v>
      </c>
      <c r="H106" s="28">
        <f t="shared" si="17"/>
        <v>212432.97999999998</v>
      </c>
      <c r="I106" s="72">
        <f t="shared" si="18"/>
        <v>56.173046412252489</v>
      </c>
      <c r="J106" s="72">
        <f t="shared" si="19"/>
        <v>212432.97999999998</v>
      </c>
      <c r="K106" s="72">
        <f t="shared" si="20"/>
        <v>19.099079831595283</v>
      </c>
    </row>
    <row r="107" spans="1:11" ht="118.5" customHeight="1" x14ac:dyDescent="0.2">
      <c r="A107" s="29">
        <v>2509361</v>
      </c>
      <c r="B107" s="27" t="s">
        <v>160</v>
      </c>
      <c r="C107" s="28">
        <v>1408427.46</v>
      </c>
      <c r="D107" s="28">
        <v>0</v>
      </c>
      <c r="E107" s="28">
        <v>516855</v>
      </c>
      <c r="F107" s="28">
        <v>195867.71000000002</v>
      </c>
      <c r="G107" s="28">
        <v>30122</v>
      </c>
      <c r="H107" s="28">
        <f t="shared" si="17"/>
        <v>225989.71000000002</v>
      </c>
      <c r="I107" s="72">
        <f t="shared" si="18"/>
        <v>43.724005765640271</v>
      </c>
      <c r="J107" s="72">
        <f t="shared" si="19"/>
        <v>225989.71000000002</v>
      </c>
      <c r="K107" s="72">
        <f t="shared" si="20"/>
        <v>16.045534215869381</v>
      </c>
    </row>
    <row r="108" spans="1:11" ht="121.5" customHeight="1" x14ac:dyDescent="0.2">
      <c r="A108" s="29">
        <v>2509366</v>
      </c>
      <c r="B108" s="27" t="s">
        <v>161</v>
      </c>
      <c r="C108" s="28">
        <v>1638745.96</v>
      </c>
      <c r="D108" s="28">
        <v>0</v>
      </c>
      <c r="E108" s="28">
        <v>554355</v>
      </c>
      <c r="F108" s="28">
        <v>303001.37</v>
      </c>
      <c r="G108" s="28">
        <v>58786</v>
      </c>
      <c r="H108" s="28">
        <f t="shared" si="17"/>
        <v>361787.37</v>
      </c>
      <c r="I108" s="72">
        <f t="shared" si="18"/>
        <v>65.262759423113351</v>
      </c>
      <c r="J108" s="72">
        <f t="shared" si="19"/>
        <v>361787.37</v>
      </c>
      <c r="K108" s="72">
        <f t="shared" si="20"/>
        <v>22.077086920781792</v>
      </c>
    </row>
    <row r="109" spans="1:11" ht="127.5" customHeight="1" x14ac:dyDescent="0.2">
      <c r="A109" s="29">
        <v>2509371</v>
      </c>
      <c r="B109" s="27" t="s">
        <v>162</v>
      </c>
      <c r="C109" s="28">
        <v>1696416.56</v>
      </c>
      <c r="D109" s="28">
        <v>0</v>
      </c>
      <c r="E109" s="28">
        <v>390372</v>
      </c>
      <c r="F109" s="28">
        <v>195867.71000000002</v>
      </c>
      <c r="G109" s="28">
        <v>38350.71</v>
      </c>
      <c r="H109" s="28">
        <f t="shared" si="17"/>
        <v>234218.42</v>
      </c>
      <c r="I109" s="72">
        <f t="shared" si="18"/>
        <v>59.998775526933294</v>
      </c>
      <c r="J109" s="72">
        <f t="shared" si="19"/>
        <v>234218.42</v>
      </c>
      <c r="K109" s="72">
        <f t="shared" si="20"/>
        <v>13.806657251683514</v>
      </c>
    </row>
    <row r="110" spans="1:11" ht="120.75" customHeight="1" x14ac:dyDescent="0.2">
      <c r="A110" s="29">
        <v>2509380</v>
      </c>
      <c r="B110" s="27" t="s">
        <v>163</v>
      </c>
      <c r="C110" s="28">
        <v>1358144.74</v>
      </c>
      <c r="D110" s="28">
        <v>0</v>
      </c>
      <c r="E110" s="28">
        <v>348968</v>
      </c>
      <c r="F110" s="28">
        <v>195867.71000000002</v>
      </c>
      <c r="G110" s="28">
        <v>28750.69</v>
      </c>
      <c r="H110" s="28">
        <f t="shared" si="17"/>
        <v>224618.40000000002</v>
      </c>
      <c r="I110" s="72">
        <f t="shared" si="18"/>
        <v>64.366474863024706</v>
      </c>
      <c r="J110" s="72">
        <f t="shared" si="19"/>
        <v>224618.40000000002</v>
      </c>
      <c r="K110" s="72">
        <f t="shared" si="20"/>
        <v>16.53862017681562</v>
      </c>
    </row>
    <row r="111" spans="1:11" ht="127.5" customHeight="1" x14ac:dyDescent="0.2">
      <c r="A111" s="29">
        <v>2509386</v>
      </c>
      <c r="B111" s="27" t="s">
        <v>164</v>
      </c>
      <c r="C111" s="28">
        <v>1723106.54</v>
      </c>
      <c r="D111" s="28">
        <v>0</v>
      </c>
      <c r="E111" s="28">
        <v>364844</v>
      </c>
      <c r="F111" s="28">
        <v>180800.56999999998</v>
      </c>
      <c r="G111" s="28">
        <v>37510.550000000003</v>
      </c>
      <c r="H111" s="28">
        <f t="shared" si="17"/>
        <v>218311.12</v>
      </c>
      <c r="I111" s="72">
        <f t="shared" si="18"/>
        <v>59.836839854842069</v>
      </c>
      <c r="J111" s="72">
        <f t="shared" si="19"/>
        <v>218311.12</v>
      </c>
      <c r="K111" s="72">
        <f t="shared" si="20"/>
        <v>12.669624015239359</v>
      </c>
    </row>
    <row r="112" spans="1:11" ht="117.75" customHeight="1" x14ac:dyDescent="0.2">
      <c r="A112" s="29">
        <v>2509395</v>
      </c>
      <c r="B112" s="27" t="s">
        <v>165</v>
      </c>
      <c r="C112" s="28">
        <v>1559150.86</v>
      </c>
      <c r="D112" s="28">
        <v>0</v>
      </c>
      <c r="E112" s="28">
        <v>393845</v>
      </c>
      <c r="F112" s="28">
        <v>219301.28</v>
      </c>
      <c r="G112" s="28">
        <v>42773.89</v>
      </c>
      <c r="H112" s="28">
        <f t="shared" si="17"/>
        <v>262075.16999999998</v>
      </c>
      <c r="I112" s="72">
        <f t="shared" si="18"/>
        <v>66.54271858218334</v>
      </c>
      <c r="J112" s="72">
        <f t="shared" si="19"/>
        <v>262075.16999999998</v>
      </c>
      <c r="K112" s="72">
        <f t="shared" si="20"/>
        <v>16.808839780904844</v>
      </c>
    </row>
    <row r="113" spans="1:11" ht="107.25" customHeight="1" x14ac:dyDescent="0.2">
      <c r="A113" s="29">
        <v>2509397</v>
      </c>
      <c r="B113" s="27" t="s">
        <v>166</v>
      </c>
      <c r="C113" s="28">
        <v>1064134.5</v>
      </c>
      <c r="D113" s="28">
        <v>0</v>
      </c>
      <c r="E113" s="28">
        <v>352873</v>
      </c>
      <c r="F113" s="28">
        <v>174100.88</v>
      </c>
      <c r="G113" s="28">
        <v>26539</v>
      </c>
      <c r="H113" s="28">
        <f t="shared" si="17"/>
        <v>200639.88</v>
      </c>
      <c r="I113" s="72">
        <f t="shared" si="18"/>
        <v>56.85894925369751</v>
      </c>
      <c r="J113" s="72">
        <f t="shared" si="19"/>
        <v>200639.88</v>
      </c>
      <c r="K113" s="72">
        <f t="shared" si="20"/>
        <v>18.854748154486114</v>
      </c>
    </row>
    <row r="114" spans="1:11" ht="107.25" customHeight="1" x14ac:dyDescent="0.2">
      <c r="A114" s="29">
        <v>2509403</v>
      </c>
      <c r="B114" s="27" t="s">
        <v>167</v>
      </c>
      <c r="C114" s="28">
        <v>1097498.46</v>
      </c>
      <c r="D114" s="28">
        <v>0</v>
      </c>
      <c r="E114" s="28">
        <v>388061</v>
      </c>
      <c r="F114" s="28">
        <v>195867.71000000002</v>
      </c>
      <c r="G114" s="28">
        <v>31493.55</v>
      </c>
      <c r="H114" s="28">
        <f t="shared" si="17"/>
        <v>227361.26</v>
      </c>
      <c r="I114" s="72">
        <f t="shared" si="18"/>
        <v>58.589051721250009</v>
      </c>
      <c r="J114" s="72">
        <f t="shared" si="19"/>
        <v>227361.26</v>
      </c>
      <c r="K114" s="72">
        <f t="shared" si="20"/>
        <v>20.716316996016559</v>
      </c>
    </row>
    <row r="115" spans="1:11" ht="120.75" customHeight="1" x14ac:dyDescent="0.2">
      <c r="A115" s="29">
        <v>2509405</v>
      </c>
      <c r="B115" s="27" t="s">
        <v>168</v>
      </c>
      <c r="C115" s="28">
        <v>908165.32</v>
      </c>
      <c r="D115" s="28">
        <v>0</v>
      </c>
      <c r="E115" s="28">
        <v>380476</v>
      </c>
      <c r="F115" s="28">
        <v>150667.31</v>
      </c>
      <c r="G115" s="28">
        <v>31715.93</v>
      </c>
      <c r="H115" s="28">
        <f t="shared" si="17"/>
        <v>182383.24</v>
      </c>
      <c r="I115" s="72">
        <f t="shared" si="18"/>
        <v>47.935543897643996</v>
      </c>
      <c r="J115" s="72">
        <f t="shared" si="19"/>
        <v>182383.24</v>
      </c>
      <c r="K115" s="72">
        <f t="shared" si="20"/>
        <v>20.082603462550189</v>
      </c>
    </row>
    <row r="116" spans="1:11" ht="119.25" customHeight="1" x14ac:dyDescent="0.2">
      <c r="A116" s="29">
        <v>2509408</v>
      </c>
      <c r="B116" s="27" t="s">
        <v>169</v>
      </c>
      <c r="C116" s="28">
        <v>1372488.19</v>
      </c>
      <c r="D116" s="28">
        <v>0</v>
      </c>
      <c r="E116" s="28">
        <v>404139</v>
      </c>
      <c r="F116" s="28">
        <v>210934.84</v>
      </c>
      <c r="G116" s="28">
        <v>37819</v>
      </c>
      <c r="H116" s="28">
        <f t="shared" si="17"/>
        <v>248753.84</v>
      </c>
      <c r="I116" s="72">
        <f t="shared" si="18"/>
        <v>61.551555281722379</v>
      </c>
      <c r="J116" s="72">
        <f t="shared" si="19"/>
        <v>248753.84</v>
      </c>
      <c r="K116" s="72">
        <f t="shared" si="20"/>
        <v>18.124297302696643</v>
      </c>
    </row>
    <row r="117" spans="1:11" ht="112.5" customHeight="1" x14ac:dyDescent="0.2">
      <c r="A117" s="29">
        <v>2509412</v>
      </c>
      <c r="B117" s="27" t="s">
        <v>170</v>
      </c>
      <c r="C117" s="28">
        <v>1265323.1100000001</v>
      </c>
      <c r="D117" s="28">
        <v>0</v>
      </c>
      <c r="E117" s="28">
        <v>287010</v>
      </c>
      <c r="F117" s="28">
        <v>165734.44</v>
      </c>
      <c r="G117" s="28">
        <v>24328</v>
      </c>
      <c r="H117" s="28">
        <f t="shared" si="17"/>
        <v>190062.44</v>
      </c>
      <c r="I117" s="72">
        <f t="shared" si="18"/>
        <v>66.221539319187485</v>
      </c>
      <c r="J117" s="72">
        <f t="shared" si="19"/>
        <v>190062.44</v>
      </c>
      <c r="K117" s="72">
        <f t="shared" si="20"/>
        <v>15.02086214168648</v>
      </c>
    </row>
    <row r="118" spans="1:11" ht="108.75" customHeight="1" x14ac:dyDescent="0.2">
      <c r="A118" s="29">
        <v>2509419</v>
      </c>
      <c r="B118" s="27" t="s">
        <v>171</v>
      </c>
      <c r="C118" s="28">
        <v>1233551.08</v>
      </c>
      <c r="D118" s="28">
        <v>0</v>
      </c>
      <c r="E118" s="28">
        <v>258595</v>
      </c>
      <c r="F118" s="28">
        <v>150667.31</v>
      </c>
      <c r="G118" s="28">
        <v>22116</v>
      </c>
      <c r="H118" s="28">
        <f t="shared" si="17"/>
        <v>172783.31</v>
      </c>
      <c r="I118" s="72">
        <f t="shared" si="18"/>
        <v>66.816183607571688</v>
      </c>
      <c r="J118" s="72">
        <f t="shared" si="19"/>
        <v>172783.31</v>
      </c>
      <c r="K118" s="72">
        <f t="shared" si="20"/>
        <v>14.006984615505342</v>
      </c>
    </row>
    <row r="119" spans="1:11" ht="114" customHeight="1" x14ac:dyDescent="0.2">
      <c r="A119" s="29">
        <v>2509420</v>
      </c>
      <c r="B119" s="27" t="s">
        <v>172</v>
      </c>
      <c r="C119" s="28">
        <v>654138.87</v>
      </c>
      <c r="D119" s="28">
        <v>0</v>
      </c>
      <c r="E119" s="28">
        <v>231717</v>
      </c>
      <c r="F119" s="28">
        <v>120534.05</v>
      </c>
      <c r="G119" s="28">
        <v>19064</v>
      </c>
      <c r="H119" s="28">
        <f t="shared" si="17"/>
        <v>139598.04999999999</v>
      </c>
      <c r="I119" s="72">
        <f t="shared" si="18"/>
        <v>60.245061864256826</v>
      </c>
      <c r="J119" s="72">
        <f t="shared" si="19"/>
        <v>139598.04999999999</v>
      </c>
      <c r="K119" s="72">
        <f t="shared" si="20"/>
        <v>21.340736103940742</v>
      </c>
    </row>
    <row r="120" spans="1:11" ht="120" customHeight="1" x14ac:dyDescent="0.2">
      <c r="A120" s="29">
        <v>2509423</v>
      </c>
      <c r="B120" s="27" t="s">
        <v>173</v>
      </c>
      <c r="C120" s="28">
        <v>1411704.71</v>
      </c>
      <c r="D120" s="28">
        <v>0</v>
      </c>
      <c r="E120" s="28">
        <v>487559</v>
      </c>
      <c r="F120" s="28">
        <v>241068.1</v>
      </c>
      <c r="G120" s="28">
        <v>38128</v>
      </c>
      <c r="H120" s="28">
        <f t="shared" si="17"/>
        <v>279196.09999999998</v>
      </c>
      <c r="I120" s="72">
        <f t="shared" si="18"/>
        <v>57.264064451686863</v>
      </c>
      <c r="J120" s="72">
        <f t="shared" si="19"/>
        <v>279196.09999999998</v>
      </c>
      <c r="K120" s="72">
        <f t="shared" si="20"/>
        <v>19.777230891295954</v>
      </c>
    </row>
    <row r="121" spans="1:11" ht="127.5" customHeight="1" x14ac:dyDescent="0.2">
      <c r="A121" s="29">
        <v>2509431</v>
      </c>
      <c r="B121" s="27" t="s">
        <v>174</v>
      </c>
      <c r="C121" s="28">
        <v>1444758.03</v>
      </c>
      <c r="D121" s="28">
        <v>0</v>
      </c>
      <c r="E121" s="28">
        <v>334380</v>
      </c>
      <c r="F121" s="28">
        <v>167401.19</v>
      </c>
      <c r="G121" s="28">
        <v>36139</v>
      </c>
      <c r="H121" s="28">
        <f t="shared" si="17"/>
        <v>203540.19</v>
      </c>
      <c r="I121" s="72">
        <f t="shared" si="18"/>
        <v>60.870922303965543</v>
      </c>
      <c r="J121" s="72">
        <f t="shared" si="19"/>
        <v>203540.19</v>
      </c>
      <c r="K121" s="72">
        <f t="shared" si="20"/>
        <v>14.088185410535493</v>
      </c>
    </row>
    <row r="122" spans="1:11" ht="127.5" customHeight="1" x14ac:dyDescent="0.2">
      <c r="A122" s="29">
        <v>2509436</v>
      </c>
      <c r="B122" s="27" t="s">
        <v>175</v>
      </c>
      <c r="C122" s="28">
        <v>1218850.22</v>
      </c>
      <c r="D122" s="28">
        <v>0</v>
      </c>
      <c r="E122" s="28">
        <v>269479</v>
      </c>
      <c r="F122" s="28">
        <v>159034.75</v>
      </c>
      <c r="G122" s="28">
        <v>20213</v>
      </c>
      <c r="H122" s="28">
        <f t="shared" si="17"/>
        <v>179247.75</v>
      </c>
      <c r="I122" s="72">
        <f t="shared" si="18"/>
        <v>66.516407586490971</v>
      </c>
      <c r="J122" s="72">
        <f t="shared" si="19"/>
        <v>179247.75</v>
      </c>
      <c r="K122" s="72">
        <f t="shared" si="20"/>
        <v>14.706298366997055</v>
      </c>
    </row>
    <row r="123" spans="1:11" ht="127.5" customHeight="1" x14ac:dyDescent="0.2">
      <c r="A123" s="29">
        <v>2509438</v>
      </c>
      <c r="B123" s="27" t="s">
        <v>176</v>
      </c>
      <c r="C123" s="28">
        <v>1298204.3999999999</v>
      </c>
      <c r="D123" s="28">
        <v>0</v>
      </c>
      <c r="E123" s="28">
        <v>313769</v>
      </c>
      <c r="F123" s="28">
        <v>165734.44</v>
      </c>
      <c r="G123" s="28">
        <v>28442</v>
      </c>
      <c r="H123" s="28">
        <f t="shared" si="17"/>
        <v>194176.44</v>
      </c>
      <c r="I123" s="72">
        <f t="shared" si="18"/>
        <v>61.885157552211979</v>
      </c>
      <c r="J123" s="72">
        <f t="shared" si="19"/>
        <v>194176.44</v>
      </c>
      <c r="K123" s="72">
        <f t="shared" si="20"/>
        <v>14.957308725806199</v>
      </c>
    </row>
    <row r="124" spans="1:11" ht="127.5" customHeight="1" x14ac:dyDescent="0.2">
      <c r="A124" s="29">
        <v>2509440</v>
      </c>
      <c r="B124" s="27" t="s">
        <v>177</v>
      </c>
      <c r="C124" s="28">
        <v>1489257.54</v>
      </c>
      <c r="D124" s="28">
        <v>0</v>
      </c>
      <c r="E124" s="28">
        <v>315601</v>
      </c>
      <c r="F124" s="28">
        <v>180800.56999999998</v>
      </c>
      <c r="G124" s="28">
        <v>25168</v>
      </c>
      <c r="H124" s="28">
        <f t="shared" si="17"/>
        <v>205968.56999999998</v>
      </c>
      <c r="I124" s="72">
        <f t="shared" si="18"/>
        <v>65.262331234691899</v>
      </c>
      <c r="J124" s="72">
        <f t="shared" si="19"/>
        <v>205968.56999999998</v>
      </c>
      <c r="K124" s="72">
        <f t="shared" si="20"/>
        <v>13.83028552603467</v>
      </c>
    </row>
    <row r="125" spans="1:11" ht="145.5" customHeight="1" x14ac:dyDescent="0.2">
      <c r="A125" s="29">
        <v>2509442</v>
      </c>
      <c r="B125" s="27" t="s">
        <v>178</v>
      </c>
      <c r="C125" s="28">
        <v>1733971.76</v>
      </c>
      <c r="D125" s="28">
        <v>0</v>
      </c>
      <c r="E125" s="28">
        <v>349476</v>
      </c>
      <c r="F125" s="28">
        <v>165734.44</v>
      </c>
      <c r="G125" s="28">
        <v>31185</v>
      </c>
      <c r="H125" s="28">
        <f t="shared" si="17"/>
        <v>196919.44</v>
      </c>
      <c r="I125" s="72">
        <f t="shared" si="18"/>
        <v>56.347056736371023</v>
      </c>
      <c r="J125" s="72">
        <f t="shared" si="19"/>
        <v>196919.44</v>
      </c>
      <c r="K125" s="72">
        <f t="shared" si="20"/>
        <v>11.356554042148876</v>
      </c>
    </row>
    <row r="126" spans="1:11" ht="120" customHeight="1" x14ac:dyDescent="0.2">
      <c r="A126" s="29">
        <v>2509444</v>
      </c>
      <c r="B126" s="27" t="s">
        <v>179</v>
      </c>
      <c r="C126" s="28">
        <v>997598.92</v>
      </c>
      <c r="D126" s="28">
        <v>0</v>
      </c>
      <c r="E126" s="28">
        <v>270932</v>
      </c>
      <c r="F126" s="28">
        <v>150667.31</v>
      </c>
      <c r="G126" s="28">
        <v>18002</v>
      </c>
      <c r="H126" s="28">
        <f t="shared" si="17"/>
        <v>168669.31</v>
      </c>
      <c r="I126" s="72">
        <f t="shared" si="18"/>
        <v>62.255219021747152</v>
      </c>
      <c r="J126" s="72">
        <f t="shared" si="19"/>
        <v>168669.31</v>
      </c>
      <c r="K126" s="72">
        <f t="shared" si="20"/>
        <v>16.907527325711218</v>
      </c>
    </row>
    <row r="127" spans="1:11" ht="125.25" customHeight="1" x14ac:dyDescent="0.2">
      <c r="A127" s="29">
        <v>2509445</v>
      </c>
      <c r="B127" s="27" t="s">
        <v>180</v>
      </c>
      <c r="C127" s="28">
        <v>1016567.57</v>
      </c>
      <c r="D127" s="28">
        <v>0</v>
      </c>
      <c r="E127" s="28">
        <v>287804</v>
      </c>
      <c r="F127" s="28">
        <v>145634.37</v>
      </c>
      <c r="G127" s="28">
        <v>22956</v>
      </c>
      <c r="H127" s="28">
        <f t="shared" si="17"/>
        <v>168590.37</v>
      </c>
      <c r="I127" s="72">
        <f t="shared" si="18"/>
        <v>58.578188628372082</v>
      </c>
      <c r="J127" s="72">
        <f t="shared" si="19"/>
        <v>168590.37</v>
      </c>
      <c r="K127" s="72">
        <f t="shared" si="20"/>
        <v>16.584275848972833</v>
      </c>
    </row>
    <row r="128" spans="1:11" ht="130.5" customHeight="1" x14ac:dyDescent="0.2">
      <c r="A128" s="29">
        <v>2509446</v>
      </c>
      <c r="B128" s="27" t="s">
        <v>181</v>
      </c>
      <c r="C128" s="28">
        <v>1228467.28</v>
      </c>
      <c r="D128" s="28">
        <v>0</v>
      </c>
      <c r="E128" s="28">
        <v>347133</v>
      </c>
      <c r="F128" s="28">
        <v>180800.56999999998</v>
      </c>
      <c r="G128" s="28">
        <v>34768</v>
      </c>
      <c r="H128" s="28">
        <f t="shared" si="17"/>
        <v>215568.56999999998</v>
      </c>
      <c r="I128" s="72">
        <f t="shared" si="18"/>
        <v>62.099705300273953</v>
      </c>
      <c r="J128" s="72">
        <f t="shared" si="19"/>
        <v>215568.56999999998</v>
      </c>
      <c r="K128" s="72">
        <f t="shared" si="20"/>
        <v>17.547766514383678</v>
      </c>
    </row>
    <row r="129" spans="1:11" ht="130.5" customHeight="1" x14ac:dyDescent="0.2">
      <c r="A129" s="132">
        <v>2509447</v>
      </c>
      <c r="B129" s="27" t="s">
        <v>182</v>
      </c>
      <c r="C129" s="28">
        <v>1627416.27</v>
      </c>
      <c r="D129" s="28">
        <v>0</v>
      </c>
      <c r="E129" s="28">
        <v>417336</v>
      </c>
      <c r="F129" s="28">
        <v>195867.71000000002</v>
      </c>
      <c r="G129" s="28">
        <v>38351</v>
      </c>
      <c r="H129" s="28">
        <f t="shared" si="17"/>
        <v>234218.71000000002</v>
      </c>
      <c r="I129" s="72">
        <f t="shared" si="18"/>
        <v>56.122335480284484</v>
      </c>
      <c r="J129" s="72">
        <f t="shared" si="19"/>
        <v>234218.71000000002</v>
      </c>
      <c r="K129" s="72">
        <f t="shared" si="20"/>
        <v>14.392059015116029</v>
      </c>
    </row>
    <row r="130" spans="1:11" ht="131.25" customHeight="1" x14ac:dyDescent="0.2">
      <c r="A130" s="29">
        <v>2509449</v>
      </c>
      <c r="B130" s="27" t="s">
        <v>183</v>
      </c>
      <c r="C130" s="28">
        <v>1015782.89</v>
      </c>
      <c r="D130" s="28">
        <v>0</v>
      </c>
      <c r="E130" s="28">
        <v>376562</v>
      </c>
      <c r="F130" s="28">
        <v>150667.31</v>
      </c>
      <c r="G130" s="28">
        <v>24859</v>
      </c>
      <c r="H130" s="28">
        <f t="shared" si="17"/>
        <v>175526.31</v>
      </c>
      <c r="I130" s="72">
        <f t="shared" si="18"/>
        <v>46.612857909188925</v>
      </c>
      <c r="J130" s="72">
        <f t="shared" si="19"/>
        <v>175526.31</v>
      </c>
      <c r="K130" s="72">
        <f t="shared" si="20"/>
        <v>17.279904173223471</v>
      </c>
    </row>
    <row r="131" spans="1:11" ht="114" customHeight="1" x14ac:dyDescent="0.2">
      <c r="A131" s="29">
        <v>2509452</v>
      </c>
      <c r="B131" s="27" t="s">
        <v>184</v>
      </c>
      <c r="C131" s="28">
        <v>990781.34</v>
      </c>
      <c r="D131" s="28">
        <v>0</v>
      </c>
      <c r="E131" s="28">
        <v>388818</v>
      </c>
      <c r="F131" s="28">
        <v>150667.31</v>
      </c>
      <c r="G131" s="28">
        <v>19373</v>
      </c>
      <c r="H131" s="28">
        <f t="shared" si="17"/>
        <v>170040.31</v>
      </c>
      <c r="I131" s="72">
        <f t="shared" si="18"/>
        <v>43.732622975273777</v>
      </c>
      <c r="J131" s="72">
        <f t="shared" si="19"/>
        <v>170040.31</v>
      </c>
      <c r="K131" s="72">
        <f t="shared" si="20"/>
        <v>17.162243891270702</v>
      </c>
    </row>
    <row r="132" spans="1:11" ht="112.5" customHeight="1" x14ac:dyDescent="0.2">
      <c r="A132" s="29">
        <v>2509549</v>
      </c>
      <c r="B132" s="27" t="s">
        <v>78</v>
      </c>
      <c r="C132" s="28">
        <v>134955020</v>
      </c>
      <c r="D132" s="28">
        <v>0</v>
      </c>
      <c r="E132" s="28">
        <v>136137000</v>
      </c>
      <c r="F132" s="28">
        <v>129174114</v>
      </c>
      <c r="G132" s="28">
        <v>473652</v>
      </c>
      <c r="H132" s="28">
        <f t="shared" si="17"/>
        <v>129647766</v>
      </c>
      <c r="I132" s="72">
        <f t="shared" si="1"/>
        <v>95.233306154829322</v>
      </c>
      <c r="J132" s="72">
        <f t="shared" si="3"/>
        <v>129647766</v>
      </c>
      <c r="K132" s="72">
        <f>J132/C132%</f>
        <v>96.067390453500735</v>
      </c>
    </row>
    <row r="133" spans="1:11" ht="71.25" customHeight="1" x14ac:dyDescent="0.2">
      <c r="A133" s="29">
        <v>2520497</v>
      </c>
      <c r="B133" s="27" t="s">
        <v>214</v>
      </c>
      <c r="C133" s="105">
        <v>18981102</v>
      </c>
      <c r="D133" s="28">
        <v>0</v>
      </c>
      <c r="E133" s="28">
        <v>18981102</v>
      </c>
      <c r="F133" s="28">
        <v>12443670</v>
      </c>
      <c r="G133" s="28">
        <v>5248632</v>
      </c>
      <c r="H133" s="28">
        <f t="shared" si="17"/>
        <v>17692302</v>
      </c>
      <c r="I133" s="72">
        <f t="shared" ref="I133:I134" si="21">H133/E133%</f>
        <v>93.21008864501124</v>
      </c>
      <c r="J133" s="72">
        <f t="shared" ref="J133:J134" si="22">D133+H133</f>
        <v>17692302</v>
      </c>
      <c r="K133" s="72">
        <f t="shared" ref="K133:K134" si="23">J133/C133%</f>
        <v>93.21008864501124</v>
      </c>
    </row>
    <row r="134" spans="1:11" ht="82.5" customHeight="1" x14ac:dyDescent="0.2">
      <c r="A134" s="29">
        <v>2520781</v>
      </c>
      <c r="B134" s="27" t="s">
        <v>215</v>
      </c>
      <c r="C134" s="105">
        <v>80948448</v>
      </c>
      <c r="D134" s="28">
        <v>0</v>
      </c>
      <c r="E134" s="28">
        <v>74595000</v>
      </c>
      <c r="F134" s="105">
        <v>16494168</v>
      </c>
      <c r="G134" s="28">
        <v>-16494168</v>
      </c>
      <c r="H134" s="105">
        <f t="shared" si="17"/>
        <v>0</v>
      </c>
      <c r="I134" s="72">
        <f t="shared" si="21"/>
        <v>0</v>
      </c>
      <c r="J134" s="72">
        <f t="shared" si="22"/>
        <v>0</v>
      </c>
      <c r="K134" s="72">
        <f t="shared" si="23"/>
        <v>0</v>
      </c>
    </row>
    <row r="135" spans="1:11" ht="24" x14ac:dyDescent="0.2">
      <c r="A135" s="29"/>
      <c r="B135" s="49" t="s">
        <v>197</v>
      </c>
      <c r="C135" s="85"/>
      <c r="D135" s="134">
        <f t="shared" ref="D135" si="24">D136</f>
        <v>4690554.8499999996</v>
      </c>
      <c r="E135" s="134">
        <f>E136</f>
        <v>1779897</v>
      </c>
      <c r="F135" s="134">
        <f t="shared" ref="F135:G135" si="25">F136</f>
        <v>1644928</v>
      </c>
      <c r="G135" s="134">
        <f t="shared" si="25"/>
        <v>78577</v>
      </c>
      <c r="H135" s="61">
        <f t="shared" si="17"/>
        <v>1723505</v>
      </c>
      <c r="I135" s="50">
        <f t="shared" si="1"/>
        <v>96.831726779695671</v>
      </c>
      <c r="J135" s="50">
        <f t="shared" si="3"/>
        <v>6414059.8499999996</v>
      </c>
      <c r="K135" s="49"/>
    </row>
    <row r="136" spans="1:11" ht="117.75" customHeight="1" x14ac:dyDescent="0.2">
      <c r="A136" s="29">
        <v>2345252</v>
      </c>
      <c r="B136" s="27" t="s">
        <v>198</v>
      </c>
      <c r="C136" s="105">
        <v>7246473.3099999996</v>
      </c>
      <c r="D136" s="28">
        <v>4690554.8499999996</v>
      </c>
      <c r="E136" s="105">
        <v>1779897</v>
      </c>
      <c r="F136" s="105">
        <v>1644928</v>
      </c>
      <c r="G136" s="105">
        <v>78577</v>
      </c>
      <c r="H136" s="105">
        <f t="shared" ref="H136:H199" si="26">SUM(F136:G136)</f>
        <v>1723505</v>
      </c>
      <c r="I136" s="72">
        <f t="shared" ref="I136" si="27">H136/E136%</f>
        <v>96.831726779695671</v>
      </c>
      <c r="J136" s="72">
        <f t="shared" ref="J136" si="28">D136+H136</f>
        <v>6414059.8499999996</v>
      </c>
      <c r="K136" s="72">
        <f t="shared" ref="K136" si="29">J136/C136%</f>
        <v>88.51284722388634</v>
      </c>
    </row>
    <row r="137" spans="1:11" ht="24" x14ac:dyDescent="0.2">
      <c r="A137" s="29"/>
      <c r="B137" s="49" t="s">
        <v>199</v>
      </c>
      <c r="C137" s="85"/>
      <c r="D137" s="61">
        <f t="shared" ref="D137" si="30">SUM(D138:D139)</f>
        <v>980393.23</v>
      </c>
      <c r="E137" s="61">
        <f>SUM(E138:E139)</f>
        <v>423604</v>
      </c>
      <c r="F137" s="61">
        <f t="shared" ref="F137:G137" si="31">SUM(F138:F139)</f>
        <v>220000</v>
      </c>
      <c r="G137" s="61">
        <f t="shared" si="31"/>
        <v>202103</v>
      </c>
      <c r="H137" s="61">
        <f t="shared" si="26"/>
        <v>422103</v>
      </c>
      <c r="I137" s="50">
        <f t="shared" si="1"/>
        <v>99.645659625499292</v>
      </c>
      <c r="J137" s="50">
        <f t="shared" si="3"/>
        <v>1402496.23</v>
      </c>
      <c r="K137" s="49"/>
    </row>
    <row r="138" spans="1:11" ht="182.25" customHeight="1" x14ac:dyDescent="0.2">
      <c r="A138" s="29">
        <v>2467261</v>
      </c>
      <c r="B138" s="27" t="s">
        <v>252</v>
      </c>
      <c r="C138" s="105">
        <v>1352117</v>
      </c>
      <c r="D138" s="28">
        <v>980393.23</v>
      </c>
      <c r="E138" s="105">
        <v>220000</v>
      </c>
      <c r="F138" s="105">
        <v>220000</v>
      </c>
      <c r="G138" s="105"/>
      <c r="H138" s="105">
        <f t="shared" si="26"/>
        <v>220000</v>
      </c>
      <c r="I138" s="72">
        <f t="shared" ref="I138" si="32">H138/E138%</f>
        <v>100</v>
      </c>
      <c r="J138" s="72">
        <f t="shared" ref="J138" si="33">D138+H138</f>
        <v>1200393.23</v>
      </c>
      <c r="K138" s="72">
        <f t="shared" ref="K138" si="34">J138/C138%</f>
        <v>88.778798728216572</v>
      </c>
    </row>
    <row r="139" spans="1:11" ht="99.75" customHeight="1" x14ac:dyDescent="0.2">
      <c r="A139" s="29">
        <v>2481767</v>
      </c>
      <c r="B139" s="27" t="s">
        <v>226</v>
      </c>
      <c r="C139" s="105">
        <v>1524500</v>
      </c>
      <c r="D139" s="28">
        <v>0</v>
      </c>
      <c r="E139" s="105">
        <v>203604</v>
      </c>
      <c r="F139" s="105">
        <v>0</v>
      </c>
      <c r="G139" s="105">
        <v>202103</v>
      </c>
      <c r="H139" s="105">
        <f t="shared" si="26"/>
        <v>202103</v>
      </c>
      <c r="I139" s="72">
        <f t="shared" ref="I139" si="35">H139/E139%</f>
        <v>99.262784621127281</v>
      </c>
      <c r="J139" s="72">
        <f t="shared" ref="J139" si="36">D139+H139</f>
        <v>202103</v>
      </c>
      <c r="K139" s="72">
        <f t="shared" ref="K139" si="37">J139/C139%</f>
        <v>13.257002295834701</v>
      </c>
    </row>
    <row r="140" spans="1:11" ht="24" x14ac:dyDescent="0.2">
      <c r="A140" s="29"/>
      <c r="B140" s="49" t="s">
        <v>99</v>
      </c>
      <c r="C140" s="85"/>
      <c r="D140" s="31">
        <f>SUM(D141:D142)</f>
        <v>0</v>
      </c>
      <c r="E140" s="61">
        <f>SUM(E141:E142)</f>
        <v>2715200</v>
      </c>
      <c r="F140" s="61">
        <f t="shared" ref="F140:G140" si="38">SUM(F141:F142)</f>
        <v>2283843</v>
      </c>
      <c r="G140" s="61">
        <f t="shared" si="38"/>
        <v>28977</v>
      </c>
      <c r="H140" s="61">
        <f t="shared" si="26"/>
        <v>2312820</v>
      </c>
      <c r="I140" s="50">
        <f t="shared" ref="I140:I141" si="39">H140/E140%</f>
        <v>85.180465527401296</v>
      </c>
      <c r="J140" s="50">
        <f t="shared" si="3"/>
        <v>2312820</v>
      </c>
      <c r="K140" s="49"/>
    </row>
    <row r="141" spans="1:11" ht="114.75" customHeight="1" x14ac:dyDescent="0.2">
      <c r="A141" s="29">
        <v>2481822</v>
      </c>
      <c r="B141" s="27" t="s">
        <v>100</v>
      </c>
      <c r="C141" s="105">
        <v>2866953</v>
      </c>
      <c r="D141" s="28">
        <v>0</v>
      </c>
      <c r="E141" s="28">
        <v>1335000</v>
      </c>
      <c r="F141" s="105">
        <v>903643</v>
      </c>
      <c r="G141" s="105">
        <v>28977</v>
      </c>
      <c r="H141" s="105">
        <f t="shared" si="26"/>
        <v>932620</v>
      </c>
      <c r="I141" s="72">
        <f t="shared" si="39"/>
        <v>69.859176029962541</v>
      </c>
      <c r="J141" s="72">
        <f t="shared" ref="J141" si="40">D141+H141</f>
        <v>932620</v>
      </c>
      <c r="K141" s="72">
        <f>J141/C141%</f>
        <v>32.530006595852811</v>
      </c>
    </row>
    <row r="142" spans="1:11" ht="105" customHeight="1" x14ac:dyDescent="0.2">
      <c r="A142" s="29">
        <v>2510509</v>
      </c>
      <c r="B142" s="27" t="s">
        <v>101</v>
      </c>
      <c r="C142" s="105">
        <v>1479200</v>
      </c>
      <c r="D142" s="28">
        <v>0</v>
      </c>
      <c r="E142" s="28">
        <v>1380200</v>
      </c>
      <c r="F142" s="105">
        <v>1380200</v>
      </c>
      <c r="G142" s="105"/>
      <c r="H142" s="105">
        <f t="shared" si="26"/>
        <v>1380200</v>
      </c>
      <c r="I142" s="72">
        <f t="shared" ref="I142" si="41">H142/E142%</f>
        <v>100</v>
      </c>
      <c r="J142" s="72">
        <f t="shared" ref="J142" si="42">D142+H142</f>
        <v>1380200</v>
      </c>
      <c r="K142" s="72">
        <f>J142/C142%</f>
        <v>93.307193077339107</v>
      </c>
    </row>
    <row r="143" spans="1:11" ht="24" x14ac:dyDescent="0.2">
      <c r="A143" s="29"/>
      <c r="B143" s="49" t="s">
        <v>60</v>
      </c>
      <c r="C143" s="85"/>
      <c r="D143" s="61">
        <f>SUM(D144:D145)</f>
        <v>87826375.670000002</v>
      </c>
      <c r="E143" s="61">
        <f>SUM(E144:E145)</f>
        <v>593865</v>
      </c>
      <c r="F143" s="61">
        <f t="shared" ref="F143:G143" si="43">SUM(F144:F145)</f>
        <v>20000</v>
      </c>
      <c r="G143" s="61">
        <f t="shared" si="43"/>
        <v>147196</v>
      </c>
      <c r="H143" s="61">
        <f t="shared" si="26"/>
        <v>167196</v>
      </c>
      <c r="I143" s="50">
        <f t="shared" si="1"/>
        <v>28.153873355055442</v>
      </c>
      <c r="J143" s="50">
        <f t="shared" ref="J143:J164" si="44">D143+H143</f>
        <v>87993571.670000002</v>
      </c>
      <c r="K143" s="49"/>
    </row>
    <row r="144" spans="1:11" ht="59.25" customHeight="1" x14ac:dyDescent="0.2">
      <c r="A144" s="29">
        <v>2056337</v>
      </c>
      <c r="B144" s="27" t="s">
        <v>70</v>
      </c>
      <c r="C144" s="28">
        <v>228097343.24000001</v>
      </c>
      <c r="D144" s="28">
        <v>87523901.870000005</v>
      </c>
      <c r="E144" s="28">
        <v>458669</v>
      </c>
      <c r="F144" s="28">
        <v>20000</v>
      </c>
      <c r="G144" s="28">
        <v>12000</v>
      </c>
      <c r="H144" s="28">
        <f t="shared" si="26"/>
        <v>32000</v>
      </c>
      <c r="I144" s="72">
        <f t="shared" si="1"/>
        <v>6.9767086940691438</v>
      </c>
      <c r="J144" s="72">
        <f t="shared" si="44"/>
        <v>87555901.870000005</v>
      </c>
      <c r="K144" s="72">
        <f>J144/C144%</f>
        <v>38.385322961817764</v>
      </c>
    </row>
    <row r="145" spans="1:12" ht="90.75" customHeight="1" x14ac:dyDescent="0.2">
      <c r="A145" s="29">
        <v>2439129</v>
      </c>
      <c r="B145" s="27" t="s">
        <v>353</v>
      </c>
      <c r="C145" s="142">
        <v>437669.4</v>
      </c>
      <c r="D145" s="113">
        <v>302473.8</v>
      </c>
      <c r="E145" s="113">
        <v>135196</v>
      </c>
      <c r="F145" s="113"/>
      <c r="G145" s="113">
        <v>135196</v>
      </c>
      <c r="H145" s="113">
        <f t="shared" si="26"/>
        <v>135196</v>
      </c>
      <c r="I145" s="72">
        <f t="shared" ref="I145" si="45">H145/E145%</f>
        <v>100</v>
      </c>
      <c r="J145" s="72">
        <f t="shared" ref="J145" si="46">D145+H145</f>
        <v>437669.8</v>
      </c>
      <c r="K145" s="72">
        <f>J145/C145%</f>
        <v>100.00009139318398</v>
      </c>
    </row>
    <row r="146" spans="1:12" ht="39.75" customHeight="1" x14ac:dyDescent="0.2">
      <c r="A146" s="29"/>
      <c r="B146" s="85" t="s">
        <v>63</v>
      </c>
      <c r="C146" s="116"/>
      <c r="D146" s="103">
        <f>SUM(D147:D148)</f>
        <v>2526650.9900000002</v>
      </c>
      <c r="E146" s="103">
        <f>SUM(E147:E148)</f>
        <v>961745</v>
      </c>
      <c r="F146" s="103">
        <f t="shared" ref="F146:G146" si="47">SUM(F147:F148)</f>
        <v>617868</v>
      </c>
      <c r="G146" s="103">
        <f t="shared" si="47"/>
        <v>218960</v>
      </c>
      <c r="H146" s="103">
        <f t="shared" si="26"/>
        <v>836828</v>
      </c>
      <c r="I146" s="73">
        <f t="shared" si="1"/>
        <v>87.011421946565875</v>
      </c>
      <c r="J146" s="73">
        <f t="shared" si="44"/>
        <v>3363478.99</v>
      </c>
      <c r="K146" s="85"/>
      <c r="L146" s="131"/>
    </row>
    <row r="147" spans="1:12" ht="92.25" customHeight="1" x14ac:dyDescent="0.2">
      <c r="A147" s="29">
        <v>2414546</v>
      </c>
      <c r="B147" s="27" t="s">
        <v>64</v>
      </c>
      <c r="C147" s="28">
        <v>1379630.45</v>
      </c>
      <c r="D147" s="28">
        <v>643308</v>
      </c>
      <c r="E147" s="28">
        <v>629958</v>
      </c>
      <c r="F147" s="28">
        <v>617868</v>
      </c>
      <c r="G147" s="28">
        <v>1960</v>
      </c>
      <c r="H147" s="28">
        <f t="shared" si="26"/>
        <v>619828</v>
      </c>
      <c r="I147" s="72">
        <f t="shared" si="1"/>
        <v>98.391956289149434</v>
      </c>
      <c r="J147" s="72">
        <f t="shared" si="44"/>
        <v>1263136</v>
      </c>
      <c r="K147" s="72">
        <f>J147/C147%</f>
        <v>91.556112000862257</v>
      </c>
    </row>
    <row r="148" spans="1:12" ht="180.75" customHeight="1" x14ac:dyDescent="0.2">
      <c r="A148" s="29">
        <v>2426525</v>
      </c>
      <c r="B148" s="27" t="s">
        <v>242</v>
      </c>
      <c r="C148" s="28">
        <v>2389155</v>
      </c>
      <c r="D148" s="28">
        <v>1883342.99</v>
      </c>
      <c r="E148" s="28">
        <v>331787</v>
      </c>
      <c r="F148" s="28">
        <v>0</v>
      </c>
      <c r="G148" s="28">
        <v>217000</v>
      </c>
      <c r="H148" s="28">
        <f t="shared" si="26"/>
        <v>217000</v>
      </c>
      <c r="I148" s="72">
        <f t="shared" ref="I148" si="48">H148/E148%</f>
        <v>65.403406402300277</v>
      </c>
      <c r="J148" s="72">
        <f t="shared" ref="J148:J149" si="49">D148+H148</f>
        <v>2100342.9900000002</v>
      </c>
      <c r="K148" s="72">
        <f>J148/C148%</f>
        <v>87.911541528280935</v>
      </c>
    </row>
    <row r="149" spans="1:12" ht="39.75" customHeight="1" x14ac:dyDescent="0.2">
      <c r="A149" s="29"/>
      <c r="B149" s="85" t="s">
        <v>254</v>
      </c>
      <c r="C149" s="116"/>
      <c r="D149" s="103">
        <f t="shared" ref="D149" si="50">D150</f>
        <v>0</v>
      </c>
      <c r="E149" s="103">
        <f>E150</f>
        <v>163214</v>
      </c>
      <c r="F149" s="103">
        <f t="shared" ref="F149:G149" si="51">F150</f>
        <v>0</v>
      </c>
      <c r="G149" s="103">
        <f t="shared" si="51"/>
        <v>163185</v>
      </c>
      <c r="H149" s="103">
        <f t="shared" si="26"/>
        <v>163185</v>
      </c>
      <c r="I149" s="73">
        <f t="shared" si="1"/>
        <v>99.982231916379718</v>
      </c>
      <c r="J149" s="73">
        <f t="shared" si="49"/>
        <v>163185</v>
      </c>
      <c r="K149" s="85"/>
      <c r="L149" s="131"/>
    </row>
    <row r="150" spans="1:12" ht="110.25" customHeight="1" x14ac:dyDescent="0.2">
      <c r="A150" s="132">
        <v>2525356</v>
      </c>
      <c r="B150" s="27" t="s">
        <v>255</v>
      </c>
      <c r="C150" s="28">
        <v>950527.2</v>
      </c>
      <c r="D150" s="28">
        <v>0</v>
      </c>
      <c r="E150" s="28">
        <v>163214</v>
      </c>
      <c r="F150" s="28">
        <v>0</v>
      </c>
      <c r="G150" s="28">
        <v>163185</v>
      </c>
      <c r="H150" s="28">
        <f t="shared" si="26"/>
        <v>163185</v>
      </c>
      <c r="I150" s="72">
        <f t="shared" ref="I150" si="52">H150/E150%</f>
        <v>99.982231916379718</v>
      </c>
      <c r="J150" s="72">
        <f t="shared" ref="J150" si="53">D150+H150</f>
        <v>163185</v>
      </c>
      <c r="K150" s="72">
        <f>J150/C150%</f>
        <v>17.167841172772334</v>
      </c>
    </row>
    <row r="151" spans="1:12" ht="39.75" customHeight="1" x14ac:dyDescent="0.2">
      <c r="A151" s="29"/>
      <c r="B151" s="49" t="s">
        <v>200</v>
      </c>
      <c r="C151" s="49"/>
      <c r="D151" s="31">
        <f>SUM(D152:D154)</f>
        <v>0</v>
      </c>
      <c r="E151" s="31">
        <f t="shared" ref="E151:G151" si="54">SUM(E152:E154)</f>
        <v>249722</v>
      </c>
      <c r="F151" s="31">
        <f t="shared" si="54"/>
        <v>219724</v>
      </c>
      <c r="G151" s="31">
        <f t="shared" si="54"/>
        <v>26680</v>
      </c>
      <c r="H151" s="31">
        <f t="shared" si="26"/>
        <v>246404</v>
      </c>
      <c r="I151" s="73">
        <f t="shared" si="1"/>
        <v>98.671322510631825</v>
      </c>
      <c r="J151" s="73">
        <f t="shared" si="44"/>
        <v>246404</v>
      </c>
      <c r="K151" s="49"/>
    </row>
    <row r="152" spans="1:12" ht="92.25" customHeight="1" x14ac:dyDescent="0.2">
      <c r="A152" s="29">
        <v>2517974</v>
      </c>
      <c r="B152" s="27" t="s">
        <v>201</v>
      </c>
      <c r="C152" s="28">
        <v>149534</v>
      </c>
      <c r="D152" s="28">
        <v>0</v>
      </c>
      <c r="E152" s="28">
        <v>149534</v>
      </c>
      <c r="F152" s="28">
        <v>149534</v>
      </c>
      <c r="G152" s="28"/>
      <c r="H152" s="28">
        <f t="shared" si="26"/>
        <v>149534</v>
      </c>
      <c r="I152" s="72">
        <f t="shared" ref="I152:I155" si="55">H152/E152%</f>
        <v>100</v>
      </c>
      <c r="J152" s="72">
        <f t="shared" ref="J152:J155" si="56">D152+H152</f>
        <v>149534</v>
      </c>
      <c r="K152" s="72">
        <f>J152/C152%</f>
        <v>100</v>
      </c>
    </row>
    <row r="153" spans="1:12" ht="80.25" customHeight="1" x14ac:dyDescent="0.2">
      <c r="A153" s="29">
        <v>2522251</v>
      </c>
      <c r="B153" s="27" t="s">
        <v>227</v>
      </c>
      <c r="C153" s="28">
        <v>35000</v>
      </c>
      <c r="D153" s="28">
        <v>0</v>
      </c>
      <c r="E153" s="28">
        <v>35000</v>
      </c>
      <c r="F153" s="28">
        <v>35000</v>
      </c>
      <c r="G153" s="28"/>
      <c r="H153" s="28">
        <f t="shared" si="26"/>
        <v>35000</v>
      </c>
      <c r="I153" s="72">
        <f t="shared" ref="I153" si="57">H153/E153%</f>
        <v>100</v>
      </c>
      <c r="J153" s="72">
        <f t="shared" ref="J153" si="58">D153+H153</f>
        <v>35000</v>
      </c>
      <c r="K153" s="72">
        <f>J153/C153%</f>
        <v>100</v>
      </c>
    </row>
    <row r="154" spans="1:12" ht="80.25" customHeight="1" x14ac:dyDescent="0.2">
      <c r="A154" s="132">
        <v>2527245</v>
      </c>
      <c r="B154" s="27" t="s">
        <v>256</v>
      </c>
      <c r="C154" s="28">
        <v>65188</v>
      </c>
      <c r="D154" s="28">
        <v>0</v>
      </c>
      <c r="E154" s="28">
        <v>65188</v>
      </c>
      <c r="F154" s="28">
        <v>35190</v>
      </c>
      <c r="G154" s="28">
        <v>26680</v>
      </c>
      <c r="H154" s="28">
        <f t="shared" si="26"/>
        <v>61870</v>
      </c>
      <c r="I154" s="72">
        <f t="shared" ref="I154" si="59">H154/E154%</f>
        <v>94.910106154506963</v>
      </c>
      <c r="J154" s="72">
        <f t="shared" ref="J154" si="60">D154+H154</f>
        <v>61870</v>
      </c>
      <c r="K154" s="72">
        <f>J154/C154%</f>
        <v>94.910106154506963</v>
      </c>
    </row>
    <row r="155" spans="1:12" ht="39.75" customHeight="1" x14ac:dyDescent="0.2">
      <c r="A155" s="29"/>
      <c r="B155" s="49" t="s">
        <v>216</v>
      </c>
      <c r="C155" s="49"/>
      <c r="D155" s="31">
        <f t="shared" ref="D155" si="61">+D156+D157</f>
        <v>24000</v>
      </c>
      <c r="E155" s="31">
        <f>+E156+E157</f>
        <v>394246</v>
      </c>
      <c r="F155" s="31">
        <f t="shared" ref="F155:G155" si="62">+F156+F157</f>
        <v>355248</v>
      </c>
      <c r="G155" s="31">
        <f t="shared" si="62"/>
        <v>37911</v>
      </c>
      <c r="H155" s="31">
        <f t="shared" si="26"/>
        <v>393159</v>
      </c>
      <c r="I155" s="50">
        <f t="shared" si="55"/>
        <v>99.724283822790852</v>
      </c>
      <c r="J155" s="50">
        <f t="shared" si="56"/>
        <v>417159</v>
      </c>
      <c r="K155" s="49"/>
    </row>
    <row r="156" spans="1:12" ht="92.25" customHeight="1" x14ac:dyDescent="0.2">
      <c r="A156" s="29">
        <v>2493578</v>
      </c>
      <c r="B156" s="27" t="s">
        <v>217</v>
      </c>
      <c r="C156" s="28">
        <v>18440000</v>
      </c>
      <c r="D156" s="28">
        <v>24000</v>
      </c>
      <c r="E156" s="28">
        <v>230546</v>
      </c>
      <c r="F156" s="28">
        <v>192248</v>
      </c>
      <c r="G156" s="28">
        <v>37911</v>
      </c>
      <c r="H156" s="28">
        <f t="shared" si="26"/>
        <v>230159</v>
      </c>
      <c r="I156" s="72">
        <f t="shared" ref="I156" si="63">H156/E156%</f>
        <v>99.832137621125497</v>
      </c>
      <c r="J156" s="72">
        <f t="shared" ref="J156" si="64">D156+H156</f>
        <v>254159</v>
      </c>
      <c r="K156" s="72">
        <f>J156/C156%</f>
        <v>1.3783026030368764</v>
      </c>
    </row>
    <row r="157" spans="1:12" ht="83.25" customHeight="1" x14ac:dyDescent="0.2">
      <c r="A157" s="29">
        <v>2522071</v>
      </c>
      <c r="B157" s="27" t="s">
        <v>228</v>
      </c>
      <c r="C157" s="28">
        <v>163700</v>
      </c>
      <c r="D157" s="28">
        <v>0</v>
      </c>
      <c r="E157" s="28">
        <v>163700</v>
      </c>
      <c r="F157" s="28">
        <v>163000</v>
      </c>
      <c r="G157" s="28"/>
      <c r="H157" s="28">
        <f t="shared" si="26"/>
        <v>163000</v>
      </c>
      <c r="I157" s="72">
        <f t="shared" ref="I157" si="65">H157/E157%</f>
        <v>99.572388515577273</v>
      </c>
      <c r="J157" s="72">
        <f t="shared" ref="J157" si="66">D157+H157</f>
        <v>163000</v>
      </c>
      <c r="K157" s="72">
        <f>J157/C157%</f>
        <v>99.572388515577273</v>
      </c>
    </row>
    <row r="158" spans="1:12" ht="39.75" customHeight="1" x14ac:dyDescent="0.2">
      <c r="A158" s="29"/>
      <c r="B158" s="49" t="s">
        <v>102</v>
      </c>
      <c r="C158" s="49"/>
      <c r="D158" s="31">
        <f>SUM(D159:D162)</f>
        <v>0</v>
      </c>
      <c r="E158" s="31">
        <f>SUM(E159:E162)</f>
        <v>462522</v>
      </c>
      <c r="F158" s="31">
        <f t="shared" ref="F158:G158" si="67">SUM(F159:F162)</f>
        <v>64400</v>
      </c>
      <c r="G158" s="31">
        <f t="shared" si="67"/>
        <v>271540</v>
      </c>
      <c r="H158" s="31">
        <f t="shared" si="26"/>
        <v>335940</v>
      </c>
      <c r="I158" s="50">
        <f t="shared" ref="I158:I159" si="68">H158/E158%</f>
        <v>72.632220737608151</v>
      </c>
      <c r="J158" s="50">
        <f t="shared" ref="J158:J159" si="69">D158+H158</f>
        <v>335940</v>
      </c>
      <c r="K158" s="49"/>
    </row>
    <row r="159" spans="1:12" ht="71.25" customHeight="1" x14ac:dyDescent="0.2">
      <c r="A159" s="29">
        <v>2511592</v>
      </c>
      <c r="B159" s="27" t="s">
        <v>103</v>
      </c>
      <c r="C159" s="28">
        <v>76300</v>
      </c>
      <c r="D159" s="28">
        <v>0</v>
      </c>
      <c r="E159" s="28">
        <v>64400</v>
      </c>
      <c r="F159" s="28">
        <v>64400</v>
      </c>
      <c r="G159" s="28"/>
      <c r="H159" s="28">
        <f t="shared" si="26"/>
        <v>64400</v>
      </c>
      <c r="I159" s="72">
        <f t="shared" si="68"/>
        <v>100</v>
      </c>
      <c r="J159" s="72">
        <f t="shared" si="69"/>
        <v>64400</v>
      </c>
      <c r="K159" s="72">
        <f>J159/C159%</f>
        <v>84.403669724770637</v>
      </c>
    </row>
    <row r="160" spans="1:12" ht="71.25" customHeight="1" x14ac:dyDescent="0.2">
      <c r="A160" s="29">
        <v>2516061</v>
      </c>
      <c r="B160" s="27" t="s">
        <v>276</v>
      </c>
      <c r="C160" s="28">
        <v>35120</v>
      </c>
      <c r="D160" s="28">
        <v>0</v>
      </c>
      <c r="E160" s="28">
        <v>13122</v>
      </c>
      <c r="F160" s="28">
        <v>0</v>
      </c>
      <c r="G160" s="28">
        <v>12000</v>
      </c>
      <c r="H160" s="28">
        <f t="shared" si="26"/>
        <v>12000</v>
      </c>
      <c r="I160" s="72">
        <f t="shared" ref="I160:I162" si="70">H160/E160%</f>
        <v>91.449474165523554</v>
      </c>
      <c r="J160" s="72">
        <f t="shared" ref="J160:J162" si="71">D160+H160</f>
        <v>12000</v>
      </c>
      <c r="K160" s="72">
        <f t="shared" ref="K160:K162" si="72">J160/C160%</f>
        <v>34.168564920273347</v>
      </c>
    </row>
    <row r="161" spans="1:11" ht="81" customHeight="1" x14ac:dyDescent="0.2">
      <c r="A161" s="29">
        <v>2523807</v>
      </c>
      <c r="B161" s="27" t="s">
        <v>277</v>
      </c>
      <c r="C161" s="28">
        <v>534000</v>
      </c>
      <c r="D161" s="28">
        <v>0</v>
      </c>
      <c r="E161" s="28">
        <v>89000</v>
      </c>
      <c r="F161" s="28">
        <v>0</v>
      </c>
      <c r="G161" s="28">
        <v>87000</v>
      </c>
      <c r="H161" s="28">
        <f t="shared" si="26"/>
        <v>87000</v>
      </c>
      <c r="I161" s="72">
        <f t="shared" si="70"/>
        <v>97.752808988764045</v>
      </c>
      <c r="J161" s="72">
        <f t="shared" si="71"/>
        <v>87000</v>
      </c>
      <c r="K161" s="72">
        <f t="shared" si="72"/>
        <v>16.292134831460675</v>
      </c>
    </row>
    <row r="162" spans="1:11" ht="105" customHeight="1" x14ac:dyDescent="0.2">
      <c r="A162" s="29">
        <v>2528552</v>
      </c>
      <c r="B162" s="27" t="s">
        <v>278</v>
      </c>
      <c r="C162" s="28">
        <v>568000</v>
      </c>
      <c r="D162" s="28">
        <v>0</v>
      </c>
      <c r="E162" s="28">
        <v>296000</v>
      </c>
      <c r="F162" s="28">
        <v>0</v>
      </c>
      <c r="G162" s="28">
        <v>172540</v>
      </c>
      <c r="H162" s="28">
        <f t="shared" si="26"/>
        <v>172540</v>
      </c>
      <c r="I162" s="72">
        <f t="shared" si="70"/>
        <v>58.29054054054054</v>
      </c>
      <c r="J162" s="72">
        <f t="shared" si="71"/>
        <v>172540</v>
      </c>
      <c r="K162" s="72">
        <f t="shared" si="72"/>
        <v>30.37676056338028</v>
      </c>
    </row>
    <row r="163" spans="1:11" ht="26.25" customHeight="1" x14ac:dyDescent="0.2">
      <c r="A163" s="27"/>
      <c r="B163" s="49" t="s">
        <v>40</v>
      </c>
      <c r="C163" s="31"/>
      <c r="D163" s="103">
        <f>SUM(D164:D169)</f>
        <v>23092296.07</v>
      </c>
      <c r="E163" s="103">
        <f>SUM(E164:E169)</f>
        <v>7565458</v>
      </c>
      <c r="F163" s="103">
        <f t="shared" ref="F163:G163" si="73">SUM(F164:F169)</f>
        <v>4588566.75</v>
      </c>
      <c r="G163" s="103">
        <f t="shared" si="73"/>
        <v>2254430</v>
      </c>
      <c r="H163" s="31">
        <f t="shared" si="26"/>
        <v>6842996.75</v>
      </c>
      <c r="I163" s="50">
        <f t="shared" si="1"/>
        <v>90.450528573418822</v>
      </c>
      <c r="J163" s="50">
        <f t="shared" si="44"/>
        <v>29935292.82</v>
      </c>
      <c r="K163" s="31"/>
    </row>
    <row r="164" spans="1:11" ht="54" customHeight="1" x14ac:dyDescent="0.2">
      <c r="A164" s="29">
        <v>2178583</v>
      </c>
      <c r="B164" s="27" t="s">
        <v>28</v>
      </c>
      <c r="C164" s="28">
        <v>19445338.510000002</v>
      </c>
      <c r="D164" s="28">
        <v>18439293.32</v>
      </c>
      <c r="E164" s="28">
        <v>798800</v>
      </c>
      <c r="F164" s="28">
        <v>798799.75</v>
      </c>
      <c r="G164" s="28"/>
      <c r="H164" s="28">
        <f t="shared" si="26"/>
        <v>798799.75</v>
      </c>
      <c r="I164" s="72">
        <f t="shared" si="1"/>
        <v>99.999968703054577</v>
      </c>
      <c r="J164" s="72">
        <f t="shared" si="44"/>
        <v>19238093.07</v>
      </c>
      <c r="K164" s="72">
        <f>J164/C164%</f>
        <v>98.934215313899401</v>
      </c>
    </row>
    <row r="165" spans="1:11" ht="54" customHeight="1" x14ac:dyDescent="0.2">
      <c r="A165" s="29">
        <v>2297121</v>
      </c>
      <c r="B165" s="27" t="s">
        <v>81</v>
      </c>
      <c r="C165" s="28">
        <v>6948291.1100000003</v>
      </c>
      <c r="D165" s="28">
        <v>2232180.89</v>
      </c>
      <c r="E165" s="28">
        <v>3307580</v>
      </c>
      <c r="F165" s="28">
        <v>2049962</v>
      </c>
      <c r="G165" s="28">
        <v>579728</v>
      </c>
      <c r="H165" s="28">
        <f t="shared" si="26"/>
        <v>2629690</v>
      </c>
      <c r="I165" s="72">
        <f t="shared" ref="I165:I171" si="74">H165/E165%</f>
        <v>79.504955284528265</v>
      </c>
      <c r="J165" s="72">
        <f t="shared" ref="J165:J171" si="75">D165+H165</f>
        <v>4861870.8900000006</v>
      </c>
      <c r="K165" s="72">
        <f t="shared" ref="K165:K169" si="76">J165/C165%</f>
        <v>69.972181836232835</v>
      </c>
    </row>
    <row r="166" spans="1:11" ht="180.75" customHeight="1" x14ac:dyDescent="0.2">
      <c r="A166" s="29">
        <v>2426382</v>
      </c>
      <c r="B166" s="27" t="s">
        <v>279</v>
      </c>
      <c r="C166" s="28">
        <v>2852613</v>
      </c>
      <c r="D166" s="28">
        <v>925887</v>
      </c>
      <c r="E166" s="28">
        <v>502255</v>
      </c>
      <c r="F166" s="28">
        <v>0</v>
      </c>
      <c r="G166" s="28">
        <v>484022</v>
      </c>
      <c r="H166" s="28">
        <f t="shared" si="26"/>
        <v>484022</v>
      </c>
      <c r="I166" s="72">
        <f t="shared" ref="I166" si="77">H166/E166%</f>
        <v>96.3697723268061</v>
      </c>
      <c r="J166" s="72">
        <f t="shared" ref="J166" si="78">D166+H166</f>
        <v>1409909</v>
      </c>
      <c r="K166" s="72">
        <f t="shared" ref="K166" si="79">J166/C166%</f>
        <v>49.425176145519913</v>
      </c>
    </row>
    <row r="167" spans="1:11" ht="180.75" customHeight="1" x14ac:dyDescent="0.2">
      <c r="A167" s="29">
        <v>2459101</v>
      </c>
      <c r="B167" s="27" t="s">
        <v>354</v>
      </c>
      <c r="C167" s="28">
        <v>2300092.5499999998</v>
      </c>
      <c r="D167" s="28">
        <v>1494934.86</v>
      </c>
      <c r="E167" s="28">
        <v>639708</v>
      </c>
      <c r="F167" s="28"/>
      <c r="G167" s="28">
        <v>616966</v>
      </c>
      <c r="H167" s="28">
        <f t="shared" si="26"/>
        <v>616966</v>
      </c>
      <c r="I167" s="72">
        <f t="shared" ref="I167" si="80">H167/E167%</f>
        <v>96.444940504105006</v>
      </c>
      <c r="J167" s="72">
        <f t="shared" ref="J167" si="81">D167+H167</f>
        <v>2111900.8600000003</v>
      </c>
      <c r="K167" s="72">
        <f t="shared" ref="K167" si="82">J167/C167%</f>
        <v>91.81808184196764</v>
      </c>
    </row>
    <row r="168" spans="1:11" ht="186" customHeight="1" x14ac:dyDescent="0.2">
      <c r="A168" s="29">
        <v>2467215</v>
      </c>
      <c r="B168" s="27" t="s">
        <v>85</v>
      </c>
      <c r="C168" s="28">
        <v>1174200</v>
      </c>
      <c r="D168" s="28">
        <v>0</v>
      </c>
      <c r="E168" s="28">
        <v>1174115</v>
      </c>
      <c r="F168" s="28">
        <v>596805</v>
      </c>
      <c r="G168" s="28">
        <v>573714</v>
      </c>
      <c r="H168" s="28">
        <f t="shared" si="26"/>
        <v>1170519</v>
      </c>
      <c r="I168" s="72">
        <f t="shared" si="74"/>
        <v>99.693726764414052</v>
      </c>
      <c r="J168" s="72">
        <f t="shared" si="75"/>
        <v>1170519</v>
      </c>
      <c r="K168" s="72">
        <f t="shared" si="76"/>
        <v>99.686509964230964</v>
      </c>
    </row>
    <row r="169" spans="1:11" ht="118.5" customHeight="1" x14ac:dyDescent="0.2">
      <c r="A169" s="29">
        <v>2467266</v>
      </c>
      <c r="B169" s="27" t="s">
        <v>82</v>
      </c>
      <c r="C169" s="28">
        <v>1832530.91</v>
      </c>
      <c r="D169" s="28">
        <v>0</v>
      </c>
      <c r="E169" s="28">
        <v>1143000</v>
      </c>
      <c r="F169" s="28">
        <v>1143000</v>
      </c>
      <c r="G169" s="28"/>
      <c r="H169" s="28">
        <f t="shared" si="26"/>
        <v>1143000</v>
      </c>
      <c r="I169" s="72">
        <f t="shared" si="74"/>
        <v>100</v>
      </c>
      <c r="J169" s="72">
        <f t="shared" si="75"/>
        <v>1143000</v>
      </c>
      <c r="K169" s="72">
        <f t="shared" si="76"/>
        <v>62.372754192724642</v>
      </c>
    </row>
    <row r="170" spans="1:11" ht="32.25" customHeight="1" x14ac:dyDescent="0.2">
      <c r="A170" s="27"/>
      <c r="B170" s="49" t="s">
        <v>104</v>
      </c>
      <c r="C170" s="31"/>
      <c r="D170" s="31">
        <f t="shared" ref="D170" si="83">SUM(D171:D173)</f>
        <v>0</v>
      </c>
      <c r="E170" s="31">
        <f>SUM(E171:E173)</f>
        <v>602986</v>
      </c>
      <c r="F170" s="31">
        <f t="shared" ref="F170:G170" si="84">SUM(F171:F173)</f>
        <v>27986</v>
      </c>
      <c r="G170" s="31">
        <f t="shared" si="84"/>
        <v>570000</v>
      </c>
      <c r="H170" s="31">
        <f t="shared" si="26"/>
        <v>597986</v>
      </c>
      <c r="I170" s="50">
        <f t="shared" si="74"/>
        <v>99.170793351752778</v>
      </c>
      <c r="J170" s="50">
        <f t="shared" si="75"/>
        <v>597986</v>
      </c>
      <c r="K170" s="31"/>
    </row>
    <row r="171" spans="1:11" ht="67.5" customHeight="1" x14ac:dyDescent="0.2">
      <c r="A171" s="29">
        <v>2512474</v>
      </c>
      <c r="B171" s="27" t="s">
        <v>105</v>
      </c>
      <c r="C171" s="28">
        <v>27986</v>
      </c>
      <c r="D171" s="28">
        <v>0</v>
      </c>
      <c r="E171" s="28">
        <v>27986</v>
      </c>
      <c r="F171" s="28">
        <v>27986</v>
      </c>
      <c r="G171" s="28"/>
      <c r="H171" s="28">
        <f t="shared" si="26"/>
        <v>27986</v>
      </c>
      <c r="I171" s="72">
        <f t="shared" si="74"/>
        <v>100</v>
      </c>
      <c r="J171" s="72">
        <f t="shared" si="75"/>
        <v>27986</v>
      </c>
      <c r="K171" s="72">
        <f t="shared" ref="K171" si="85">J171/C171%</f>
        <v>100</v>
      </c>
    </row>
    <row r="172" spans="1:11" ht="67.5" customHeight="1" x14ac:dyDescent="0.2">
      <c r="A172" s="29">
        <v>2520063</v>
      </c>
      <c r="B172" s="27" t="s">
        <v>218</v>
      </c>
      <c r="C172" s="28">
        <v>295000</v>
      </c>
      <c r="D172" s="28">
        <v>0</v>
      </c>
      <c r="E172" s="28">
        <v>295000</v>
      </c>
      <c r="F172" s="28">
        <v>0</v>
      </c>
      <c r="G172" s="28">
        <v>295000</v>
      </c>
      <c r="H172" s="28">
        <f t="shared" si="26"/>
        <v>295000</v>
      </c>
      <c r="I172" s="72">
        <f t="shared" ref="I172:I178" si="86">H172/E172%</f>
        <v>100</v>
      </c>
      <c r="J172" s="72">
        <f t="shared" ref="J172:J178" si="87">D172+H172</f>
        <v>295000</v>
      </c>
      <c r="K172" s="72">
        <f t="shared" ref="K172" si="88">J172/C172%</f>
        <v>100</v>
      </c>
    </row>
    <row r="173" spans="1:11" ht="67.5" customHeight="1" x14ac:dyDescent="0.2">
      <c r="A173" s="132">
        <v>2525579</v>
      </c>
      <c r="B173" s="27" t="s">
        <v>257</v>
      </c>
      <c r="C173" s="28">
        <v>275000</v>
      </c>
      <c r="D173" s="28">
        <v>0</v>
      </c>
      <c r="E173" s="28">
        <v>280000</v>
      </c>
      <c r="F173" s="28">
        <v>0</v>
      </c>
      <c r="G173" s="28">
        <v>275000</v>
      </c>
      <c r="H173" s="28">
        <f t="shared" si="26"/>
        <v>275000</v>
      </c>
      <c r="I173" s="72">
        <f t="shared" ref="I173" si="89">H173/E173%</f>
        <v>98.214285714285708</v>
      </c>
      <c r="J173" s="72">
        <f t="shared" ref="J173" si="90">D173+H173</f>
        <v>275000</v>
      </c>
      <c r="K173" s="72">
        <f t="shared" ref="K173" si="91">J173/C173%</f>
        <v>100</v>
      </c>
    </row>
    <row r="174" spans="1:11" ht="32.25" customHeight="1" x14ac:dyDescent="0.2">
      <c r="A174" s="27"/>
      <c r="B174" s="49" t="s">
        <v>280</v>
      </c>
      <c r="C174" s="31"/>
      <c r="D174" s="31">
        <f>D175</f>
        <v>0</v>
      </c>
      <c r="E174" s="31">
        <f>E175</f>
        <v>24013</v>
      </c>
      <c r="F174" s="31">
        <f t="shared" ref="F174:G174" si="92">F175</f>
        <v>24013</v>
      </c>
      <c r="G174" s="31">
        <f t="shared" si="92"/>
        <v>0</v>
      </c>
      <c r="H174" s="31">
        <f t="shared" si="26"/>
        <v>24013</v>
      </c>
      <c r="I174" s="50"/>
      <c r="J174" s="50"/>
      <c r="K174" s="31"/>
    </row>
    <row r="175" spans="1:11" ht="82.5" customHeight="1" x14ac:dyDescent="0.2">
      <c r="A175" s="132">
        <v>2511995</v>
      </c>
      <c r="B175" s="27" t="s">
        <v>281</v>
      </c>
      <c r="C175" s="28">
        <v>24013</v>
      </c>
      <c r="D175" s="28">
        <v>0</v>
      </c>
      <c r="E175" s="28">
        <v>24013</v>
      </c>
      <c r="F175" s="28">
        <v>24013</v>
      </c>
      <c r="G175" s="28"/>
      <c r="H175" s="28">
        <f t="shared" si="26"/>
        <v>24013</v>
      </c>
      <c r="I175" s="72">
        <f t="shared" ref="I175" si="93">H175/E175%</f>
        <v>100</v>
      </c>
      <c r="J175" s="72">
        <f t="shared" ref="J175" si="94">D175+H175</f>
        <v>24013</v>
      </c>
      <c r="K175" s="72">
        <f t="shared" ref="K175" si="95">J175/C175%</f>
        <v>100</v>
      </c>
    </row>
    <row r="176" spans="1:11" ht="32.25" customHeight="1" x14ac:dyDescent="0.2">
      <c r="A176" s="27"/>
      <c r="B176" s="49" t="s">
        <v>229</v>
      </c>
      <c r="C176" s="31"/>
      <c r="D176" s="31">
        <f t="shared" ref="D176" si="96">SUM(D177:D178)</f>
        <v>0</v>
      </c>
      <c r="E176" s="31">
        <f>SUM(E177:E178)</f>
        <v>140500</v>
      </c>
      <c r="F176" s="31">
        <f t="shared" ref="F176:G176" si="97">SUM(F177:F178)</f>
        <v>0</v>
      </c>
      <c r="G176" s="31">
        <f t="shared" si="97"/>
        <v>99450</v>
      </c>
      <c r="H176" s="31">
        <f t="shared" si="26"/>
        <v>99450</v>
      </c>
      <c r="I176" s="50">
        <f t="shared" si="86"/>
        <v>70.782918149466198</v>
      </c>
      <c r="J176" s="50">
        <f t="shared" si="87"/>
        <v>99450</v>
      </c>
      <c r="K176" s="31"/>
    </row>
    <row r="177" spans="1:12" ht="67.5" customHeight="1" x14ac:dyDescent="0.2">
      <c r="A177" s="29">
        <v>2521161</v>
      </c>
      <c r="B177" s="27" t="s">
        <v>230</v>
      </c>
      <c r="C177" s="28">
        <v>22650.1</v>
      </c>
      <c r="D177" s="28">
        <v>0</v>
      </c>
      <c r="E177" s="28">
        <v>22651</v>
      </c>
      <c r="F177" s="28">
        <v>0</v>
      </c>
      <c r="G177" s="28">
        <v>22650</v>
      </c>
      <c r="H177" s="28">
        <f t="shared" si="26"/>
        <v>22650</v>
      </c>
      <c r="I177" s="72">
        <f t="shared" si="86"/>
        <v>99.995585183877097</v>
      </c>
      <c r="J177" s="72">
        <f t="shared" si="87"/>
        <v>22650</v>
      </c>
      <c r="K177" s="72">
        <f t="shared" ref="K177:K178" si="98">J177/C177%</f>
        <v>99.999558500845481</v>
      </c>
    </row>
    <row r="178" spans="1:12" ht="102" customHeight="1" x14ac:dyDescent="0.2">
      <c r="A178" s="29">
        <v>2521299</v>
      </c>
      <c r="B178" s="27" t="s">
        <v>231</v>
      </c>
      <c r="C178" s="28">
        <v>76800</v>
      </c>
      <c r="D178" s="28">
        <v>0</v>
      </c>
      <c r="E178" s="28">
        <v>117849</v>
      </c>
      <c r="F178" s="28">
        <v>0</v>
      </c>
      <c r="G178" s="28">
        <v>76800</v>
      </c>
      <c r="H178" s="28">
        <f t="shared" si="26"/>
        <v>76800</v>
      </c>
      <c r="I178" s="72">
        <f t="shared" si="86"/>
        <v>65.168138889596008</v>
      </c>
      <c r="J178" s="72">
        <f t="shared" si="87"/>
        <v>76800</v>
      </c>
      <c r="K178" s="72">
        <f t="shared" si="98"/>
        <v>100</v>
      </c>
    </row>
    <row r="179" spans="1:12" ht="29.25" customHeight="1" x14ac:dyDescent="0.2">
      <c r="A179" s="32"/>
      <c r="B179" s="86" t="s">
        <v>41</v>
      </c>
      <c r="C179" s="30"/>
      <c r="D179" s="31">
        <f>SUM(D180:D260)</f>
        <v>541714082.96000004</v>
      </c>
      <c r="E179" s="31">
        <f>SUM(E180:E260)</f>
        <v>497423447</v>
      </c>
      <c r="F179" s="31">
        <f t="shared" ref="F179:G179" si="99">SUM(F180:F260)</f>
        <v>206632011.82999995</v>
      </c>
      <c r="G179" s="31">
        <f t="shared" si="99"/>
        <v>32803964</v>
      </c>
      <c r="H179" s="31">
        <f t="shared" si="26"/>
        <v>239435975.82999995</v>
      </c>
      <c r="I179" s="50">
        <f t="shared" ref="I179:I289" si="100">H179/E179%</f>
        <v>48.135241166064283</v>
      </c>
      <c r="J179" s="50">
        <f t="shared" ref="J179:J222" si="101">D179+H179</f>
        <v>781150058.78999996</v>
      </c>
      <c r="K179" s="68"/>
      <c r="L179" s="131"/>
    </row>
    <row r="180" spans="1:12" ht="28.5" customHeight="1" x14ac:dyDescent="0.2">
      <c r="A180" s="29"/>
      <c r="B180" s="27" t="s">
        <v>29</v>
      </c>
      <c r="C180" s="28"/>
      <c r="D180" s="28"/>
      <c r="E180" s="28">
        <v>1032659</v>
      </c>
      <c r="F180" s="28">
        <v>750654</v>
      </c>
      <c r="G180" s="28">
        <v>175000</v>
      </c>
      <c r="H180" s="28">
        <f t="shared" si="26"/>
        <v>925654</v>
      </c>
      <c r="I180" s="72">
        <f t="shared" ref="I180:I185" si="102">H180/E180%</f>
        <v>89.637915323451395</v>
      </c>
      <c r="J180" s="72">
        <f t="shared" ref="J180:J185" si="103">D180+H180</f>
        <v>925654</v>
      </c>
      <c r="K180" s="72"/>
    </row>
    <row r="181" spans="1:12" ht="78.75" customHeight="1" x14ac:dyDescent="0.2">
      <c r="A181" s="29">
        <v>2088618</v>
      </c>
      <c r="B181" s="27" t="s">
        <v>106</v>
      </c>
      <c r="C181" s="28">
        <v>28004259</v>
      </c>
      <c r="D181" s="28">
        <v>26980239</v>
      </c>
      <c r="E181" s="28">
        <v>351368</v>
      </c>
      <c r="F181" s="28">
        <v>351367.03</v>
      </c>
      <c r="G181" s="28"/>
      <c r="H181" s="28">
        <f t="shared" si="26"/>
        <v>351367.03</v>
      </c>
      <c r="I181" s="72">
        <f t="shared" si="102"/>
        <v>99.999723936158119</v>
      </c>
      <c r="J181" s="72">
        <f t="shared" si="103"/>
        <v>27331606.030000001</v>
      </c>
      <c r="K181" s="72">
        <f t="shared" ref="K181" si="104">J181/C181%</f>
        <v>97.598033320574558</v>
      </c>
    </row>
    <row r="182" spans="1:12" ht="54" customHeight="1" x14ac:dyDescent="0.2">
      <c r="A182" s="29">
        <v>2089754</v>
      </c>
      <c r="B182" s="27" t="s">
        <v>107</v>
      </c>
      <c r="C182" s="28"/>
      <c r="D182" s="28">
        <v>7172309</v>
      </c>
      <c r="E182" s="28">
        <v>9111086</v>
      </c>
      <c r="F182" s="28">
        <v>2513791</v>
      </c>
      <c r="G182" s="28">
        <v>760953</v>
      </c>
      <c r="H182" s="28">
        <f t="shared" si="26"/>
        <v>3274744</v>
      </c>
      <c r="I182" s="72">
        <f t="shared" ref="I182" si="105">H182/E182%</f>
        <v>35.942411255913946</v>
      </c>
      <c r="J182" s="72">
        <f t="shared" ref="J182" si="106">D182+H182</f>
        <v>10447053</v>
      </c>
      <c r="K182" s="72"/>
    </row>
    <row r="183" spans="1:12" ht="51" customHeight="1" x14ac:dyDescent="0.2">
      <c r="A183" s="29">
        <v>2094808</v>
      </c>
      <c r="B183" s="27" t="s">
        <v>98</v>
      </c>
      <c r="C183" s="28"/>
      <c r="D183" s="28">
        <v>9762816.8100000005</v>
      </c>
      <c r="E183" s="28">
        <v>113892086</v>
      </c>
      <c r="F183" s="28">
        <v>3908337.0700000003</v>
      </c>
      <c r="G183" s="28">
        <v>13064717</v>
      </c>
      <c r="H183" s="28">
        <f t="shared" si="26"/>
        <v>16973054.07</v>
      </c>
      <c r="I183" s="72">
        <f t="shared" si="102"/>
        <v>14.902751074381058</v>
      </c>
      <c r="J183" s="72">
        <f t="shared" si="103"/>
        <v>26735870.880000003</v>
      </c>
      <c r="K183" s="72"/>
    </row>
    <row r="184" spans="1:12" ht="67.5" customHeight="1" x14ac:dyDescent="0.2">
      <c r="A184" s="132">
        <v>2183907</v>
      </c>
      <c r="B184" s="27" t="s">
        <v>202</v>
      </c>
      <c r="C184" s="129">
        <v>215971738.24000001</v>
      </c>
      <c r="D184" s="28">
        <v>64883577.060000002</v>
      </c>
      <c r="E184" s="28">
        <v>1299376</v>
      </c>
      <c r="F184" s="28">
        <v>1070487.6099999999</v>
      </c>
      <c r="G184" s="28">
        <v>39529</v>
      </c>
      <c r="H184" s="28">
        <f t="shared" si="26"/>
        <v>1110016.6099999999</v>
      </c>
      <c r="I184" s="72">
        <f t="shared" si="102"/>
        <v>85.42689798795729</v>
      </c>
      <c r="J184" s="72">
        <f t="shared" si="103"/>
        <v>65993593.670000002</v>
      </c>
      <c r="K184" s="72">
        <f t="shared" ref="K184:K185" si="107">J184/C184%</f>
        <v>30.556587731244814</v>
      </c>
    </row>
    <row r="185" spans="1:12" ht="60.75" customHeight="1" x14ac:dyDescent="0.2">
      <c r="A185" s="29">
        <v>2194935</v>
      </c>
      <c r="B185" s="27" t="s">
        <v>219</v>
      </c>
      <c r="C185" s="129">
        <v>188445190.5</v>
      </c>
      <c r="D185" s="28">
        <v>0</v>
      </c>
      <c r="E185" s="28">
        <v>7631251</v>
      </c>
      <c r="F185" s="28">
        <v>7389544.5699999994</v>
      </c>
      <c r="G185" s="28">
        <v>233444</v>
      </c>
      <c r="H185" s="28">
        <f t="shared" si="26"/>
        <v>7622988.5699999994</v>
      </c>
      <c r="I185" s="72">
        <f t="shared" si="102"/>
        <v>99.891729023196845</v>
      </c>
      <c r="J185" s="72">
        <f t="shared" si="103"/>
        <v>7622988.5699999994</v>
      </c>
      <c r="K185" s="72">
        <f t="shared" si="107"/>
        <v>4.0452019761151714</v>
      </c>
    </row>
    <row r="186" spans="1:12" ht="69" customHeight="1" x14ac:dyDescent="0.2">
      <c r="A186" s="29">
        <v>2250037</v>
      </c>
      <c r="B186" s="112" t="s">
        <v>65</v>
      </c>
      <c r="C186" s="28">
        <v>40719194.479999997</v>
      </c>
      <c r="D186" s="28">
        <v>34361277.030000001</v>
      </c>
      <c r="E186" s="28">
        <v>3914955</v>
      </c>
      <c r="F186" s="28">
        <v>1652285.11</v>
      </c>
      <c r="G186" s="28">
        <v>529754</v>
      </c>
      <c r="H186" s="28">
        <f t="shared" si="26"/>
        <v>2182039.1100000003</v>
      </c>
      <c r="I186" s="72">
        <f t="shared" si="100"/>
        <v>55.735994666605365</v>
      </c>
      <c r="J186" s="72">
        <f t="shared" si="101"/>
        <v>36543316.140000001</v>
      </c>
      <c r="K186" s="72">
        <f t="shared" ref="K186:K222" si="108">J186/C186%</f>
        <v>89.74469315189657</v>
      </c>
    </row>
    <row r="187" spans="1:12" ht="53.25" customHeight="1" x14ac:dyDescent="0.2">
      <c r="A187" s="29">
        <v>2284722</v>
      </c>
      <c r="B187" s="112" t="s">
        <v>14</v>
      </c>
      <c r="C187" s="28">
        <v>72180765.040000007</v>
      </c>
      <c r="D187" s="28">
        <v>63342467.799999997</v>
      </c>
      <c r="E187" s="28">
        <v>7296951</v>
      </c>
      <c r="F187" s="28">
        <v>5374566.0700000003</v>
      </c>
      <c r="G187" s="28">
        <v>121094</v>
      </c>
      <c r="H187" s="28">
        <f t="shared" si="26"/>
        <v>5495660.0700000003</v>
      </c>
      <c r="I187" s="72">
        <f t="shared" si="100"/>
        <v>75.314471345634644</v>
      </c>
      <c r="J187" s="72">
        <f t="shared" si="101"/>
        <v>68838127.870000005</v>
      </c>
      <c r="K187" s="72">
        <f t="shared" si="108"/>
        <v>95.369074893917201</v>
      </c>
    </row>
    <row r="188" spans="1:12" ht="63" customHeight="1" x14ac:dyDescent="0.2">
      <c r="A188" s="29">
        <v>2285573</v>
      </c>
      <c r="B188" s="27" t="s">
        <v>13</v>
      </c>
      <c r="C188" s="104">
        <v>75359493.790000007</v>
      </c>
      <c r="D188" s="28">
        <v>6460056.6100000003</v>
      </c>
      <c r="E188" s="28">
        <v>17973392</v>
      </c>
      <c r="F188" s="114">
        <v>16424653.91</v>
      </c>
      <c r="G188" s="114">
        <v>823694</v>
      </c>
      <c r="H188" s="114">
        <f t="shared" si="26"/>
        <v>17248347.91</v>
      </c>
      <c r="I188" s="72">
        <f t="shared" si="100"/>
        <v>95.966014150250544</v>
      </c>
      <c r="J188" s="72">
        <f t="shared" si="101"/>
        <v>23708404.52</v>
      </c>
      <c r="K188" s="72">
        <f t="shared" si="108"/>
        <v>31.460408407289542</v>
      </c>
    </row>
    <row r="189" spans="1:12" ht="68.25" customHeight="1" x14ac:dyDescent="0.2">
      <c r="A189" s="29">
        <v>2285839</v>
      </c>
      <c r="B189" s="27" t="s">
        <v>47</v>
      </c>
      <c r="C189" s="104">
        <v>147391356.93000001</v>
      </c>
      <c r="D189" s="28">
        <v>6920862.0700000003</v>
      </c>
      <c r="E189" s="28">
        <v>34422700</v>
      </c>
      <c r="F189" s="28">
        <v>34218718.530000001</v>
      </c>
      <c r="G189" s="28">
        <v>193291</v>
      </c>
      <c r="H189" s="114">
        <f t="shared" si="26"/>
        <v>34412009.530000001</v>
      </c>
      <c r="I189" s="72">
        <f t="shared" si="100"/>
        <v>99.968943545974028</v>
      </c>
      <c r="J189" s="72">
        <f t="shared" si="101"/>
        <v>41332871.600000001</v>
      </c>
      <c r="K189" s="72">
        <f t="shared" si="108"/>
        <v>28.042941228657021</v>
      </c>
    </row>
    <row r="190" spans="1:12" ht="68.25" customHeight="1" x14ac:dyDescent="0.2">
      <c r="A190" s="29">
        <v>2286124</v>
      </c>
      <c r="B190" s="27" t="s">
        <v>220</v>
      </c>
      <c r="C190" s="104">
        <v>192393587.56999999</v>
      </c>
      <c r="D190" s="28">
        <v>0</v>
      </c>
      <c r="E190" s="28">
        <v>248984</v>
      </c>
      <c r="F190" s="28">
        <v>2800</v>
      </c>
      <c r="G190" s="28">
        <v>221453</v>
      </c>
      <c r="H190" s="28">
        <f t="shared" si="26"/>
        <v>224253</v>
      </c>
      <c r="I190" s="72">
        <f t="shared" ref="I190:I191" si="109">H190/E190%</f>
        <v>90.067233235870575</v>
      </c>
      <c r="J190" s="72">
        <f t="shared" ref="J190:J191" si="110">D190+H190</f>
        <v>224253</v>
      </c>
      <c r="K190" s="72">
        <f t="shared" ref="K190:K191" si="111">J190/C190%</f>
        <v>0.11655949807495967</v>
      </c>
    </row>
    <row r="191" spans="1:12" ht="93" customHeight="1" x14ac:dyDescent="0.2">
      <c r="A191" s="29">
        <v>2327370</v>
      </c>
      <c r="B191" s="27" t="s">
        <v>221</v>
      </c>
      <c r="C191" s="104">
        <v>7154778.21</v>
      </c>
      <c r="D191" s="28">
        <v>0</v>
      </c>
      <c r="E191" s="28">
        <v>6566579</v>
      </c>
      <c r="F191" s="28">
        <v>862729.7</v>
      </c>
      <c r="G191" s="28">
        <v>4417542</v>
      </c>
      <c r="H191" s="114">
        <f t="shared" si="26"/>
        <v>5280271.7</v>
      </c>
      <c r="I191" s="72">
        <f t="shared" si="109"/>
        <v>80.411302445306774</v>
      </c>
      <c r="J191" s="72">
        <f t="shared" si="110"/>
        <v>5280271.7</v>
      </c>
      <c r="K191" s="72">
        <f t="shared" si="111"/>
        <v>73.800634275705946</v>
      </c>
    </row>
    <row r="192" spans="1:12" ht="54.75" customHeight="1" x14ac:dyDescent="0.2">
      <c r="A192" s="29">
        <v>2335179</v>
      </c>
      <c r="B192" s="27" t="s">
        <v>15</v>
      </c>
      <c r="C192" s="104">
        <v>130711204.76000001</v>
      </c>
      <c r="D192" s="28">
        <v>31589916.670000002</v>
      </c>
      <c r="E192" s="28">
        <v>14881811</v>
      </c>
      <c r="F192" s="28">
        <v>11261998.09</v>
      </c>
      <c r="G192" s="28">
        <v>3570746</v>
      </c>
      <c r="H192" s="114">
        <f t="shared" si="26"/>
        <v>14832744.09</v>
      </c>
      <c r="I192" s="72">
        <f t="shared" si="100"/>
        <v>99.670289388838498</v>
      </c>
      <c r="J192" s="72">
        <f t="shared" si="101"/>
        <v>46422660.760000005</v>
      </c>
      <c r="K192" s="72">
        <f t="shared" si="108"/>
        <v>35.515440964098723</v>
      </c>
    </row>
    <row r="193" spans="1:11" ht="60.75" customHeight="1" x14ac:dyDescent="0.2">
      <c r="A193" s="29">
        <v>2335476</v>
      </c>
      <c r="B193" s="27" t="s">
        <v>61</v>
      </c>
      <c r="C193" s="104">
        <v>31572595.120000001</v>
      </c>
      <c r="D193" s="28">
        <v>1120936.1599999999</v>
      </c>
      <c r="E193" s="28">
        <v>10463862</v>
      </c>
      <c r="F193" s="28">
        <v>197136.75</v>
      </c>
      <c r="G193" s="28"/>
      <c r="H193" s="28">
        <f t="shared" si="26"/>
        <v>197136.75</v>
      </c>
      <c r="I193" s="72">
        <f t="shared" si="100"/>
        <v>1.8839769675861551</v>
      </c>
      <c r="J193" s="72">
        <f t="shared" si="101"/>
        <v>1318072.9099999999</v>
      </c>
      <c r="K193" s="72">
        <f t="shared" si="108"/>
        <v>4.174737315669856</v>
      </c>
    </row>
    <row r="194" spans="1:11" ht="59.25" customHeight="1" x14ac:dyDescent="0.2">
      <c r="A194" s="29">
        <v>2343128</v>
      </c>
      <c r="B194" s="27" t="s">
        <v>16</v>
      </c>
      <c r="C194" s="104">
        <v>41373950.840000004</v>
      </c>
      <c r="D194" s="28">
        <v>4997793.68</v>
      </c>
      <c r="E194" s="28">
        <v>3562262</v>
      </c>
      <c r="F194" s="28">
        <v>882017.35</v>
      </c>
      <c r="G194" s="28">
        <v>8000</v>
      </c>
      <c r="H194" s="28">
        <f t="shared" si="26"/>
        <v>890017.35</v>
      </c>
      <c r="I194" s="72">
        <f t="shared" si="100"/>
        <v>24.984612305327342</v>
      </c>
      <c r="J194" s="72">
        <f t="shared" si="101"/>
        <v>5887811.0299999993</v>
      </c>
      <c r="K194" s="72">
        <f t="shared" si="108"/>
        <v>14.230719838115412</v>
      </c>
    </row>
    <row r="195" spans="1:11" ht="81.75" customHeight="1" x14ac:dyDescent="0.2">
      <c r="A195" s="29">
        <v>2343407</v>
      </c>
      <c r="B195" s="27" t="s">
        <v>30</v>
      </c>
      <c r="C195" s="104">
        <v>81057820.730000004</v>
      </c>
      <c r="D195" s="28">
        <v>55351965.300000004</v>
      </c>
      <c r="E195" s="28">
        <v>5991563</v>
      </c>
      <c r="F195" s="28">
        <v>3631890.13</v>
      </c>
      <c r="G195" s="28">
        <v>68071</v>
      </c>
      <c r="H195" s="28">
        <f t="shared" si="26"/>
        <v>3699961.13</v>
      </c>
      <c r="I195" s="72">
        <f t="shared" si="100"/>
        <v>61.752853637690201</v>
      </c>
      <c r="J195" s="72">
        <f t="shared" si="101"/>
        <v>59051926.430000007</v>
      </c>
      <c r="K195" s="72">
        <f t="shared" si="108"/>
        <v>72.851608762958662</v>
      </c>
    </row>
    <row r="196" spans="1:11" ht="54.75" customHeight="1" x14ac:dyDescent="0.2">
      <c r="A196" s="29">
        <v>2344420</v>
      </c>
      <c r="B196" s="27" t="s">
        <v>31</v>
      </c>
      <c r="C196" s="104">
        <v>42099377</v>
      </c>
      <c r="D196" s="28">
        <v>16054099.300000001</v>
      </c>
      <c r="E196" s="28">
        <v>4996852</v>
      </c>
      <c r="F196" s="28">
        <v>2996636.68</v>
      </c>
      <c r="G196" s="28">
        <v>705407</v>
      </c>
      <c r="H196" s="28">
        <f t="shared" si="26"/>
        <v>3702043.68</v>
      </c>
      <c r="I196" s="72">
        <f t="shared" si="100"/>
        <v>74.087519102026647</v>
      </c>
      <c r="J196" s="72">
        <f t="shared" si="101"/>
        <v>19756142.98</v>
      </c>
      <c r="K196" s="72">
        <f t="shared" si="108"/>
        <v>46.927399852021566</v>
      </c>
    </row>
    <row r="197" spans="1:11" ht="84.75" customHeight="1" x14ac:dyDescent="0.2">
      <c r="A197" s="29">
        <v>2344910</v>
      </c>
      <c r="B197" s="27" t="s">
        <v>243</v>
      </c>
      <c r="C197" s="104">
        <v>162372097.30000001</v>
      </c>
      <c r="D197" s="28">
        <v>0</v>
      </c>
      <c r="E197" s="28">
        <v>300000</v>
      </c>
      <c r="F197" s="28">
        <v>55000</v>
      </c>
      <c r="G197" s="28">
        <v>49000</v>
      </c>
      <c r="H197" s="28">
        <f t="shared" si="26"/>
        <v>104000</v>
      </c>
      <c r="I197" s="72">
        <f t="shared" ref="I197" si="112">H197/E197%</f>
        <v>34.666666666666664</v>
      </c>
      <c r="J197" s="72">
        <f t="shared" ref="J197" si="113">D197+H197</f>
        <v>104000</v>
      </c>
      <c r="K197" s="72">
        <f t="shared" ref="K197" si="114">J197/C197%</f>
        <v>6.4050413666732864E-2</v>
      </c>
    </row>
    <row r="198" spans="1:11" ht="65.25" customHeight="1" x14ac:dyDescent="0.2">
      <c r="A198" s="29">
        <v>2346750</v>
      </c>
      <c r="B198" s="27" t="s">
        <v>88</v>
      </c>
      <c r="C198" s="104">
        <v>180196048.13</v>
      </c>
      <c r="D198" s="28">
        <v>1355379.57</v>
      </c>
      <c r="E198" s="28">
        <v>859513</v>
      </c>
      <c r="F198" s="28">
        <v>824899.99</v>
      </c>
      <c r="G198" s="28"/>
      <c r="H198" s="28">
        <f t="shared" si="26"/>
        <v>824899.99</v>
      </c>
      <c r="I198" s="72">
        <f t="shared" si="100"/>
        <v>95.972950961765562</v>
      </c>
      <c r="J198" s="72">
        <f t="shared" si="101"/>
        <v>2180279.56</v>
      </c>
      <c r="K198" s="72">
        <f t="shared" si="108"/>
        <v>1.2099485991097136</v>
      </c>
    </row>
    <row r="199" spans="1:11" ht="69" customHeight="1" x14ac:dyDescent="0.2">
      <c r="A199" s="29">
        <v>2354781</v>
      </c>
      <c r="B199" s="27" t="s">
        <v>32</v>
      </c>
      <c r="C199" s="104">
        <v>342912239.07999998</v>
      </c>
      <c r="D199" s="28">
        <v>136910751.75999999</v>
      </c>
      <c r="E199" s="28">
        <v>54737854</v>
      </c>
      <c r="F199" s="28">
        <v>43413671.799999997</v>
      </c>
      <c r="G199" s="28">
        <v>4548614</v>
      </c>
      <c r="H199" s="28">
        <f t="shared" si="26"/>
        <v>47962285.799999997</v>
      </c>
      <c r="I199" s="72">
        <f t="shared" si="100"/>
        <v>87.621786926465902</v>
      </c>
      <c r="J199" s="72">
        <f t="shared" si="101"/>
        <v>184873037.56</v>
      </c>
      <c r="K199" s="72">
        <f t="shared" si="108"/>
        <v>53.91263900524411</v>
      </c>
    </row>
    <row r="200" spans="1:11" ht="57.75" customHeight="1" x14ac:dyDescent="0.2">
      <c r="A200" s="29">
        <v>2372478</v>
      </c>
      <c r="B200" s="27" t="s">
        <v>33</v>
      </c>
      <c r="C200" s="104">
        <v>36876012.670000002</v>
      </c>
      <c r="D200" s="28">
        <v>23744650.34</v>
      </c>
      <c r="E200" s="28">
        <v>6591031</v>
      </c>
      <c r="F200" s="28">
        <v>5130686.76</v>
      </c>
      <c r="G200" s="28">
        <v>38387</v>
      </c>
      <c r="H200" s="28">
        <f t="shared" ref="H200:H263" si="115">SUM(F200:G200)</f>
        <v>5169073.76</v>
      </c>
      <c r="I200" s="72">
        <f t="shared" si="100"/>
        <v>78.425875405532153</v>
      </c>
      <c r="J200" s="72">
        <f t="shared" si="101"/>
        <v>28913724.100000001</v>
      </c>
      <c r="K200" s="72">
        <f t="shared" si="108"/>
        <v>78.407945996619048</v>
      </c>
    </row>
    <row r="201" spans="1:11" ht="64.5" customHeight="1" x14ac:dyDescent="0.2">
      <c r="A201" s="29">
        <v>2381374</v>
      </c>
      <c r="B201" s="27" t="s">
        <v>89</v>
      </c>
      <c r="C201" s="104">
        <v>119876685.40000001</v>
      </c>
      <c r="D201" s="28">
        <v>1223117.1100000001</v>
      </c>
      <c r="E201" s="28">
        <v>317533</v>
      </c>
      <c r="F201" s="28">
        <v>294400</v>
      </c>
      <c r="G201" s="28"/>
      <c r="H201" s="28">
        <f t="shared" si="115"/>
        <v>294400</v>
      </c>
      <c r="I201" s="72">
        <f t="shared" ref="I201:I204" si="116">H201/E201%</f>
        <v>92.714772952732474</v>
      </c>
      <c r="J201" s="72">
        <f t="shared" ref="J201:J204" si="117">D201+H201</f>
        <v>1517517.11</v>
      </c>
      <c r="K201" s="72">
        <f t="shared" ref="K201:K204" si="118">J201/C201%</f>
        <v>1.2658984563482101</v>
      </c>
    </row>
    <row r="202" spans="1:11" ht="64.5" customHeight="1" x14ac:dyDescent="0.2">
      <c r="A202" s="29">
        <v>2386577</v>
      </c>
      <c r="B202" s="27" t="s">
        <v>253</v>
      </c>
      <c r="C202" s="104"/>
      <c r="D202" s="28">
        <v>2891888.68</v>
      </c>
      <c r="E202" s="28">
        <v>25189</v>
      </c>
      <c r="F202" s="28">
        <v>25189</v>
      </c>
      <c r="G202" s="28"/>
      <c r="H202" s="28">
        <f t="shared" si="115"/>
        <v>25189</v>
      </c>
      <c r="I202" s="72">
        <f t="shared" si="116"/>
        <v>100</v>
      </c>
      <c r="J202" s="72">
        <f t="shared" si="117"/>
        <v>2917077.68</v>
      </c>
      <c r="K202" s="72"/>
    </row>
    <row r="203" spans="1:11" ht="64.5" customHeight="1" x14ac:dyDescent="0.2">
      <c r="A203" s="29">
        <v>2409087</v>
      </c>
      <c r="B203" s="27" t="s">
        <v>90</v>
      </c>
      <c r="C203" s="104">
        <v>6026581.2699999996</v>
      </c>
      <c r="D203" s="28">
        <v>324156.15999999997</v>
      </c>
      <c r="E203" s="28">
        <v>5399648</v>
      </c>
      <c r="F203" s="28">
        <v>3975062.63</v>
      </c>
      <c r="G203" s="28">
        <v>156193</v>
      </c>
      <c r="H203" s="28">
        <f t="shared" si="115"/>
        <v>4131255.63</v>
      </c>
      <c r="I203" s="72">
        <f t="shared" si="116"/>
        <v>76.509721189233076</v>
      </c>
      <c r="J203" s="72">
        <f t="shared" si="117"/>
        <v>4455411.79</v>
      </c>
      <c r="K203" s="72">
        <f t="shared" si="118"/>
        <v>73.929340539698728</v>
      </c>
    </row>
    <row r="204" spans="1:11" ht="64.5" customHeight="1" x14ac:dyDescent="0.2">
      <c r="A204" s="29">
        <v>2412981</v>
      </c>
      <c r="B204" s="27" t="s">
        <v>91</v>
      </c>
      <c r="C204" s="104">
        <v>6929065.5800000001</v>
      </c>
      <c r="D204" s="28">
        <v>2114205.19</v>
      </c>
      <c r="E204" s="28">
        <v>4393117</v>
      </c>
      <c r="F204" s="28">
        <v>1576431.78</v>
      </c>
      <c r="G204" s="28"/>
      <c r="H204" s="28">
        <f t="shared" si="115"/>
        <v>1576431.78</v>
      </c>
      <c r="I204" s="72">
        <f t="shared" si="116"/>
        <v>35.884129195739611</v>
      </c>
      <c r="J204" s="72">
        <f t="shared" si="117"/>
        <v>3690636.9699999997</v>
      </c>
      <c r="K204" s="72">
        <f t="shared" si="118"/>
        <v>53.263126570090847</v>
      </c>
    </row>
    <row r="205" spans="1:11" ht="79.5" customHeight="1" x14ac:dyDescent="0.2">
      <c r="A205" s="29">
        <v>2414624</v>
      </c>
      <c r="B205" s="27" t="s">
        <v>48</v>
      </c>
      <c r="C205" s="104">
        <v>994445287</v>
      </c>
      <c r="D205" s="28">
        <v>11079728.390000001</v>
      </c>
      <c r="E205" s="28">
        <v>45161416</v>
      </c>
      <c r="F205" s="28">
        <v>5030654.8499999996</v>
      </c>
      <c r="G205" s="28">
        <v>611580</v>
      </c>
      <c r="H205" s="28">
        <f t="shared" si="115"/>
        <v>5642234.8499999996</v>
      </c>
      <c r="I205" s="72">
        <f t="shared" si="100"/>
        <v>12.493485257415312</v>
      </c>
      <c r="J205" s="72">
        <f t="shared" si="101"/>
        <v>16721963.24</v>
      </c>
      <c r="K205" s="72">
        <f t="shared" si="108"/>
        <v>1.6815367782018562</v>
      </c>
    </row>
    <row r="206" spans="1:11" ht="30" customHeight="1" x14ac:dyDescent="0.2">
      <c r="A206" s="29">
        <v>2416127</v>
      </c>
      <c r="B206" s="27" t="s">
        <v>42</v>
      </c>
      <c r="C206" s="28">
        <v>69177499</v>
      </c>
      <c r="D206" s="28">
        <v>6243045</v>
      </c>
      <c r="E206" s="28">
        <v>3656996</v>
      </c>
      <c r="F206" s="28">
        <v>3656996</v>
      </c>
      <c r="G206" s="28"/>
      <c r="H206" s="28">
        <f t="shared" si="115"/>
        <v>3656996</v>
      </c>
      <c r="I206" s="72">
        <f t="shared" si="100"/>
        <v>100</v>
      </c>
      <c r="J206" s="72">
        <f t="shared" si="101"/>
        <v>9900041</v>
      </c>
      <c r="K206" s="72">
        <f t="shared" si="108"/>
        <v>14.311071003015012</v>
      </c>
    </row>
    <row r="207" spans="1:11" ht="60" x14ac:dyDescent="0.2">
      <c r="A207" s="29">
        <v>2426613</v>
      </c>
      <c r="B207" s="27" t="s">
        <v>108</v>
      </c>
      <c r="C207" s="28">
        <v>704574</v>
      </c>
      <c r="D207" s="28">
        <v>55068</v>
      </c>
      <c r="E207" s="28">
        <v>113824</v>
      </c>
      <c r="F207" s="28">
        <v>700</v>
      </c>
      <c r="G207" s="28">
        <v>50</v>
      </c>
      <c r="H207" s="28">
        <f t="shared" si="115"/>
        <v>750</v>
      </c>
      <c r="I207" s="72">
        <f t="shared" ref="I207" si="119">H207/E207%</f>
        <v>0.65891200449817267</v>
      </c>
      <c r="J207" s="72">
        <f t="shared" ref="J207" si="120">D207+H207</f>
        <v>55818</v>
      </c>
      <c r="K207" s="72">
        <f t="shared" ref="K207" si="121">J207/C207%</f>
        <v>7.9222338604603637</v>
      </c>
    </row>
    <row r="208" spans="1:11" ht="60" x14ac:dyDescent="0.2">
      <c r="A208" s="29">
        <v>2426624</v>
      </c>
      <c r="B208" s="27" t="s">
        <v>109</v>
      </c>
      <c r="C208" s="28">
        <v>1203398</v>
      </c>
      <c r="D208" s="28">
        <v>53553</v>
      </c>
      <c r="E208" s="28">
        <v>163200</v>
      </c>
      <c r="F208" s="28">
        <v>700</v>
      </c>
      <c r="G208" s="28">
        <v>50</v>
      </c>
      <c r="H208" s="28">
        <f t="shared" si="115"/>
        <v>750</v>
      </c>
      <c r="I208" s="72">
        <f t="shared" ref="I208:I210" si="122">H208/E208%</f>
        <v>0.45955882352941174</v>
      </c>
      <c r="J208" s="72">
        <f t="shared" ref="J208:J210" si="123">D208+H208</f>
        <v>54303</v>
      </c>
      <c r="K208" s="72">
        <f t="shared" ref="K208:K210" si="124">J208/C208%</f>
        <v>4.5124721829353218</v>
      </c>
    </row>
    <row r="209" spans="1:11" ht="54.75" customHeight="1" x14ac:dyDescent="0.2">
      <c r="A209" s="132">
        <v>2426642</v>
      </c>
      <c r="B209" s="27" t="s">
        <v>110</v>
      </c>
      <c r="C209" s="28">
        <v>2311285</v>
      </c>
      <c r="D209" s="28">
        <v>59150</v>
      </c>
      <c r="E209" s="28">
        <v>150344</v>
      </c>
      <c r="F209" s="28">
        <v>700</v>
      </c>
      <c r="G209" s="28">
        <v>50</v>
      </c>
      <c r="H209" s="28">
        <f t="shared" si="115"/>
        <v>750</v>
      </c>
      <c r="I209" s="72">
        <f t="shared" si="122"/>
        <v>0.49885595700526791</v>
      </c>
      <c r="J209" s="72">
        <f t="shared" si="123"/>
        <v>59900</v>
      </c>
      <c r="K209" s="72">
        <f t="shared" si="124"/>
        <v>2.5916319276939022</v>
      </c>
    </row>
    <row r="210" spans="1:11" ht="63.75" customHeight="1" x14ac:dyDescent="0.2">
      <c r="A210" s="29">
        <v>2426646</v>
      </c>
      <c r="B210" s="27" t="s">
        <v>111</v>
      </c>
      <c r="C210" s="28">
        <v>2204980</v>
      </c>
      <c r="D210" s="28">
        <v>53526</v>
      </c>
      <c r="E210" s="28">
        <v>158936</v>
      </c>
      <c r="F210" s="28">
        <v>700</v>
      </c>
      <c r="G210" s="28">
        <v>50</v>
      </c>
      <c r="H210" s="28">
        <f t="shared" si="115"/>
        <v>750</v>
      </c>
      <c r="I210" s="72">
        <f t="shared" si="122"/>
        <v>0.47188805556953745</v>
      </c>
      <c r="J210" s="72">
        <f t="shared" si="123"/>
        <v>54276</v>
      </c>
      <c r="K210" s="72">
        <f t="shared" si="124"/>
        <v>2.4615189253417267</v>
      </c>
    </row>
    <row r="211" spans="1:11" ht="63.75" customHeight="1" x14ac:dyDescent="0.2">
      <c r="A211" s="29" t="s">
        <v>369</v>
      </c>
      <c r="B211" s="27" t="s">
        <v>355</v>
      </c>
      <c r="C211" s="28">
        <v>121327745.22</v>
      </c>
      <c r="D211" s="28">
        <v>1858257.31</v>
      </c>
      <c r="E211" s="28">
        <v>12980</v>
      </c>
      <c r="F211" s="28"/>
      <c r="G211" s="28"/>
      <c r="H211" s="28">
        <f t="shared" si="115"/>
        <v>0</v>
      </c>
      <c r="I211" s="72">
        <f t="shared" ref="I211" si="125">H211/E211%</f>
        <v>0</v>
      </c>
      <c r="J211" s="72">
        <f t="shared" ref="J211" si="126">D211+H211</f>
        <v>1858257.31</v>
      </c>
      <c r="K211" s="72">
        <f t="shared" ref="K211" si="127">J211/C211%</f>
        <v>1.5316012892438389</v>
      </c>
    </row>
    <row r="212" spans="1:11" ht="81" customHeight="1" x14ac:dyDescent="0.2">
      <c r="A212" s="29">
        <v>2427376</v>
      </c>
      <c r="B212" s="27" t="s">
        <v>244</v>
      </c>
      <c r="C212" s="28">
        <v>163197445.93000001</v>
      </c>
      <c r="D212" s="28">
        <v>1087417.6000000001</v>
      </c>
      <c r="E212" s="28">
        <v>244355</v>
      </c>
      <c r="F212" s="28">
        <v>13891</v>
      </c>
      <c r="G212" s="28">
        <v>139053</v>
      </c>
      <c r="H212" s="28">
        <f t="shared" si="115"/>
        <v>152944</v>
      </c>
      <c r="I212" s="72">
        <f t="shared" ref="I212:I213" si="128">H212/E212%</f>
        <v>62.590902580262316</v>
      </c>
      <c r="J212" s="72">
        <f t="shared" ref="J212:J213" si="129">D212+H212</f>
        <v>1240361.6000000001</v>
      </c>
      <c r="K212" s="72">
        <f t="shared" ref="K212:K213" si="130">J212/C212%</f>
        <v>0.76003738473457871</v>
      </c>
    </row>
    <row r="213" spans="1:11" ht="84.75" customHeight="1" x14ac:dyDescent="0.2">
      <c r="A213" s="29">
        <v>2427400</v>
      </c>
      <c r="B213" s="27" t="s">
        <v>245</v>
      </c>
      <c r="C213" s="28">
        <v>138062730.03</v>
      </c>
      <c r="D213" s="28">
        <v>0</v>
      </c>
      <c r="E213" s="28">
        <v>30000</v>
      </c>
      <c r="F213" s="28">
        <v>0</v>
      </c>
      <c r="G213" s="28"/>
      <c r="H213" s="28">
        <f t="shared" si="115"/>
        <v>0</v>
      </c>
      <c r="I213" s="72">
        <f t="shared" si="128"/>
        <v>0</v>
      </c>
      <c r="J213" s="72">
        <f t="shared" si="129"/>
        <v>0</v>
      </c>
      <c r="K213" s="72">
        <f t="shared" si="130"/>
        <v>0</v>
      </c>
    </row>
    <row r="214" spans="1:11" ht="63.75" customHeight="1" x14ac:dyDescent="0.2">
      <c r="A214" s="29">
        <v>2428425</v>
      </c>
      <c r="B214" s="27" t="s">
        <v>92</v>
      </c>
      <c r="C214" s="28">
        <v>1410518.55</v>
      </c>
      <c r="D214" s="28">
        <v>1306085.49</v>
      </c>
      <c r="E214" s="28">
        <v>54000</v>
      </c>
      <c r="F214" s="28">
        <v>46363</v>
      </c>
      <c r="G214" s="28"/>
      <c r="H214" s="28">
        <f t="shared" si="115"/>
        <v>46363</v>
      </c>
      <c r="I214" s="72">
        <f t="shared" ref="I214" si="131">H214/E214%</f>
        <v>85.857407407407408</v>
      </c>
      <c r="J214" s="72">
        <f t="shared" ref="J214" si="132">D214+H214</f>
        <v>1352448.49</v>
      </c>
      <c r="K214" s="72">
        <f t="shared" ref="K214" si="133">J214/C214%</f>
        <v>95.883070095037041</v>
      </c>
    </row>
    <row r="215" spans="1:11" ht="94.5" customHeight="1" x14ac:dyDescent="0.2">
      <c r="A215" s="29">
        <v>2430241</v>
      </c>
      <c r="B215" s="27" t="s">
        <v>49</v>
      </c>
      <c r="C215" s="105">
        <v>54842694</v>
      </c>
      <c r="D215" s="28">
        <v>35000</v>
      </c>
      <c r="E215" s="28">
        <v>235000</v>
      </c>
      <c r="F215" s="28">
        <v>235000</v>
      </c>
      <c r="G215" s="28"/>
      <c r="H215" s="28">
        <f t="shared" si="115"/>
        <v>235000</v>
      </c>
      <c r="I215" s="72">
        <f t="shared" si="100"/>
        <v>100</v>
      </c>
      <c r="J215" s="72">
        <f t="shared" si="101"/>
        <v>270000</v>
      </c>
      <c r="K215" s="72">
        <f t="shared" si="108"/>
        <v>0.49231717172755962</v>
      </c>
    </row>
    <row r="216" spans="1:11" ht="55.5" customHeight="1" x14ac:dyDescent="0.2">
      <c r="A216" s="132">
        <v>2430246</v>
      </c>
      <c r="B216" s="27" t="s">
        <v>51</v>
      </c>
      <c r="C216" s="28">
        <v>230676144.09999999</v>
      </c>
      <c r="D216" s="28">
        <v>12793688</v>
      </c>
      <c r="E216" s="28">
        <v>14402502</v>
      </c>
      <c r="F216" s="28">
        <v>14402501</v>
      </c>
      <c r="G216" s="28"/>
      <c r="H216" s="28">
        <f t="shared" si="115"/>
        <v>14402501</v>
      </c>
      <c r="I216" s="72">
        <f t="shared" si="100"/>
        <v>99.999993056761951</v>
      </c>
      <c r="J216" s="72">
        <f t="shared" si="101"/>
        <v>27196189</v>
      </c>
      <c r="K216" s="72">
        <f t="shared" si="108"/>
        <v>11.789770938866669</v>
      </c>
    </row>
    <row r="217" spans="1:11" ht="63.75" customHeight="1" x14ac:dyDescent="0.2">
      <c r="A217" s="29">
        <v>2430247</v>
      </c>
      <c r="B217" s="27" t="s">
        <v>52</v>
      </c>
      <c r="C217" s="28">
        <v>70717951</v>
      </c>
      <c r="D217" s="28">
        <v>0</v>
      </c>
      <c r="E217" s="28">
        <v>7500</v>
      </c>
      <c r="F217" s="28">
        <v>7500</v>
      </c>
      <c r="G217" s="28"/>
      <c r="H217" s="28">
        <f t="shared" si="115"/>
        <v>7500</v>
      </c>
      <c r="I217" s="72">
        <f t="shared" si="100"/>
        <v>100</v>
      </c>
      <c r="J217" s="72">
        <f t="shared" si="101"/>
        <v>7500</v>
      </c>
      <c r="K217" s="72">
        <f t="shared" si="108"/>
        <v>1.0605510897791708E-2</v>
      </c>
    </row>
    <row r="218" spans="1:11" ht="63.75" customHeight="1" x14ac:dyDescent="0.2">
      <c r="A218" s="29">
        <v>2447725</v>
      </c>
      <c r="B218" s="27" t="s">
        <v>93</v>
      </c>
      <c r="C218" s="28">
        <v>2172962.84</v>
      </c>
      <c r="D218" s="28">
        <v>1656775.64</v>
      </c>
      <c r="E218" s="28">
        <v>393000</v>
      </c>
      <c r="F218" s="28">
        <v>154000</v>
      </c>
      <c r="G218" s="28"/>
      <c r="H218" s="28">
        <f t="shared" si="115"/>
        <v>154000</v>
      </c>
      <c r="I218" s="72">
        <f t="shared" ref="I218:I219" si="134">H218/E218%</f>
        <v>39.185750636132319</v>
      </c>
      <c r="J218" s="72">
        <f t="shared" ref="J218:J219" si="135">D218+H218</f>
        <v>1810775.64</v>
      </c>
      <c r="K218" s="72">
        <f t="shared" ref="K218:K219" si="136">J218/C218%</f>
        <v>83.332103369057151</v>
      </c>
    </row>
    <row r="219" spans="1:11" ht="63.75" customHeight="1" x14ac:dyDescent="0.2">
      <c r="A219" s="29">
        <v>2451748</v>
      </c>
      <c r="B219" s="27" t="s">
        <v>94</v>
      </c>
      <c r="C219" s="28">
        <v>6076105.1699999999</v>
      </c>
      <c r="D219" s="28">
        <v>1527038.1</v>
      </c>
      <c r="E219" s="28">
        <v>4549066</v>
      </c>
      <c r="F219" s="28">
        <v>789909.91999999993</v>
      </c>
      <c r="G219" s="28">
        <v>186675</v>
      </c>
      <c r="H219" s="28">
        <f t="shared" si="115"/>
        <v>976584.91999999993</v>
      </c>
      <c r="I219" s="72">
        <f t="shared" si="134"/>
        <v>21.467811634300311</v>
      </c>
      <c r="J219" s="72">
        <f t="shared" si="135"/>
        <v>2503623.02</v>
      </c>
      <c r="K219" s="72">
        <f t="shared" si="136"/>
        <v>41.204405617620345</v>
      </c>
    </row>
    <row r="220" spans="1:11" ht="60.75" customHeight="1" x14ac:dyDescent="0.2">
      <c r="A220" s="29">
        <v>2466074</v>
      </c>
      <c r="B220" s="27" t="s">
        <v>53</v>
      </c>
      <c r="C220" s="28">
        <v>53822537.07</v>
      </c>
      <c r="D220" s="28">
        <v>3600</v>
      </c>
      <c r="E220" s="28">
        <v>8400</v>
      </c>
      <c r="F220" s="28">
        <v>8400</v>
      </c>
      <c r="G220" s="28"/>
      <c r="H220" s="28">
        <f t="shared" si="115"/>
        <v>8400</v>
      </c>
      <c r="I220" s="72">
        <f t="shared" si="100"/>
        <v>100</v>
      </c>
      <c r="J220" s="72">
        <f t="shared" si="101"/>
        <v>12000</v>
      </c>
      <c r="K220" s="72">
        <f t="shared" si="108"/>
        <v>2.2295493028121574E-2</v>
      </c>
    </row>
    <row r="221" spans="1:11" ht="62.25" customHeight="1" x14ac:dyDescent="0.2">
      <c r="A221" s="132">
        <v>2466086</v>
      </c>
      <c r="B221" s="27" t="s">
        <v>54</v>
      </c>
      <c r="C221" s="28">
        <v>86240917.75</v>
      </c>
      <c r="D221" s="28">
        <v>3600</v>
      </c>
      <c r="E221" s="28">
        <v>8400</v>
      </c>
      <c r="F221" s="28">
        <v>8400</v>
      </c>
      <c r="G221" s="28"/>
      <c r="H221" s="28">
        <f t="shared" si="115"/>
        <v>8400</v>
      </c>
      <c r="I221" s="72">
        <f t="shared" si="100"/>
        <v>100</v>
      </c>
      <c r="J221" s="72">
        <f t="shared" si="101"/>
        <v>12000</v>
      </c>
      <c r="K221" s="72">
        <f t="shared" si="108"/>
        <v>1.3914508696192533E-2</v>
      </c>
    </row>
    <row r="222" spans="1:11" ht="79.5" customHeight="1" x14ac:dyDescent="0.2">
      <c r="A222" s="29">
        <v>2466581</v>
      </c>
      <c r="B222" s="27" t="s">
        <v>56</v>
      </c>
      <c r="C222" s="28">
        <v>66140072.539999999</v>
      </c>
      <c r="D222" s="28">
        <v>3600</v>
      </c>
      <c r="E222" s="28">
        <v>8400</v>
      </c>
      <c r="F222" s="28">
        <v>8400</v>
      </c>
      <c r="G222" s="28"/>
      <c r="H222" s="28">
        <f t="shared" si="115"/>
        <v>8400</v>
      </c>
      <c r="I222" s="72">
        <f t="shared" si="100"/>
        <v>100</v>
      </c>
      <c r="J222" s="72">
        <f t="shared" si="101"/>
        <v>12000</v>
      </c>
      <c r="K222" s="72">
        <f t="shared" si="108"/>
        <v>1.8143312426430549E-2</v>
      </c>
    </row>
    <row r="223" spans="1:11" ht="69.75" customHeight="1" x14ac:dyDescent="0.2">
      <c r="A223" s="132">
        <v>2468105</v>
      </c>
      <c r="B223" s="27" t="s">
        <v>95</v>
      </c>
      <c r="C223" s="28">
        <v>3540000.52</v>
      </c>
      <c r="D223" s="113">
        <v>1300933.55</v>
      </c>
      <c r="E223" s="28">
        <v>1916474</v>
      </c>
      <c r="F223" s="28">
        <v>753897</v>
      </c>
      <c r="G223" s="28">
        <v>416885</v>
      </c>
      <c r="H223" s="28">
        <f t="shared" si="115"/>
        <v>1170782</v>
      </c>
      <c r="I223" s="72">
        <f t="shared" ref="I223" si="137">H223/E223%</f>
        <v>61.090419176049345</v>
      </c>
      <c r="J223" s="72">
        <f t="shared" ref="J223" si="138">D223+H223</f>
        <v>2471715.5499999998</v>
      </c>
      <c r="K223" s="72">
        <f t="shared" ref="K223" si="139">J223/C223%</f>
        <v>69.822462907434826</v>
      </c>
    </row>
    <row r="224" spans="1:11" ht="69.75" customHeight="1" x14ac:dyDescent="0.2">
      <c r="A224" s="29">
        <v>2469055</v>
      </c>
      <c r="B224" s="27" t="s">
        <v>96</v>
      </c>
      <c r="C224" s="28">
        <v>15967651.539999999</v>
      </c>
      <c r="D224" s="28">
        <v>0</v>
      </c>
      <c r="E224" s="28">
        <v>14847877</v>
      </c>
      <c r="F224" s="28">
        <v>8706424.5</v>
      </c>
      <c r="G224" s="28"/>
      <c r="H224" s="28">
        <f t="shared" si="115"/>
        <v>8706424.5</v>
      </c>
      <c r="I224" s="72">
        <f t="shared" ref="I224" si="140">H224/E224%</f>
        <v>58.637504203462896</v>
      </c>
      <c r="J224" s="72">
        <f t="shared" ref="J224" si="141">D224+H224</f>
        <v>8706424.5</v>
      </c>
      <c r="K224" s="72">
        <f t="shared" ref="K224" si="142">J224/C224%</f>
        <v>54.525391402673357</v>
      </c>
    </row>
    <row r="225" spans="1:11" ht="69.75" customHeight="1" x14ac:dyDescent="0.2">
      <c r="A225" s="29">
        <v>2469195</v>
      </c>
      <c r="B225" s="27" t="s">
        <v>232</v>
      </c>
      <c r="C225" s="28">
        <v>40985178.200000003</v>
      </c>
      <c r="D225" s="28">
        <v>0</v>
      </c>
      <c r="E225" s="28">
        <v>14201449</v>
      </c>
      <c r="F225" s="28">
        <v>82102</v>
      </c>
      <c r="G225" s="28">
        <v>14978</v>
      </c>
      <c r="H225" s="28">
        <f t="shared" si="115"/>
        <v>97080</v>
      </c>
      <c r="I225" s="72">
        <f t="shared" ref="I225" si="143">H225/E225%</f>
        <v>0.68359221654072067</v>
      </c>
      <c r="J225" s="72">
        <f t="shared" ref="J225" si="144">D225+H225</f>
        <v>97080</v>
      </c>
      <c r="K225" s="72">
        <f t="shared" ref="K225" si="145">J225/C225%</f>
        <v>0.23686611663920984</v>
      </c>
    </row>
    <row r="226" spans="1:11" ht="69.75" customHeight="1" x14ac:dyDescent="0.2">
      <c r="A226" s="29">
        <v>2474925</v>
      </c>
      <c r="B226" s="27" t="s">
        <v>233</v>
      </c>
      <c r="C226" s="28">
        <v>29851833.640000001</v>
      </c>
      <c r="D226" s="28">
        <v>31551.58</v>
      </c>
      <c r="E226" s="28">
        <v>1449300</v>
      </c>
      <c r="F226" s="28">
        <v>7073</v>
      </c>
      <c r="G226" s="28">
        <v>243882</v>
      </c>
      <c r="H226" s="28">
        <f t="shared" si="115"/>
        <v>250955</v>
      </c>
      <c r="I226" s="72">
        <f t="shared" ref="I226:I232" si="146">H226/E226%</f>
        <v>17.31560063478921</v>
      </c>
      <c r="J226" s="72">
        <f t="shared" ref="J226:J232" si="147">D226+H226</f>
        <v>282506.58</v>
      </c>
      <c r="K226" s="72">
        <f t="shared" ref="K226:K232" si="148">J226/C226%</f>
        <v>0.94636256990744771</v>
      </c>
    </row>
    <row r="227" spans="1:11" ht="76.5" customHeight="1" x14ac:dyDescent="0.2">
      <c r="A227" s="29">
        <v>2475091</v>
      </c>
      <c r="B227" s="27" t="s">
        <v>234</v>
      </c>
      <c r="C227" s="28">
        <v>4894744.22</v>
      </c>
      <c r="D227" s="28">
        <v>0</v>
      </c>
      <c r="E227" s="28">
        <v>639369</v>
      </c>
      <c r="F227" s="28">
        <v>22236</v>
      </c>
      <c r="G227" s="28">
        <v>112941</v>
      </c>
      <c r="H227" s="28">
        <f t="shared" si="115"/>
        <v>135177</v>
      </c>
      <c r="I227" s="72">
        <f t="shared" si="146"/>
        <v>21.142251188280948</v>
      </c>
      <c r="J227" s="72">
        <f t="shared" si="147"/>
        <v>135177</v>
      </c>
      <c r="K227" s="72">
        <f t="shared" si="148"/>
        <v>2.7616764824536633</v>
      </c>
    </row>
    <row r="228" spans="1:11" ht="69.75" customHeight="1" x14ac:dyDescent="0.2">
      <c r="A228" s="29">
        <v>2475435</v>
      </c>
      <c r="B228" s="27" t="s">
        <v>235</v>
      </c>
      <c r="C228" s="28">
        <v>20414109.120000001</v>
      </c>
      <c r="D228" s="28">
        <v>0</v>
      </c>
      <c r="E228" s="28">
        <v>1355943</v>
      </c>
      <c r="F228" s="28">
        <v>69000</v>
      </c>
      <c r="G228" s="28">
        <v>169000</v>
      </c>
      <c r="H228" s="28">
        <f t="shared" si="115"/>
        <v>238000</v>
      </c>
      <c r="I228" s="72">
        <f t="shared" si="146"/>
        <v>17.552360239331595</v>
      </c>
      <c r="J228" s="72">
        <f t="shared" si="147"/>
        <v>238000</v>
      </c>
      <c r="K228" s="72">
        <f t="shared" si="148"/>
        <v>1.1658603302302715</v>
      </c>
    </row>
    <row r="229" spans="1:11" ht="69.75" customHeight="1" x14ac:dyDescent="0.2">
      <c r="A229" s="29">
        <v>2479465</v>
      </c>
      <c r="B229" s="27" t="s">
        <v>236</v>
      </c>
      <c r="C229" s="28">
        <v>6973188.4100000001</v>
      </c>
      <c r="D229" s="28">
        <v>0</v>
      </c>
      <c r="E229" s="28">
        <v>493551</v>
      </c>
      <c r="F229" s="28">
        <v>288725</v>
      </c>
      <c r="G229" s="28">
        <v>130352</v>
      </c>
      <c r="H229" s="28">
        <f t="shared" si="115"/>
        <v>419077</v>
      </c>
      <c r="I229" s="72">
        <f t="shared" si="146"/>
        <v>84.910576617208761</v>
      </c>
      <c r="J229" s="72">
        <f t="shared" si="147"/>
        <v>419077</v>
      </c>
      <c r="K229" s="72">
        <f t="shared" si="148"/>
        <v>6.0098333123914545</v>
      </c>
    </row>
    <row r="230" spans="1:11" ht="69.75" customHeight="1" x14ac:dyDescent="0.2">
      <c r="A230" s="29">
        <v>2479733</v>
      </c>
      <c r="B230" s="27" t="s">
        <v>237</v>
      </c>
      <c r="C230" s="28">
        <v>4906465.0599999996</v>
      </c>
      <c r="D230" s="28">
        <v>0</v>
      </c>
      <c r="E230" s="28">
        <v>669368</v>
      </c>
      <c r="F230" s="28">
        <v>438546</v>
      </c>
      <c r="G230" s="28">
        <v>47000</v>
      </c>
      <c r="H230" s="28">
        <f t="shared" si="115"/>
        <v>485546</v>
      </c>
      <c r="I230" s="72">
        <f t="shared" si="146"/>
        <v>72.537976120758685</v>
      </c>
      <c r="J230" s="72">
        <f t="shared" si="147"/>
        <v>485546</v>
      </c>
      <c r="K230" s="72">
        <f t="shared" si="148"/>
        <v>9.8960451987810565</v>
      </c>
    </row>
    <row r="231" spans="1:11" ht="69.75" customHeight="1" x14ac:dyDescent="0.2">
      <c r="A231" s="29">
        <v>2479767</v>
      </c>
      <c r="B231" s="27" t="s">
        <v>238</v>
      </c>
      <c r="C231" s="28">
        <v>6110489.0199999996</v>
      </c>
      <c r="D231" s="28">
        <v>0</v>
      </c>
      <c r="E231" s="28">
        <v>669368</v>
      </c>
      <c r="F231" s="28">
        <v>0</v>
      </c>
      <c r="G231" s="28">
        <v>228866</v>
      </c>
      <c r="H231" s="28">
        <f t="shared" si="115"/>
        <v>228866</v>
      </c>
      <c r="I231" s="72">
        <f t="shared" si="146"/>
        <v>34.191356622963752</v>
      </c>
      <c r="J231" s="72">
        <f t="shared" si="147"/>
        <v>228866</v>
      </c>
      <c r="K231" s="72">
        <f t="shared" si="148"/>
        <v>3.7454612756999932</v>
      </c>
    </row>
    <row r="232" spans="1:11" ht="69.75" customHeight="1" x14ac:dyDescent="0.2">
      <c r="A232" s="29">
        <v>2479930</v>
      </c>
      <c r="B232" s="27" t="s">
        <v>239</v>
      </c>
      <c r="C232" s="28">
        <v>4756146.8600000003</v>
      </c>
      <c r="D232" s="28">
        <v>0</v>
      </c>
      <c r="E232" s="28">
        <v>649367</v>
      </c>
      <c r="F232" s="28">
        <v>25153</v>
      </c>
      <c r="G232" s="28">
        <v>81146</v>
      </c>
      <c r="H232" s="28">
        <f t="shared" si="115"/>
        <v>106299</v>
      </c>
      <c r="I232" s="72">
        <f t="shared" si="146"/>
        <v>16.369633812620599</v>
      </c>
      <c r="J232" s="72">
        <f t="shared" si="147"/>
        <v>106299</v>
      </c>
      <c r="K232" s="72">
        <f t="shared" si="148"/>
        <v>2.2349814488276758</v>
      </c>
    </row>
    <row r="233" spans="1:11" ht="69.75" customHeight="1" x14ac:dyDescent="0.2">
      <c r="A233" s="29">
        <v>2492499</v>
      </c>
      <c r="B233" s="27" t="s">
        <v>112</v>
      </c>
      <c r="C233" s="28">
        <v>28975013</v>
      </c>
      <c r="D233" s="28">
        <v>0</v>
      </c>
      <c r="E233" s="28">
        <v>22697729</v>
      </c>
      <c r="F233" s="28">
        <v>0</v>
      </c>
      <c r="G233" s="28"/>
      <c r="H233" s="28">
        <f t="shared" si="115"/>
        <v>0</v>
      </c>
      <c r="I233" s="72">
        <f t="shared" ref="I233" si="149">H233/E233%</f>
        <v>0</v>
      </c>
      <c r="J233" s="72">
        <f t="shared" ref="J233" si="150">D233+H233</f>
        <v>0</v>
      </c>
      <c r="K233" s="72">
        <f t="shared" ref="K233" si="151">J233/C233%</f>
        <v>0</v>
      </c>
    </row>
    <row r="234" spans="1:11" ht="56.25" customHeight="1" x14ac:dyDescent="0.2">
      <c r="A234" s="29">
        <v>2493697</v>
      </c>
      <c r="B234" s="27" t="s">
        <v>258</v>
      </c>
      <c r="C234" s="28">
        <v>5958557.5999999996</v>
      </c>
      <c r="D234" s="28">
        <v>0</v>
      </c>
      <c r="E234" s="28">
        <v>1393738</v>
      </c>
      <c r="F234" s="28">
        <v>0</v>
      </c>
      <c r="G234" s="28"/>
      <c r="H234" s="28">
        <f t="shared" si="115"/>
        <v>0</v>
      </c>
      <c r="I234" s="72">
        <f t="shared" ref="I234:I235" si="152">H234/E234%</f>
        <v>0</v>
      </c>
      <c r="J234" s="72">
        <f t="shared" ref="J234:J235" si="153">D234+H234</f>
        <v>0</v>
      </c>
      <c r="K234" s="72">
        <f t="shared" ref="K234:K235" si="154">J234/C234%</f>
        <v>0</v>
      </c>
    </row>
    <row r="235" spans="1:11" ht="59.25" customHeight="1" x14ac:dyDescent="0.2">
      <c r="A235" s="132">
        <v>2493698</v>
      </c>
      <c r="B235" s="27" t="s">
        <v>259</v>
      </c>
      <c r="C235" s="28">
        <v>4722284</v>
      </c>
      <c r="D235" s="28">
        <v>0</v>
      </c>
      <c r="E235" s="28">
        <v>1035375</v>
      </c>
      <c r="F235" s="28">
        <v>0</v>
      </c>
      <c r="G235" s="28"/>
      <c r="H235" s="28">
        <f t="shared" si="115"/>
        <v>0</v>
      </c>
      <c r="I235" s="72">
        <f t="shared" si="152"/>
        <v>0</v>
      </c>
      <c r="J235" s="72">
        <f t="shared" si="153"/>
        <v>0</v>
      </c>
      <c r="K235" s="72">
        <f t="shared" si="154"/>
        <v>0</v>
      </c>
    </row>
    <row r="236" spans="1:11" ht="60" customHeight="1" x14ac:dyDescent="0.2">
      <c r="A236" s="132">
        <v>2493706</v>
      </c>
      <c r="B236" s="27" t="s">
        <v>260</v>
      </c>
      <c r="C236" s="28">
        <v>8061145.1600000001</v>
      </c>
      <c r="D236" s="28">
        <v>0</v>
      </c>
      <c r="E236" s="28">
        <v>1301274</v>
      </c>
      <c r="F236" s="28">
        <v>0</v>
      </c>
      <c r="G236" s="28"/>
      <c r="H236" s="28">
        <f t="shared" si="115"/>
        <v>0</v>
      </c>
      <c r="I236" s="72">
        <f t="shared" ref="I236" si="155">H236/E236%</f>
        <v>0</v>
      </c>
      <c r="J236" s="72">
        <f t="shared" ref="J236" si="156">D236+H236</f>
        <v>0</v>
      </c>
      <c r="K236" s="72">
        <f t="shared" ref="K236" si="157">J236/C236%</f>
        <v>0</v>
      </c>
    </row>
    <row r="237" spans="1:11" ht="83.25" customHeight="1" x14ac:dyDescent="0.2">
      <c r="A237" s="29">
        <v>2498098</v>
      </c>
      <c r="B237" s="27" t="s">
        <v>203</v>
      </c>
      <c r="C237" s="28">
        <v>28530630.609999999</v>
      </c>
      <c r="D237" s="28">
        <v>5000000</v>
      </c>
      <c r="E237" s="28">
        <v>23277129</v>
      </c>
      <c r="F237" s="28">
        <v>18071806</v>
      </c>
      <c r="G237" s="28"/>
      <c r="H237" s="28">
        <f t="shared" si="115"/>
        <v>18071806</v>
      </c>
      <c r="I237" s="72">
        <f t="shared" ref="I237:I240" si="158">H237/E237%</f>
        <v>77.637607283956712</v>
      </c>
      <c r="J237" s="72">
        <f t="shared" ref="J237:J240" si="159">D237+H237</f>
        <v>23071806</v>
      </c>
      <c r="K237" s="72">
        <f t="shared" ref="K237:K240" si="160">J237/C237%</f>
        <v>80.866793010573417</v>
      </c>
    </row>
    <row r="238" spans="1:11" ht="60" customHeight="1" x14ac:dyDescent="0.2">
      <c r="A238" s="29">
        <v>2505654</v>
      </c>
      <c r="B238" s="27" t="s">
        <v>261</v>
      </c>
      <c r="C238" s="28">
        <v>3441158.96</v>
      </c>
      <c r="D238" s="28">
        <v>0</v>
      </c>
      <c r="E238" s="28">
        <v>1129379</v>
      </c>
      <c r="F238" s="28">
        <v>0</v>
      </c>
      <c r="G238" s="28"/>
      <c r="H238" s="28">
        <f t="shared" si="115"/>
        <v>0</v>
      </c>
      <c r="I238" s="72">
        <f t="shared" ref="I238" si="161">H238/E238%</f>
        <v>0</v>
      </c>
      <c r="J238" s="72">
        <f t="shared" ref="J238" si="162">D238+H238</f>
        <v>0</v>
      </c>
      <c r="K238" s="72">
        <f t="shared" ref="K238" si="163">J238/C238%</f>
        <v>0</v>
      </c>
    </row>
    <row r="239" spans="1:11" ht="74.25" customHeight="1" x14ac:dyDescent="0.2">
      <c r="A239" s="29">
        <v>2507146</v>
      </c>
      <c r="B239" s="27" t="s">
        <v>356</v>
      </c>
      <c r="C239" s="28">
        <v>926136650</v>
      </c>
      <c r="D239" s="28">
        <v>0</v>
      </c>
      <c r="E239" s="28">
        <v>517677</v>
      </c>
      <c r="F239" s="28"/>
      <c r="G239" s="28">
        <v>517677</v>
      </c>
      <c r="H239" s="28">
        <f t="shared" si="115"/>
        <v>517677</v>
      </c>
      <c r="I239" s="72">
        <f t="shared" ref="I239" si="164">H239/E239%</f>
        <v>99.999999999999986</v>
      </c>
      <c r="J239" s="72">
        <f t="shared" ref="J239" si="165">D239+H239</f>
        <v>517677</v>
      </c>
      <c r="K239" s="72">
        <f t="shared" ref="K239" si="166">J239/C239%</f>
        <v>5.589639498663615E-2</v>
      </c>
    </row>
    <row r="240" spans="1:11" ht="84" customHeight="1" x14ac:dyDescent="0.2">
      <c r="A240" s="29">
        <v>2509736</v>
      </c>
      <c r="B240" s="27" t="s">
        <v>204</v>
      </c>
      <c r="C240" s="28">
        <v>5132259.4400000004</v>
      </c>
      <c r="D240" s="28">
        <v>0</v>
      </c>
      <c r="E240" s="28">
        <v>552780</v>
      </c>
      <c r="F240" s="28">
        <v>471300</v>
      </c>
      <c r="G240" s="28"/>
      <c r="H240" s="28">
        <f t="shared" si="115"/>
        <v>471300</v>
      </c>
      <c r="I240" s="72">
        <f t="shared" si="158"/>
        <v>85.259958753934654</v>
      </c>
      <c r="J240" s="72">
        <f t="shared" si="159"/>
        <v>471300</v>
      </c>
      <c r="K240" s="72">
        <f t="shared" si="160"/>
        <v>9.1830899335829361</v>
      </c>
    </row>
    <row r="241" spans="1:11" ht="87.75" customHeight="1" x14ac:dyDescent="0.2">
      <c r="A241" s="29">
        <v>2511070</v>
      </c>
      <c r="B241" s="27" t="s">
        <v>113</v>
      </c>
      <c r="C241" s="28">
        <v>923005.4</v>
      </c>
      <c r="D241" s="28">
        <v>0</v>
      </c>
      <c r="E241" s="28">
        <v>851024</v>
      </c>
      <c r="F241" s="28">
        <v>35000</v>
      </c>
      <c r="G241" s="28"/>
      <c r="H241" s="28">
        <f t="shared" si="115"/>
        <v>35000</v>
      </c>
      <c r="I241" s="72">
        <f t="shared" ref="I241" si="167">H241/E241%</f>
        <v>4.1126924740077833</v>
      </c>
      <c r="J241" s="72">
        <f t="shared" ref="J241" si="168">D241+H241</f>
        <v>35000</v>
      </c>
      <c r="K241" s="72">
        <f t="shared" ref="K241" si="169">J241/C241%</f>
        <v>3.7919604804045566</v>
      </c>
    </row>
    <row r="242" spans="1:11" ht="54" customHeight="1" x14ac:dyDescent="0.2">
      <c r="A242" s="132">
        <v>2512661</v>
      </c>
      <c r="B242" s="27" t="s">
        <v>262</v>
      </c>
      <c r="C242" s="28">
        <v>19753452.780000001</v>
      </c>
      <c r="D242" s="28">
        <v>0</v>
      </c>
      <c r="E242" s="28">
        <v>1339394</v>
      </c>
      <c r="F242" s="28">
        <v>0</v>
      </c>
      <c r="G242" s="28"/>
      <c r="H242" s="28">
        <f t="shared" si="115"/>
        <v>0</v>
      </c>
      <c r="I242" s="72">
        <f t="shared" ref="I242" si="170">H242/E242%</f>
        <v>0</v>
      </c>
      <c r="J242" s="72">
        <f t="shared" ref="J242" si="171">D242+H242</f>
        <v>0</v>
      </c>
      <c r="K242" s="72">
        <f t="shared" ref="K242" si="172">J242/C242%</f>
        <v>0</v>
      </c>
    </row>
    <row r="243" spans="1:11" ht="102" customHeight="1" x14ac:dyDescent="0.2">
      <c r="A243" s="29">
        <v>2514327</v>
      </c>
      <c r="B243" s="27" t="s">
        <v>185</v>
      </c>
      <c r="C243" s="28">
        <v>3213780.64</v>
      </c>
      <c r="D243" s="28">
        <v>0</v>
      </c>
      <c r="E243" s="28">
        <v>557829</v>
      </c>
      <c r="F243" s="28">
        <v>443828</v>
      </c>
      <c r="G243" s="28"/>
      <c r="H243" s="28">
        <f t="shared" si="115"/>
        <v>443828</v>
      </c>
      <c r="I243" s="72">
        <f t="shared" ref="I243:I248" si="173">H243/E243%</f>
        <v>79.563450448076381</v>
      </c>
      <c r="J243" s="72">
        <f t="shared" ref="J243:J248" si="174">D243+H243</f>
        <v>443828</v>
      </c>
      <c r="K243" s="72">
        <f t="shared" ref="K243:K248" si="175">J243/C243%</f>
        <v>13.8101522697579</v>
      </c>
    </row>
    <row r="244" spans="1:11" ht="102" customHeight="1" x14ac:dyDescent="0.2">
      <c r="A244" s="29">
        <v>2514769</v>
      </c>
      <c r="B244" s="27" t="s">
        <v>205</v>
      </c>
      <c r="C244" s="28">
        <v>1689946.51</v>
      </c>
      <c r="D244" s="28">
        <v>0</v>
      </c>
      <c r="E244" s="28">
        <v>184260</v>
      </c>
      <c r="F244" s="28">
        <v>157100</v>
      </c>
      <c r="G244" s="28"/>
      <c r="H244" s="28">
        <f t="shared" si="115"/>
        <v>157100</v>
      </c>
      <c r="I244" s="72">
        <f t="shared" ref="I244:I246" si="176">H244/E244%</f>
        <v>85.259958753934669</v>
      </c>
      <c r="J244" s="72">
        <f t="shared" ref="J244:J246" si="177">D244+H244</f>
        <v>157100</v>
      </c>
      <c r="K244" s="72">
        <f t="shared" ref="K244:K246" si="178">J244/C244%</f>
        <v>9.2961522196344539</v>
      </c>
    </row>
    <row r="245" spans="1:11" ht="102" customHeight="1" x14ac:dyDescent="0.2">
      <c r="A245" s="29">
        <v>2515506</v>
      </c>
      <c r="B245" s="27" t="s">
        <v>206</v>
      </c>
      <c r="C245" s="28">
        <v>1885119.6</v>
      </c>
      <c r="D245" s="28">
        <v>0</v>
      </c>
      <c r="E245" s="28">
        <v>379434</v>
      </c>
      <c r="F245" s="28">
        <v>157100</v>
      </c>
      <c r="G245" s="28"/>
      <c r="H245" s="28">
        <f t="shared" si="115"/>
        <v>157100</v>
      </c>
      <c r="I245" s="72">
        <f t="shared" si="176"/>
        <v>41.403775096591239</v>
      </c>
      <c r="J245" s="72">
        <f t="shared" si="177"/>
        <v>157100</v>
      </c>
      <c r="K245" s="72">
        <f t="shared" si="178"/>
        <v>8.3336887484486404</v>
      </c>
    </row>
    <row r="246" spans="1:11" ht="102" customHeight="1" x14ac:dyDescent="0.2">
      <c r="A246" s="29">
        <v>2515622</v>
      </c>
      <c r="B246" s="27" t="s">
        <v>207</v>
      </c>
      <c r="C246" s="28">
        <v>2031296.94</v>
      </c>
      <c r="D246" s="28">
        <v>0</v>
      </c>
      <c r="E246" s="28">
        <v>463191</v>
      </c>
      <c r="F246" s="28">
        <v>157100</v>
      </c>
      <c r="G246" s="28"/>
      <c r="H246" s="28">
        <f t="shared" si="115"/>
        <v>157100</v>
      </c>
      <c r="I246" s="72">
        <f t="shared" si="176"/>
        <v>33.916893894743204</v>
      </c>
      <c r="J246" s="72">
        <f t="shared" si="177"/>
        <v>157100</v>
      </c>
      <c r="K246" s="72">
        <f t="shared" si="178"/>
        <v>7.7339751223176663</v>
      </c>
    </row>
    <row r="247" spans="1:11" ht="98.25" customHeight="1" x14ac:dyDescent="0.2">
      <c r="A247" s="29">
        <v>2515742</v>
      </c>
      <c r="B247" s="27" t="s">
        <v>186</v>
      </c>
      <c r="C247" s="28">
        <v>2937230.64</v>
      </c>
      <c r="D247" s="28">
        <v>0</v>
      </c>
      <c r="E247" s="28">
        <v>585649</v>
      </c>
      <c r="F247" s="28">
        <v>585648</v>
      </c>
      <c r="G247" s="28"/>
      <c r="H247" s="28">
        <f t="shared" si="115"/>
        <v>585648</v>
      </c>
      <c r="I247" s="72">
        <f t="shared" si="173"/>
        <v>99.99982924926023</v>
      </c>
      <c r="J247" s="72">
        <f t="shared" si="174"/>
        <v>585648</v>
      </c>
      <c r="K247" s="72">
        <f t="shared" si="175"/>
        <v>19.938781518362479</v>
      </c>
    </row>
    <row r="248" spans="1:11" ht="111.75" customHeight="1" x14ac:dyDescent="0.2">
      <c r="A248" s="29">
        <v>2515844</v>
      </c>
      <c r="B248" s="27" t="s">
        <v>208</v>
      </c>
      <c r="C248" s="28">
        <v>2846118.29</v>
      </c>
      <c r="D248" s="28">
        <v>0</v>
      </c>
      <c r="E248" s="28">
        <v>444870</v>
      </c>
      <c r="F248" s="28">
        <v>390550</v>
      </c>
      <c r="G248" s="28"/>
      <c r="H248" s="28">
        <f t="shared" si="115"/>
        <v>390550</v>
      </c>
      <c r="I248" s="72">
        <f t="shared" si="173"/>
        <v>87.789691370512742</v>
      </c>
      <c r="J248" s="72">
        <f t="shared" si="174"/>
        <v>390550</v>
      </c>
      <c r="K248" s="72">
        <f t="shared" si="175"/>
        <v>13.722198454372744</v>
      </c>
    </row>
    <row r="249" spans="1:11" ht="81" customHeight="1" x14ac:dyDescent="0.2">
      <c r="A249" s="29">
        <v>2516089</v>
      </c>
      <c r="B249" s="27" t="s">
        <v>187</v>
      </c>
      <c r="C249" s="28">
        <v>3031610.64</v>
      </c>
      <c r="D249" s="28">
        <v>0</v>
      </c>
      <c r="E249" s="28">
        <v>769429</v>
      </c>
      <c r="F249" s="28">
        <v>712428</v>
      </c>
      <c r="G249" s="28"/>
      <c r="H249" s="28">
        <f t="shared" si="115"/>
        <v>712428</v>
      </c>
      <c r="I249" s="72">
        <f t="shared" ref="I249:I254" si="179">H249/E249%</f>
        <v>92.591779098526317</v>
      </c>
      <c r="J249" s="72">
        <f t="shared" ref="J249:J254" si="180">D249+H249</f>
        <v>712428</v>
      </c>
      <c r="K249" s="72">
        <f t="shared" ref="K249:K254" si="181">J249/C249%</f>
        <v>23.499983493922556</v>
      </c>
    </row>
    <row r="250" spans="1:11" ht="105" customHeight="1" x14ac:dyDescent="0.2">
      <c r="A250" s="29">
        <v>2516519</v>
      </c>
      <c r="B250" s="27" t="s">
        <v>209</v>
      </c>
      <c r="C250" s="28">
        <v>1689946.51</v>
      </c>
      <c r="D250" s="28">
        <v>0</v>
      </c>
      <c r="E250" s="28">
        <v>184260</v>
      </c>
      <c r="F250" s="28">
        <v>157100</v>
      </c>
      <c r="G250" s="28"/>
      <c r="H250" s="28">
        <f t="shared" si="115"/>
        <v>157100</v>
      </c>
      <c r="I250" s="72">
        <f t="shared" ref="I250" si="182">H250/E250%</f>
        <v>85.259958753934669</v>
      </c>
      <c r="J250" s="72">
        <f t="shared" ref="J250" si="183">D250+H250</f>
        <v>157100</v>
      </c>
      <c r="K250" s="72">
        <f t="shared" ref="K250" si="184">J250/C250%</f>
        <v>9.2961522196344539</v>
      </c>
    </row>
    <row r="251" spans="1:11" ht="102" customHeight="1" x14ac:dyDescent="0.2">
      <c r="A251" s="29">
        <v>2516867</v>
      </c>
      <c r="B251" s="27" t="s">
        <v>188</v>
      </c>
      <c r="C251" s="28">
        <v>1418325.32</v>
      </c>
      <c r="D251" s="28">
        <v>0</v>
      </c>
      <c r="E251" s="28">
        <v>286735</v>
      </c>
      <c r="F251" s="28">
        <v>229734</v>
      </c>
      <c r="G251" s="28"/>
      <c r="H251" s="28">
        <f t="shared" si="115"/>
        <v>229734</v>
      </c>
      <c r="I251" s="72">
        <f t="shared" si="179"/>
        <v>80.120668910317889</v>
      </c>
      <c r="J251" s="72">
        <f t="shared" si="180"/>
        <v>229734</v>
      </c>
      <c r="K251" s="72">
        <f t="shared" si="181"/>
        <v>16.197553322956963</v>
      </c>
    </row>
    <row r="252" spans="1:11" ht="94.5" customHeight="1" x14ac:dyDescent="0.2">
      <c r="A252" s="29">
        <v>2516868</v>
      </c>
      <c r="B252" s="27" t="s">
        <v>189</v>
      </c>
      <c r="C252" s="28">
        <v>1513075.32</v>
      </c>
      <c r="D252" s="28">
        <v>0</v>
      </c>
      <c r="E252" s="28">
        <v>389715</v>
      </c>
      <c r="F252" s="28">
        <v>389714</v>
      </c>
      <c r="G252" s="28"/>
      <c r="H252" s="28">
        <f t="shared" si="115"/>
        <v>389714</v>
      </c>
      <c r="I252" s="72">
        <f t="shared" si="179"/>
        <v>99.999743402229839</v>
      </c>
      <c r="J252" s="72">
        <f t="shared" si="180"/>
        <v>389714</v>
      </c>
      <c r="K252" s="72">
        <f t="shared" si="181"/>
        <v>25.756417730744559</v>
      </c>
    </row>
    <row r="253" spans="1:11" ht="102" customHeight="1" x14ac:dyDescent="0.2">
      <c r="A253" s="29">
        <v>2516869</v>
      </c>
      <c r="B253" s="27" t="s">
        <v>190</v>
      </c>
      <c r="C253" s="28">
        <v>2427944.0299999998</v>
      </c>
      <c r="D253" s="28">
        <v>0</v>
      </c>
      <c r="E253" s="28">
        <v>873149</v>
      </c>
      <c r="F253" s="28">
        <v>694308</v>
      </c>
      <c r="G253" s="28">
        <v>178840</v>
      </c>
      <c r="H253" s="28">
        <f t="shared" si="115"/>
        <v>873148</v>
      </c>
      <c r="I253" s="72">
        <f t="shared" si="179"/>
        <v>99.999885472009936</v>
      </c>
      <c r="J253" s="72">
        <f t="shared" si="180"/>
        <v>873148</v>
      </c>
      <c r="K253" s="72">
        <f t="shared" si="181"/>
        <v>35.962443499984637</v>
      </c>
    </row>
    <row r="254" spans="1:11" ht="91.5" customHeight="1" x14ac:dyDescent="0.2">
      <c r="A254" s="29">
        <v>2516870</v>
      </c>
      <c r="B254" s="27" t="s">
        <v>191</v>
      </c>
      <c r="C254" s="28">
        <v>2998250.64</v>
      </c>
      <c r="D254" s="28">
        <v>0</v>
      </c>
      <c r="E254" s="28">
        <v>391869</v>
      </c>
      <c r="F254" s="28">
        <v>391868</v>
      </c>
      <c r="G254" s="28"/>
      <c r="H254" s="28">
        <f t="shared" si="115"/>
        <v>391868</v>
      </c>
      <c r="I254" s="72">
        <f t="shared" si="179"/>
        <v>99.999744812679751</v>
      </c>
      <c r="J254" s="72">
        <f t="shared" si="180"/>
        <v>391868</v>
      </c>
      <c r="K254" s="72">
        <f t="shared" si="181"/>
        <v>13.069887979745415</v>
      </c>
    </row>
    <row r="255" spans="1:11" ht="68.25" customHeight="1" x14ac:dyDescent="0.2">
      <c r="A255" s="29">
        <v>2521713</v>
      </c>
      <c r="B255" s="27" t="s">
        <v>240</v>
      </c>
      <c r="C255" s="28">
        <v>8459089.4800000004</v>
      </c>
      <c r="D255" s="28">
        <v>0</v>
      </c>
      <c r="E255" s="28">
        <v>8085351</v>
      </c>
      <c r="F255" s="28">
        <v>44500</v>
      </c>
      <c r="G255" s="28"/>
      <c r="H255" s="28">
        <f t="shared" si="115"/>
        <v>44500</v>
      </c>
      <c r="I255" s="72">
        <f t="shared" ref="I255" si="185">H255/E255%</f>
        <v>0.55037808500830698</v>
      </c>
      <c r="J255" s="72">
        <f t="shared" ref="J255" si="186">D255+H255</f>
        <v>44500</v>
      </c>
      <c r="K255" s="72">
        <f t="shared" ref="K255" si="187">J255/C255%</f>
        <v>0.52606134626205647</v>
      </c>
    </row>
    <row r="256" spans="1:11" ht="58.5" customHeight="1" x14ac:dyDescent="0.2">
      <c r="A256" s="29">
        <v>2523120</v>
      </c>
      <c r="B256" s="27" t="s">
        <v>263</v>
      </c>
      <c r="C256" s="28">
        <v>11133602.43</v>
      </c>
      <c r="D256" s="28">
        <v>0</v>
      </c>
      <c r="E256" s="28">
        <v>1635045</v>
      </c>
      <c r="F256" s="28">
        <v>0</v>
      </c>
      <c r="G256" s="28"/>
      <c r="H256" s="28">
        <f t="shared" si="115"/>
        <v>0</v>
      </c>
      <c r="I256" s="72">
        <f>H256/E256%</f>
        <v>0</v>
      </c>
      <c r="J256" s="72">
        <f t="shared" ref="J256:J261" si="188">D256+H256</f>
        <v>0</v>
      </c>
      <c r="K256" s="72">
        <f t="shared" ref="K256:K260" si="189">J256/C256%</f>
        <v>0</v>
      </c>
    </row>
    <row r="257" spans="1:12" ht="57" customHeight="1" x14ac:dyDescent="0.2">
      <c r="A257" s="29">
        <v>2523479</v>
      </c>
      <c r="B257" s="27" t="s">
        <v>264</v>
      </c>
      <c r="C257" s="28">
        <v>6475116.0700000003</v>
      </c>
      <c r="D257" s="28">
        <v>0</v>
      </c>
      <c r="E257" s="28">
        <v>1648048</v>
      </c>
      <c r="F257" s="28">
        <v>0</v>
      </c>
      <c r="G257" s="28"/>
      <c r="H257" s="28">
        <f t="shared" si="115"/>
        <v>0</v>
      </c>
      <c r="I257" s="72">
        <f t="shared" ref="I257:I261" si="190">H257/E257%</f>
        <v>0</v>
      </c>
      <c r="J257" s="72">
        <f t="shared" si="188"/>
        <v>0</v>
      </c>
      <c r="K257" s="72">
        <f t="shared" si="189"/>
        <v>0</v>
      </c>
    </row>
    <row r="258" spans="1:12" ht="60.75" customHeight="1" x14ac:dyDescent="0.2">
      <c r="A258" s="29">
        <v>2523606</v>
      </c>
      <c r="B258" s="27" t="s">
        <v>265</v>
      </c>
      <c r="C258" s="28">
        <v>9441880.2300000004</v>
      </c>
      <c r="D258" s="28">
        <v>0</v>
      </c>
      <c r="E258" s="28">
        <v>1099255</v>
      </c>
      <c r="F258" s="28">
        <v>0</v>
      </c>
      <c r="G258" s="28"/>
      <c r="H258" s="28">
        <f t="shared" si="115"/>
        <v>0</v>
      </c>
      <c r="I258" s="72">
        <f t="shared" si="190"/>
        <v>0</v>
      </c>
      <c r="J258" s="72">
        <f t="shared" si="188"/>
        <v>0</v>
      </c>
      <c r="K258" s="72">
        <f t="shared" si="189"/>
        <v>0</v>
      </c>
    </row>
    <row r="259" spans="1:12" ht="68.25" customHeight="1" x14ac:dyDescent="0.2">
      <c r="A259" s="132">
        <v>2523793</v>
      </c>
      <c r="B259" s="27" t="s">
        <v>266</v>
      </c>
      <c r="C259" s="28">
        <v>8848134.7400000002</v>
      </c>
      <c r="D259" s="28">
        <v>0</v>
      </c>
      <c r="E259" s="28">
        <v>1596749</v>
      </c>
      <c r="F259" s="28">
        <v>0</v>
      </c>
      <c r="G259" s="28"/>
      <c r="H259" s="28">
        <f t="shared" si="115"/>
        <v>0</v>
      </c>
      <c r="I259" s="72">
        <f t="shared" si="190"/>
        <v>0</v>
      </c>
      <c r="J259" s="72">
        <f t="shared" si="188"/>
        <v>0</v>
      </c>
      <c r="K259" s="72">
        <f t="shared" si="189"/>
        <v>0</v>
      </c>
    </row>
    <row r="260" spans="1:12" ht="57.75" customHeight="1" x14ac:dyDescent="0.2">
      <c r="A260" s="132">
        <v>2524644</v>
      </c>
      <c r="B260" s="27" t="s">
        <v>267</v>
      </c>
      <c r="C260" s="28">
        <v>6648194.9100000001</v>
      </c>
      <c r="D260" s="28">
        <v>0</v>
      </c>
      <c r="E260" s="28">
        <v>1241103</v>
      </c>
      <c r="F260" s="28">
        <v>0</v>
      </c>
      <c r="G260" s="28"/>
      <c r="H260" s="28">
        <f t="shared" si="115"/>
        <v>0</v>
      </c>
      <c r="I260" s="72">
        <f t="shared" si="190"/>
        <v>0</v>
      </c>
      <c r="J260" s="72">
        <f t="shared" si="188"/>
        <v>0</v>
      </c>
      <c r="K260" s="72">
        <f t="shared" si="189"/>
        <v>0</v>
      </c>
    </row>
    <row r="261" spans="1:12" s="55" customFormat="1" ht="33.75" customHeight="1" x14ac:dyDescent="0.2">
      <c r="A261" s="87"/>
      <c r="B261" s="85" t="s">
        <v>272</v>
      </c>
      <c r="C261" s="92"/>
      <c r="D261" s="61">
        <f>SUM(D262:D266)</f>
        <v>0</v>
      </c>
      <c r="E261" s="61">
        <f>SUM(E262:E266)</f>
        <v>2927654</v>
      </c>
      <c r="F261" s="61">
        <f t="shared" ref="F261:G261" si="191">SUM(F262:F266)</f>
        <v>0</v>
      </c>
      <c r="G261" s="61">
        <f t="shared" si="191"/>
        <v>2227828</v>
      </c>
      <c r="H261" s="61">
        <f t="shared" si="115"/>
        <v>2227828</v>
      </c>
      <c r="I261" s="73">
        <f t="shared" si="190"/>
        <v>76.096014078166334</v>
      </c>
      <c r="J261" s="73">
        <f t="shared" si="188"/>
        <v>2227828</v>
      </c>
      <c r="K261" s="85"/>
      <c r="L261" s="130"/>
    </row>
    <row r="262" spans="1:12" ht="80.25" customHeight="1" x14ac:dyDescent="0.2">
      <c r="A262" s="29">
        <v>2528222</v>
      </c>
      <c r="B262" s="27" t="s">
        <v>273</v>
      </c>
      <c r="C262" s="28">
        <v>3679000</v>
      </c>
      <c r="D262" s="28">
        <v>0</v>
      </c>
      <c r="E262" s="28">
        <v>575859</v>
      </c>
      <c r="F262" s="28">
        <v>0</v>
      </c>
      <c r="G262" s="28">
        <v>512828</v>
      </c>
      <c r="H262" s="28">
        <f t="shared" si="115"/>
        <v>512828</v>
      </c>
      <c r="I262" s="72">
        <f t="shared" ref="I262" si="192">H262/E262%</f>
        <v>89.054438673355804</v>
      </c>
      <c r="J262" s="72">
        <f t="shared" ref="J262" si="193">D262+H262</f>
        <v>512828</v>
      </c>
      <c r="K262" s="72">
        <f t="shared" ref="K262" si="194">J262/C262%</f>
        <v>13.939331340038054</v>
      </c>
    </row>
    <row r="263" spans="1:12" ht="72" customHeight="1" x14ac:dyDescent="0.2">
      <c r="A263" s="29">
        <v>2531306</v>
      </c>
      <c r="B263" s="27" t="s">
        <v>282</v>
      </c>
      <c r="C263" s="28">
        <v>34800</v>
      </c>
      <c r="D263" s="28">
        <v>0</v>
      </c>
      <c r="E263" s="28">
        <v>35095</v>
      </c>
      <c r="F263" s="28">
        <v>0</v>
      </c>
      <c r="G263" s="28">
        <v>34800</v>
      </c>
      <c r="H263" s="28">
        <f t="shared" si="115"/>
        <v>34800</v>
      </c>
      <c r="I263" s="72">
        <f t="shared" ref="I263" si="195">H263/E263%</f>
        <v>99.159424419432966</v>
      </c>
      <c r="J263" s="72">
        <f t="shared" ref="J263" si="196">D263+H263</f>
        <v>34800</v>
      </c>
      <c r="K263" s="72">
        <f t="shared" ref="K263" si="197">J263/C263%</f>
        <v>100</v>
      </c>
    </row>
    <row r="264" spans="1:12" ht="103.5" customHeight="1" x14ac:dyDescent="0.2">
      <c r="A264" s="29">
        <v>2534477</v>
      </c>
      <c r="B264" s="27" t="s">
        <v>357</v>
      </c>
      <c r="C264" s="28">
        <v>1694200</v>
      </c>
      <c r="D264" s="28">
        <v>0</v>
      </c>
      <c r="E264" s="28">
        <v>1694200</v>
      </c>
      <c r="F264" s="28"/>
      <c r="G264" s="28">
        <v>1250200</v>
      </c>
      <c r="H264" s="28">
        <f t="shared" ref="H264:H304" si="198">SUM(F264:G264)</f>
        <v>1250200</v>
      </c>
      <c r="I264" s="72">
        <f t="shared" ref="I264:I266" si="199">H264/E264%</f>
        <v>73.792940620942034</v>
      </c>
      <c r="J264" s="72">
        <f t="shared" ref="J264:J266" si="200">D264+H264</f>
        <v>1250200</v>
      </c>
      <c r="K264" s="72">
        <f t="shared" ref="K264:K266" si="201">J264/C264%</f>
        <v>73.792940620942034</v>
      </c>
    </row>
    <row r="265" spans="1:12" ht="102" customHeight="1" x14ac:dyDescent="0.2">
      <c r="A265" s="29">
        <v>2534704</v>
      </c>
      <c r="B265" s="27" t="s">
        <v>358</v>
      </c>
      <c r="C265" s="28">
        <v>1972600</v>
      </c>
      <c r="D265" s="28">
        <v>0</v>
      </c>
      <c r="E265" s="28">
        <v>227500</v>
      </c>
      <c r="F265" s="28"/>
      <c r="G265" s="28">
        <v>35000</v>
      </c>
      <c r="H265" s="28">
        <f t="shared" si="198"/>
        <v>35000</v>
      </c>
      <c r="I265" s="72">
        <f t="shared" si="199"/>
        <v>15.384615384615385</v>
      </c>
      <c r="J265" s="72">
        <f t="shared" si="200"/>
        <v>35000</v>
      </c>
      <c r="K265" s="72">
        <f t="shared" si="201"/>
        <v>1.7743080198722498</v>
      </c>
    </row>
    <row r="266" spans="1:12" ht="80.25" customHeight="1" x14ac:dyDescent="0.2">
      <c r="A266" s="29">
        <v>2535364</v>
      </c>
      <c r="B266" s="27" t="s">
        <v>359</v>
      </c>
      <c r="C266" s="28">
        <v>395500</v>
      </c>
      <c r="D266" s="28">
        <v>0</v>
      </c>
      <c r="E266" s="28">
        <v>395000</v>
      </c>
      <c r="F266" s="28"/>
      <c r="G266" s="28">
        <v>395000</v>
      </c>
      <c r="H266" s="28">
        <f t="shared" si="198"/>
        <v>395000</v>
      </c>
      <c r="I266" s="72">
        <f t="shared" si="199"/>
        <v>100</v>
      </c>
      <c r="J266" s="72">
        <f t="shared" si="200"/>
        <v>395000</v>
      </c>
      <c r="K266" s="72">
        <f t="shared" si="201"/>
        <v>99.873577749683946</v>
      </c>
    </row>
    <row r="267" spans="1:12" ht="30.75" customHeight="1" x14ac:dyDescent="0.2">
      <c r="A267" s="29"/>
      <c r="B267" s="49" t="s">
        <v>360</v>
      </c>
      <c r="C267" s="31"/>
      <c r="D267" s="31">
        <f>D268</f>
        <v>0</v>
      </c>
      <c r="E267" s="31">
        <f>E268</f>
        <v>24000</v>
      </c>
      <c r="F267" s="31">
        <f>F268</f>
        <v>0</v>
      </c>
      <c r="G267" s="31">
        <f>G268</f>
        <v>24000</v>
      </c>
      <c r="H267" s="31">
        <f t="shared" si="198"/>
        <v>24000</v>
      </c>
      <c r="I267" s="68">
        <f t="shared" ref="I267:I268" si="202">H267/E267%</f>
        <v>100</v>
      </c>
      <c r="J267" s="68">
        <f t="shared" ref="J267:J268" si="203">D267+H267</f>
        <v>24000</v>
      </c>
      <c r="K267" s="31"/>
    </row>
    <row r="268" spans="1:12" ht="80.25" customHeight="1" x14ac:dyDescent="0.2">
      <c r="A268" s="29">
        <v>2535469</v>
      </c>
      <c r="B268" s="27" t="s">
        <v>361</v>
      </c>
      <c r="C268" s="28">
        <v>29013</v>
      </c>
      <c r="D268" s="28">
        <v>0</v>
      </c>
      <c r="E268" s="28">
        <v>24000</v>
      </c>
      <c r="F268" s="28"/>
      <c r="G268" s="28">
        <v>24000</v>
      </c>
      <c r="H268" s="28">
        <f t="shared" si="198"/>
        <v>24000</v>
      </c>
      <c r="I268" s="72">
        <f t="shared" si="202"/>
        <v>100</v>
      </c>
      <c r="J268" s="72">
        <f t="shared" si="203"/>
        <v>24000</v>
      </c>
      <c r="K268" s="72">
        <f t="shared" ref="K268" si="204">J268/C268%</f>
        <v>82.721538620618347</v>
      </c>
    </row>
    <row r="269" spans="1:12" ht="30.75" customHeight="1" x14ac:dyDescent="0.2">
      <c r="A269" s="29"/>
      <c r="B269" s="49" t="s">
        <v>79</v>
      </c>
      <c r="C269" s="31"/>
      <c r="D269" s="31">
        <f>SUM(D270:D271)</f>
        <v>11953438.859999999</v>
      </c>
      <c r="E269" s="31">
        <f>SUM(E270:E271)</f>
        <v>641884</v>
      </c>
      <c r="F269" s="31">
        <f t="shared" ref="F269:G269" si="205">SUM(F270:F271)</f>
        <v>352528</v>
      </c>
      <c r="G269" s="31">
        <f t="shared" si="205"/>
        <v>275900</v>
      </c>
      <c r="H269" s="31">
        <f t="shared" si="198"/>
        <v>628428</v>
      </c>
      <c r="I269" s="68">
        <f t="shared" si="100"/>
        <v>97.903671068292709</v>
      </c>
      <c r="J269" s="68">
        <f t="shared" ref="J269" si="206">D269+H269</f>
        <v>12581866.859999999</v>
      </c>
      <c r="K269" s="31"/>
    </row>
    <row r="270" spans="1:12" ht="94.5" customHeight="1" x14ac:dyDescent="0.2">
      <c r="A270" s="29">
        <v>2133722</v>
      </c>
      <c r="B270" s="27" t="s">
        <v>80</v>
      </c>
      <c r="C270" s="28">
        <v>12673474.029999999</v>
      </c>
      <c r="D270" s="113">
        <v>11953438.859999999</v>
      </c>
      <c r="E270" s="28">
        <v>594431</v>
      </c>
      <c r="F270" s="28">
        <v>352528</v>
      </c>
      <c r="G270" s="28">
        <v>241900</v>
      </c>
      <c r="H270" s="28">
        <f t="shared" si="198"/>
        <v>594428</v>
      </c>
      <c r="I270" s="72">
        <f t="shared" si="100"/>
        <v>99.999495315688435</v>
      </c>
      <c r="J270" s="72">
        <f t="shared" ref="J270" si="207">D270+H270</f>
        <v>12547866.859999999</v>
      </c>
      <c r="K270" s="72">
        <f>J270/C270%</f>
        <v>99.008897089285313</v>
      </c>
    </row>
    <row r="271" spans="1:12" ht="94.5" customHeight="1" x14ac:dyDescent="0.2">
      <c r="A271" s="29">
        <v>2525546</v>
      </c>
      <c r="B271" s="27" t="s">
        <v>362</v>
      </c>
      <c r="C271" s="28">
        <v>82800</v>
      </c>
      <c r="D271" s="113">
        <v>0</v>
      </c>
      <c r="E271" s="28">
        <v>47453</v>
      </c>
      <c r="F271" s="28"/>
      <c r="G271" s="28">
        <v>34000</v>
      </c>
      <c r="H271" s="28">
        <f t="shared" si="198"/>
        <v>34000</v>
      </c>
      <c r="I271" s="72">
        <f t="shared" ref="I271" si="208">H271/E271%</f>
        <v>71.6498430025499</v>
      </c>
      <c r="J271" s="72">
        <f t="shared" ref="J271" si="209">D271+H271</f>
        <v>34000</v>
      </c>
      <c r="K271" s="72">
        <f>J271/C271%</f>
        <v>41.062801932367151</v>
      </c>
    </row>
    <row r="272" spans="1:12" ht="30.75" customHeight="1" x14ac:dyDescent="0.2">
      <c r="A272" s="29"/>
      <c r="B272" s="49" t="s">
        <v>34</v>
      </c>
      <c r="C272" s="31"/>
      <c r="D272" s="31">
        <f>+SUM(D273:D281)</f>
        <v>765826.13</v>
      </c>
      <c r="E272" s="31">
        <f>+SUM(E273:E281)</f>
        <v>8872176</v>
      </c>
      <c r="F272" s="31">
        <f t="shared" ref="F272:G272" si="210">+SUM(F273:F281)</f>
        <v>3911781.81</v>
      </c>
      <c r="G272" s="31">
        <f t="shared" si="210"/>
        <v>278516</v>
      </c>
      <c r="H272" s="31">
        <f t="shared" si="198"/>
        <v>4190297.81</v>
      </c>
      <c r="I272" s="68">
        <f t="shared" si="100"/>
        <v>47.229651553350614</v>
      </c>
      <c r="J272" s="68">
        <f t="shared" ref="J272:J288" si="211">D272+H272</f>
        <v>4956123.9400000004</v>
      </c>
      <c r="K272" s="31"/>
    </row>
    <row r="273" spans="1:11" ht="53.25" customHeight="1" x14ac:dyDescent="0.2">
      <c r="A273" s="29">
        <v>2251577</v>
      </c>
      <c r="B273" s="27" t="s">
        <v>35</v>
      </c>
      <c r="C273" s="28">
        <v>7215712.7999999998</v>
      </c>
      <c r="D273" s="28">
        <v>765826.13</v>
      </c>
      <c r="E273" s="28">
        <v>3853834</v>
      </c>
      <c r="F273" s="28">
        <v>668511.81000000006</v>
      </c>
      <c r="G273" s="28">
        <v>53516</v>
      </c>
      <c r="H273" s="28">
        <f t="shared" si="198"/>
        <v>722027.81</v>
      </c>
      <c r="I273" s="72">
        <f t="shared" si="100"/>
        <v>18.735311640304179</v>
      </c>
      <c r="J273" s="72">
        <f t="shared" si="211"/>
        <v>1487853.94</v>
      </c>
      <c r="K273" s="72">
        <f>J273/C273%</f>
        <v>20.619639129761374</v>
      </c>
    </row>
    <row r="274" spans="1:11" ht="78.75" customHeight="1" x14ac:dyDescent="0.2">
      <c r="A274" s="29">
        <v>2514802</v>
      </c>
      <c r="B274" s="27" t="s">
        <v>192</v>
      </c>
      <c r="C274" s="28">
        <v>1222380.6000000001</v>
      </c>
      <c r="D274" s="28">
        <v>0</v>
      </c>
      <c r="E274" s="28">
        <v>1222381</v>
      </c>
      <c r="F274" s="28">
        <v>1212770</v>
      </c>
      <c r="G274" s="28"/>
      <c r="H274" s="28">
        <f t="shared" si="198"/>
        <v>1212770</v>
      </c>
      <c r="I274" s="72">
        <f t="shared" ref="I274" si="212">H274/E274%</f>
        <v>99.213747595880506</v>
      </c>
      <c r="J274" s="72">
        <f t="shared" ref="J274" si="213">D274+H274</f>
        <v>1212770</v>
      </c>
      <c r="K274" s="72">
        <f>J274/C274%</f>
        <v>99.21378006162729</v>
      </c>
    </row>
    <row r="275" spans="1:11" ht="78.75" customHeight="1" x14ac:dyDescent="0.2">
      <c r="A275" s="29">
        <v>2521122</v>
      </c>
      <c r="B275" s="27" t="s">
        <v>246</v>
      </c>
      <c r="C275" s="28">
        <v>465980</v>
      </c>
      <c r="D275" s="28">
        <v>0</v>
      </c>
      <c r="E275" s="28">
        <v>463200</v>
      </c>
      <c r="F275" s="28">
        <v>462200</v>
      </c>
      <c r="G275" s="28"/>
      <c r="H275" s="28">
        <f t="shared" si="198"/>
        <v>462200</v>
      </c>
      <c r="I275" s="72">
        <f t="shared" ref="I275:I279" si="214">H275/E275%</f>
        <v>99.784110535405873</v>
      </c>
      <c r="J275" s="72">
        <f t="shared" ref="J275:J279" si="215">D275+H275</f>
        <v>462200</v>
      </c>
      <c r="K275" s="72">
        <f t="shared" ref="K275:K279" si="216">J275/C275%</f>
        <v>99.188806386540193</v>
      </c>
    </row>
    <row r="276" spans="1:11" ht="115.5" customHeight="1" x14ac:dyDescent="0.2">
      <c r="A276" s="29">
        <v>2524166</v>
      </c>
      <c r="B276" s="27" t="s">
        <v>247</v>
      </c>
      <c r="C276" s="28">
        <v>940283.6</v>
      </c>
      <c r="D276" s="28">
        <v>0</v>
      </c>
      <c r="E276" s="28">
        <v>900000</v>
      </c>
      <c r="F276" s="28">
        <v>821060</v>
      </c>
      <c r="G276" s="28"/>
      <c r="H276" s="28">
        <f t="shared" si="198"/>
        <v>821060</v>
      </c>
      <c r="I276" s="72">
        <f t="shared" si="214"/>
        <v>91.228888888888889</v>
      </c>
      <c r="J276" s="72">
        <f t="shared" si="215"/>
        <v>821060</v>
      </c>
      <c r="K276" s="72">
        <f t="shared" si="216"/>
        <v>87.320463740939445</v>
      </c>
    </row>
    <row r="277" spans="1:11" ht="84" customHeight="1" x14ac:dyDescent="0.2">
      <c r="A277" s="29">
        <v>2524182</v>
      </c>
      <c r="B277" s="27" t="s">
        <v>248</v>
      </c>
      <c r="C277" s="28">
        <v>430380.6</v>
      </c>
      <c r="D277" s="28">
        <v>0</v>
      </c>
      <c r="E277" s="28">
        <v>430381</v>
      </c>
      <c r="F277" s="28">
        <v>423340</v>
      </c>
      <c r="G277" s="28"/>
      <c r="H277" s="28">
        <f t="shared" si="198"/>
        <v>423340</v>
      </c>
      <c r="I277" s="72">
        <f t="shared" si="214"/>
        <v>98.364007704801082</v>
      </c>
      <c r="J277" s="72">
        <f t="shared" si="215"/>
        <v>423340</v>
      </c>
      <c r="K277" s="72">
        <f t="shared" si="216"/>
        <v>98.364099125285861</v>
      </c>
    </row>
    <row r="278" spans="1:11" ht="97.5" customHeight="1" x14ac:dyDescent="0.2">
      <c r="A278" s="29">
        <v>2524187</v>
      </c>
      <c r="B278" s="27" t="s">
        <v>249</v>
      </c>
      <c r="C278" s="28">
        <v>550380.6</v>
      </c>
      <c r="D278" s="28">
        <v>0</v>
      </c>
      <c r="E278" s="28">
        <v>550380</v>
      </c>
      <c r="F278" s="28">
        <v>0</v>
      </c>
      <c r="G278" s="28"/>
      <c r="H278" s="28">
        <f t="shared" si="198"/>
        <v>0</v>
      </c>
      <c r="I278" s="72">
        <f t="shared" si="214"/>
        <v>0</v>
      </c>
      <c r="J278" s="72">
        <f t="shared" si="215"/>
        <v>0</v>
      </c>
      <c r="K278" s="72">
        <f t="shared" si="216"/>
        <v>0</v>
      </c>
    </row>
    <row r="279" spans="1:11" ht="78.75" customHeight="1" x14ac:dyDescent="0.2">
      <c r="A279" s="29">
        <v>2525365</v>
      </c>
      <c r="B279" s="27" t="s">
        <v>250</v>
      </c>
      <c r="C279" s="28">
        <v>325000</v>
      </c>
      <c r="D279" s="28">
        <v>0</v>
      </c>
      <c r="E279" s="28">
        <v>325000</v>
      </c>
      <c r="F279" s="28">
        <v>323900</v>
      </c>
      <c r="G279" s="28"/>
      <c r="H279" s="28">
        <f t="shared" si="198"/>
        <v>323900</v>
      </c>
      <c r="I279" s="72">
        <f t="shared" si="214"/>
        <v>99.661538461538456</v>
      </c>
      <c r="J279" s="72">
        <f t="shared" si="215"/>
        <v>323900</v>
      </c>
      <c r="K279" s="72">
        <f t="shared" si="216"/>
        <v>99.661538461538456</v>
      </c>
    </row>
    <row r="280" spans="1:11" ht="78.75" customHeight="1" x14ac:dyDescent="0.2">
      <c r="A280" s="29">
        <v>2527152</v>
      </c>
      <c r="B280" s="27" t="s">
        <v>363</v>
      </c>
      <c r="C280" s="28">
        <v>890000</v>
      </c>
      <c r="D280" s="28">
        <v>0</v>
      </c>
      <c r="E280" s="28">
        <v>890000</v>
      </c>
      <c r="F280" s="28"/>
      <c r="G280" s="28"/>
      <c r="H280" s="28">
        <f t="shared" si="198"/>
        <v>0</v>
      </c>
      <c r="I280" s="72">
        <f t="shared" ref="I280" si="217">H280/E280%</f>
        <v>0</v>
      </c>
      <c r="J280" s="72">
        <f t="shared" ref="J280" si="218">D280+H280</f>
        <v>0</v>
      </c>
      <c r="K280" s="72">
        <f t="shared" ref="K280" si="219">J280/C280%</f>
        <v>0</v>
      </c>
    </row>
    <row r="281" spans="1:11" ht="123.75" customHeight="1" x14ac:dyDescent="0.2">
      <c r="A281" s="29">
        <v>2528905</v>
      </c>
      <c r="B281" s="27" t="s">
        <v>283</v>
      </c>
      <c r="C281" s="28">
        <v>240000</v>
      </c>
      <c r="D281" s="28">
        <v>0</v>
      </c>
      <c r="E281" s="28">
        <v>237000</v>
      </c>
      <c r="F281" s="28">
        <v>0</v>
      </c>
      <c r="G281" s="28">
        <v>225000</v>
      </c>
      <c r="H281" s="28">
        <f t="shared" si="198"/>
        <v>225000</v>
      </c>
      <c r="I281" s="72">
        <f t="shared" ref="I281" si="220">H281/E281%</f>
        <v>94.936708860759495</v>
      </c>
      <c r="J281" s="72">
        <f t="shared" ref="J281" si="221">D281+H281</f>
        <v>225000</v>
      </c>
      <c r="K281" s="72">
        <f t="shared" ref="K281" si="222">J281/C281%</f>
        <v>93.75</v>
      </c>
    </row>
    <row r="282" spans="1:11" ht="26.25" customHeight="1" x14ac:dyDescent="0.2">
      <c r="A282" s="29"/>
      <c r="B282" s="49" t="s">
        <v>36</v>
      </c>
      <c r="C282" s="31"/>
      <c r="D282" s="31">
        <f>SUM(D283:D287)</f>
        <v>23183262.84</v>
      </c>
      <c r="E282" s="31">
        <f>SUM(E283:E287)</f>
        <v>2869997</v>
      </c>
      <c r="F282" s="31">
        <f t="shared" ref="F282:G282" si="223">SUM(F283:F287)</f>
        <v>1999617.3499999999</v>
      </c>
      <c r="G282" s="31">
        <f t="shared" si="223"/>
        <v>452518</v>
      </c>
      <c r="H282" s="31">
        <f t="shared" si="198"/>
        <v>2452135.3499999996</v>
      </c>
      <c r="I282" s="68">
        <f t="shared" si="100"/>
        <v>85.440345408026545</v>
      </c>
      <c r="J282" s="68">
        <f t="shared" si="211"/>
        <v>25635398.189999998</v>
      </c>
      <c r="K282" s="31"/>
    </row>
    <row r="283" spans="1:11" ht="68.25" customHeight="1" x14ac:dyDescent="0.2">
      <c r="A283" s="29">
        <v>2057397</v>
      </c>
      <c r="B283" s="27" t="s">
        <v>210</v>
      </c>
      <c r="C283" s="28">
        <v>15164378.33</v>
      </c>
      <c r="D283" s="28">
        <v>13539638.01</v>
      </c>
      <c r="E283" s="28">
        <v>62100</v>
      </c>
      <c r="F283" s="28">
        <v>29581.759999999998</v>
      </c>
      <c r="G283" s="28">
        <v>32518</v>
      </c>
      <c r="H283" s="28">
        <f t="shared" si="198"/>
        <v>62099.759999999995</v>
      </c>
      <c r="I283" s="72">
        <f t="shared" ref="I283" si="224">H283/E283%</f>
        <v>99.999613526570045</v>
      </c>
      <c r="J283" s="72">
        <f t="shared" ref="J283" si="225">D283+H283</f>
        <v>13601737.77</v>
      </c>
      <c r="K283" s="72">
        <f>J283/C283%</f>
        <v>89.695320665347708</v>
      </c>
    </row>
    <row r="284" spans="1:11" ht="51.75" customHeight="1" x14ac:dyDescent="0.2">
      <c r="A284" s="29">
        <v>2112841</v>
      </c>
      <c r="B284" s="27" t="s">
        <v>37</v>
      </c>
      <c r="C284" s="28">
        <v>21413189.73</v>
      </c>
      <c r="D284" s="28">
        <v>9643624.8300000001</v>
      </c>
      <c r="E284" s="28">
        <v>448105</v>
      </c>
      <c r="F284" s="28">
        <v>119550</v>
      </c>
      <c r="G284" s="28"/>
      <c r="H284" s="28">
        <f t="shared" si="198"/>
        <v>119550</v>
      </c>
      <c r="I284" s="72">
        <f t="shared" si="100"/>
        <v>26.6790149630109</v>
      </c>
      <c r="J284" s="72">
        <f t="shared" si="211"/>
        <v>9763174.8300000001</v>
      </c>
      <c r="K284" s="72">
        <f>J284/C284%</f>
        <v>45.594210638883645</v>
      </c>
    </row>
    <row r="285" spans="1:11" ht="89.25" customHeight="1" x14ac:dyDescent="0.2">
      <c r="A285" s="29">
        <v>2511458</v>
      </c>
      <c r="B285" s="27" t="s">
        <v>193</v>
      </c>
      <c r="C285" s="28">
        <v>3198830.21</v>
      </c>
      <c r="D285" s="28">
        <v>0</v>
      </c>
      <c r="E285" s="28">
        <v>1859792</v>
      </c>
      <c r="F285" s="28">
        <v>1850485.5899999999</v>
      </c>
      <c r="G285" s="28"/>
      <c r="H285" s="28">
        <f t="shared" si="198"/>
        <v>1850485.5899999999</v>
      </c>
      <c r="I285" s="72">
        <f t="shared" ref="I285" si="226">H285/E285%</f>
        <v>99.499599417569272</v>
      </c>
      <c r="J285" s="72">
        <f t="shared" ref="J285" si="227">D285+H285</f>
        <v>1850485.5899999999</v>
      </c>
      <c r="K285" s="72">
        <f>J285/C285%</f>
        <v>57.848821866666057</v>
      </c>
    </row>
    <row r="286" spans="1:11" ht="89.25" customHeight="1" x14ac:dyDescent="0.2">
      <c r="A286" s="29">
        <v>2536673</v>
      </c>
      <c r="B286" s="27" t="s">
        <v>364</v>
      </c>
      <c r="C286" s="28">
        <v>250000</v>
      </c>
      <c r="D286" s="28">
        <v>0</v>
      </c>
      <c r="E286" s="28">
        <v>250000</v>
      </c>
      <c r="F286" s="28"/>
      <c r="G286" s="28">
        <v>210000</v>
      </c>
      <c r="H286" s="28">
        <f t="shared" si="198"/>
        <v>210000</v>
      </c>
      <c r="I286" s="72">
        <f t="shared" ref="I286:I287" si="228">H286/E286%</f>
        <v>84</v>
      </c>
      <c r="J286" s="72">
        <f t="shared" ref="J286:J287" si="229">D286+H286</f>
        <v>210000</v>
      </c>
      <c r="K286" s="72">
        <f t="shared" ref="K286:K287" si="230">J286/C286%</f>
        <v>84</v>
      </c>
    </row>
    <row r="287" spans="1:11" ht="89.25" customHeight="1" x14ac:dyDescent="0.2">
      <c r="A287" s="29">
        <v>2536683</v>
      </c>
      <c r="B287" s="27" t="s">
        <v>365</v>
      </c>
      <c r="C287" s="28">
        <v>250000</v>
      </c>
      <c r="D287" s="28">
        <v>0</v>
      </c>
      <c r="E287" s="28">
        <v>250000</v>
      </c>
      <c r="F287" s="28"/>
      <c r="G287" s="28">
        <v>210000</v>
      </c>
      <c r="H287" s="28">
        <f t="shared" si="198"/>
        <v>210000</v>
      </c>
      <c r="I287" s="72">
        <f t="shared" si="228"/>
        <v>84</v>
      </c>
      <c r="J287" s="72">
        <f t="shared" si="229"/>
        <v>210000</v>
      </c>
      <c r="K287" s="72">
        <f t="shared" si="230"/>
        <v>84</v>
      </c>
    </row>
    <row r="288" spans="1:11" ht="34.5" customHeight="1" x14ac:dyDescent="0.2">
      <c r="A288" s="29" t="s">
        <v>68</v>
      </c>
      <c r="B288" s="49" t="s">
        <v>69</v>
      </c>
      <c r="C288" s="31"/>
      <c r="D288" s="31">
        <f>SUM(D289:D291)</f>
        <v>858046.01</v>
      </c>
      <c r="E288" s="31">
        <f>SUM(E289:E291)</f>
        <v>958098</v>
      </c>
      <c r="F288" s="31">
        <f t="shared" ref="F288:G288" si="231">SUM(F289:F291)</f>
        <v>158500</v>
      </c>
      <c r="G288" s="31">
        <f t="shared" si="231"/>
        <v>658000</v>
      </c>
      <c r="H288" s="31">
        <f t="shared" si="198"/>
        <v>816500</v>
      </c>
      <c r="I288" s="68">
        <f t="shared" si="100"/>
        <v>85.220927295537621</v>
      </c>
      <c r="J288" s="68">
        <f t="shared" si="211"/>
        <v>1674546.01</v>
      </c>
      <c r="K288" s="31"/>
    </row>
    <row r="289" spans="1:12" ht="165.75" customHeight="1" x14ac:dyDescent="0.2">
      <c r="A289" s="29">
        <v>2426389</v>
      </c>
      <c r="B289" s="27" t="s">
        <v>84</v>
      </c>
      <c r="C289" s="28">
        <v>1447145</v>
      </c>
      <c r="D289" s="28">
        <v>858046.01</v>
      </c>
      <c r="E289" s="28">
        <v>589098</v>
      </c>
      <c r="F289" s="28">
        <v>118500</v>
      </c>
      <c r="G289" s="28">
        <v>329000</v>
      </c>
      <c r="H289" s="28">
        <f t="shared" si="198"/>
        <v>447500</v>
      </c>
      <c r="I289" s="72">
        <f t="shared" si="100"/>
        <v>75.963591796271601</v>
      </c>
      <c r="J289" s="72">
        <f t="shared" ref="J289" si="232">D289+H289</f>
        <v>1305546.01</v>
      </c>
      <c r="K289" s="72">
        <f>J289/C289%</f>
        <v>90.215286650612057</v>
      </c>
    </row>
    <row r="290" spans="1:12" ht="82.5" customHeight="1" x14ac:dyDescent="0.2">
      <c r="A290" s="29">
        <v>2518107</v>
      </c>
      <c r="B290" s="27" t="s">
        <v>251</v>
      </c>
      <c r="C290" s="28">
        <v>40000</v>
      </c>
      <c r="D290" s="28">
        <v>0</v>
      </c>
      <c r="E290" s="28">
        <v>40000</v>
      </c>
      <c r="F290" s="28">
        <v>40000</v>
      </c>
      <c r="G290" s="28"/>
      <c r="H290" s="28">
        <f t="shared" si="198"/>
        <v>40000</v>
      </c>
      <c r="I290" s="72">
        <f t="shared" ref="I290" si="233">H290/E290%</f>
        <v>100</v>
      </c>
      <c r="J290" s="72">
        <f t="shared" ref="J290" si="234">D290+H290</f>
        <v>40000</v>
      </c>
      <c r="K290" s="72">
        <f>J290/C290%</f>
        <v>100</v>
      </c>
    </row>
    <row r="291" spans="1:12" ht="66" customHeight="1" x14ac:dyDescent="0.2">
      <c r="A291" s="29">
        <v>2527403</v>
      </c>
      <c r="B291" s="27" t="s">
        <v>366</v>
      </c>
      <c r="C291" s="28">
        <v>329000</v>
      </c>
      <c r="D291" s="28">
        <v>0</v>
      </c>
      <c r="E291" s="28">
        <v>329000</v>
      </c>
      <c r="F291" s="28"/>
      <c r="G291" s="28">
        <v>329000</v>
      </c>
      <c r="H291" s="28">
        <f t="shared" si="198"/>
        <v>329000</v>
      </c>
      <c r="I291" s="72">
        <f t="shared" ref="I291" si="235">H291/E291%</f>
        <v>100</v>
      </c>
      <c r="J291" s="72">
        <f t="shared" ref="J291" si="236">D291+H291</f>
        <v>329000</v>
      </c>
      <c r="K291" s="72">
        <f>J291/C291%</f>
        <v>100</v>
      </c>
    </row>
    <row r="292" spans="1:12" s="55" customFormat="1" ht="33.75" customHeight="1" x14ac:dyDescent="0.2">
      <c r="A292" s="53"/>
      <c r="B292" s="49" t="s">
        <v>284</v>
      </c>
      <c r="C292" s="133"/>
      <c r="D292" s="31">
        <f>SUM(D293:D304)</f>
        <v>0</v>
      </c>
      <c r="E292" s="31">
        <f>SUM(E293:E304)</f>
        <v>130155687</v>
      </c>
      <c r="F292" s="31">
        <f t="shared" ref="F292:G292" si="237">SUM(F293:F304)</f>
        <v>0</v>
      </c>
      <c r="G292" s="31">
        <f t="shared" si="237"/>
        <v>2669876</v>
      </c>
      <c r="H292" s="31">
        <f t="shared" si="198"/>
        <v>2669876</v>
      </c>
      <c r="I292" s="50"/>
      <c r="J292" s="50"/>
      <c r="K292" s="49"/>
      <c r="L292" s="130"/>
    </row>
    <row r="293" spans="1:12" ht="36" customHeight="1" x14ac:dyDescent="0.2">
      <c r="A293" s="29">
        <v>2416127</v>
      </c>
      <c r="B293" s="27" t="s">
        <v>42</v>
      </c>
      <c r="C293" s="28">
        <v>69177499</v>
      </c>
      <c r="D293" s="28">
        <v>0</v>
      </c>
      <c r="E293" s="28">
        <v>4343004</v>
      </c>
      <c r="F293" s="28">
        <v>0</v>
      </c>
      <c r="G293" s="28">
        <v>2186031</v>
      </c>
      <c r="H293" s="28">
        <f t="shared" si="198"/>
        <v>2186031</v>
      </c>
      <c r="I293" s="72">
        <f t="shared" ref="I293:I304" si="238">H293/E293%</f>
        <v>50.334538029437688</v>
      </c>
      <c r="J293" s="72">
        <f t="shared" ref="J293:J304" si="239">D293+H293</f>
        <v>2186031</v>
      </c>
      <c r="K293" s="72">
        <f t="shared" ref="K293:K304" si="240">J293/C293%</f>
        <v>3.1600318479278933</v>
      </c>
    </row>
    <row r="294" spans="1:12" ht="90.75" customHeight="1" x14ac:dyDescent="0.2">
      <c r="A294" s="29">
        <v>2430241</v>
      </c>
      <c r="B294" s="27" t="s">
        <v>49</v>
      </c>
      <c r="C294" s="28">
        <v>54842694</v>
      </c>
      <c r="D294" s="28">
        <v>0</v>
      </c>
      <c r="E294" s="28">
        <v>7479484</v>
      </c>
      <c r="F294" s="28">
        <v>0</v>
      </c>
      <c r="G294" s="28"/>
      <c r="H294" s="28">
        <f t="shared" si="198"/>
        <v>0</v>
      </c>
      <c r="I294" s="72">
        <f t="shared" si="238"/>
        <v>0</v>
      </c>
      <c r="J294" s="72">
        <f t="shared" si="239"/>
        <v>0</v>
      </c>
      <c r="K294" s="72">
        <f t="shared" si="240"/>
        <v>0</v>
      </c>
    </row>
    <row r="295" spans="1:12" ht="38.25" customHeight="1" x14ac:dyDescent="0.2">
      <c r="A295" s="29">
        <v>2430242</v>
      </c>
      <c r="B295" s="27" t="s">
        <v>50</v>
      </c>
      <c r="C295" s="28">
        <v>235566130.66999999</v>
      </c>
      <c r="D295" s="28">
        <v>0</v>
      </c>
      <c r="E295" s="28">
        <v>31694736</v>
      </c>
      <c r="F295" s="28">
        <v>0</v>
      </c>
      <c r="G295" s="28"/>
      <c r="H295" s="28">
        <f t="shared" si="198"/>
        <v>0</v>
      </c>
      <c r="I295" s="72">
        <f t="shared" si="238"/>
        <v>0</v>
      </c>
      <c r="J295" s="72">
        <f t="shared" si="239"/>
        <v>0</v>
      </c>
      <c r="K295" s="72">
        <f t="shared" si="240"/>
        <v>0</v>
      </c>
    </row>
    <row r="296" spans="1:12" ht="58.5" customHeight="1" x14ac:dyDescent="0.2">
      <c r="A296" s="29">
        <v>2430246</v>
      </c>
      <c r="B296" s="27" t="s">
        <v>51</v>
      </c>
      <c r="C296" s="28">
        <v>230676144.09999999</v>
      </c>
      <c r="D296" s="28">
        <v>0</v>
      </c>
      <c r="E296" s="28">
        <v>9946083</v>
      </c>
      <c r="F296" s="28">
        <v>0</v>
      </c>
      <c r="G296" s="28">
        <v>452345</v>
      </c>
      <c r="H296" s="28">
        <f t="shared" si="198"/>
        <v>452345</v>
      </c>
      <c r="I296" s="72">
        <f t="shared" si="238"/>
        <v>4.5479712968411787</v>
      </c>
      <c r="J296" s="72">
        <f t="shared" si="239"/>
        <v>452345</v>
      </c>
      <c r="K296" s="72">
        <f t="shared" si="240"/>
        <v>0.19609526670599484</v>
      </c>
    </row>
    <row r="297" spans="1:12" ht="82.5" customHeight="1" x14ac:dyDescent="0.2">
      <c r="A297" s="29">
        <v>2430247</v>
      </c>
      <c r="B297" s="27" t="s">
        <v>52</v>
      </c>
      <c r="C297" s="28">
        <v>70717951</v>
      </c>
      <c r="D297" s="28">
        <v>0</v>
      </c>
      <c r="E297" s="28">
        <v>15018285</v>
      </c>
      <c r="F297" s="28">
        <v>0</v>
      </c>
      <c r="G297" s="28">
        <v>31500</v>
      </c>
      <c r="H297" s="28">
        <f t="shared" si="198"/>
        <v>31500</v>
      </c>
      <c r="I297" s="72">
        <f t="shared" si="238"/>
        <v>0.20974432167188198</v>
      </c>
      <c r="J297" s="72">
        <f t="shared" si="239"/>
        <v>31500</v>
      </c>
      <c r="K297" s="72">
        <f t="shared" si="240"/>
        <v>4.454314577072517E-2</v>
      </c>
    </row>
    <row r="298" spans="1:12" ht="60.75" customHeight="1" x14ac:dyDescent="0.2">
      <c r="A298" s="29">
        <v>2466074</v>
      </c>
      <c r="B298" s="27" t="s">
        <v>53</v>
      </c>
      <c r="C298" s="28">
        <v>53822537.07</v>
      </c>
      <c r="D298" s="28">
        <v>0</v>
      </c>
      <c r="E298" s="28">
        <v>9007858</v>
      </c>
      <c r="F298" s="28">
        <v>0</v>
      </c>
      <c r="G298" s="28"/>
      <c r="H298" s="28">
        <f t="shared" si="198"/>
        <v>0</v>
      </c>
      <c r="I298" s="72">
        <f t="shared" si="238"/>
        <v>0</v>
      </c>
      <c r="J298" s="72">
        <f t="shared" si="239"/>
        <v>0</v>
      </c>
      <c r="K298" s="72">
        <f t="shared" si="240"/>
        <v>0</v>
      </c>
    </row>
    <row r="299" spans="1:12" ht="70.5" customHeight="1" x14ac:dyDescent="0.2">
      <c r="A299" s="29">
        <v>2466086</v>
      </c>
      <c r="B299" s="27" t="s">
        <v>54</v>
      </c>
      <c r="C299" s="28">
        <v>86240917.75</v>
      </c>
      <c r="D299" s="28">
        <v>0</v>
      </c>
      <c r="E299" s="28">
        <v>11091415</v>
      </c>
      <c r="F299" s="28">
        <v>0</v>
      </c>
      <c r="G299" s="28"/>
      <c r="H299" s="28">
        <f t="shared" si="198"/>
        <v>0</v>
      </c>
      <c r="I299" s="72">
        <f t="shared" si="238"/>
        <v>0</v>
      </c>
      <c r="J299" s="72">
        <f t="shared" si="239"/>
        <v>0</v>
      </c>
      <c r="K299" s="72">
        <f t="shared" si="240"/>
        <v>0</v>
      </c>
    </row>
    <row r="300" spans="1:12" ht="82.5" customHeight="1" x14ac:dyDescent="0.2">
      <c r="A300" s="29">
        <v>2466354</v>
      </c>
      <c r="B300" s="27" t="s">
        <v>55</v>
      </c>
      <c r="C300" s="28">
        <v>62745378.259999998</v>
      </c>
      <c r="D300" s="28">
        <v>0</v>
      </c>
      <c r="E300" s="28">
        <v>6725933</v>
      </c>
      <c r="F300" s="28">
        <v>0</v>
      </c>
      <c r="G300" s="28"/>
      <c r="H300" s="28">
        <f t="shared" si="198"/>
        <v>0</v>
      </c>
      <c r="I300" s="72">
        <f t="shared" si="238"/>
        <v>0</v>
      </c>
      <c r="J300" s="72">
        <f t="shared" si="239"/>
        <v>0</v>
      </c>
      <c r="K300" s="72">
        <f t="shared" si="240"/>
        <v>0</v>
      </c>
    </row>
    <row r="301" spans="1:12" ht="82.5" customHeight="1" x14ac:dyDescent="0.2">
      <c r="A301" s="29">
        <v>2466581</v>
      </c>
      <c r="B301" s="27" t="s">
        <v>56</v>
      </c>
      <c r="C301" s="28">
        <v>66140072.539999999</v>
      </c>
      <c r="D301" s="28">
        <v>0</v>
      </c>
      <c r="E301" s="28">
        <v>5534151</v>
      </c>
      <c r="F301" s="28">
        <v>0</v>
      </c>
      <c r="G301" s="28"/>
      <c r="H301" s="28">
        <f t="shared" si="198"/>
        <v>0</v>
      </c>
      <c r="I301" s="72">
        <f t="shared" si="238"/>
        <v>0</v>
      </c>
      <c r="J301" s="72">
        <f t="shared" si="239"/>
        <v>0</v>
      </c>
      <c r="K301" s="72">
        <f t="shared" si="240"/>
        <v>0</v>
      </c>
    </row>
    <row r="302" spans="1:12" ht="122.25" customHeight="1" x14ac:dyDescent="0.2">
      <c r="A302" s="29">
        <v>2466660</v>
      </c>
      <c r="B302" s="27" t="s">
        <v>83</v>
      </c>
      <c r="C302" s="28">
        <v>55965310</v>
      </c>
      <c r="D302" s="28">
        <v>0</v>
      </c>
      <c r="E302" s="28">
        <v>9733485</v>
      </c>
      <c r="F302" s="28">
        <v>0</v>
      </c>
      <c r="G302" s="28"/>
      <c r="H302" s="28">
        <f t="shared" si="198"/>
        <v>0</v>
      </c>
      <c r="I302" s="72">
        <f t="shared" si="238"/>
        <v>0</v>
      </c>
      <c r="J302" s="72">
        <f t="shared" si="239"/>
        <v>0</v>
      </c>
      <c r="K302" s="72">
        <f t="shared" si="240"/>
        <v>0</v>
      </c>
    </row>
    <row r="303" spans="1:12" ht="70.5" customHeight="1" x14ac:dyDescent="0.2">
      <c r="A303" s="29">
        <v>2466669</v>
      </c>
      <c r="B303" s="27" t="s">
        <v>57</v>
      </c>
      <c r="C303" s="28">
        <v>54649465.189999998</v>
      </c>
      <c r="D303" s="28">
        <v>0</v>
      </c>
      <c r="E303" s="28">
        <v>12273690</v>
      </c>
      <c r="F303" s="28">
        <v>0</v>
      </c>
      <c r="G303" s="28"/>
      <c r="H303" s="28">
        <f t="shared" si="198"/>
        <v>0</v>
      </c>
      <c r="I303" s="72">
        <f t="shared" si="238"/>
        <v>0</v>
      </c>
      <c r="J303" s="72">
        <f t="shared" si="239"/>
        <v>0</v>
      </c>
      <c r="K303" s="72">
        <f t="shared" si="240"/>
        <v>0</v>
      </c>
    </row>
    <row r="304" spans="1:12" ht="72.75" customHeight="1" x14ac:dyDescent="0.2">
      <c r="A304" s="29">
        <v>2466824</v>
      </c>
      <c r="B304" s="27" t="s">
        <v>58</v>
      </c>
      <c r="C304" s="28">
        <v>51440079.25</v>
      </c>
      <c r="D304" s="28">
        <v>0</v>
      </c>
      <c r="E304" s="28">
        <v>7307563</v>
      </c>
      <c r="F304" s="28">
        <v>0</v>
      </c>
      <c r="G304" s="28"/>
      <c r="H304" s="28">
        <f t="shared" si="198"/>
        <v>0</v>
      </c>
      <c r="I304" s="72">
        <f t="shared" si="238"/>
        <v>0</v>
      </c>
      <c r="J304" s="72">
        <f t="shared" si="239"/>
        <v>0</v>
      </c>
      <c r="K304" s="72">
        <f t="shared" si="240"/>
        <v>0</v>
      </c>
    </row>
    <row r="305" spans="1:11" s="35" customFormat="1" ht="12" x14ac:dyDescent="0.2">
      <c r="A305" s="94" t="s">
        <v>370</v>
      </c>
      <c r="B305" s="95"/>
      <c r="C305" s="96"/>
      <c r="D305" s="96"/>
      <c r="E305" s="24"/>
      <c r="F305" s="42"/>
      <c r="G305" s="42"/>
      <c r="H305" s="106"/>
      <c r="I305" s="41"/>
      <c r="J305" s="107"/>
      <c r="K305" s="41"/>
    </row>
    <row r="306" spans="1:11" s="35" customFormat="1" ht="12" x14ac:dyDescent="0.2">
      <c r="A306" s="97" t="s">
        <v>6</v>
      </c>
      <c r="B306" s="98"/>
      <c r="C306" s="96"/>
      <c r="D306" s="96"/>
      <c r="E306" s="48"/>
      <c r="F306" s="42"/>
      <c r="G306" s="42"/>
      <c r="H306" s="106"/>
      <c r="I306" s="41"/>
      <c r="J306" s="107"/>
      <c r="K306" s="41"/>
    </row>
    <row r="307" spans="1:11" ht="20.25" customHeight="1" x14ac:dyDescent="0.2">
      <c r="A307" s="99"/>
      <c r="B307" s="158" t="s">
        <v>11</v>
      </c>
      <c r="C307" s="159"/>
      <c r="D307" s="159"/>
      <c r="H307" s="106"/>
    </row>
    <row r="308" spans="1:11" ht="72.75" customHeight="1" x14ac:dyDescent="0.2">
      <c r="A308" s="83"/>
      <c r="B308" s="83" t="s">
        <v>374</v>
      </c>
      <c r="H308" s="106"/>
    </row>
    <row r="309" spans="1:11" ht="71.25" customHeight="1" x14ac:dyDescent="0.2">
      <c r="B309" s="83" t="s">
        <v>375</v>
      </c>
    </row>
    <row r="310" spans="1:11" ht="20.25" customHeight="1" x14ac:dyDescent="0.2"/>
    <row r="311" spans="1:11" ht="20.25" customHeight="1" x14ac:dyDescent="0.2"/>
    <row r="312" spans="1:11" ht="20.25" customHeight="1" x14ac:dyDescent="0.2"/>
    <row r="313" spans="1:11" ht="20.25" customHeight="1" x14ac:dyDescent="0.2"/>
    <row r="314" spans="1:11" ht="20.25" customHeight="1" x14ac:dyDescent="0.2"/>
    <row r="315" spans="1:11" ht="20.25" customHeight="1" x14ac:dyDescent="0.2"/>
    <row r="316" spans="1:11" ht="20.25" customHeight="1" x14ac:dyDescent="0.2"/>
    <row r="317" spans="1:11" ht="20.25" customHeight="1" x14ac:dyDescent="0.2"/>
    <row r="318" spans="1:11" ht="20.25" customHeight="1" x14ac:dyDescent="0.2"/>
    <row r="319" spans="1:11" ht="20.25" customHeight="1" x14ac:dyDescent="0.2"/>
    <row r="320" spans="1:11"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sheetData>
  <mergeCells count="10">
    <mergeCell ref="B307:D307"/>
    <mergeCell ref="E4:I4"/>
    <mergeCell ref="A4:A5"/>
    <mergeCell ref="B4:B5"/>
    <mergeCell ref="A1:K1"/>
    <mergeCell ref="A2:K2"/>
    <mergeCell ref="J4:J5"/>
    <mergeCell ref="K4:K5"/>
    <mergeCell ref="C4:C5"/>
    <mergeCell ref="D4:D5"/>
  </mergeCells>
  <phoneticPr fontId="6" type="noConversion"/>
  <hyperlinks>
    <hyperlink ref="B307"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9BC"/>
    <pageSetUpPr fitToPage="1"/>
  </sheetPr>
  <dimension ref="A1:EJ175"/>
  <sheetViews>
    <sheetView zoomScale="91" zoomScaleNormal="91" workbookViewId="0">
      <pane xSplit="2" ySplit="7" topLeftCell="C8" activePane="bottomRight" state="frozen"/>
      <selection pane="topRight" activeCell="C1" sqref="C1"/>
      <selection pane="bottomLeft" activeCell="A8" sqref="A8"/>
      <selection pane="bottomRight" sqref="A1:K1"/>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75" t="s">
        <v>24</v>
      </c>
      <c r="B1" s="175"/>
      <c r="C1" s="175"/>
      <c r="D1" s="175"/>
      <c r="E1" s="175"/>
      <c r="F1" s="175"/>
      <c r="G1" s="175"/>
      <c r="H1" s="175"/>
      <c r="I1" s="175"/>
      <c r="J1" s="175"/>
      <c r="K1" s="175"/>
    </row>
    <row r="2" spans="1:11" ht="18" customHeight="1" x14ac:dyDescent="0.2">
      <c r="A2" s="164" t="s">
        <v>292</v>
      </c>
      <c r="B2" s="164"/>
      <c r="C2" s="164"/>
      <c r="D2" s="164"/>
      <c r="E2" s="164"/>
      <c r="F2" s="164"/>
      <c r="G2" s="164"/>
      <c r="H2" s="164"/>
      <c r="I2" s="164"/>
      <c r="J2" s="164"/>
      <c r="K2" s="164"/>
    </row>
    <row r="3" spans="1:11" ht="25.5" customHeight="1" x14ac:dyDescent="0.2">
      <c r="B3" s="22"/>
      <c r="C3" s="115"/>
      <c r="D3" s="115"/>
      <c r="E3" s="115"/>
      <c r="F3" s="118"/>
      <c r="G3" s="118"/>
      <c r="H3" s="115"/>
      <c r="I3" s="115"/>
      <c r="J3" s="118"/>
      <c r="K3" s="115"/>
    </row>
    <row r="4" spans="1:11" ht="20.25" customHeight="1" x14ac:dyDescent="0.2">
      <c r="A4" s="179" t="s">
        <v>46</v>
      </c>
      <c r="B4" s="181" t="s">
        <v>5</v>
      </c>
      <c r="C4" s="178" t="s">
        <v>22</v>
      </c>
      <c r="D4" s="169" t="s">
        <v>76</v>
      </c>
      <c r="E4" s="171" t="s">
        <v>74</v>
      </c>
      <c r="F4" s="172"/>
      <c r="G4" s="172"/>
      <c r="H4" s="172"/>
      <c r="I4" s="170"/>
      <c r="J4" s="173" t="s">
        <v>8</v>
      </c>
      <c r="K4" s="176" t="s">
        <v>23</v>
      </c>
    </row>
    <row r="5" spans="1:11" s="25" customFormat="1" ht="65.25" customHeight="1" thickBot="1" x14ac:dyDescent="0.25">
      <c r="A5" s="180"/>
      <c r="B5" s="178"/>
      <c r="C5" s="178"/>
      <c r="D5" s="170"/>
      <c r="E5" s="13" t="s">
        <v>77</v>
      </c>
      <c r="F5" s="15" t="s">
        <v>371</v>
      </c>
      <c r="G5" s="120" t="s">
        <v>372</v>
      </c>
      <c r="H5" s="14" t="s">
        <v>75</v>
      </c>
      <c r="I5" s="16" t="s">
        <v>7</v>
      </c>
      <c r="J5" s="174"/>
      <c r="K5" s="177"/>
    </row>
    <row r="6" spans="1:11" s="59" customFormat="1" ht="18.75" customHeight="1" x14ac:dyDescent="0.25">
      <c r="A6" s="57"/>
      <c r="B6" s="56" t="s">
        <v>10</v>
      </c>
      <c r="C6" s="58"/>
      <c r="D6" s="81">
        <f>D7+D19</f>
        <v>309115352.17000008</v>
      </c>
      <c r="E6" s="81">
        <f>E7+E19</f>
        <v>19214758</v>
      </c>
      <c r="F6" s="81">
        <v>6381542.4399999995</v>
      </c>
      <c r="G6" s="81">
        <f>G7+G19</f>
        <v>5345141</v>
      </c>
      <c r="H6" s="81">
        <f>SUM(F6:G6)</f>
        <v>11726683.439999999</v>
      </c>
      <c r="I6" s="82">
        <f t="shared" ref="I6:I20" si="0">H6/E6%</f>
        <v>61.029566128285353</v>
      </c>
      <c r="J6" s="82">
        <f>D6+H6</f>
        <v>320842035.61000007</v>
      </c>
      <c r="K6" s="90"/>
    </row>
    <row r="7" spans="1:11" ht="21.75" customHeight="1" x14ac:dyDescent="0.2">
      <c r="A7" s="60"/>
      <c r="B7" s="49" t="s">
        <v>25</v>
      </c>
      <c r="C7" s="31"/>
      <c r="D7" s="31">
        <f>SUM(D8:D18)</f>
        <v>5311625.5600000005</v>
      </c>
      <c r="E7" s="31">
        <f>SUM(E8:E18)</f>
        <v>6359503</v>
      </c>
      <c r="F7" s="31">
        <f t="shared" ref="F7:G7" si="1">SUM(F8:F18)</f>
        <v>1447232.2799999998</v>
      </c>
      <c r="G7" s="31">
        <f t="shared" si="1"/>
        <v>2551800</v>
      </c>
      <c r="H7" s="31">
        <f t="shared" ref="H7:H27" si="2">SUM(F7:G7)</f>
        <v>3999032.28</v>
      </c>
      <c r="I7" s="50">
        <f t="shared" si="0"/>
        <v>62.882779990826322</v>
      </c>
      <c r="J7" s="50">
        <f t="shared" ref="J7:J20" si="3">D7+H7</f>
        <v>9310657.8399999999</v>
      </c>
      <c r="K7" s="68"/>
    </row>
    <row r="8" spans="1:11" ht="66" customHeight="1" x14ac:dyDescent="0.2">
      <c r="A8" s="29">
        <v>2271925</v>
      </c>
      <c r="B8" s="27" t="s">
        <v>114</v>
      </c>
      <c r="C8" s="88"/>
      <c r="D8" s="88">
        <v>461840.81</v>
      </c>
      <c r="E8" s="88">
        <v>2036260</v>
      </c>
      <c r="F8" s="88">
        <v>625199.72</v>
      </c>
      <c r="G8" s="88">
        <v>259525</v>
      </c>
      <c r="H8" s="88">
        <f t="shared" si="2"/>
        <v>884724.72</v>
      </c>
      <c r="I8" s="89">
        <f t="shared" ref="I8" si="4">H8/E8%</f>
        <v>43.448514433323844</v>
      </c>
      <c r="J8" s="89">
        <f t="shared" ref="J8" si="5">D8+H8</f>
        <v>1346565.53</v>
      </c>
      <c r="K8" s="91"/>
    </row>
    <row r="9" spans="1:11" ht="99.75" customHeight="1" x14ac:dyDescent="0.2">
      <c r="A9" s="29">
        <v>2427710</v>
      </c>
      <c r="B9" s="27" t="s">
        <v>44</v>
      </c>
      <c r="C9" s="88">
        <v>6202228</v>
      </c>
      <c r="D9" s="88">
        <v>2644993.58</v>
      </c>
      <c r="E9" s="88">
        <v>200040</v>
      </c>
      <c r="F9" s="88">
        <v>33040</v>
      </c>
      <c r="G9" s="88"/>
      <c r="H9" s="88">
        <f t="shared" si="2"/>
        <v>33040</v>
      </c>
      <c r="I9" s="89">
        <f t="shared" si="0"/>
        <v>16.516696660667865</v>
      </c>
      <c r="J9" s="89">
        <f t="shared" si="3"/>
        <v>2678033.58</v>
      </c>
      <c r="K9" s="91">
        <f t="shared" ref="K9:K14" si="6">J9/C9%</f>
        <v>43.178573570658806</v>
      </c>
    </row>
    <row r="10" spans="1:11" ht="88.5" customHeight="1" x14ac:dyDescent="0.2">
      <c r="A10" s="29">
        <v>2443550</v>
      </c>
      <c r="B10" s="27" t="s">
        <v>43</v>
      </c>
      <c r="C10" s="88">
        <v>14927339.43</v>
      </c>
      <c r="D10" s="88">
        <v>1694005.17</v>
      </c>
      <c r="E10" s="88">
        <v>328112</v>
      </c>
      <c r="F10" s="88">
        <v>328109.96000000002</v>
      </c>
      <c r="G10" s="88"/>
      <c r="H10" s="88">
        <f t="shared" si="2"/>
        <v>328109.96000000002</v>
      </c>
      <c r="I10" s="89">
        <f t="shared" si="0"/>
        <v>99.999378261081588</v>
      </c>
      <c r="J10" s="89">
        <f t="shared" si="3"/>
        <v>2022115.13</v>
      </c>
      <c r="K10" s="91">
        <f t="shared" si="6"/>
        <v>13.546386745491189</v>
      </c>
    </row>
    <row r="11" spans="1:11" ht="68.25" customHeight="1" x14ac:dyDescent="0.2">
      <c r="A11" s="29">
        <v>2461958</v>
      </c>
      <c r="B11" s="27" t="s">
        <v>59</v>
      </c>
      <c r="C11" s="88">
        <v>8960547.6300000008</v>
      </c>
      <c r="D11" s="88">
        <v>0</v>
      </c>
      <c r="E11" s="88">
        <v>324760</v>
      </c>
      <c r="F11" s="88">
        <v>324759.59999999998</v>
      </c>
      <c r="G11" s="88"/>
      <c r="H11" s="88">
        <f t="shared" si="2"/>
        <v>324759.59999999998</v>
      </c>
      <c r="I11" s="89">
        <f t="shared" si="0"/>
        <v>99.999876832122183</v>
      </c>
      <c r="J11" s="89">
        <f t="shared" si="3"/>
        <v>324759.59999999998</v>
      </c>
      <c r="K11" s="91">
        <f t="shared" si="6"/>
        <v>3.6243275903439391</v>
      </c>
    </row>
    <row r="12" spans="1:11" ht="107.25" customHeight="1" x14ac:dyDescent="0.2">
      <c r="A12" s="132">
        <v>2487531</v>
      </c>
      <c r="B12" s="27" t="s">
        <v>268</v>
      </c>
      <c r="C12" s="88">
        <v>500400</v>
      </c>
      <c r="D12" s="88">
        <v>0</v>
      </c>
      <c r="E12" s="88">
        <v>429000</v>
      </c>
      <c r="F12" s="88">
        <v>0</v>
      </c>
      <c r="G12" s="88"/>
      <c r="H12" s="88">
        <f t="shared" si="2"/>
        <v>0</v>
      </c>
      <c r="I12" s="89">
        <f t="shared" ref="I12" si="7">H12/E12%</f>
        <v>0</v>
      </c>
      <c r="J12" s="89">
        <f t="shared" ref="J12" si="8">D12+H12</f>
        <v>0</v>
      </c>
      <c r="K12" s="91">
        <f t="shared" ref="K12" si="9">J12/C12%</f>
        <v>0</v>
      </c>
    </row>
    <row r="13" spans="1:11" ht="90.75" customHeight="1" x14ac:dyDescent="0.2">
      <c r="A13" s="29">
        <v>2493459</v>
      </c>
      <c r="B13" s="27" t="s">
        <v>71</v>
      </c>
      <c r="C13" s="88">
        <v>1523256.01</v>
      </c>
      <c r="D13" s="88">
        <v>510786</v>
      </c>
      <c r="E13" s="88">
        <v>1139725</v>
      </c>
      <c r="F13" s="88">
        <v>86623</v>
      </c>
      <c r="G13" s="88">
        <v>804187</v>
      </c>
      <c r="H13" s="88">
        <f t="shared" si="2"/>
        <v>890810</v>
      </c>
      <c r="I13" s="89">
        <f t="shared" si="0"/>
        <v>78.160082476035882</v>
      </c>
      <c r="J13" s="89">
        <f t="shared" si="3"/>
        <v>1401596</v>
      </c>
      <c r="K13" s="91">
        <f t="shared" si="6"/>
        <v>92.013160676779464</v>
      </c>
    </row>
    <row r="14" spans="1:11" ht="104.25" customHeight="1" x14ac:dyDescent="0.2">
      <c r="A14" s="29">
        <v>2509331</v>
      </c>
      <c r="B14" s="27" t="s">
        <v>97</v>
      </c>
      <c r="C14" s="88">
        <v>492381.84</v>
      </c>
      <c r="D14" s="88">
        <v>0</v>
      </c>
      <c r="E14" s="88">
        <v>569500</v>
      </c>
      <c r="F14" s="88">
        <v>49500</v>
      </c>
      <c r="G14" s="88">
        <v>442882</v>
      </c>
      <c r="H14" s="88">
        <f t="shared" si="2"/>
        <v>492382</v>
      </c>
      <c r="I14" s="89">
        <f t="shared" ref="I14" si="10">H14/E14%</f>
        <v>86.458647936786662</v>
      </c>
      <c r="J14" s="89">
        <f t="shared" ref="J14" si="11">D14+H14</f>
        <v>492382</v>
      </c>
      <c r="K14" s="91">
        <f t="shared" si="6"/>
        <v>100.00003249510583</v>
      </c>
    </row>
    <row r="15" spans="1:11" ht="104.25" customHeight="1" x14ac:dyDescent="0.2">
      <c r="A15" s="132">
        <v>2522534</v>
      </c>
      <c r="B15" s="27" t="s">
        <v>269</v>
      </c>
      <c r="C15" s="88">
        <v>503810.08</v>
      </c>
      <c r="D15" s="88">
        <v>0</v>
      </c>
      <c r="E15" s="88">
        <v>351287</v>
      </c>
      <c r="F15" s="88">
        <v>0</v>
      </c>
      <c r="G15" s="88">
        <v>150297</v>
      </c>
      <c r="H15" s="88">
        <f t="shared" si="2"/>
        <v>150297</v>
      </c>
      <c r="I15" s="89">
        <f t="shared" ref="I15" si="12">H15/E15%</f>
        <v>42.78467463925508</v>
      </c>
      <c r="J15" s="89">
        <f t="shared" ref="J15" si="13">D15+H15</f>
        <v>150297</v>
      </c>
      <c r="K15" s="91">
        <f t="shared" ref="K15" si="14">J15/C15%</f>
        <v>29.832074816764283</v>
      </c>
    </row>
    <row r="16" spans="1:11" ht="99" customHeight="1" x14ac:dyDescent="0.2">
      <c r="A16" s="132">
        <v>2532800</v>
      </c>
      <c r="B16" s="27" t="s">
        <v>275</v>
      </c>
      <c r="C16" s="88">
        <v>403391</v>
      </c>
      <c r="D16" s="88">
        <v>0</v>
      </c>
      <c r="E16" s="88">
        <v>403391</v>
      </c>
      <c r="F16" s="88">
        <v>0</v>
      </c>
      <c r="G16" s="88">
        <v>321981</v>
      </c>
      <c r="H16" s="88">
        <f t="shared" si="2"/>
        <v>321981</v>
      </c>
      <c r="I16" s="89">
        <f t="shared" ref="I16" si="15">H16/E16%</f>
        <v>79.818587920900569</v>
      </c>
      <c r="J16" s="89">
        <f t="shared" ref="J16" si="16">D16+H16</f>
        <v>321981</v>
      </c>
      <c r="K16" s="91">
        <f t="shared" ref="K16" si="17">J16/C16%</f>
        <v>79.818587920900569</v>
      </c>
    </row>
    <row r="17" spans="1:140" ht="69.75" customHeight="1" x14ac:dyDescent="0.2">
      <c r="A17" s="132">
        <v>2533800</v>
      </c>
      <c r="B17" s="27" t="s">
        <v>285</v>
      </c>
      <c r="C17" s="88">
        <v>1275000</v>
      </c>
      <c r="D17" s="88">
        <v>0</v>
      </c>
      <c r="E17" s="88">
        <v>454000</v>
      </c>
      <c r="F17" s="88">
        <v>0</v>
      </c>
      <c r="G17" s="88">
        <v>454000</v>
      </c>
      <c r="H17" s="88">
        <f t="shared" si="2"/>
        <v>454000</v>
      </c>
      <c r="I17" s="89">
        <f t="shared" ref="I17:I18" si="18">H17/E17%</f>
        <v>100</v>
      </c>
      <c r="J17" s="89">
        <f t="shared" ref="J17:J18" si="19">D17+H17</f>
        <v>454000</v>
      </c>
      <c r="K17" s="91">
        <f t="shared" ref="K17:K18" si="20">J17/C17%</f>
        <v>35.607843137254903</v>
      </c>
    </row>
    <row r="18" spans="1:140" ht="62.25" customHeight="1" x14ac:dyDescent="0.2">
      <c r="A18" s="132">
        <v>2534172</v>
      </c>
      <c r="B18" s="27" t="s">
        <v>286</v>
      </c>
      <c r="C18" s="88">
        <v>123428</v>
      </c>
      <c r="D18" s="88">
        <v>0</v>
      </c>
      <c r="E18" s="88">
        <v>123428</v>
      </c>
      <c r="F18" s="88">
        <v>0</v>
      </c>
      <c r="G18" s="88">
        <v>118928</v>
      </c>
      <c r="H18" s="88">
        <f t="shared" si="2"/>
        <v>118928</v>
      </c>
      <c r="I18" s="89">
        <f t="shared" si="18"/>
        <v>96.354149787730506</v>
      </c>
      <c r="J18" s="89">
        <f t="shared" si="19"/>
        <v>118928</v>
      </c>
      <c r="K18" s="91">
        <f t="shared" si="20"/>
        <v>96.354149787730506</v>
      </c>
    </row>
    <row r="19" spans="1:140" ht="28.5" customHeight="1" x14ac:dyDescent="0.2">
      <c r="A19" s="29"/>
      <c r="B19" s="49" t="s">
        <v>26</v>
      </c>
      <c r="C19" s="31"/>
      <c r="D19" s="31">
        <f>SUM(D20:D27)</f>
        <v>303803726.61000007</v>
      </c>
      <c r="E19" s="31">
        <f>SUM(E20:E27)</f>
        <v>12855255</v>
      </c>
      <c r="F19" s="31">
        <f t="shared" ref="F19:G19" si="21">SUM(F20:F27)</f>
        <v>4934310.16</v>
      </c>
      <c r="G19" s="31">
        <f t="shared" si="21"/>
        <v>2793341</v>
      </c>
      <c r="H19" s="31">
        <f t="shared" si="2"/>
        <v>7727651.1600000001</v>
      </c>
      <c r="I19" s="50">
        <f t="shared" si="0"/>
        <v>60.112780026533898</v>
      </c>
      <c r="J19" s="50">
        <f t="shared" si="3"/>
        <v>311531377.7700001</v>
      </c>
      <c r="K19" s="68"/>
    </row>
    <row r="20" spans="1:140" ht="65.25" customHeight="1" x14ac:dyDescent="0.2">
      <c r="A20" s="123">
        <v>2193990</v>
      </c>
      <c r="B20" s="124" t="s">
        <v>38</v>
      </c>
      <c r="C20" s="125">
        <v>319765088.17000002</v>
      </c>
      <c r="D20" s="126">
        <v>303448097.84000003</v>
      </c>
      <c r="E20" s="126">
        <v>6294857</v>
      </c>
      <c r="F20" s="126">
        <v>3353955.82</v>
      </c>
      <c r="G20" s="126">
        <v>1780391</v>
      </c>
      <c r="H20" s="126">
        <f t="shared" si="2"/>
        <v>5134346.82</v>
      </c>
      <c r="I20" s="127">
        <f t="shared" si="0"/>
        <v>81.564153403325932</v>
      </c>
      <c r="J20" s="127">
        <f t="shared" si="3"/>
        <v>308582444.66000003</v>
      </c>
      <c r="K20" s="128">
        <f>J20/C20%</f>
        <v>96.502856652051122</v>
      </c>
    </row>
    <row r="21" spans="1:140" ht="74.25" customHeight="1" x14ac:dyDescent="0.2">
      <c r="A21" s="123">
        <v>2425167</v>
      </c>
      <c r="B21" s="124" t="s">
        <v>223</v>
      </c>
      <c r="C21" s="88">
        <v>8543286.1699999999</v>
      </c>
      <c r="D21" s="126">
        <v>147360.47</v>
      </c>
      <c r="E21" s="126">
        <v>1423873</v>
      </c>
      <c r="F21" s="126">
        <v>0</v>
      </c>
      <c r="G21" s="126"/>
      <c r="H21" s="126">
        <f t="shared" si="2"/>
        <v>0</v>
      </c>
      <c r="I21" s="127">
        <f t="shared" ref="I21" si="22">H21/E21%</f>
        <v>0</v>
      </c>
      <c r="J21" s="127">
        <f t="shared" ref="J21" si="23">D21+H21</f>
        <v>147360.47</v>
      </c>
      <c r="K21" s="128">
        <f>J21/C21%</f>
        <v>1.7248687105608218</v>
      </c>
    </row>
    <row r="22" spans="1:140" ht="75.75" customHeight="1" x14ac:dyDescent="0.2">
      <c r="A22" s="123">
        <v>2462000</v>
      </c>
      <c r="B22" s="27" t="s">
        <v>194</v>
      </c>
      <c r="C22" s="88">
        <v>2195154.08</v>
      </c>
      <c r="D22" s="88">
        <v>184268.3</v>
      </c>
      <c r="E22" s="126">
        <v>1984609</v>
      </c>
      <c r="F22" s="88">
        <v>825863.64</v>
      </c>
      <c r="G22" s="88">
        <v>640949</v>
      </c>
      <c r="H22" s="88">
        <f t="shared" si="2"/>
        <v>1466812.6400000001</v>
      </c>
      <c r="I22" s="127">
        <f t="shared" ref="I22:I23" si="24">H22/E22%</f>
        <v>73.909401801563945</v>
      </c>
      <c r="J22" s="127">
        <f t="shared" ref="J22:J23" si="25">D22+H22</f>
        <v>1651080.9400000002</v>
      </c>
      <c r="K22" s="128">
        <f t="shared" ref="K22:K23" si="26">J22/C22%</f>
        <v>75.214808611521249</v>
      </c>
    </row>
    <row r="23" spans="1:140" ht="109.5" customHeight="1" x14ac:dyDescent="0.2">
      <c r="A23" s="29">
        <v>2479765</v>
      </c>
      <c r="B23" s="27" t="s">
        <v>195</v>
      </c>
      <c r="C23" s="88">
        <v>1695105.36</v>
      </c>
      <c r="D23" s="88">
        <v>0</v>
      </c>
      <c r="E23" s="88">
        <v>462000</v>
      </c>
      <c r="F23" s="88">
        <v>462000</v>
      </c>
      <c r="G23" s="88"/>
      <c r="H23" s="88">
        <f t="shared" si="2"/>
        <v>462000</v>
      </c>
      <c r="I23" s="89">
        <f t="shared" si="24"/>
        <v>100</v>
      </c>
      <c r="J23" s="89">
        <f t="shared" si="25"/>
        <v>462000</v>
      </c>
      <c r="K23" s="91">
        <f t="shared" si="26"/>
        <v>27.254943020178995</v>
      </c>
    </row>
    <row r="24" spans="1:140" ht="79.5" customHeight="1" x14ac:dyDescent="0.2">
      <c r="A24" s="29">
        <v>2495555</v>
      </c>
      <c r="B24" s="27" t="s">
        <v>224</v>
      </c>
      <c r="C24" s="88">
        <v>1986018.33</v>
      </c>
      <c r="D24" s="88">
        <v>24000</v>
      </c>
      <c r="E24" s="88">
        <v>500897</v>
      </c>
      <c r="F24" s="88">
        <v>118640.7</v>
      </c>
      <c r="G24" s="88">
        <v>52876</v>
      </c>
      <c r="H24" s="88">
        <f t="shared" si="2"/>
        <v>171516.7</v>
      </c>
      <c r="I24" s="89">
        <f t="shared" ref="I24:I25" si="27">H24/E24%</f>
        <v>34.241910013435898</v>
      </c>
      <c r="J24" s="89">
        <f t="shared" ref="J24:J25" si="28">D24+H24</f>
        <v>195516.7</v>
      </c>
      <c r="K24" s="91">
        <f t="shared" ref="K24:K25" si="29">J24/C24%</f>
        <v>9.8446573753425533</v>
      </c>
    </row>
    <row r="25" spans="1:140" ht="77.25" customHeight="1" x14ac:dyDescent="0.2">
      <c r="A25" s="29">
        <v>2502158</v>
      </c>
      <c r="B25" s="27" t="s">
        <v>225</v>
      </c>
      <c r="C25" s="88">
        <v>50571</v>
      </c>
      <c r="D25" s="88">
        <v>0</v>
      </c>
      <c r="E25" s="88">
        <v>50571</v>
      </c>
      <c r="F25" s="88">
        <v>43850</v>
      </c>
      <c r="G25" s="88"/>
      <c r="H25" s="88">
        <f t="shared" si="2"/>
        <v>43850</v>
      </c>
      <c r="I25" s="89">
        <f t="shared" si="27"/>
        <v>86.709774376619009</v>
      </c>
      <c r="J25" s="89">
        <f t="shared" si="28"/>
        <v>43850</v>
      </c>
      <c r="K25" s="91">
        <f t="shared" si="29"/>
        <v>86.709774376619009</v>
      </c>
    </row>
    <row r="26" spans="1:140" ht="105.75" customHeight="1" x14ac:dyDescent="0.2">
      <c r="A26" s="29">
        <v>2525747</v>
      </c>
      <c r="B26" s="27" t="s">
        <v>287</v>
      </c>
      <c r="C26" s="88">
        <v>1423872.6</v>
      </c>
      <c r="D26" s="88">
        <v>0</v>
      </c>
      <c r="E26" s="88">
        <v>1423873</v>
      </c>
      <c r="F26" s="88">
        <v>0</v>
      </c>
      <c r="G26" s="88"/>
      <c r="H26" s="88">
        <f t="shared" si="2"/>
        <v>0</v>
      </c>
      <c r="I26" s="89">
        <f t="shared" ref="I26" si="30">H26/E26%</f>
        <v>0</v>
      </c>
      <c r="J26" s="89">
        <f t="shared" ref="J26" si="31">D26+H26</f>
        <v>0</v>
      </c>
      <c r="K26" s="91">
        <f t="shared" ref="K26" si="32">J26/C26%</f>
        <v>0</v>
      </c>
    </row>
    <row r="27" spans="1:140" ht="120.75" customHeight="1" x14ac:dyDescent="0.2">
      <c r="A27" s="132">
        <v>2526795</v>
      </c>
      <c r="B27" s="27" t="s">
        <v>270</v>
      </c>
      <c r="C27" s="88">
        <v>746509</v>
      </c>
      <c r="D27" s="88">
        <v>0</v>
      </c>
      <c r="E27" s="88">
        <v>714575</v>
      </c>
      <c r="F27" s="88">
        <v>130000</v>
      </c>
      <c r="G27" s="88">
        <v>319125</v>
      </c>
      <c r="H27" s="88">
        <f t="shared" si="2"/>
        <v>449125</v>
      </c>
      <c r="I27" s="89">
        <f t="shared" ref="I27" si="33">H27/E27%</f>
        <v>62.852044921806666</v>
      </c>
      <c r="J27" s="89">
        <f t="shared" ref="J27" si="34">D27+H27</f>
        <v>449125</v>
      </c>
      <c r="K27" s="91">
        <f t="shared" ref="K27" si="35">J27/C27%</f>
        <v>60.163373783839177</v>
      </c>
    </row>
    <row r="28" spans="1:140" s="33" customFormat="1" ht="20.25" customHeight="1" x14ac:dyDescent="0.2">
      <c r="A28" s="62" t="s">
        <v>370</v>
      </c>
      <c r="B28" s="63"/>
      <c r="C28" s="64"/>
      <c r="D28" s="26"/>
      <c r="E28" s="83"/>
      <c r="F28" s="100"/>
      <c r="G28" s="100"/>
      <c r="H28" s="23"/>
      <c r="I28" s="23"/>
      <c r="J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row>
    <row r="29" spans="1:140" s="33" customFormat="1" ht="16.5" customHeight="1" x14ac:dyDescent="0.2">
      <c r="A29" s="65" t="s">
        <v>6</v>
      </c>
      <c r="B29" s="66"/>
      <c r="C29" s="64"/>
      <c r="D29" s="26"/>
      <c r="E29" s="83"/>
      <c r="F29" s="100"/>
      <c r="G29" s="100"/>
      <c r="H29" s="23"/>
      <c r="I29" s="23"/>
      <c r="J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row>
    <row r="30" spans="1:140" s="33" customFormat="1" x14ac:dyDescent="0.2">
      <c r="A30" s="67"/>
      <c r="B30" s="158" t="s">
        <v>11</v>
      </c>
      <c r="C30" s="153"/>
      <c r="D30" s="153"/>
      <c r="E30" s="101"/>
      <c r="F30" s="100"/>
      <c r="G30" s="100"/>
      <c r="H30" s="23"/>
      <c r="I30" s="23"/>
      <c r="J30" s="80"/>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row>
    <row r="31" spans="1:140" ht="57" customHeight="1" x14ac:dyDescent="0.2">
      <c r="A31" s="102"/>
      <c r="B31" s="83" t="s">
        <v>376</v>
      </c>
      <c r="C31" s="83"/>
      <c r="E31" s="83"/>
      <c r="F31" s="100"/>
      <c r="G31" s="100"/>
    </row>
    <row r="32" spans="1:140" x14ac:dyDescent="0.2">
      <c r="B32" s="74"/>
      <c r="C32" s="74"/>
      <c r="F32" s="23"/>
      <c r="G32" s="23"/>
    </row>
    <row r="33" spans="2:7" x14ac:dyDescent="0.2">
      <c r="B33" s="74"/>
      <c r="C33" s="74"/>
      <c r="F33" s="23"/>
      <c r="G33" s="23"/>
    </row>
    <row r="34" spans="2:7" x14ac:dyDescent="0.2">
      <c r="B34" s="74"/>
      <c r="C34" s="74"/>
      <c r="F34" s="23"/>
      <c r="G34" s="23"/>
    </row>
    <row r="35" spans="2:7" x14ac:dyDescent="0.2">
      <c r="B35" s="75"/>
      <c r="C35" s="74"/>
      <c r="F35" s="23"/>
      <c r="G35" s="23"/>
    </row>
    <row r="36" spans="2:7" x14ac:dyDescent="0.2">
      <c r="F36" s="23"/>
      <c r="G36" s="23"/>
    </row>
    <row r="37" spans="2:7" ht="15" x14ac:dyDescent="0.25">
      <c r="B37" s="76"/>
      <c r="F37" s="23"/>
      <c r="G37" s="23"/>
    </row>
    <row r="38" spans="2:7" ht="15" x14ac:dyDescent="0.25">
      <c r="B38" s="93"/>
      <c r="F38" s="23"/>
      <c r="G38" s="23"/>
    </row>
    <row r="39" spans="2:7" x14ac:dyDescent="0.2">
      <c r="B39" s="79"/>
      <c r="F39" s="23"/>
      <c r="G39" s="23"/>
    </row>
    <row r="40" spans="2:7" x14ac:dyDescent="0.2">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6:7" x14ac:dyDescent="0.2">
      <c r="F65" s="23"/>
      <c r="G65" s="23"/>
    </row>
    <row r="66" spans="6:7" x14ac:dyDescent="0.2">
      <c r="F66" s="23"/>
      <c r="G66" s="23"/>
    </row>
    <row r="67" spans="6:7" x14ac:dyDescent="0.2">
      <c r="F67" s="23"/>
      <c r="G67" s="23"/>
    </row>
    <row r="68" spans="6:7" x14ac:dyDescent="0.2">
      <c r="F68" s="23"/>
      <c r="G68" s="23"/>
    </row>
    <row r="69" spans="6:7" x14ac:dyDescent="0.2">
      <c r="F69" s="23"/>
      <c r="G69" s="23"/>
    </row>
    <row r="70" spans="6:7" x14ac:dyDescent="0.2">
      <c r="F70" s="23"/>
      <c r="G70" s="23"/>
    </row>
    <row r="71" spans="6:7" x14ac:dyDescent="0.2">
      <c r="F71" s="23"/>
      <c r="G71" s="23"/>
    </row>
    <row r="72" spans="6:7" x14ac:dyDescent="0.2">
      <c r="F72" s="23"/>
      <c r="G72" s="23"/>
    </row>
    <row r="73" spans="6:7" x14ac:dyDescent="0.2">
      <c r="F73" s="23"/>
      <c r="G73" s="23"/>
    </row>
    <row r="74" spans="6:7" x14ac:dyDescent="0.2">
      <c r="F74" s="23"/>
      <c r="G74" s="23"/>
    </row>
    <row r="75" spans="6:7" x14ac:dyDescent="0.2">
      <c r="F75" s="23"/>
      <c r="G75" s="23"/>
    </row>
    <row r="76" spans="6:7" x14ac:dyDescent="0.2">
      <c r="F76" s="23"/>
      <c r="G76" s="23"/>
    </row>
    <row r="77" spans="6:7" x14ac:dyDescent="0.2">
      <c r="F77" s="23"/>
      <c r="G77" s="23"/>
    </row>
    <row r="78" spans="6:7" x14ac:dyDescent="0.2">
      <c r="F78" s="23"/>
      <c r="G78" s="23"/>
    </row>
    <row r="79" spans="6:7" x14ac:dyDescent="0.2">
      <c r="F79" s="23"/>
      <c r="G79" s="23"/>
    </row>
    <row r="80" spans="6:7" x14ac:dyDescent="0.2">
      <c r="F80" s="23"/>
      <c r="G80" s="23"/>
    </row>
    <row r="81" spans="3:7" x14ac:dyDescent="0.2">
      <c r="F81" s="23"/>
      <c r="G81" s="23"/>
    </row>
    <row r="82" spans="3:7" x14ac:dyDescent="0.2">
      <c r="C82" s="43"/>
      <c r="F82" s="23"/>
      <c r="G82" s="23"/>
    </row>
    <row r="83" spans="3:7" x14ac:dyDescent="0.2">
      <c r="F83" s="23"/>
      <c r="G83" s="23"/>
    </row>
    <row r="84" spans="3:7" x14ac:dyDescent="0.2">
      <c r="F84" s="23"/>
      <c r="G84" s="23"/>
    </row>
    <row r="85" spans="3:7" x14ac:dyDescent="0.2">
      <c r="F85" s="23"/>
      <c r="G85" s="23"/>
    </row>
    <row r="86" spans="3:7" x14ac:dyDescent="0.2">
      <c r="F86" s="23"/>
      <c r="G86" s="23"/>
    </row>
    <row r="87" spans="3:7" x14ac:dyDescent="0.2">
      <c r="F87" s="23"/>
      <c r="G87" s="23"/>
    </row>
    <row r="88" spans="3:7" x14ac:dyDescent="0.2">
      <c r="F88" s="23"/>
      <c r="G88" s="23"/>
    </row>
    <row r="89" spans="3:7" x14ac:dyDescent="0.2">
      <c r="F89" s="23"/>
      <c r="G89" s="23"/>
    </row>
    <row r="90" spans="3:7" x14ac:dyDescent="0.2">
      <c r="F90" s="23"/>
      <c r="G90" s="23"/>
    </row>
    <row r="91" spans="3:7" x14ac:dyDescent="0.2">
      <c r="F91" s="23"/>
      <c r="G91" s="23"/>
    </row>
    <row r="92" spans="3:7" x14ac:dyDescent="0.2">
      <c r="F92" s="23"/>
      <c r="G92" s="23"/>
    </row>
    <row r="93" spans="3:7" x14ac:dyDescent="0.2">
      <c r="F93" s="23"/>
      <c r="G93" s="23"/>
    </row>
    <row r="94" spans="3:7" x14ac:dyDescent="0.2">
      <c r="F94" s="23"/>
      <c r="G94" s="23"/>
    </row>
    <row r="95" spans="3:7" x14ac:dyDescent="0.2">
      <c r="F95" s="23"/>
      <c r="G95" s="23"/>
    </row>
    <row r="96" spans="3: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row r="170" spans="6:7" x14ac:dyDescent="0.2">
      <c r="F170" s="23"/>
      <c r="G170" s="23"/>
    </row>
    <row r="171" spans="6:7" x14ac:dyDescent="0.2">
      <c r="F171" s="23"/>
      <c r="G171" s="23"/>
    </row>
    <row r="172" spans="6:7" x14ac:dyDescent="0.2">
      <c r="F172" s="23"/>
      <c r="G172" s="23"/>
    </row>
    <row r="173" spans="6:7" x14ac:dyDescent="0.2">
      <c r="F173" s="23"/>
      <c r="G173" s="23"/>
    </row>
    <row r="174" spans="6:7" x14ac:dyDescent="0.2">
      <c r="F174" s="23"/>
      <c r="G174" s="23"/>
    </row>
    <row r="175" spans="6:7" x14ac:dyDescent="0.2">
      <c r="F175" s="23"/>
      <c r="G175" s="23"/>
    </row>
  </sheetData>
  <mergeCells count="10">
    <mergeCell ref="E4:I4"/>
    <mergeCell ref="B30:D30"/>
    <mergeCell ref="J4:J5"/>
    <mergeCell ref="A1:K1"/>
    <mergeCell ref="K4:K5"/>
    <mergeCell ref="A2:K2"/>
    <mergeCell ref="C4:C5"/>
    <mergeCell ref="D4:D5"/>
    <mergeCell ref="A4:A5"/>
    <mergeCell ref="B4:B5"/>
  </mergeCells>
  <hyperlinks>
    <hyperlink ref="B30"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BEATRIZ ESPINOZA VIDAL</cp:lastModifiedBy>
  <cp:lastPrinted>2021-12-10T08:04:14Z</cp:lastPrinted>
  <dcterms:created xsi:type="dcterms:W3CDTF">2009-03-02T15:11:29Z</dcterms:created>
  <dcterms:modified xsi:type="dcterms:W3CDTF">2022-01-10T21:15:31Z</dcterms:modified>
</cp:coreProperties>
</file>