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2\Marzo 2022\"/>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MINSA'!$A$5:$K$175</definedName>
    <definedName name="_xlnm._FilterDatabase" localSheetId="2" hidden="1">'UE ADSCRITAS AL PLIEGO MINSA'!#REF!</definedName>
    <definedName name="_xlnm.Print_Area" localSheetId="0">CONSOLIDADO!$B$2:$E$22</definedName>
    <definedName name="_xlnm.Print_Area" localSheetId="1">'PLIEGO MINSA'!$A$1:$K$175</definedName>
    <definedName name="_xlnm.Print_Area" localSheetId="2">'UE ADSCRITAS AL PLIEGO MINSA'!$A$1:$K$25</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160" i="5" l="1"/>
  <c r="F106" i="5"/>
  <c r="F7" i="5"/>
  <c r="F7" i="9"/>
  <c r="F6" i="9" s="1"/>
  <c r="K156" i="5"/>
  <c r="G12" i="9" l="1"/>
  <c r="F12" i="9"/>
  <c r="E12" i="9"/>
  <c r="D12" i="9"/>
  <c r="H13" i="9"/>
  <c r="J13" i="9" s="1"/>
  <c r="K13" i="9" s="1"/>
  <c r="H21" i="9"/>
  <c r="J21" i="9" s="1"/>
  <c r="K21" i="9" s="1"/>
  <c r="J20" i="9"/>
  <c r="K20" i="9" s="1"/>
  <c r="H20" i="9"/>
  <c r="I20" i="9" s="1"/>
  <c r="H19" i="9"/>
  <c r="H18" i="9"/>
  <c r="H17" i="9"/>
  <c r="H16" i="9"/>
  <c r="H15" i="9"/>
  <c r="H14" i="9"/>
  <c r="H12" i="9"/>
  <c r="H11" i="9"/>
  <c r="H10" i="9"/>
  <c r="H9" i="9"/>
  <c r="H8" i="9"/>
  <c r="E14" i="11"/>
  <c r="D14" i="11"/>
  <c r="C14" i="11"/>
  <c r="H158" i="5"/>
  <c r="J158" i="5" s="1"/>
  <c r="K158" i="5" s="1"/>
  <c r="J157" i="5"/>
  <c r="K157" i="5" s="1"/>
  <c r="I157" i="5"/>
  <c r="H157" i="5"/>
  <c r="H156" i="5"/>
  <c r="J156" i="5" s="1"/>
  <c r="H155" i="5"/>
  <c r="J155" i="5" s="1"/>
  <c r="K155" i="5" s="1"/>
  <c r="J154" i="5"/>
  <c r="K154" i="5" s="1"/>
  <c r="I154" i="5"/>
  <c r="H154" i="5"/>
  <c r="H153" i="5"/>
  <c r="J153" i="5" s="1"/>
  <c r="K153" i="5" s="1"/>
  <c r="I13" i="9" l="1"/>
  <c r="I21" i="9"/>
  <c r="I158" i="5"/>
  <c r="I153" i="5"/>
  <c r="I156" i="5"/>
  <c r="I155" i="5"/>
  <c r="H142" i="5" l="1"/>
  <c r="J142" i="5" s="1"/>
  <c r="K142" i="5" s="1"/>
  <c r="H137" i="5"/>
  <c r="J137" i="5" s="1"/>
  <c r="K137" i="5" s="1"/>
  <c r="H133" i="5"/>
  <c r="J133" i="5" s="1"/>
  <c r="K133" i="5" s="1"/>
  <c r="J104" i="5"/>
  <c r="I104" i="5"/>
  <c r="H104" i="5"/>
  <c r="H105" i="5"/>
  <c r="J105" i="5" s="1"/>
  <c r="K105" i="5" s="1"/>
  <c r="J42" i="5"/>
  <c r="K42" i="5" s="1"/>
  <c r="I42" i="5"/>
  <c r="J41" i="5"/>
  <c r="K41" i="5" s="1"/>
  <c r="I41" i="5"/>
  <c r="J40" i="5"/>
  <c r="K40" i="5" s="1"/>
  <c r="I40" i="5"/>
  <c r="J39" i="5"/>
  <c r="K39" i="5" s="1"/>
  <c r="I39" i="5"/>
  <c r="J38" i="5"/>
  <c r="K38" i="5" s="1"/>
  <c r="I38" i="5"/>
  <c r="J37" i="5"/>
  <c r="K37" i="5" s="1"/>
  <c r="I37" i="5"/>
  <c r="J36" i="5"/>
  <c r="K36" i="5" s="1"/>
  <c r="I36" i="5"/>
  <c r="J35" i="5"/>
  <c r="K35" i="5" s="1"/>
  <c r="I35" i="5"/>
  <c r="J34" i="5"/>
  <c r="K34" i="5" s="1"/>
  <c r="I34" i="5"/>
  <c r="J33" i="5"/>
  <c r="K33" i="5" s="1"/>
  <c r="I33" i="5"/>
  <c r="J32" i="5"/>
  <c r="K32" i="5" s="1"/>
  <c r="I32" i="5"/>
  <c r="J31" i="5"/>
  <c r="K31" i="5" s="1"/>
  <c r="I31" i="5"/>
  <c r="J30" i="5"/>
  <c r="K30" i="5" s="1"/>
  <c r="I30" i="5"/>
  <c r="J29" i="5"/>
  <c r="K29" i="5" s="1"/>
  <c r="I29" i="5"/>
  <c r="J28" i="5"/>
  <c r="K28" i="5" s="1"/>
  <c r="I28" i="5"/>
  <c r="J27" i="5"/>
  <c r="K27" i="5" s="1"/>
  <c r="I27" i="5"/>
  <c r="J26" i="5"/>
  <c r="K26" i="5" s="1"/>
  <c r="I26" i="5"/>
  <c r="J25" i="5"/>
  <c r="K25" i="5" s="1"/>
  <c r="I25" i="5"/>
  <c r="J24" i="5"/>
  <c r="K24" i="5" s="1"/>
  <c r="I24" i="5"/>
  <c r="J23" i="5"/>
  <c r="K23" i="5" s="1"/>
  <c r="I23" i="5"/>
  <c r="J22" i="5"/>
  <c r="K22" i="5" s="1"/>
  <c r="I22" i="5"/>
  <c r="J21" i="5"/>
  <c r="K21" i="5" s="1"/>
  <c r="I21" i="5"/>
  <c r="J20" i="5"/>
  <c r="K20" i="5" s="1"/>
  <c r="I20" i="5"/>
  <c r="J19" i="5"/>
  <c r="K19" i="5" s="1"/>
  <c r="I19" i="5"/>
  <c r="J18" i="5"/>
  <c r="K18" i="5" s="1"/>
  <c r="I18" i="5"/>
  <c r="J17" i="5"/>
  <c r="K17" i="5" s="1"/>
  <c r="I17" i="5"/>
  <c r="J16" i="5"/>
  <c r="K16" i="5" s="1"/>
  <c r="I16" i="5"/>
  <c r="J15" i="5"/>
  <c r="K15" i="5" s="1"/>
  <c r="I15" i="5"/>
  <c r="J14" i="5"/>
  <c r="K14" i="5" s="1"/>
  <c r="I14"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I142" i="5" l="1"/>
  <c r="I137" i="5"/>
  <c r="I133" i="5"/>
  <c r="I105" i="5"/>
  <c r="G104" i="5" l="1"/>
  <c r="F6" i="5"/>
  <c r="E104" i="5"/>
  <c r="H172" i="5"/>
  <c r="H171" i="5"/>
  <c r="H170" i="5"/>
  <c r="H169" i="5"/>
  <c r="H168" i="5"/>
  <c r="H167" i="5"/>
  <c r="H166" i="5"/>
  <c r="H165" i="5"/>
  <c r="H164" i="5"/>
  <c r="H163" i="5"/>
  <c r="H162" i="5"/>
  <c r="H161" i="5"/>
  <c r="H159" i="5"/>
  <c r="H152" i="5"/>
  <c r="H151" i="5"/>
  <c r="H150" i="5"/>
  <c r="H149" i="5"/>
  <c r="H148" i="5"/>
  <c r="H147" i="5"/>
  <c r="H146" i="5"/>
  <c r="H145" i="5"/>
  <c r="H144" i="5"/>
  <c r="H143" i="5"/>
  <c r="H141" i="5"/>
  <c r="H140" i="5"/>
  <c r="H139" i="5"/>
  <c r="H138" i="5"/>
  <c r="H136" i="5"/>
  <c r="H135" i="5"/>
  <c r="H134" i="5"/>
  <c r="H132" i="5"/>
  <c r="H131" i="5"/>
  <c r="H130" i="5"/>
  <c r="H129" i="5"/>
  <c r="H128" i="5"/>
  <c r="H127" i="5"/>
  <c r="H126" i="5"/>
  <c r="H125" i="5"/>
  <c r="H124" i="5"/>
  <c r="H123" i="5"/>
  <c r="H122" i="5"/>
  <c r="H121" i="5"/>
  <c r="H120" i="5"/>
  <c r="H119" i="5"/>
  <c r="H118" i="5"/>
  <c r="H117" i="5"/>
  <c r="H116" i="5"/>
  <c r="H115" i="5"/>
  <c r="H114" i="5"/>
  <c r="H113" i="5"/>
  <c r="H112" i="5"/>
  <c r="H111" i="5"/>
  <c r="H110" i="5"/>
  <c r="H109" i="5"/>
  <c r="H107"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13" i="5"/>
  <c r="H12" i="5"/>
  <c r="H11" i="5"/>
  <c r="H10" i="5"/>
  <c r="H9" i="5"/>
  <c r="H8" i="5"/>
  <c r="G7" i="9" l="1"/>
  <c r="I149" i="5"/>
  <c r="J145" i="5"/>
  <c r="K145" i="5" s="1"/>
  <c r="G160" i="5"/>
  <c r="H160" i="5" s="1"/>
  <c r="D160" i="5"/>
  <c r="G7" i="5"/>
  <c r="I9" i="5"/>
  <c r="J110" i="5"/>
  <c r="J144" i="5"/>
  <c r="K144" i="5" s="1"/>
  <c r="I145" i="5"/>
  <c r="I146" i="5"/>
  <c r="J147" i="5"/>
  <c r="K147" i="5" s="1"/>
  <c r="I148" i="5"/>
  <c r="J149" i="5"/>
  <c r="K149" i="5" s="1"/>
  <c r="J150" i="5"/>
  <c r="K150" i="5" s="1"/>
  <c r="I151" i="5"/>
  <c r="I152" i="5"/>
  <c r="J159" i="5"/>
  <c r="K159" i="5" s="1"/>
  <c r="G106" i="5"/>
  <c r="H106" i="5" s="1"/>
  <c r="D106" i="5"/>
  <c r="E106" i="5"/>
  <c r="G6" i="9" l="1"/>
  <c r="H6" i="9" s="1"/>
  <c r="H7" i="9"/>
  <c r="H7" i="5"/>
  <c r="G6" i="5"/>
  <c r="H6" i="5" s="1"/>
  <c r="J9" i="5"/>
  <c r="K9" i="5" s="1"/>
  <c r="J148" i="5"/>
  <c r="K148" i="5" s="1"/>
  <c r="J151" i="5"/>
  <c r="K151" i="5" s="1"/>
  <c r="I110" i="5"/>
  <c r="J146" i="5"/>
  <c r="K146" i="5" s="1"/>
  <c r="J152" i="5"/>
  <c r="K152" i="5" s="1"/>
  <c r="I144" i="5"/>
  <c r="I147" i="5"/>
  <c r="I150" i="5"/>
  <c r="I159" i="5"/>
  <c r="J19" i="9" l="1"/>
  <c r="K19" i="9" s="1"/>
  <c r="J17" i="9"/>
  <c r="K17" i="9" s="1"/>
  <c r="J16" i="9"/>
  <c r="J15" i="9"/>
  <c r="K15" i="9" s="1"/>
  <c r="J14" i="9"/>
  <c r="K14" i="9" s="1"/>
  <c r="I19" i="9"/>
  <c r="I17" i="9"/>
  <c r="I16" i="9"/>
  <c r="I15" i="9"/>
  <c r="I14" i="9"/>
  <c r="J8" i="9"/>
  <c r="K8" i="9" s="1"/>
  <c r="J10" i="9"/>
  <c r="J11" i="9"/>
  <c r="I8" i="9"/>
  <c r="J9" i="9"/>
  <c r="E7" i="9"/>
  <c r="D7" i="9"/>
  <c r="D6" i="9" s="1"/>
  <c r="E6" i="9" l="1"/>
  <c r="J7" i="9"/>
  <c r="J18" i="9"/>
  <c r="K18" i="9" s="1"/>
  <c r="I18" i="9"/>
  <c r="K16" i="9"/>
  <c r="I172" i="5" l="1"/>
  <c r="I171" i="5"/>
  <c r="I170" i="5"/>
  <c r="I169" i="5"/>
  <c r="J168" i="5"/>
  <c r="K168" i="5" s="1"/>
  <c r="J167" i="5"/>
  <c r="K167" i="5" s="1"/>
  <c r="I166" i="5"/>
  <c r="I165" i="5"/>
  <c r="I164" i="5"/>
  <c r="I163" i="5"/>
  <c r="J162" i="5"/>
  <c r="K162" i="5" s="1"/>
  <c r="J161" i="5"/>
  <c r="K161" i="5" s="1"/>
  <c r="I143" i="5"/>
  <c r="I141" i="5"/>
  <c r="I140" i="5"/>
  <c r="J139" i="5"/>
  <c r="K139" i="5" s="1"/>
  <c r="J138" i="5"/>
  <c r="K138" i="5" s="1"/>
  <c r="J136" i="5"/>
  <c r="K136" i="5" s="1"/>
  <c r="I135" i="5"/>
  <c r="I134" i="5"/>
  <c r="I132" i="5"/>
  <c r="J131" i="5"/>
  <c r="K131" i="5" s="1"/>
  <c r="J130" i="5"/>
  <c r="K130" i="5" s="1"/>
  <c r="I129" i="5"/>
  <c r="I128" i="5"/>
  <c r="J127" i="5"/>
  <c r="K127" i="5" s="1"/>
  <c r="I126" i="5"/>
  <c r="I125" i="5"/>
  <c r="J124" i="5"/>
  <c r="K124" i="5" s="1"/>
  <c r="J123" i="5"/>
  <c r="K123" i="5" s="1"/>
  <c r="I122" i="5"/>
  <c r="I121" i="5"/>
  <c r="J120" i="5"/>
  <c r="K120" i="5" s="1"/>
  <c r="I119" i="5"/>
  <c r="I118" i="5"/>
  <c r="I117" i="5"/>
  <c r="I116" i="5"/>
  <c r="J115" i="5"/>
  <c r="K115" i="5" s="1"/>
  <c r="J114" i="5"/>
  <c r="K114" i="5" s="1"/>
  <c r="J113" i="5"/>
  <c r="K113" i="5" s="1"/>
  <c r="I112" i="5"/>
  <c r="I111" i="5"/>
  <c r="I109" i="5"/>
  <c r="J107" i="5"/>
  <c r="J103" i="5"/>
  <c r="K103" i="5" s="1"/>
  <c r="J102" i="5"/>
  <c r="K102" i="5" s="1"/>
  <c r="I101" i="5"/>
  <c r="I100" i="5"/>
  <c r="I99" i="5"/>
  <c r="J98" i="5"/>
  <c r="K98" i="5" s="1"/>
  <c r="J97" i="5"/>
  <c r="K97" i="5" s="1"/>
  <c r="J96" i="5"/>
  <c r="K96" i="5" s="1"/>
  <c r="I95" i="5"/>
  <c r="I94" i="5"/>
  <c r="I93" i="5"/>
  <c r="J92" i="5"/>
  <c r="K92" i="5" s="1"/>
  <c r="J91" i="5"/>
  <c r="K91" i="5" s="1"/>
  <c r="J90" i="5"/>
  <c r="K90" i="5" s="1"/>
  <c r="I89" i="5"/>
  <c r="I88" i="5"/>
  <c r="I87" i="5"/>
  <c r="J86" i="5"/>
  <c r="K86" i="5" s="1"/>
  <c r="J85" i="5"/>
  <c r="K85" i="5" s="1"/>
  <c r="J84" i="5"/>
  <c r="K84" i="5" s="1"/>
  <c r="I83" i="5"/>
  <c r="I82" i="5"/>
  <c r="I81" i="5"/>
  <c r="J80" i="5"/>
  <c r="K80" i="5" s="1"/>
  <c r="J79" i="5"/>
  <c r="K79" i="5" s="1"/>
  <c r="J78" i="5"/>
  <c r="K78" i="5" s="1"/>
  <c r="I77" i="5"/>
  <c r="I76" i="5"/>
  <c r="I75" i="5"/>
  <c r="J74" i="5"/>
  <c r="K74" i="5" s="1"/>
  <c r="J73" i="5"/>
  <c r="K73" i="5" s="1"/>
  <c r="J72" i="5"/>
  <c r="K72" i="5" s="1"/>
  <c r="I71" i="5"/>
  <c r="I70" i="5"/>
  <c r="I69" i="5"/>
  <c r="J68" i="5"/>
  <c r="K68" i="5" s="1"/>
  <c r="J67" i="5"/>
  <c r="K67" i="5" s="1"/>
  <c r="J66" i="5"/>
  <c r="K66" i="5" s="1"/>
  <c r="I65" i="5"/>
  <c r="I64" i="5"/>
  <c r="I63" i="5"/>
  <c r="J62" i="5"/>
  <c r="K62" i="5" s="1"/>
  <c r="J61" i="5"/>
  <c r="K61" i="5" s="1"/>
  <c r="J60" i="5"/>
  <c r="K60" i="5" s="1"/>
  <c r="I59" i="5"/>
  <c r="I58" i="5"/>
  <c r="I57" i="5"/>
  <c r="J56" i="5"/>
  <c r="K56" i="5" s="1"/>
  <c r="J55" i="5"/>
  <c r="K55" i="5" s="1"/>
  <c r="J54" i="5"/>
  <c r="K54" i="5" s="1"/>
  <c r="I53" i="5"/>
  <c r="I52" i="5"/>
  <c r="I51" i="5"/>
  <c r="J50" i="5"/>
  <c r="K50" i="5" s="1"/>
  <c r="J49" i="5"/>
  <c r="K49" i="5" s="1"/>
  <c r="J48" i="5"/>
  <c r="K48" i="5" s="1"/>
  <c r="I47" i="5"/>
  <c r="I46" i="5"/>
  <c r="I45" i="5"/>
  <c r="J44" i="5"/>
  <c r="K44" i="5" s="1"/>
  <c r="J43" i="5"/>
  <c r="K43" i="5" s="1"/>
  <c r="J13" i="5"/>
  <c r="K13" i="5" s="1"/>
  <c r="I12" i="5"/>
  <c r="I11" i="5"/>
  <c r="I10" i="5"/>
  <c r="I167" i="5" l="1"/>
  <c r="I72" i="5"/>
  <c r="J69" i="5"/>
  <c r="K69" i="5" s="1"/>
  <c r="J132" i="5"/>
  <c r="K132" i="5" s="1"/>
  <c r="I90" i="5"/>
  <c r="I138" i="5"/>
  <c r="J87" i="5"/>
  <c r="K87" i="5" s="1"/>
  <c r="I96" i="5"/>
  <c r="I161" i="5"/>
  <c r="J93" i="5"/>
  <c r="K93" i="5" s="1"/>
  <c r="J140" i="5"/>
  <c r="K140" i="5" s="1"/>
  <c r="I113" i="5"/>
  <c r="J109" i="5"/>
  <c r="K109" i="5" s="1"/>
  <c r="I54" i="5"/>
  <c r="I123" i="5"/>
  <c r="J51" i="5"/>
  <c r="K51" i="5" s="1"/>
  <c r="J118" i="5"/>
  <c r="K118" i="5" s="1"/>
  <c r="J163" i="5"/>
  <c r="K163" i="5" s="1"/>
  <c r="I60" i="5"/>
  <c r="I130" i="5"/>
  <c r="J57" i="5"/>
  <c r="K57" i="5" s="1"/>
  <c r="J125" i="5"/>
  <c r="K125" i="5" s="1"/>
  <c r="J169" i="5"/>
  <c r="K169" i="5" s="1"/>
  <c r="I66" i="5"/>
  <c r="I102" i="5"/>
  <c r="J63" i="5"/>
  <c r="K63" i="5" s="1"/>
  <c r="J99" i="5"/>
  <c r="K99" i="5" s="1"/>
  <c r="I13" i="5"/>
  <c r="I78" i="5"/>
  <c r="J10" i="5"/>
  <c r="K10" i="5" s="1"/>
  <c r="J75" i="5"/>
  <c r="K75" i="5" s="1"/>
  <c r="I48" i="5"/>
  <c r="I84" i="5"/>
  <c r="J45" i="5"/>
  <c r="K45" i="5" s="1"/>
  <c r="J81" i="5"/>
  <c r="K81" i="5" s="1"/>
  <c r="I43" i="5"/>
  <c r="I49" i="5"/>
  <c r="I55" i="5"/>
  <c r="I61" i="5"/>
  <c r="I67" i="5"/>
  <c r="I73" i="5"/>
  <c r="I79" i="5"/>
  <c r="I85" i="5"/>
  <c r="I91" i="5"/>
  <c r="I97" i="5"/>
  <c r="I103" i="5"/>
  <c r="I114" i="5"/>
  <c r="I124" i="5"/>
  <c r="I131" i="5"/>
  <c r="I136" i="5"/>
  <c r="I139" i="5"/>
  <c r="I162" i="5"/>
  <c r="I168" i="5"/>
  <c r="J11" i="5"/>
  <c r="K11" i="5" s="1"/>
  <c r="J46" i="5"/>
  <c r="K46" i="5" s="1"/>
  <c r="J52" i="5"/>
  <c r="K52" i="5" s="1"/>
  <c r="J58" i="5"/>
  <c r="K58" i="5" s="1"/>
  <c r="J64" i="5"/>
  <c r="K64" i="5" s="1"/>
  <c r="J70" i="5"/>
  <c r="K70" i="5" s="1"/>
  <c r="J76" i="5"/>
  <c r="K76" i="5" s="1"/>
  <c r="J82" i="5"/>
  <c r="K82" i="5" s="1"/>
  <c r="J88" i="5"/>
  <c r="K88" i="5" s="1"/>
  <c r="J94" i="5"/>
  <c r="K94" i="5" s="1"/>
  <c r="J100" i="5"/>
  <c r="K100" i="5" s="1"/>
  <c r="J111" i="5"/>
  <c r="K111" i="5" s="1"/>
  <c r="J119" i="5"/>
  <c r="K119" i="5" s="1"/>
  <c r="J126" i="5"/>
  <c r="K126" i="5" s="1"/>
  <c r="J134" i="5"/>
  <c r="K134" i="5" s="1"/>
  <c r="J141" i="5"/>
  <c r="K141" i="5" s="1"/>
  <c r="J164" i="5"/>
  <c r="K164" i="5" s="1"/>
  <c r="J170" i="5"/>
  <c r="K170" i="5" s="1"/>
  <c r="I44" i="5"/>
  <c r="I50" i="5"/>
  <c r="I56" i="5"/>
  <c r="I62" i="5"/>
  <c r="I68" i="5"/>
  <c r="I74" i="5"/>
  <c r="I80" i="5"/>
  <c r="I86" i="5"/>
  <c r="I92" i="5"/>
  <c r="I98" i="5"/>
  <c r="I107" i="5"/>
  <c r="I115" i="5"/>
  <c r="J12" i="5"/>
  <c r="K12" i="5" s="1"/>
  <c r="J47" i="5"/>
  <c r="K47" i="5" s="1"/>
  <c r="J53" i="5"/>
  <c r="K53" i="5" s="1"/>
  <c r="J59" i="5"/>
  <c r="K59" i="5" s="1"/>
  <c r="J65" i="5"/>
  <c r="K65" i="5" s="1"/>
  <c r="J71" i="5"/>
  <c r="K71" i="5" s="1"/>
  <c r="J77" i="5"/>
  <c r="K77" i="5" s="1"/>
  <c r="J83" i="5"/>
  <c r="K83" i="5" s="1"/>
  <c r="J89" i="5"/>
  <c r="K89" i="5" s="1"/>
  <c r="J95" i="5"/>
  <c r="K95" i="5" s="1"/>
  <c r="J101" i="5"/>
  <c r="K101" i="5" s="1"/>
  <c r="J112" i="5"/>
  <c r="K112" i="5" s="1"/>
  <c r="J121" i="5"/>
  <c r="K121" i="5" s="1"/>
  <c r="J128" i="5"/>
  <c r="K128" i="5" s="1"/>
  <c r="J165" i="5"/>
  <c r="K165" i="5" s="1"/>
  <c r="J171" i="5"/>
  <c r="K171" i="5" s="1"/>
  <c r="J122" i="5"/>
  <c r="K122" i="5" s="1"/>
  <c r="J129" i="5"/>
  <c r="K129" i="5" s="1"/>
  <c r="J135" i="5"/>
  <c r="K135" i="5" s="1"/>
  <c r="J143" i="5"/>
  <c r="K143" i="5" s="1"/>
  <c r="J166" i="5"/>
  <c r="K166" i="5" s="1"/>
  <c r="J172" i="5"/>
  <c r="K172" i="5" s="1"/>
  <c r="J117" i="5"/>
  <c r="K117" i="5" s="1"/>
  <c r="I127" i="5"/>
  <c r="I120" i="5"/>
  <c r="J116" i="5"/>
  <c r="K116" i="5" s="1"/>
  <c r="D7" i="5"/>
  <c r="D6" i="5" s="1"/>
  <c r="E7" i="5"/>
  <c r="E6" i="5" s="1"/>
  <c r="J106" i="5" l="1"/>
  <c r="J8" i="5"/>
  <c r="J12" i="9" l="1"/>
  <c r="J7" i="5"/>
  <c r="I8" i="5"/>
  <c r="J160" i="5" l="1"/>
  <c r="J6" i="5"/>
  <c r="K8" i="5"/>
  <c r="E160" i="5" l="1"/>
  <c r="C16" i="11" l="1"/>
  <c r="I160" i="5"/>
  <c r="D16" i="11"/>
  <c r="E16" i="11" l="1"/>
  <c r="I106" i="5" l="1"/>
  <c r="J6" i="9" l="1"/>
  <c r="I9" i="9" l="1"/>
  <c r="K11" i="9" l="1"/>
  <c r="K10" i="9"/>
  <c r="I10" i="9" l="1"/>
  <c r="I11" i="9"/>
  <c r="I12" i="9" l="1"/>
  <c r="C13" i="11" l="1"/>
  <c r="C15" i="11" l="1"/>
  <c r="C12" i="11" s="1"/>
  <c r="D15" i="11" l="1"/>
  <c r="E15" i="11" l="1"/>
  <c r="C18" i="11" l="1"/>
  <c r="C17" i="11" l="1"/>
  <c r="C11" i="11" s="1"/>
  <c r="D17" i="11" l="1"/>
  <c r="E17" i="11" s="1"/>
  <c r="I7" i="9"/>
  <c r="D18" i="11" l="1"/>
  <c r="E18" i="11" l="1"/>
  <c r="I6" i="9"/>
  <c r="I7" i="5" l="1"/>
  <c r="D13" i="11" l="1"/>
  <c r="E13" i="11" l="1"/>
  <c r="E10" i="11" l="1"/>
  <c r="D12" i="11"/>
  <c r="I6" i="5" l="1"/>
  <c r="D11" i="11" l="1"/>
  <c r="E11" i="11" s="1"/>
  <c r="E12" i="11"/>
</calcChain>
</file>

<file path=xl/sharedStrings.xml><?xml version="1.0" encoding="utf-8"?>
<sst xmlns="http://schemas.openxmlformats.org/spreadsheetml/2006/main" count="239" uniqueCount="223">
  <si>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</si>
  <si>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</si>
  <si>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</si>
  <si>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</si>
  <si>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</si>
  <si>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</si>
  <si>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</si>
  <si>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</si>
  <si>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</si>
  <si>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</si>
  <si>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</si>
  <si>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</si>
  <si>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</si>
  <si>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</si>
  <si>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</si>
  <si>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</si>
  <si>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</si>
  <si>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</si>
  <si>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</si>
  <si>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</si>
  <si>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</si>
  <si>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</si>
  <si>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</si>
  <si>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</si>
  <si>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</si>
  <si>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</si>
  <si>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</si>
  <si>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</si>
  <si>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</si>
  <si>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</si>
  <si>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</si>
  <si>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</si>
  <si>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</si>
  <si>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</si>
  <si>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</si>
  <si>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</si>
  <si>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</si>
  <si>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</si>
  <si>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</si>
  <si>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</si>
  <si>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</si>
  <si>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</si>
  <si>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</si>
  <si>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</si>
  <si>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</si>
  <si>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</si>
  <si>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</si>
  <si>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</si>
  <si>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</si>
  <si>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</si>
  <si>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</si>
  <si>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</si>
  <si>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</si>
  <si>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</si>
  <si>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</si>
  <si>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</si>
  <si>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</si>
  <si>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</si>
  <si>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</si>
  <si>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</si>
  <si>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</si>
  <si>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2426642: RECUPERACION DE LOS SERVICIOS DE SALAS DEL CENTRO DE SALUD SALAS, DISTRITO DE SALAS, PROVINCIA DE LAMBAYEQUE - LAMBAYEQUE</t>
  </si>
  <si>
    <t>2271925: MEJORAMIENTO Y AMPLIACION DE LOS SERVICIOS DEL SISTEMA NACIONAL DE CIENCIA, TECNOLOGIA E INNOVACION TECNOLOGICA  1/</t>
  </si>
  <si>
    <t xml:space="preserve">    125-1655: PROGRAMA NACIONAL DE INVERSIONES EN SALUD</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</si>
  <si>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</si>
  <si>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</si>
  <si>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</si>
  <si>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</si>
  <si>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</si>
  <si>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</si>
  <si>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</si>
  <si>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</si>
  <si>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</si>
  <si>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</si>
  <si>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</si>
  <si>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</si>
  <si>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</si>
  <si>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</si>
  <si>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</si>
  <si>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</si>
  <si>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</si>
  <si>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</si>
  <si>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</si>
  <si>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</si>
  <si>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</si>
  <si>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</si>
  <si>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</si>
  <si>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</si>
  <si>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</si>
  <si>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</si>
  <si>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</si>
  <si>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</si>
  <si>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</si>
  <si>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</si>
  <si>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</si>
  <si>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</si>
  <si>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</si>
  <si>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</si>
  <si>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</si>
  <si>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</si>
  <si>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</si>
  <si>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</si>
  <si>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</si>
  <si>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</si>
  <si>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</si>
  <si>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</si>
  <si>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</si>
  <si>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</si>
  <si>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</si>
  <si>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</si>
  <si>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</si>
  <si>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</si>
  <si>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</si>
  <si>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</si>
  <si>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</si>
  <si>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</si>
  <si>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</si>
  <si>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</si>
  <si>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</si>
  <si>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</si>
  <si>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2462000: REFORZAMIENTO ESTRUCTURAL DE BLOQUE DE INFRAESTRUCTURA; EN EL(LA) EESS INSTITUTO NACIONAL DE ENFERMEDADES NEOPLASICAS - SURQUILLO EN LA LOCALIDAD SURQUILLO, DISTRITO DE SURQUILLO, PROVINCIA LIMA, DEPARTAMENTO LIMA</t>
  </si>
  <si>
    <t>2183907: MEJORAMIENTO Y AMPLIACION DE LOS SERVICIOS DE SALUD DEL HOSPITAL QUILLABAMBA DISTRITO DE SANTA ANA, PROVINCIA DE LA CONVENCION Y DEPARTAMENTO DE CUSCO</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</si>
  <si>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</si>
  <si>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</si>
  <si>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</si>
  <si>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</si>
  <si>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</si>
  <si>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</si>
  <si>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</si>
  <si>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Unidad Ejecutora 149-1734: PROGRAMA DE CREACIÓN DE REDES INTEGRADAS EN SALUD</t>
  </si>
  <si>
    <t>2063067: NUEVO INSTITUTO NACIONAL DE SALUD DEL NIÑO, INSN, TERCER NIVEL DE ATENCION, 8VO NIVEL DE COMPLEJIDAD, CATEGORIA III-2, LIMA -PERU</t>
  </si>
  <si>
    <t>Ppto. Ejecución Acumulada al 2021</t>
  </si>
  <si>
    <t>Ppto. 2022                    (PIM)</t>
  </si>
  <si>
    <t>AÑO 2022</t>
  </si>
  <si>
    <t>Ppto. Ejecución acumulada 2022</t>
  </si>
  <si>
    <r>
      <t xml:space="preserve">Año de Ejecución: </t>
    </r>
    <r>
      <rPr>
        <b/>
        <sz val="10"/>
        <rFont val="Arial"/>
        <family val="2"/>
      </rPr>
      <t>2022</t>
    </r>
  </si>
  <si>
    <t>2540498: ADQUISICION DE MONITOR MULTI PARAMETRO, INCUBADORA NEONATAL, VENTILADOR PULMONAR Y ASPIRADORA DE SECRECIONES; ADEMAS DE OTROS ACTIVOS EN EL(LA) EESS DIRECCION GENERAL DE OPERACIONES EN SALUD - EN LA LOCALIDAD JESUS MARIA, DISTRITO DE JESUS MARIA, PROVINCIA LIMA, DEPARTAMENTO LIMA</t>
  </si>
  <si>
    <t>2540692: ADQUISICION DE EQUIPO PARA TERAPIA DE ALTO FLUJO; EN EL(LA) EESS DIRECCION GENERAL DE OPERACIONES EN SALUD - EN LA LOCALIDAD JESUS MARIA, DISTRITO DE JESUS MARIA, PROVINCIA LIMA, DEPARTAMENTO LIMA</t>
  </si>
  <si>
    <t>2462622: ADQUISICION DE SISTEMA DE TECNOLOGIA, INFORMACION Y COMUNICACION; EN EL(LA) ESTABLECIMIENTOS DE SALUD DE LA DIRIS LIMA ESTE DISTRITO DE EL AGUSTINO, PROVINCIA LIMA, DEPARTAMENTO LIMA</t>
  </si>
  <si>
    <t>2462766: ADQUISICION DE SISTEMA DE TECNOLOGIA, INFORMACION Y COMUNICACION; EN EL(LA) DIRIS LIMA NORTE EN LA LOCALIDAD INDEPENDENCIA, DISTRITO DE INDEPENDENCIA, PROVINCIA LIMA, DEPARTAMENTO LIMA</t>
  </si>
  <si>
    <t>2462819: ADQUISICION DE SISTEMA DE TECNOLOGIA, INFORMACION Y COMUNICACION; EN EL(LA) DIRECCION DE REDES INTEGRADAS DE SALUD LIMA SUR EN LA LOCALIDAD BARRANCO, DISTRITO DE BARRANCO, PROVINCIA LIMA, DEPARTAMENTO LIMA</t>
  </si>
  <si>
    <t>2463061: ADQUISICION DE SISTEMA DE TECNOLOGIA, INFORMACION Y COMUNICACION; EN EL(LA) DIRIS LIMA CENTRO DISTRITO DE LIMA, PROVINCIA LIMA, DEPARTAMENTO LIMA</t>
  </si>
  <si>
    <t>2094709: FORTALECIMIENTO DE LA CAPACIDAD RESOLUTIVA DE LOS SERVICIOS DE SALUD DEL HOSPITAL SANTIAGO APOSTOL DE UTCUBAMBA - DIRESA AMAZONAS</t>
  </si>
  <si>
    <t>2194033: AMPLIACION Y MEJORAMIENTO DE LA CAPACIDAD RESOLUTIVA DEL PUESTO DE SALUD, NIVEL I-3 CHINCHE TINGO, LOCALIDAD DE CHINCHE TINGO, DISTRITO DE YANAHUANCA, PROVINCIA DE DANIEL ALCIDES CARRION - PASCO</t>
  </si>
  <si>
    <t>2335905: MEJORAMIENTO Y AMPLIACION DE LOS SERVICIOS DE SALUD DEL HOSPITAL DE APOYO LEONCIO PRADO DISTRITO DE HUAMACHUCO, PROVINCIA SANCHEZ CARRION - LA LIBERTAD</t>
  </si>
  <si>
    <t>2352819: MEJORAMIENTO DEL SERVICIO DE SALUD DEL ESTABLECIMIENTO DE SALUD I - 2, EN EL CENTRO POBLADO DE TACA, DEL DISTRITO DE CANARIA, PROVINCIA DE VICTOR FAJARDO - AYACUCHO</t>
  </si>
  <si>
    <t>2354818: MEJORAMIENTO DE LOS SERVICIOS DE SALUD DEL CENTRO DE SALUD I - 4 TACABAMBA - DISTRITO DE TACABAMBA - PROVINCIA DE CHOTA - REGION CAJAMARCA</t>
  </si>
  <si>
    <t>2399861: MEJORAMIENTO DEL SERVICIO DE SALUD DE CATEGORIA I-1 DE LOS PUESTOS DE SALUD DE CENTRO POBLADO DE SAN PEDRO DE CACHI - CENTRO POBLADO DE SANTIAGO DE PISCHA - DISTRITO DE SANTIAGO DE PISCHA - PROVINCIA DE HUAMANGA - REGION AYACUCHO</t>
  </si>
  <si>
    <t>2448758: MEJORAMIENTO DE LA CAPACIDAD RESOLUTIVA DE LOS ESTABLECIMIENTOS DE SALUD DE PRIMER NIVEL DE COMPLEJIDAD DE LAS LOCALIDADES DE COCHABAMBA GRANDE, SUNE GRANDE Y UCHUYSIHUIS, DISTRITO DE TINTAY PUNCU - PROVINCIA DE TAYACAJA - DEPARTAMENTO DE HUANCAVELICA</t>
  </si>
  <si>
    <t>2450018: MEJORAMIENTO DE LOS SERVICIOS DE LA PRESTACION DE LOS SERVICIOS DE SALUD DE PERCCAPAMPA, DEL CENTRO POBLADO DE PERCCAPAMPA DEL DISTRITO DE LIRCAY - PROVINCIA DE ANGARAES - DEPARTAMENTO DE HUANCAVELICA</t>
  </si>
  <si>
    <t>2451590: MEJORAMIENTO DE LOS SERVICIOS DE SALUD EN EL PUESTO DE SALUD I-2 DE LA COMUNIDAD DE NUEVO ARICA DEL DISTRITO DE BALSAPUERTO - PROVINCIA DE ALTO AMAZONAS - DEPARTAMENTO DE LORETO</t>
  </si>
  <si>
    <t>2178584: MEJORAMIENTO DE LAS AREAS TECNICAS Y AREAS DE INVESTIGACION DEL CENTRO NACIONAL DE SALUD PUBLICA DEL INSTITUTO NACIONAL DE SALUD SEDE CHORRILLOS</t>
  </si>
  <si>
    <t>2423756: ADQUISICION DE UNIDAD DE CUIDADOS INTENSIVOS; REMODELACION DE UNIDAD DE CUIDADOS INTENSIVOS;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</si>
  <si>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</si>
  <si>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</si>
  <si>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Ppto 2022 (PIM)</t>
  </si>
  <si>
    <t>Ejecución acumulada
Año 2022 (Devengado)</t>
  </si>
  <si>
    <t>2088781: FORTALECIMIENTO DE LA ATENCION DE LOS SERVICIOS DE EMERGENCIAS Y SERVICIOS ESPECIALIZADOS - NUEVO HOSPITAL DE LIMA ESTE - VITARTE</t>
  </si>
  <si>
    <t>2094808: MEJORAMIENTO DE LA CAPACIDAD RESOLUTIVA DE LOS SERVICIOS DE SALUD DEL HOSPITAL ANTONIO LORENA NIVEL III-1-CUSCO</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</si>
  <si>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</si>
  <si>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</si>
  <si>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</si>
  <si>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</si>
  <si>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</si>
  <si>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</si>
  <si>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</si>
  <si>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</si>
  <si>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2498098: ADQUISICION DE MODULO DE ATENCION TEMPORAL, ELECTROCARDIOGRAFO, BOMBA DE INFUSION Y COCHE DE PARO EQUIPADO; ADEMAS DE OTROS ACTIVOS EN EL(LA) EESS REGIONAL DE ICA - ICA DISTRITO DE ICA, PROVINCIA ICA, DEPARTAMENTO ICA</t>
  </si>
  <si>
    <t>2521713: CREACION DE LOS SERVICIOS DE SALUD BASICOS EN LA COMUNIDAD NATIVA NUEVA ALIANZA DEL DISTRITO DE URARINAS - PROVINCIA DE LORETO - DEPARTAMENTO DE LORETO</t>
  </si>
  <si>
    <t xml:space="preserve">   149-1734: PROGRAMA DE CREACIÓN DE REDES INTEGRADAS EN SALUD</t>
  </si>
  <si>
    <t>AL MES DE MARZO 2022</t>
  </si>
  <si>
    <t>DEL MINISTERIO DE SALUD AL MES DE MARZO 2022</t>
  </si>
  <si>
    <t>AL PLIEGO DEL MINISTERIO DE SALUD AL MES DE MARZO 2022</t>
  </si>
  <si>
    <t>FUENTE DE INFORMACION: Transparencia Económica - Ministerio de Economía y Finanzas de fecha 03.04.2022</t>
  </si>
  <si>
    <t>Nivel de Ejecución Mes Marzo (Devengado)</t>
  </si>
  <si>
    <t>Ejecución acumulada al mes de Febrero (Devengado)</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</si>
  <si>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</si>
  <si>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</si>
  <si>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</si>
  <si>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</si>
  <si>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</si>
  <si>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2484822: ADQUISICION DE MONITOR DE FUNCIONES VITALES, VENTILADOR MECANICO, VENTILADOR DE TRANSPORTE Y DESFIBRILADOR; ADEMAS DE OTROS ACTIVOS EN EL(LA) EESS CARLOS MONJE MEDRANO - JULIACA DISTRITO DE JULIACA, PROVINCIA SAN ROMAN, DEPARTAMENTO PUNO</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</si>
  <si>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</si>
  <si>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</si>
  <si>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</si>
  <si>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</si>
  <si>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</si>
  <si>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</si>
  <si>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</si>
  <si>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</si>
  <si>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</si>
  <si>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</si>
  <si>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</si>
  <si>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</si>
  <si>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</si>
  <si>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</si>
  <si>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</si>
  <si>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</si>
  <si>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</si>
  <si>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</si>
  <si>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</si>
  <si>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2484870: ADQUISICION DE MONITOR DE FUNCIONES VITALES, VENTILADOR MECANICO, VENTILADOR DE TRANSPORTE Y DESFIBRILADOR; ADEMAS DE OTROS ACTIVOS EN EL(LA) EESS HOSPITAL DE BARRANCA - BARRANCA DISTRITO DE BARRANCA, PROVINCIA BARRANCA, DEPARTAMENTO LIMA</t>
  </si>
  <si>
    <t>2484874: ADQUISICION DE MONITOR DE FUNCIONES VITALES, VENTILADOR MECANICO, VENTILADOR DE TRANSPORTE Y DESFIBRILADOR; ADEMAS DE OTROS ACTIVOS EN EL(LA) EESS REGIONAL CAJAMARCA - CAJAMARCA DISTRITO DE CAJAMARCA, PROVINCIA CAJAMARCA, DEPARTAMENTO CAJAMARCA</t>
  </si>
  <si>
    <t>2501868: ADQUISICION DE ELECTROCARDIOGRAFO, DESFIBRILADOR, MONITOR MULTI PARAMETRO Y EQUIPO ECOGRAFO - ULTRASONIDO; ADEMAS DE OTROS ACTIVOS EN CUATRO ESTABLECIMIENTOS DE SALUD I.4, ESTABLECIMIENTOS DE SALUD I.3 A NIVEL NACIONAL</t>
  </si>
  <si>
    <t>2501880: ADQUISICION DE VENTILADOR PULMONAR, ELECTROCARDIOGRAFO, DESFIBRILADOR Y MONITOR MULTI PARAMETRO; ADEMAS DE OTROS ACTIVOS EN EL(LA) EESS CONTAMANA - CONTAMANA DISTRITO DE CONTAMANA, PROVINCIA UCAYALI, DEPARTAMENTO LORETO</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</si>
  <si>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</si>
  <si>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</si>
  <si>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2089754: EXPEDIENTES TECNICOS, ESTUDIOS DE PRE-INVERSION Y OTROS ESTUDIOS - PLAN INTEGRAL PARA LA RECONSTRUCCION CON CAMBIOS</t>
  </si>
  <si>
    <t>2414624: MEJORAMIENTO Y AMPLIACION DE LOS SERVICIOS DE SALUD DEL HOSPITAL NACIONAL SERGIO ENRIQUE BERNALES LOCALIDAD DE COLLIQUE DEL DISTRITO DE COMAS - PROVINCIA DE LIMA - DEPARTAMENTO DE LIMA</t>
  </si>
  <si>
    <t>2447725: REHABILITACION Y REPOSICION DEL CENTRO DE SALUD SAPILLICA, DISTRITO DE SAPILLICA, PROVINCIA DE AYABACA, REGION PIURA</t>
  </si>
  <si>
    <t>2468105: REHABILITACION DE LOS SERVICIOS DE SALUD DEL ESTABLECIMIENTO DE SALUD MOYAN, DISTRITO DE INCAHUASI, PROVINCIA DE FERREÑAFE, REGION LAMBAYEQUE</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</si>
  <si>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</si>
  <si>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</si>
  <si>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</si>
  <si>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</si>
  <si>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</si>
  <si>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</si>
  <si>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 xml:space="preserve">     008-124:  INSTITUTO NACIONAL DE OFTALMOLOGIA</t>
  </si>
  <si>
    <t>2193990: AMPLIACION DE LA CAPACIDAD DE RESPUESTA EN EL TRATAMIENTO AMBULATORIO DEL CANCER DEL INSTITUTO NACIONAL DE ENFERMEDADES NEOPLASICAS, LIMA - PERU</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</si>
  <si>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</si>
  <si>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2536667: ADQUISICION DE EQUIPO ECOGRAFO - ULTRASONIDO; EN EL(LA) EESS INSTITUTO NACIONAL DE ENFERMEDADES NEOPLASICAS - SURQUILLO EN LA LOCALIDAD SURQUILLO, DISTRITO DE SURQUILLO, PROVINCIA LIMA, DEPARTAMENTO LIMA</t>
  </si>
  <si>
    <t>1/     CUI 2094808: Hospital Antonio Lorena Nivel III-1-Cusco.
Monto Inversión por S/ 780 237 043.57
Ejec. Total  acumulada a marzo 2022 UE GORE Cusco:
          S/ 225 979 872.51
Ejec. Total  acumulada a Marzo 2022 UE PRONIS: 
         S/ 31  812 727.34</t>
  </si>
  <si>
    <t>1/     Proyecto Multisectorial, monto de inversión por                   S/ 330,000,000 que tiene como Unidad Formuladora a la PCM - CONCYTEC, corresponde a INS en el año 2022 un PIM de S/ 1,173,183.00.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</si>
</sst>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8"/>
      <color indexed="18"/>
      <name val="Arial"/>
      <family val="2"/>
    </font>
    <font>
      <sz val="11"/>
      <color rgb="FF222222"/>
      <name val="Verdana"/>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77">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7" fillId="5" borderId="5" xfId="9"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3" fontId="33"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0" fontId="13" fillId="2" borderId="37" xfId="9" applyFont="1" applyFill="1" applyBorder="1" applyAlignment="1">
      <alignment horizontal="left" wrapText="1"/>
    </xf>
    <xf numFmtId="3" fontId="7" fillId="5" borderId="38"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4" xfId="9" applyNumberFormat="1" applyFont="1" applyFill="1" applyBorder="1" applyAlignment="1">
      <alignment horizontal="right"/>
    </xf>
    <xf numFmtId="3" fontId="20" fillId="0" borderId="34" xfId="0" applyNumberFormat="1" applyFont="1" applyBorder="1" applyAlignment="1">
      <alignment horizontal="right" vertical="center" wrapText="1"/>
    </xf>
    <xf numFmtId="3" fontId="10" fillId="5" borderId="3" xfId="9" applyNumberFormat="1" applyFont="1" applyFill="1" applyBorder="1" applyAlignment="1">
      <alignment horizontal="right"/>
    </xf>
    <xf numFmtId="167"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3" fontId="13" fillId="2" borderId="0" xfId="10" applyNumberFormat="1" applyFont="1" applyFill="1" applyAlignment="1">
      <alignment horizontal="right"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13" fillId="0" borderId="0" xfId="10" applyFont="1" applyAlignment="1">
      <alignment horizontal="justify" vertical="top"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5" xfId="10" applyNumberFormat="1"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xf numFmtId="3" fontId="34" fillId="7" borderId="0" xfId="0" applyNumberFormat="1" applyFont="1" applyFill="1" applyBorder="1" applyAlignment="1">
      <alignment horizontal="right"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DFD7E1"/>
      <color rgb="FFFFFF99"/>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23"/>
  <sheetViews>
    <sheetView tabSelected="1" workbookViewId="0">
      <selection activeCell="B14" sqref="B14"/>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41"/>
      <c r="C1" s="141"/>
      <c r="D1" s="141"/>
    </row>
    <row r="2" spans="2:8" ht="15.75" customHeight="1" x14ac:dyDescent="0.15">
      <c r="B2" s="142" t="s">
        <v>18</v>
      </c>
      <c r="C2" s="142"/>
      <c r="D2" s="142"/>
      <c r="E2" s="142"/>
    </row>
    <row r="3" spans="2:8" ht="15" customHeight="1" x14ac:dyDescent="0.15">
      <c r="B3" s="142" t="s">
        <v>170</v>
      </c>
      <c r="C3" s="142"/>
      <c r="D3" s="142"/>
      <c r="E3" s="142"/>
    </row>
    <row r="4" spans="2:8" x14ac:dyDescent="0.15">
      <c r="B4" s="143"/>
      <c r="C4" s="143"/>
      <c r="D4" s="143"/>
    </row>
    <row r="5" spans="2:8" ht="12.75" customHeight="1" x14ac:dyDescent="0.2">
      <c r="B5" s="140" t="s">
        <v>135</v>
      </c>
      <c r="C5" s="140"/>
      <c r="D5" s="140"/>
    </row>
    <row r="6" spans="2:8" ht="12.75" customHeight="1" x14ac:dyDescent="0.2">
      <c r="B6" s="140" t="s">
        <v>4</v>
      </c>
      <c r="C6" s="140"/>
      <c r="D6" s="140"/>
    </row>
    <row r="7" spans="2:8" ht="12.75" customHeight="1" thickBot="1" x14ac:dyDescent="0.25">
      <c r="B7" s="2"/>
      <c r="C7" s="2"/>
      <c r="D7" s="2"/>
    </row>
    <row r="8" spans="2:8" ht="13.5" customHeight="1" thickBot="1" x14ac:dyDescent="0.2">
      <c r="B8" s="146" t="s">
        <v>1</v>
      </c>
      <c r="C8" s="147" t="s">
        <v>2</v>
      </c>
      <c r="D8" s="148" t="s">
        <v>156</v>
      </c>
      <c r="E8" s="146" t="s">
        <v>7</v>
      </c>
    </row>
    <row r="9" spans="2:8" ht="39" customHeight="1" thickBot="1" x14ac:dyDescent="0.2">
      <c r="B9" s="146"/>
      <c r="C9" s="147"/>
      <c r="D9" s="149"/>
      <c r="E9" s="146"/>
    </row>
    <row r="10" spans="2:8" s="8" customFormat="1" ht="27" customHeight="1" thickBot="1" x14ac:dyDescent="0.25">
      <c r="B10" s="4" t="s">
        <v>0</v>
      </c>
      <c r="C10" s="7">
        <v>1501744501</v>
      </c>
      <c r="D10" s="7">
        <v>52227739</v>
      </c>
      <c r="E10" s="43">
        <f t="shared" ref="E10:E18" si="0">D10/C10%</f>
        <v>3.4778045776243531</v>
      </c>
      <c r="F10" s="130"/>
      <c r="G10" s="127"/>
      <c r="H10" s="127"/>
    </row>
    <row r="11" spans="2:8" s="8" customFormat="1" ht="24.75" customHeight="1" thickBot="1" x14ac:dyDescent="0.25">
      <c r="B11" s="75" t="s">
        <v>17</v>
      </c>
      <c r="C11" s="7">
        <f>C12+C17+C18</f>
        <v>1501643103</v>
      </c>
      <c r="D11" s="132">
        <f>D12+D17+D18</f>
        <v>52227738.660000004</v>
      </c>
      <c r="E11" s="133">
        <f>D11/C11%</f>
        <v>3.4780393926931654</v>
      </c>
      <c r="F11" s="127"/>
      <c r="G11" s="127"/>
      <c r="H11" s="127"/>
    </row>
    <row r="12" spans="2:8" ht="18" customHeight="1" x14ac:dyDescent="0.2">
      <c r="B12" s="9" t="s">
        <v>3</v>
      </c>
      <c r="C12" s="10">
        <f>SUM(C13:C16)</f>
        <v>1475274208</v>
      </c>
      <c r="D12" s="10">
        <f>SUM(D13:D16)</f>
        <v>51580424.660000004</v>
      </c>
      <c r="E12" s="76">
        <f t="shared" si="0"/>
        <v>3.4963279626454367</v>
      </c>
      <c r="F12" s="128"/>
      <c r="G12" s="128"/>
      <c r="H12" s="129"/>
    </row>
    <row r="13" spans="2:8" ht="20.100000000000001" customHeight="1" x14ac:dyDescent="0.2">
      <c r="B13" s="114" t="s">
        <v>20</v>
      </c>
      <c r="C13" s="107">
        <f>'PLIEGO MINSA'!E7</f>
        <v>348074625</v>
      </c>
      <c r="D13" s="82">
        <f>'PLIEGO MINSA'!H7</f>
        <v>9041878.8599999994</v>
      </c>
      <c r="E13" s="11">
        <f t="shared" si="0"/>
        <v>2.5976840052618027</v>
      </c>
      <c r="H13" s="126"/>
    </row>
    <row r="14" spans="2:8" ht="20.100000000000001" customHeight="1" x14ac:dyDescent="0.2">
      <c r="B14" s="114" t="s">
        <v>217</v>
      </c>
      <c r="C14" s="107">
        <f>'PLIEGO MINSA'!E104</f>
        <v>299400</v>
      </c>
      <c r="D14" s="82">
        <f>'PLIEGO MINSA'!H104</f>
        <v>299400</v>
      </c>
      <c r="E14" s="11">
        <f t="shared" si="0"/>
        <v>100</v>
      </c>
      <c r="H14" s="126"/>
    </row>
    <row r="15" spans="2:8" ht="20.100000000000001" customHeight="1" x14ac:dyDescent="0.2">
      <c r="B15" s="106" t="s">
        <v>63</v>
      </c>
      <c r="C15" s="107">
        <f>'PLIEGO MINSA'!E106</f>
        <v>649570171</v>
      </c>
      <c r="D15" s="107">
        <f>'PLIEGO MINSA'!H106</f>
        <v>40282433.620000005</v>
      </c>
      <c r="E15" s="108">
        <f t="shared" si="0"/>
        <v>6.2013983120539571</v>
      </c>
      <c r="H15" s="126"/>
    </row>
    <row r="16" spans="2:8" ht="22.5" customHeight="1" thickBot="1" x14ac:dyDescent="0.25">
      <c r="B16" s="124" t="s">
        <v>169</v>
      </c>
      <c r="C16" s="125">
        <f>'PLIEGO MINSA'!E160</f>
        <v>477330012</v>
      </c>
      <c r="D16" s="125">
        <f>'PLIEGO MINSA'!H160</f>
        <v>1956712.18</v>
      </c>
      <c r="E16" s="108">
        <f t="shared" si="0"/>
        <v>0.40992858835785917</v>
      </c>
    </row>
    <row r="17" spans="2:5" ht="17.25" customHeight="1" thickBot="1" x14ac:dyDescent="0.25">
      <c r="B17" s="67" t="s">
        <v>12</v>
      </c>
      <c r="C17" s="68">
        <f>'UE ADSCRITAS AL PLIEGO MINSA'!E7</f>
        <v>8915497</v>
      </c>
      <c r="D17" s="68">
        <f>'UE ADSCRITAS AL PLIEGO MINSA'!H7</f>
        <v>113829</v>
      </c>
      <c r="E17" s="69">
        <f t="shared" si="0"/>
        <v>1.276754397427311</v>
      </c>
    </row>
    <row r="18" spans="2:5" ht="19.5" customHeight="1" thickBot="1" x14ac:dyDescent="0.25">
      <c r="B18" s="67" t="s">
        <v>19</v>
      </c>
      <c r="C18" s="68">
        <f>'UE ADSCRITAS AL PLIEGO MINSA'!E12</f>
        <v>17453398</v>
      </c>
      <c r="D18" s="68">
        <f>'UE ADSCRITAS AL PLIEGO MINSA'!H12</f>
        <v>533485</v>
      </c>
      <c r="E18" s="69">
        <f t="shared" si="0"/>
        <v>3.0566254204482126</v>
      </c>
    </row>
    <row r="19" spans="2:5" ht="12.75" x14ac:dyDescent="0.2">
      <c r="C19" s="5"/>
      <c r="D19" s="44"/>
    </row>
    <row r="20" spans="2:5" ht="11.25" x14ac:dyDescent="0.2">
      <c r="B20" s="60" t="s">
        <v>173</v>
      </c>
      <c r="C20" s="62"/>
      <c r="D20" s="62"/>
    </row>
    <row r="21" spans="2:5" ht="12.75" customHeight="1" x14ac:dyDescent="0.2">
      <c r="B21" s="63" t="s">
        <v>6</v>
      </c>
      <c r="C21" s="62"/>
      <c r="D21" s="62"/>
      <c r="E21" s="5"/>
    </row>
    <row r="22" spans="2:5" ht="15.75" customHeight="1" x14ac:dyDescent="0.15">
      <c r="B22" s="144" t="s">
        <v>27</v>
      </c>
      <c r="C22" s="145"/>
      <c r="D22" s="145"/>
      <c r="E22" s="6"/>
    </row>
    <row r="23" spans="2:5" x14ac:dyDescent="0.15">
      <c r="D23" s="5"/>
    </row>
  </sheetData>
  <mergeCells count="11">
    <mergeCell ref="B22:D22"/>
    <mergeCell ref="B8:B9"/>
    <mergeCell ref="C8:C9"/>
    <mergeCell ref="D8:D9"/>
    <mergeCell ref="E8:E9"/>
    <mergeCell ref="B6:D6"/>
    <mergeCell ref="B1:D1"/>
    <mergeCell ref="B2:E2"/>
    <mergeCell ref="B3:E3"/>
    <mergeCell ref="B4:D4"/>
    <mergeCell ref="B5:D5"/>
  </mergeCells>
  <hyperlinks>
    <hyperlink ref="B22"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1085"/>
  <sheetViews>
    <sheetView zoomScale="91" zoomScaleNormal="91" workbookViewId="0">
      <pane ySplit="7" topLeftCell="A159" activePane="bottomLeft" state="frozen"/>
      <selection pane="bottomLeft" activeCell="H160" sqref="H160"/>
    </sheetView>
  </sheetViews>
  <sheetFormatPr baseColWidth="10" defaultColWidth="11.42578125" defaultRowHeight="5.65" customHeight="1" x14ac:dyDescent="0.2"/>
  <cols>
    <col min="1" max="1" width="8.5703125" style="34" customWidth="1"/>
    <col min="2" max="2" width="41.42578125" style="42" customWidth="1"/>
    <col min="3" max="3" width="11.85546875" style="35" customWidth="1" collapsed="1"/>
    <col min="4" max="4" width="12.28515625" style="136" customWidth="1"/>
    <col min="5" max="5" width="13" style="36" customWidth="1"/>
    <col min="6" max="7" width="11.7109375" style="36" customWidth="1"/>
    <col min="8" max="8" width="11.28515625" style="19" customWidth="1"/>
    <col min="9" max="9" width="8.7109375" style="37" customWidth="1"/>
    <col min="10" max="10" width="13" style="105" customWidth="1"/>
    <col min="11" max="11" width="10.5703125" style="38" customWidth="1"/>
    <col min="12" max="12" width="11.42578125" style="19" customWidth="1"/>
    <col min="13" max="16384" width="11.42578125" style="19"/>
  </cols>
  <sheetData>
    <row r="1" spans="1:12" s="17" customFormat="1" ht="18.75" customHeight="1" x14ac:dyDescent="0.2">
      <c r="A1" s="155" t="s">
        <v>21</v>
      </c>
      <c r="B1" s="155"/>
      <c r="C1" s="155"/>
      <c r="D1" s="155"/>
      <c r="E1" s="155"/>
      <c r="F1" s="155"/>
      <c r="G1" s="155"/>
      <c r="H1" s="155"/>
      <c r="I1" s="155"/>
      <c r="J1" s="155"/>
      <c r="K1" s="155"/>
    </row>
    <row r="2" spans="1:12" s="17" customFormat="1" ht="18.75" customHeight="1" x14ac:dyDescent="0.2">
      <c r="A2" s="156" t="s">
        <v>171</v>
      </c>
      <c r="B2" s="156"/>
      <c r="C2" s="156"/>
      <c r="D2" s="156"/>
      <c r="E2" s="156"/>
      <c r="F2" s="156"/>
      <c r="G2" s="156"/>
      <c r="H2" s="156"/>
      <c r="I2" s="156"/>
      <c r="J2" s="156"/>
      <c r="K2" s="156"/>
    </row>
    <row r="3" spans="1:12" s="17" customFormat="1" ht="18.75" customHeight="1" x14ac:dyDescent="0.2">
      <c r="B3" s="111"/>
      <c r="C3" s="111"/>
      <c r="D3" s="113"/>
      <c r="E3" s="113"/>
      <c r="F3" s="113"/>
      <c r="G3" s="176"/>
      <c r="H3" s="113"/>
      <c r="I3" s="112"/>
      <c r="J3" s="113"/>
      <c r="K3" s="111"/>
    </row>
    <row r="4" spans="1:12" s="17" customFormat="1" ht="13.5" customHeight="1" x14ac:dyDescent="0.2">
      <c r="A4" s="153" t="s">
        <v>37</v>
      </c>
      <c r="B4" s="153" t="s">
        <v>5</v>
      </c>
      <c r="C4" s="161" t="s">
        <v>22</v>
      </c>
      <c r="D4" s="163" t="s">
        <v>131</v>
      </c>
      <c r="E4" s="152" t="s">
        <v>133</v>
      </c>
      <c r="F4" s="152"/>
      <c r="G4" s="152"/>
      <c r="H4" s="152"/>
      <c r="I4" s="152"/>
      <c r="J4" s="157" t="s">
        <v>8</v>
      </c>
      <c r="K4" s="159" t="s">
        <v>23</v>
      </c>
    </row>
    <row r="5" spans="1:12" s="18" customFormat="1" ht="63.75" customHeight="1" thickBot="1" x14ac:dyDescent="0.3">
      <c r="A5" s="154"/>
      <c r="B5" s="153"/>
      <c r="C5" s="162"/>
      <c r="D5" s="164"/>
      <c r="E5" s="45" t="s">
        <v>132</v>
      </c>
      <c r="F5" s="14" t="s">
        <v>175</v>
      </c>
      <c r="G5" s="14" t="s">
        <v>174</v>
      </c>
      <c r="H5" s="20" t="s">
        <v>134</v>
      </c>
      <c r="I5" s="16" t="s">
        <v>7</v>
      </c>
      <c r="J5" s="158"/>
      <c r="K5" s="160"/>
    </row>
    <row r="6" spans="1:12" s="53" customFormat="1" ht="21.75" customHeight="1" x14ac:dyDescent="0.2">
      <c r="A6" s="51"/>
      <c r="B6" s="52" t="s">
        <v>9</v>
      </c>
      <c r="C6" s="52"/>
      <c r="D6" s="49">
        <f>D7+D104+D106+D160</f>
        <v>1431350167.97</v>
      </c>
      <c r="E6" s="49">
        <f>E7+E104+E106+E160</f>
        <v>1475274208</v>
      </c>
      <c r="F6" s="49">
        <f>F7+F104+F106+F160</f>
        <v>37793591.560000002</v>
      </c>
      <c r="G6" s="49">
        <f>G7+G104+G106+G160</f>
        <v>13786833.100000001</v>
      </c>
      <c r="H6" s="49">
        <f>SUM(F6:G6)</f>
        <v>51580424.660000004</v>
      </c>
      <c r="I6" s="50">
        <f>H6/E6%</f>
        <v>3.4963279626454367</v>
      </c>
      <c r="J6" s="49">
        <f>SUM(D6+H6)</f>
        <v>1482930592.6300001</v>
      </c>
      <c r="K6" s="52"/>
      <c r="L6" s="120"/>
    </row>
    <row r="7" spans="1:12" s="53" customFormat="1" ht="33.75" customHeight="1" x14ac:dyDescent="0.2">
      <c r="A7" s="85"/>
      <c r="B7" s="83" t="s">
        <v>33</v>
      </c>
      <c r="C7" s="90"/>
      <c r="D7" s="59">
        <f>SUM(D8:D103)</f>
        <v>719584765.81000006</v>
      </c>
      <c r="E7" s="59">
        <f>SUM(E8:E103)</f>
        <v>348074625</v>
      </c>
      <c r="F7" s="59">
        <f>SUM(F8:F103)</f>
        <v>6100324.1799999997</v>
      </c>
      <c r="G7" s="59">
        <f>SUM(G8:G103)</f>
        <v>2941554.68</v>
      </c>
      <c r="H7" s="59">
        <f t="shared" ref="H7:H99" si="0">SUM(F7:G7)</f>
        <v>9041878.8599999994</v>
      </c>
      <c r="I7" s="71">
        <f>H7/E7%</f>
        <v>2.5976840052618027</v>
      </c>
      <c r="J7" s="59">
        <f t="shared" ref="J7:J100" si="1">SUM(D7+H7)</f>
        <v>728626644.67000008</v>
      </c>
      <c r="K7" s="83"/>
      <c r="L7" s="120"/>
    </row>
    <row r="8" spans="1:12" ht="48" x14ac:dyDescent="0.2">
      <c r="A8" s="122">
        <v>2063067</v>
      </c>
      <c r="B8" s="134" t="s">
        <v>130</v>
      </c>
      <c r="C8" s="26">
        <v>309614383.63</v>
      </c>
      <c r="D8" s="26">
        <v>305571826.80000001</v>
      </c>
      <c r="E8" s="70">
        <v>548215</v>
      </c>
      <c r="F8" s="26">
        <v>12590</v>
      </c>
      <c r="G8" s="26"/>
      <c r="H8" s="26">
        <f t="shared" si="0"/>
        <v>12590</v>
      </c>
      <c r="I8" s="70">
        <f>H8/E8%</f>
        <v>2.2965442390303075</v>
      </c>
      <c r="J8" s="26">
        <f t="shared" si="1"/>
        <v>305584416.80000001</v>
      </c>
      <c r="K8" s="70">
        <f>J8/C8%</f>
        <v>98.698391598364523</v>
      </c>
    </row>
    <row r="9" spans="1:12" ht="48" x14ac:dyDescent="0.2">
      <c r="A9" s="122">
        <v>2088781</v>
      </c>
      <c r="B9" s="134" t="s">
        <v>157</v>
      </c>
      <c r="C9" s="26">
        <v>307374423.68000001</v>
      </c>
      <c r="D9" s="26">
        <v>232224354.75999999</v>
      </c>
      <c r="E9" s="70">
        <v>84462</v>
      </c>
      <c r="F9" s="26">
        <v>2975</v>
      </c>
      <c r="G9" s="26"/>
      <c r="H9" s="26">
        <f t="shared" si="0"/>
        <v>2975</v>
      </c>
      <c r="I9" s="70">
        <f>H9/E9%</f>
        <v>3.5222940493949944</v>
      </c>
      <c r="J9" s="26">
        <f t="shared" ref="J9" si="2">SUM(D9+H9)</f>
        <v>232227329.75999999</v>
      </c>
      <c r="K9" s="70">
        <f>J9/C9%</f>
        <v>75.551936618437125</v>
      </c>
    </row>
    <row r="10" spans="1:12" ht="67.5" customHeight="1" x14ac:dyDescent="0.2">
      <c r="A10" s="122">
        <v>2462622</v>
      </c>
      <c r="B10" s="134" t="s">
        <v>138</v>
      </c>
      <c r="C10" s="26">
        <v>5949613</v>
      </c>
      <c r="D10" s="26">
        <v>3040237.26</v>
      </c>
      <c r="E10" s="70">
        <v>893024</v>
      </c>
      <c r="F10" s="26">
        <v>280798.8</v>
      </c>
      <c r="G10" s="26"/>
      <c r="H10" s="26">
        <f t="shared" si="0"/>
        <v>280798.8</v>
      </c>
      <c r="I10" s="70">
        <f t="shared" ref="I10:I102" si="3">H10/E10%</f>
        <v>31.443589422008813</v>
      </c>
      <c r="J10" s="26">
        <f t="shared" si="1"/>
        <v>3321036.0599999996</v>
      </c>
      <c r="K10" s="70">
        <f t="shared" ref="K10:K102" si="4">J10/C10%</f>
        <v>55.819362704767514</v>
      </c>
    </row>
    <row r="11" spans="1:12" ht="67.5" customHeight="1" x14ac:dyDescent="0.2">
      <c r="A11" s="122">
        <v>2462766</v>
      </c>
      <c r="B11" s="134" t="s">
        <v>139</v>
      </c>
      <c r="C11" s="26">
        <v>6777556</v>
      </c>
      <c r="D11" s="26">
        <v>4188443.8</v>
      </c>
      <c r="E11" s="70">
        <v>1102701</v>
      </c>
      <c r="F11" s="26">
        <v>304078.8</v>
      </c>
      <c r="G11" s="26"/>
      <c r="H11" s="26">
        <f t="shared" si="0"/>
        <v>304078.8</v>
      </c>
      <c r="I11" s="70">
        <f t="shared" si="3"/>
        <v>27.575816109716051</v>
      </c>
      <c r="J11" s="26">
        <f t="shared" si="1"/>
        <v>4492522.5999999996</v>
      </c>
      <c r="K11" s="70">
        <f t="shared" si="4"/>
        <v>66.285289269465267</v>
      </c>
    </row>
    <row r="12" spans="1:12" ht="75.75" customHeight="1" x14ac:dyDescent="0.2">
      <c r="A12" s="122">
        <v>2462819</v>
      </c>
      <c r="B12" s="134" t="s">
        <v>140</v>
      </c>
      <c r="C12" s="26">
        <v>6154693</v>
      </c>
      <c r="D12" s="26">
        <v>4327624.3899999997</v>
      </c>
      <c r="E12" s="70">
        <v>797725</v>
      </c>
      <c r="F12" s="26">
        <v>295438.8</v>
      </c>
      <c r="G12" s="26"/>
      <c r="H12" s="26">
        <f t="shared" si="0"/>
        <v>295438.8</v>
      </c>
      <c r="I12" s="70">
        <f t="shared" si="3"/>
        <v>37.035168761164563</v>
      </c>
      <c r="J12" s="26">
        <f t="shared" si="1"/>
        <v>4623063.1899999995</v>
      </c>
      <c r="K12" s="70">
        <f t="shared" si="4"/>
        <v>75.114440151604626</v>
      </c>
    </row>
    <row r="13" spans="1:12" ht="59.25" customHeight="1" x14ac:dyDescent="0.2">
      <c r="A13" s="122">
        <v>2463061</v>
      </c>
      <c r="B13" s="134" t="s">
        <v>141</v>
      </c>
      <c r="C13" s="26">
        <v>6642352</v>
      </c>
      <c r="D13" s="26">
        <v>4076155.22</v>
      </c>
      <c r="E13" s="70">
        <v>745594</v>
      </c>
      <c r="F13" s="26">
        <v>269038.8</v>
      </c>
      <c r="G13" s="26"/>
      <c r="H13" s="26">
        <f t="shared" si="0"/>
        <v>269038.8</v>
      </c>
      <c r="I13" s="70">
        <f t="shared" si="3"/>
        <v>36.083820417009797</v>
      </c>
      <c r="J13" s="26">
        <f t="shared" si="1"/>
        <v>4345194.0200000005</v>
      </c>
      <c r="K13" s="70">
        <f t="shared" si="4"/>
        <v>65.41649734913176</v>
      </c>
    </row>
    <row r="14" spans="1:12" ht="103.5" customHeight="1" x14ac:dyDescent="0.2">
      <c r="A14" s="122">
        <v>2484812</v>
      </c>
      <c r="B14" s="134" t="s">
        <v>176</v>
      </c>
      <c r="C14" s="26">
        <v>515900</v>
      </c>
      <c r="D14" s="26">
        <v>126993</v>
      </c>
      <c r="E14" s="70">
        <v>88500</v>
      </c>
      <c r="F14" s="26"/>
      <c r="G14" s="26"/>
      <c r="H14" s="26">
        <f t="shared" si="0"/>
        <v>0</v>
      </c>
      <c r="I14" s="70">
        <f t="shared" ref="I14:I42" si="5">H14/E14%</f>
        <v>0</v>
      </c>
      <c r="J14" s="26">
        <f t="shared" ref="J14:J42" si="6">SUM(D14+H14)</f>
        <v>126993</v>
      </c>
      <c r="K14" s="70">
        <f t="shared" ref="K14:K42" si="7">J14/C14%</f>
        <v>24.615817018802094</v>
      </c>
    </row>
    <row r="15" spans="1:12" ht="96" x14ac:dyDescent="0.2">
      <c r="A15" s="122">
        <v>2484814</v>
      </c>
      <c r="B15" s="134" t="s">
        <v>177</v>
      </c>
      <c r="C15" s="26">
        <v>515900</v>
      </c>
      <c r="D15" s="26">
        <v>114495</v>
      </c>
      <c r="E15" s="70">
        <v>100998</v>
      </c>
      <c r="F15" s="26"/>
      <c r="G15" s="26"/>
      <c r="H15" s="26">
        <f t="shared" si="0"/>
        <v>0</v>
      </c>
      <c r="I15" s="70">
        <f t="shared" si="5"/>
        <v>0</v>
      </c>
      <c r="J15" s="26">
        <f t="shared" si="6"/>
        <v>114495</v>
      </c>
      <c r="K15" s="70">
        <f t="shared" si="7"/>
        <v>22.193254506687342</v>
      </c>
    </row>
    <row r="16" spans="1:12" ht="84" x14ac:dyDescent="0.2">
      <c r="A16" s="122">
        <v>2484818</v>
      </c>
      <c r="B16" s="134" t="s">
        <v>178</v>
      </c>
      <c r="C16" s="26">
        <v>515900</v>
      </c>
      <c r="D16" s="26">
        <v>126993</v>
      </c>
      <c r="E16" s="70">
        <v>88500</v>
      </c>
      <c r="F16" s="26"/>
      <c r="G16" s="26"/>
      <c r="H16" s="26">
        <f t="shared" si="0"/>
        <v>0</v>
      </c>
      <c r="I16" s="70">
        <f t="shared" si="5"/>
        <v>0</v>
      </c>
      <c r="J16" s="26">
        <f t="shared" si="6"/>
        <v>126993</v>
      </c>
      <c r="K16" s="70">
        <f t="shared" si="7"/>
        <v>24.615817018802094</v>
      </c>
    </row>
    <row r="17" spans="1:11" ht="91.5" customHeight="1" x14ac:dyDescent="0.2">
      <c r="A17" s="122">
        <v>2484819</v>
      </c>
      <c r="B17" s="134" t="s">
        <v>179</v>
      </c>
      <c r="C17" s="26">
        <v>515900</v>
      </c>
      <c r="D17" s="26">
        <v>126993</v>
      </c>
      <c r="E17" s="70">
        <v>88500</v>
      </c>
      <c r="F17" s="26"/>
      <c r="G17" s="26"/>
      <c r="H17" s="26">
        <f t="shared" si="0"/>
        <v>0</v>
      </c>
      <c r="I17" s="70">
        <f t="shared" si="5"/>
        <v>0</v>
      </c>
      <c r="J17" s="26">
        <f t="shared" si="6"/>
        <v>126993</v>
      </c>
      <c r="K17" s="70">
        <f t="shared" si="7"/>
        <v>24.615817018802094</v>
      </c>
    </row>
    <row r="18" spans="1:11" ht="84" customHeight="1" x14ac:dyDescent="0.2">
      <c r="A18" s="122">
        <v>2484820</v>
      </c>
      <c r="B18" s="134" t="s">
        <v>180</v>
      </c>
      <c r="C18" s="26">
        <v>653400</v>
      </c>
      <c r="D18" s="26">
        <v>201103</v>
      </c>
      <c r="E18" s="70">
        <v>88500</v>
      </c>
      <c r="F18" s="26"/>
      <c r="G18" s="26"/>
      <c r="H18" s="26">
        <f t="shared" si="0"/>
        <v>0</v>
      </c>
      <c r="I18" s="70">
        <f t="shared" si="5"/>
        <v>0</v>
      </c>
      <c r="J18" s="26">
        <f t="shared" si="6"/>
        <v>201103</v>
      </c>
      <c r="K18" s="70">
        <f t="shared" si="7"/>
        <v>30.777930823385368</v>
      </c>
    </row>
    <row r="19" spans="1:11" ht="93.75" customHeight="1" x14ac:dyDescent="0.2">
      <c r="A19" s="122">
        <v>2484822</v>
      </c>
      <c r="B19" s="134" t="s">
        <v>181</v>
      </c>
      <c r="C19" s="26">
        <v>515900</v>
      </c>
      <c r="D19" s="26">
        <v>114495</v>
      </c>
      <c r="E19" s="70">
        <v>100998</v>
      </c>
      <c r="F19" s="26"/>
      <c r="G19" s="26"/>
      <c r="H19" s="26">
        <f t="shared" si="0"/>
        <v>0</v>
      </c>
      <c r="I19" s="70">
        <f t="shared" si="5"/>
        <v>0</v>
      </c>
      <c r="J19" s="26">
        <f t="shared" si="6"/>
        <v>114495</v>
      </c>
      <c r="K19" s="70">
        <f t="shared" si="7"/>
        <v>22.193254506687342</v>
      </c>
    </row>
    <row r="20" spans="1:11" ht="102" customHeight="1" x14ac:dyDescent="0.2">
      <c r="A20" s="122">
        <v>2484833</v>
      </c>
      <c r="B20" s="134" t="s">
        <v>182</v>
      </c>
      <c r="C20" s="26">
        <v>653400</v>
      </c>
      <c r="D20" s="26">
        <v>277105</v>
      </c>
      <c r="E20" s="70">
        <v>12498</v>
      </c>
      <c r="F20" s="26"/>
      <c r="G20" s="26"/>
      <c r="H20" s="26">
        <f t="shared" si="0"/>
        <v>0</v>
      </c>
      <c r="I20" s="70">
        <f t="shared" si="5"/>
        <v>0</v>
      </c>
      <c r="J20" s="26">
        <f t="shared" si="6"/>
        <v>277105</v>
      </c>
      <c r="K20" s="70">
        <f t="shared" si="7"/>
        <v>42.409703091521273</v>
      </c>
    </row>
    <row r="21" spans="1:11" ht="114" customHeight="1" x14ac:dyDescent="0.2">
      <c r="A21" s="122">
        <v>2484834</v>
      </c>
      <c r="B21" s="134" t="s">
        <v>183</v>
      </c>
      <c r="C21" s="26">
        <v>790900</v>
      </c>
      <c r="D21" s="26">
        <v>275213</v>
      </c>
      <c r="E21" s="70">
        <v>88500</v>
      </c>
      <c r="F21" s="26"/>
      <c r="G21" s="26"/>
      <c r="H21" s="26">
        <f t="shared" si="0"/>
        <v>0</v>
      </c>
      <c r="I21" s="70">
        <f t="shared" si="5"/>
        <v>0</v>
      </c>
      <c r="J21" s="26">
        <f t="shared" si="6"/>
        <v>275213</v>
      </c>
      <c r="K21" s="70">
        <f t="shared" si="7"/>
        <v>34.797445947654573</v>
      </c>
    </row>
    <row r="22" spans="1:11" ht="115.5" customHeight="1" x14ac:dyDescent="0.2">
      <c r="A22" s="122">
        <v>2484839</v>
      </c>
      <c r="B22" s="134" t="s">
        <v>184</v>
      </c>
      <c r="C22" s="26">
        <v>653400</v>
      </c>
      <c r="D22" s="26">
        <v>201103</v>
      </c>
      <c r="E22" s="70">
        <v>88500</v>
      </c>
      <c r="F22" s="26"/>
      <c r="G22" s="26"/>
      <c r="H22" s="26">
        <f t="shared" si="0"/>
        <v>0</v>
      </c>
      <c r="I22" s="70">
        <f t="shared" si="5"/>
        <v>0</v>
      </c>
      <c r="J22" s="26">
        <f t="shared" si="6"/>
        <v>201103</v>
      </c>
      <c r="K22" s="70">
        <f t="shared" si="7"/>
        <v>30.777930823385368</v>
      </c>
    </row>
    <row r="23" spans="1:11" ht="90" customHeight="1" x14ac:dyDescent="0.2">
      <c r="A23" s="122">
        <v>2484841</v>
      </c>
      <c r="B23" s="134" t="s">
        <v>185</v>
      </c>
      <c r="C23" s="26">
        <v>515900</v>
      </c>
      <c r="D23" s="26">
        <v>202995</v>
      </c>
      <c r="E23" s="70">
        <v>12498</v>
      </c>
      <c r="F23" s="26"/>
      <c r="G23" s="26"/>
      <c r="H23" s="26">
        <f t="shared" si="0"/>
        <v>0</v>
      </c>
      <c r="I23" s="70">
        <f t="shared" si="5"/>
        <v>0</v>
      </c>
      <c r="J23" s="26">
        <f t="shared" si="6"/>
        <v>202995</v>
      </c>
      <c r="K23" s="70">
        <f t="shared" si="7"/>
        <v>39.347741810428374</v>
      </c>
    </row>
    <row r="24" spans="1:11" ht="103.5" customHeight="1" x14ac:dyDescent="0.2">
      <c r="A24" s="122">
        <v>2484842</v>
      </c>
      <c r="B24" s="134" t="s">
        <v>186</v>
      </c>
      <c r="C24" s="26">
        <v>988900</v>
      </c>
      <c r="D24" s="26">
        <v>346215</v>
      </c>
      <c r="E24" s="70">
        <v>12498</v>
      </c>
      <c r="F24" s="26"/>
      <c r="G24" s="26"/>
      <c r="H24" s="26">
        <f t="shared" si="0"/>
        <v>0</v>
      </c>
      <c r="I24" s="70">
        <f t="shared" si="5"/>
        <v>0</v>
      </c>
      <c r="J24" s="26">
        <f t="shared" si="6"/>
        <v>346215</v>
      </c>
      <c r="K24" s="70">
        <f t="shared" si="7"/>
        <v>35.010112245929818</v>
      </c>
    </row>
    <row r="25" spans="1:11" ht="103.5" customHeight="1" x14ac:dyDescent="0.2">
      <c r="A25" s="122">
        <v>2484843</v>
      </c>
      <c r="B25" s="134" t="s">
        <v>187</v>
      </c>
      <c r="C25" s="26">
        <v>713900</v>
      </c>
      <c r="D25" s="26">
        <v>126993</v>
      </c>
      <c r="E25" s="70">
        <v>88500</v>
      </c>
      <c r="F25" s="26"/>
      <c r="G25" s="26"/>
      <c r="H25" s="26">
        <f t="shared" si="0"/>
        <v>0</v>
      </c>
      <c r="I25" s="70">
        <f t="shared" si="5"/>
        <v>0</v>
      </c>
      <c r="J25" s="26">
        <f t="shared" si="6"/>
        <v>126993</v>
      </c>
      <c r="K25" s="70">
        <f t="shared" si="7"/>
        <v>17.7886258579633</v>
      </c>
    </row>
    <row r="26" spans="1:11" ht="101.25" customHeight="1" x14ac:dyDescent="0.2">
      <c r="A26" s="122">
        <v>2484844</v>
      </c>
      <c r="B26" s="134" t="s">
        <v>188</v>
      </c>
      <c r="C26" s="26">
        <v>988900</v>
      </c>
      <c r="D26" s="26">
        <v>346215</v>
      </c>
      <c r="E26" s="70">
        <v>12498</v>
      </c>
      <c r="F26" s="26"/>
      <c r="G26" s="26"/>
      <c r="H26" s="26">
        <f t="shared" si="0"/>
        <v>0</v>
      </c>
      <c r="I26" s="70">
        <f t="shared" si="5"/>
        <v>0</v>
      </c>
      <c r="J26" s="26">
        <f t="shared" si="6"/>
        <v>346215</v>
      </c>
      <c r="K26" s="70">
        <f t="shared" si="7"/>
        <v>35.010112245929818</v>
      </c>
    </row>
    <row r="27" spans="1:11" ht="111.75" customHeight="1" x14ac:dyDescent="0.2">
      <c r="A27" s="122">
        <v>2484851</v>
      </c>
      <c r="B27" s="134" t="s">
        <v>189</v>
      </c>
      <c r="C27" s="26">
        <v>790900</v>
      </c>
      <c r="D27" s="26">
        <v>351215</v>
      </c>
      <c r="E27" s="70">
        <v>12498</v>
      </c>
      <c r="F27" s="26"/>
      <c r="G27" s="26"/>
      <c r="H27" s="26">
        <f t="shared" si="0"/>
        <v>0</v>
      </c>
      <c r="I27" s="70">
        <f t="shared" si="5"/>
        <v>0</v>
      </c>
      <c r="J27" s="26">
        <f t="shared" si="6"/>
        <v>351215</v>
      </c>
      <c r="K27" s="70">
        <f t="shared" si="7"/>
        <v>44.40700467821469</v>
      </c>
    </row>
    <row r="28" spans="1:11" ht="96" x14ac:dyDescent="0.2">
      <c r="A28" s="122">
        <v>2484853</v>
      </c>
      <c r="B28" s="134" t="s">
        <v>190</v>
      </c>
      <c r="C28" s="26">
        <v>515900</v>
      </c>
      <c r="D28" s="26">
        <v>202995</v>
      </c>
      <c r="E28" s="70">
        <v>12498</v>
      </c>
      <c r="F28" s="26"/>
      <c r="G28" s="26"/>
      <c r="H28" s="26">
        <f t="shared" si="0"/>
        <v>0</v>
      </c>
      <c r="I28" s="70">
        <f t="shared" si="5"/>
        <v>0</v>
      </c>
      <c r="J28" s="26">
        <f t="shared" si="6"/>
        <v>202995</v>
      </c>
      <c r="K28" s="70">
        <f t="shared" si="7"/>
        <v>39.347741810428374</v>
      </c>
    </row>
    <row r="29" spans="1:11" ht="113.25" customHeight="1" x14ac:dyDescent="0.2">
      <c r="A29" s="122">
        <v>2484854</v>
      </c>
      <c r="B29" s="134" t="s">
        <v>191</v>
      </c>
      <c r="C29" s="26">
        <v>1522400</v>
      </c>
      <c r="D29" s="26">
        <v>425325</v>
      </c>
      <c r="E29" s="70">
        <v>12498</v>
      </c>
      <c r="F29" s="26"/>
      <c r="G29" s="26"/>
      <c r="H29" s="26">
        <f t="shared" si="0"/>
        <v>0</v>
      </c>
      <c r="I29" s="70">
        <f t="shared" si="5"/>
        <v>0</v>
      </c>
      <c r="J29" s="26">
        <f t="shared" si="6"/>
        <v>425325</v>
      </c>
      <c r="K29" s="70">
        <f t="shared" si="7"/>
        <v>27.937795585916973</v>
      </c>
    </row>
    <row r="30" spans="1:11" ht="101.25" customHeight="1" x14ac:dyDescent="0.2">
      <c r="A30" s="122">
        <v>2484855</v>
      </c>
      <c r="B30" s="134" t="s">
        <v>192</v>
      </c>
      <c r="C30" s="26">
        <v>515900</v>
      </c>
      <c r="D30" s="26">
        <v>114405</v>
      </c>
      <c r="E30" s="70">
        <v>100998</v>
      </c>
      <c r="F30" s="26"/>
      <c r="G30" s="26"/>
      <c r="H30" s="26">
        <f t="shared" si="0"/>
        <v>0</v>
      </c>
      <c r="I30" s="70">
        <f t="shared" si="5"/>
        <v>0</v>
      </c>
      <c r="J30" s="26">
        <f t="shared" si="6"/>
        <v>114405</v>
      </c>
      <c r="K30" s="70">
        <f t="shared" si="7"/>
        <v>22.175809265361504</v>
      </c>
    </row>
    <row r="31" spans="1:11" ht="93.75" customHeight="1" x14ac:dyDescent="0.2">
      <c r="A31" s="122">
        <v>2484856</v>
      </c>
      <c r="B31" s="134" t="s">
        <v>193</v>
      </c>
      <c r="C31" s="26">
        <v>988900</v>
      </c>
      <c r="D31" s="26">
        <v>351215</v>
      </c>
      <c r="E31" s="70">
        <v>12498</v>
      </c>
      <c r="F31" s="26"/>
      <c r="G31" s="26"/>
      <c r="H31" s="26">
        <f t="shared" si="0"/>
        <v>0</v>
      </c>
      <c r="I31" s="70">
        <f t="shared" si="5"/>
        <v>0</v>
      </c>
      <c r="J31" s="26">
        <f t="shared" si="6"/>
        <v>351215</v>
      </c>
      <c r="K31" s="70">
        <f t="shared" si="7"/>
        <v>35.51572454242087</v>
      </c>
    </row>
    <row r="32" spans="1:11" ht="96" x14ac:dyDescent="0.2">
      <c r="A32" s="122">
        <v>2484857</v>
      </c>
      <c r="B32" s="134" t="s">
        <v>194</v>
      </c>
      <c r="C32" s="26">
        <v>515900</v>
      </c>
      <c r="D32" s="26">
        <v>126993</v>
      </c>
      <c r="E32" s="70">
        <v>88500</v>
      </c>
      <c r="F32" s="26"/>
      <c r="G32" s="26"/>
      <c r="H32" s="26">
        <f t="shared" si="0"/>
        <v>0</v>
      </c>
      <c r="I32" s="70">
        <f t="shared" si="5"/>
        <v>0</v>
      </c>
      <c r="J32" s="26">
        <f t="shared" si="6"/>
        <v>126993</v>
      </c>
      <c r="K32" s="70">
        <f t="shared" si="7"/>
        <v>24.615817018802094</v>
      </c>
    </row>
    <row r="33" spans="1:11" ht="102" customHeight="1" x14ac:dyDescent="0.2">
      <c r="A33" s="122">
        <v>2484858</v>
      </c>
      <c r="B33" s="134" t="s">
        <v>195</v>
      </c>
      <c r="C33" s="26">
        <v>515900</v>
      </c>
      <c r="D33" s="26">
        <v>202995</v>
      </c>
      <c r="E33" s="70">
        <v>12498</v>
      </c>
      <c r="F33" s="26"/>
      <c r="G33" s="26"/>
      <c r="H33" s="26">
        <f t="shared" si="0"/>
        <v>0</v>
      </c>
      <c r="I33" s="70">
        <f t="shared" si="5"/>
        <v>0</v>
      </c>
      <c r="J33" s="26">
        <f t="shared" si="6"/>
        <v>202995</v>
      </c>
      <c r="K33" s="70">
        <f t="shared" si="7"/>
        <v>39.347741810428374</v>
      </c>
    </row>
    <row r="34" spans="1:11" ht="96" x14ac:dyDescent="0.2">
      <c r="A34" s="122">
        <v>2484860</v>
      </c>
      <c r="B34" s="134" t="s">
        <v>196</v>
      </c>
      <c r="C34" s="26">
        <v>515900</v>
      </c>
      <c r="D34" s="26">
        <v>114495</v>
      </c>
      <c r="E34" s="70">
        <v>100998</v>
      </c>
      <c r="F34" s="26"/>
      <c r="G34" s="26"/>
      <c r="H34" s="26">
        <f t="shared" si="0"/>
        <v>0</v>
      </c>
      <c r="I34" s="70">
        <f t="shared" si="5"/>
        <v>0</v>
      </c>
      <c r="J34" s="26">
        <f t="shared" si="6"/>
        <v>114495</v>
      </c>
      <c r="K34" s="70">
        <f t="shared" si="7"/>
        <v>22.193254506687342</v>
      </c>
    </row>
    <row r="35" spans="1:11" ht="105.75" customHeight="1" x14ac:dyDescent="0.2">
      <c r="A35" s="122">
        <v>2484863</v>
      </c>
      <c r="B35" s="134" t="s">
        <v>197</v>
      </c>
      <c r="C35" s="26">
        <v>653400</v>
      </c>
      <c r="D35" s="26">
        <v>201103</v>
      </c>
      <c r="E35" s="70">
        <v>88500</v>
      </c>
      <c r="F35" s="26"/>
      <c r="G35" s="26"/>
      <c r="H35" s="26">
        <f t="shared" si="0"/>
        <v>0</v>
      </c>
      <c r="I35" s="70">
        <f t="shared" si="5"/>
        <v>0</v>
      </c>
      <c r="J35" s="26">
        <f t="shared" si="6"/>
        <v>201103</v>
      </c>
      <c r="K35" s="70">
        <f t="shared" si="7"/>
        <v>30.777930823385368</v>
      </c>
    </row>
    <row r="36" spans="1:11" ht="120" x14ac:dyDescent="0.2">
      <c r="A36" s="122">
        <v>2484864</v>
      </c>
      <c r="B36" s="134" t="s">
        <v>198</v>
      </c>
      <c r="C36" s="26">
        <v>515900</v>
      </c>
      <c r="D36" s="26">
        <v>114495</v>
      </c>
      <c r="E36" s="70">
        <v>100998</v>
      </c>
      <c r="F36" s="26"/>
      <c r="G36" s="26"/>
      <c r="H36" s="26">
        <f t="shared" si="0"/>
        <v>0</v>
      </c>
      <c r="I36" s="70">
        <f t="shared" si="5"/>
        <v>0</v>
      </c>
      <c r="J36" s="26">
        <f t="shared" si="6"/>
        <v>114495</v>
      </c>
      <c r="K36" s="70">
        <f t="shared" si="7"/>
        <v>22.193254506687342</v>
      </c>
    </row>
    <row r="37" spans="1:11" ht="98.25" customHeight="1" x14ac:dyDescent="0.2">
      <c r="A37" s="122">
        <v>2484866</v>
      </c>
      <c r="B37" s="134" t="s">
        <v>199</v>
      </c>
      <c r="C37" s="26">
        <v>988900</v>
      </c>
      <c r="D37" s="26">
        <v>351215</v>
      </c>
      <c r="E37" s="70">
        <v>12498</v>
      </c>
      <c r="F37" s="26"/>
      <c r="G37" s="26"/>
      <c r="H37" s="26">
        <f t="shared" si="0"/>
        <v>0</v>
      </c>
      <c r="I37" s="70">
        <f t="shared" si="5"/>
        <v>0</v>
      </c>
      <c r="J37" s="26">
        <f t="shared" si="6"/>
        <v>351215</v>
      </c>
      <c r="K37" s="70">
        <f t="shared" si="7"/>
        <v>35.51572454242087</v>
      </c>
    </row>
    <row r="38" spans="1:11" ht="102.75" customHeight="1" x14ac:dyDescent="0.2">
      <c r="A38" s="122">
        <v>2484868</v>
      </c>
      <c r="B38" s="134" t="s">
        <v>200</v>
      </c>
      <c r="C38" s="26">
        <v>515900</v>
      </c>
      <c r="D38" s="26">
        <v>202995</v>
      </c>
      <c r="E38" s="70">
        <v>12498</v>
      </c>
      <c r="F38" s="26"/>
      <c r="G38" s="26"/>
      <c r="H38" s="26">
        <f t="shared" si="0"/>
        <v>0</v>
      </c>
      <c r="I38" s="70">
        <f t="shared" si="5"/>
        <v>0</v>
      </c>
      <c r="J38" s="26">
        <f t="shared" si="6"/>
        <v>202995</v>
      </c>
      <c r="K38" s="70">
        <f t="shared" si="7"/>
        <v>39.347741810428374</v>
      </c>
    </row>
    <row r="39" spans="1:11" ht="90" customHeight="1" x14ac:dyDescent="0.2">
      <c r="A39" s="122">
        <v>2484870</v>
      </c>
      <c r="B39" s="134" t="s">
        <v>201</v>
      </c>
      <c r="C39" s="26">
        <v>515900</v>
      </c>
      <c r="D39" s="26">
        <v>202995</v>
      </c>
      <c r="E39" s="70">
        <v>12498</v>
      </c>
      <c r="F39" s="26"/>
      <c r="G39" s="26"/>
      <c r="H39" s="26">
        <f t="shared" si="0"/>
        <v>0</v>
      </c>
      <c r="I39" s="70">
        <f t="shared" si="5"/>
        <v>0</v>
      </c>
      <c r="J39" s="26">
        <f t="shared" si="6"/>
        <v>202995</v>
      </c>
      <c r="K39" s="70">
        <f t="shared" si="7"/>
        <v>39.347741810428374</v>
      </c>
    </row>
    <row r="40" spans="1:11" ht="96" x14ac:dyDescent="0.2">
      <c r="A40" s="122">
        <v>2484874</v>
      </c>
      <c r="B40" s="134" t="s">
        <v>202</v>
      </c>
      <c r="C40" s="26">
        <v>653400</v>
      </c>
      <c r="D40" s="26">
        <v>277105</v>
      </c>
      <c r="E40" s="70">
        <v>12498</v>
      </c>
      <c r="F40" s="26"/>
      <c r="G40" s="26"/>
      <c r="H40" s="26">
        <f t="shared" si="0"/>
        <v>0</v>
      </c>
      <c r="I40" s="70">
        <f t="shared" si="5"/>
        <v>0</v>
      </c>
      <c r="J40" s="26">
        <f t="shared" si="6"/>
        <v>277105</v>
      </c>
      <c r="K40" s="70">
        <f t="shared" si="7"/>
        <v>42.409703091521273</v>
      </c>
    </row>
    <row r="41" spans="1:11" ht="93" customHeight="1" x14ac:dyDescent="0.2">
      <c r="A41" s="122">
        <v>2501868</v>
      </c>
      <c r="B41" s="134" t="s">
        <v>203</v>
      </c>
      <c r="C41" s="26">
        <v>774914</v>
      </c>
      <c r="D41" s="26">
        <v>429758</v>
      </c>
      <c r="E41" s="70">
        <v>257156</v>
      </c>
      <c r="F41" s="26"/>
      <c r="G41" s="26"/>
      <c r="H41" s="26">
        <f t="shared" si="0"/>
        <v>0</v>
      </c>
      <c r="I41" s="70">
        <f t="shared" si="5"/>
        <v>0</v>
      </c>
      <c r="J41" s="26">
        <f t="shared" si="6"/>
        <v>429758</v>
      </c>
      <c r="K41" s="70">
        <f t="shared" si="7"/>
        <v>55.458799299018985</v>
      </c>
    </row>
    <row r="42" spans="1:11" ht="96.75" customHeight="1" x14ac:dyDescent="0.2">
      <c r="A42" s="122">
        <v>2501880</v>
      </c>
      <c r="B42" s="134" t="s">
        <v>204</v>
      </c>
      <c r="C42" s="26">
        <v>1309964</v>
      </c>
      <c r="D42" s="26">
        <v>781637</v>
      </c>
      <c r="E42" s="70">
        <v>180019</v>
      </c>
      <c r="F42" s="26"/>
      <c r="G42" s="26"/>
      <c r="H42" s="26">
        <f t="shared" si="0"/>
        <v>0</v>
      </c>
      <c r="I42" s="70">
        <f t="shared" si="5"/>
        <v>0</v>
      </c>
      <c r="J42" s="26">
        <f t="shared" si="6"/>
        <v>781637</v>
      </c>
      <c r="K42" s="70">
        <f t="shared" si="7"/>
        <v>59.668586312295609</v>
      </c>
    </row>
    <row r="43" spans="1:11" ht="116.25" customHeight="1" x14ac:dyDescent="0.2">
      <c r="A43" s="27">
        <v>2509291</v>
      </c>
      <c r="B43" s="25" t="s">
        <v>64</v>
      </c>
      <c r="C43" s="26">
        <v>1526382.77</v>
      </c>
      <c r="D43" s="26">
        <v>211454.40999999997</v>
      </c>
      <c r="E43" s="70">
        <v>744179</v>
      </c>
      <c r="F43" s="26">
        <v>0</v>
      </c>
      <c r="G43" s="26">
        <v>28623.09</v>
      </c>
      <c r="H43" s="26">
        <f t="shared" si="0"/>
        <v>28623.09</v>
      </c>
      <c r="I43" s="70">
        <f t="shared" si="3"/>
        <v>3.8462641380635572</v>
      </c>
      <c r="J43" s="26">
        <f t="shared" si="1"/>
        <v>240077.49999999997</v>
      </c>
      <c r="K43" s="70">
        <f t="shared" si="4"/>
        <v>15.728525289891733</v>
      </c>
    </row>
    <row r="44" spans="1:11" ht="112.5" customHeight="1" x14ac:dyDescent="0.2">
      <c r="A44" s="122">
        <v>2509292</v>
      </c>
      <c r="B44" s="25" t="s">
        <v>65</v>
      </c>
      <c r="C44" s="26">
        <v>975280.33</v>
      </c>
      <c r="D44" s="26">
        <v>217918.47</v>
      </c>
      <c r="E44" s="70">
        <v>405257</v>
      </c>
      <c r="F44" s="26">
        <v>0</v>
      </c>
      <c r="G44" s="26">
        <v>31008.35</v>
      </c>
      <c r="H44" s="26">
        <f t="shared" si="0"/>
        <v>31008.35</v>
      </c>
      <c r="I44" s="70">
        <f t="shared" si="3"/>
        <v>7.6515273024278416</v>
      </c>
      <c r="J44" s="26">
        <f t="shared" si="1"/>
        <v>248926.82</v>
      </c>
      <c r="K44" s="70">
        <f t="shared" si="4"/>
        <v>25.523617399317384</v>
      </c>
    </row>
    <row r="45" spans="1:11" ht="117.75" customHeight="1" x14ac:dyDescent="0.2">
      <c r="A45" s="122">
        <v>2509293</v>
      </c>
      <c r="B45" s="25" t="s">
        <v>66</v>
      </c>
      <c r="C45" s="26">
        <v>1057216.42</v>
      </c>
      <c r="D45" s="26">
        <v>191433.21000000002</v>
      </c>
      <c r="E45" s="70">
        <v>476160</v>
      </c>
      <c r="F45" s="26">
        <v>0</v>
      </c>
      <c r="G45" s="26">
        <v>26237.83</v>
      </c>
      <c r="H45" s="26">
        <f t="shared" si="0"/>
        <v>26237.83</v>
      </c>
      <c r="I45" s="70">
        <f t="shared" si="3"/>
        <v>5.5102969590053759</v>
      </c>
      <c r="J45" s="26">
        <f t="shared" si="1"/>
        <v>217671.04000000004</v>
      </c>
      <c r="K45" s="70">
        <f t="shared" si="4"/>
        <v>20.589071062668516</v>
      </c>
    </row>
    <row r="46" spans="1:11" ht="120.75" customHeight="1" x14ac:dyDescent="0.2">
      <c r="A46" s="27">
        <v>2509299</v>
      </c>
      <c r="B46" s="25" t="s">
        <v>67</v>
      </c>
      <c r="C46" s="26">
        <v>1046169.97</v>
      </c>
      <c r="D46" s="26">
        <v>196682.98</v>
      </c>
      <c r="E46" s="70">
        <v>499810</v>
      </c>
      <c r="F46" s="26">
        <v>0</v>
      </c>
      <c r="G46" s="26">
        <v>28623.09</v>
      </c>
      <c r="H46" s="26">
        <f t="shared" si="0"/>
        <v>28623.09</v>
      </c>
      <c r="I46" s="70">
        <f t="shared" si="3"/>
        <v>5.7267941817890797</v>
      </c>
      <c r="J46" s="26">
        <f t="shared" si="1"/>
        <v>225306.07</v>
      </c>
      <c r="K46" s="70">
        <f t="shared" si="4"/>
        <v>21.536277704472823</v>
      </c>
    </row>
    <row r="47" spans="1:11" ht="120.75" customHeight="1" x14ac:dyDescent="0.2">
      <c r="A47" s="27">
        <v>2509300</v>
      </c>
      <c r="B47" s="25" t="s">
        <v>68</v>
      </c>
      <c r="C47" s="26">
        <v>597925.22</v>
      </c>
      <c r="D47" s="26">
        <v>123691.26999999999</v>
      </c>
      <c r="E47" s="70">
        <v>275671</v>
      </c>
      <c r="F47" s="26">
        <v>0</v>
      </c>
      <c r="G47" s="26">
        <v>16696.8</v>
      </c>
      <c r="H47" s="26">
        <f t="shared" si="0"/>
        <v>16696.8</v>
      </c>
      <c r="I47" s="70">
        <f t="shared" si="3"/>
        <v>6.0567850807665655</v>
      </c>
      <c r="J47" s="26">
        <f t="shared" si="1"/>
        <v>140388.06999999998</v>
      </c>
      <c r="K47" s="70">
        <f t="shared" si="4"/>
        <v>23.479201964419559</v>
      </c>
    </row>
    <row r="48" spans="1:11" ht="120.75" customHeight="1" x14ac:dyDescent="0.2">
      <c r="A48" s="27">
        <v>2509303</v>
      </c>
      <c r="B48" s="25" t="s">
        <v>69</v>
      </c>
      <c r="C48" s="26">
        <v>1342670.84</v>
      </c>
      <c r="D48" s="26">
        <v>246011.41</v>
      </c>
      <c r="E48" s="70">
        <v>588254</v>
      </c>
      <c r="F48" s="26">
        <v>0</v>
      </c>
      <c r="G48" s="26">
        <v>33393.61</v>
      </c>
      <c r="H48" s="26">
        <f t="shared" si="0"/>
        <v>33393.61</v>
      </c>
      <c r="I48" s="70">
        <f t="shared" si="3"/>
        <v>5.6767331798848799</v>
      </c>
      <c r="J48" s="26">
        <f t="shared" si="1"/>
        <v>279405.02</v>
      </c>
      <c r="K48" s="70">
        <f t="shared" si="4"/>
        <v>20.809643858803099</v>
      </c>
    </row>
    <row r="49" spans="1:11" ht="117.75" customHeight="1" x14ac:dyDescent="0.2">
      <c r="A49" s="27">
        <v>2509304</v>
      </c>
      <c r="B49" s="25" t="s">
        <v>70</v>
      </c>
      <c r="C49" s="26">
        <v>1123768.28</v>
      </c>
      <c r="D49" s="26">
        <v>145083.94</v>
      </c>
      <c r="E49" s="70">
        <v>565884</v>
      </c>
      <c r="F49" s="26">
        <v>0</v>
      </c>
      <c r="G49" s="26">
        <v>19082.060000000001</v>
      </c>
      <c r="H49" s="26">
        <f t="shared" si="0"/>
        <v>19082.060000000001</v>
      </c>
      <c r="I49" s="70">
        <f t="shared" si="3"/>
        <v>3.3720797902043529</v>
      </c>
      <c r="J49" s="26">
        <f t="shared" si="1"/>
        <v>164166</v>
      </c>
      <c r="K49" s="70">
        <f t="shared" si="4"/>
        <v>14.608527658388791</v>
      </c>
    </row>
    <row r="50" spans="1:11" ht="127.5" customHeight="1" x14ac:dyDescent="0.2">
      <c r="A50" s="27">
        <v>2509306</v>
      </c>
      <c r="B50" s="25" t="s">
        <v>71</v>
      </c>
      <c r="C50" s="26">
        <v>1228581.56</v>
      </c>
      <c r="D50" s="26">
        <v>208711.55</v>
      </c>
      <c r="E50" s="70">
        <v>567629</v>
      </c>
      <c r="F50" s="26">
        <v>0</v>
      </c>
      <c r="G50" s="26">
        <v>28623.09</v>
      </c>
      <c r="H50" s="26">
        <f t="shared" si="0"/>
        <v>28623.09</v>
      </c>
      <c r="I50" s="70">
        <f t="shared" si="3"/>
        <v>5.0425700589645706</v>
      </c>
      <c r="J50" s="26">
        <f t="shared" si="1"/>
        <v>237334.63999999998</v>
      </c>
      <c r="K50" s="70">
        <f t="shared" si="4"/>
        <v>19.317776509684876</v>
      </c>
    </row>
    <row r="51" spans="1:11" ht="120.75" customHeight="1" x14ac:dyDescent="0.2">
      <c r="A51" s="27">
        <v>2509308</v>
      </c>
      <c r="B51" s="25" t="s">
        <v>72</v>
      </c>
      <c r="C51" s="26">
        <v>1135607.28</v>
      </c>
      <c r="D51" s="26">
        <v>192804.81</v>
      </c>
      <c r="E51" s="70">
        <v>533864</v>
      </c>
      <c r="F51" s="26">
        <v>0</v>
      </c>
      <c r="G51" s="26">
        <v>26238</v>
      </c>
      <c r="H51" s="26">
        <f t="shared" si="0"/>
        <v>26238</v>
      </c>
      <c r="I51" s="70">
        <f t="shared" si="3"/>
        <v>4.9147348388353587</v>
      </c>
      <c r="J51" s="26">
        <f t="shared" si="1"/>
        <v>219042.81</v>
      </c>
      <c r="K51" s="70">
        <f t="shared" si="4"/>
        <v>19.288605652475212</v>
      </c>
    </row>
    <row r="52" spans="1:11" ht="118.5" customHeight="1" x14ac:dyDescent="0.2">
      <c r="A52" s="27">
        <v>2509309</v>
      </c>
      <c r="B52" s="25" t="s">
        <v>73</v>
      </c>
      <c r="C52" s="26">
        <v>1334790.57</v>
      </c>
      <c r="D52" s="26">
        <v>240132.28</v>
      </c>
      <c r="E52" s="70">
        <v>628034</v>
      </c>
      <c r="F52" s="26">
        <v>0</v>
      </c>
      <c r="G52" s="26">
        <v>35779</v>
      </c>
      <c r="H52" s="26">
        <f t="shared" si="0"/>
        <v>35779</v>
      </c>
      <c r="I52" s="70">
        <f t="shared" si="3"/>
        <v>5.6969845581608638</v>
      </c>
      <c r="J52" s="26">
        <f t="shared" si="1"/>
        <v>275911.28000000003</v>
      </c>
      <c r="K52" s="70">
        <f t="shared" si="4"/>
        <v>20.670754364109719</v>
      </c>
    </row>
    <row r="53" spans="1:11" ht="117" customHeight="1" x14ac:dyDescent="0.2">
      <c r="A53" s="27">
        <v>2509310</v>
      </c>
      <c r="B53" s="25" t="s">
        <v>74</v>
      </c>
      <c r="C53" s="26">
        <v>818563.15</v>
      </c>
      <c r="D53" s="26">
        <v>228732.77000000002</v>
      </c>
      <c r="E53" s="70">
        <v>314905</v>
      </c>
      <c r="F53" s="26">
        <v>0</v>
      </c>
      <c r="G53" s="26">
        <v>31008.35</v>
      </c>
      <c r="H53" s="26">
        <f t="shared" si="0"/>
        <v>31008.35</v>
      </c>
      <c r="I53" s="70">
        <f t="shared" si="3"/>
        <v>9.8468903320048895</v>
      </c>
      <c r="J53" s="26">
        <f t="shared" si="1"/>
        <v>259741.12000000002</v>
      </c>
      <c r="K53" s="70">
        <f t="shared" si="4"/>
        <v>31.731347789110714</v>
      </c>
    </row>
    <row r="54" spans="1:11" ht="115.5" customHeight="1" x14ac:dyDescent="0.2">
      <c r="A54" s="27">
        <v>2509312</v>
      </c>
      <c r="B54" s="25" t="s">
        <v>75</v>
      </c>
      <c r="C54" s="26">
        <v>1513476.06</v>
      </c>
      <c r="D54" s="26">
        <v>292910.74</v>
      </c>
      <c r="E54" s="70">
        <v>678227</v>
      </c>
      <c r="F54" s="26">
        <v>0</v>
      </c>
      <c r="G54" s="26">
        <v>38164.120000000003</v>
      </c>
      <c r="H54" s="26">
        <f t="shared" si="0"/>
        <v>38164.120000000003</v>
      </c>
      <c r="I54" s="70">
        <f t="shared" si="3"/>
        <v>5.6270422734571168</v>
      </c>
      <c r="J54" s="26">
        <f t="shared" si="1"/>
        <v>331074.86</v>
      </c>
      <c r="K54" s="70">
        <f t="shared" si="4"/>
        <v>21.875130287822323</v>
      </c>
    </row>
    <row r="55" spans="1:11" ht="128.25" customHeight="1" x14ac:dyDescent="0.2">
      <c r="A55" s="27">
        <v>2509313</v>
      </c>
      <c r="B55" s="25" t="s">
        <v>76</v>
      </c>
      <c r="C55" s="26">
        <v>980314.29</v>
      </c>
      <c r="D55" s="26">
        <v>187083.13</v>
      </c>
      <c r="E55" s="70">
        <v>429791</v>
      </c>
      <c r="F55" s="26">
        <v>0</v>
      </c>
      <c r="G55" s="26">
        <v>28623.09</v>
      </c>
      <c r="H55" s="26">
        <f t="shared" si="0"/>
        <v>28623.09</v>
      </c>
      <c r="I55" s="70">
        <f t="shared" si="3"/>
        <v>6.6597695158809751</v>
      </c>
      <c r="J55" s="26">
        <f t="shared" si="1"/>
        <v>215706.22</v>
      </c>
      <c r="K55" s="70">
        <f t="shared" si="4"/>
        <v>22.003782072788105</v>
      </c>
    </row>
    <row r="56" spans="1:11" ht="114.75" customHeight="1" x14ac:dyDescent="0.2">
      <c r="A56" s="27">
        <v>2509315</v>
      </c>
      <c r="B56" s="25" t="s">
        <v>77</v>
      </c>
      <c r="C56" s="26">
        <v>772356.56</v>
      </c>
      <c r="D56" s="26">
        <v>166476.94999999998</v>
      </c>
      <c r="E56" s="70">
        <v>316521</v>
      </c>
      <c r="F56" s="26">
        <v>0</v>
      </c>
      <c r="G56" s="110">
        <v>21467.32</v>
      </c>
      <c r="H56" s="26">
        <f t="shared" si="0"/>
        <v>21467.32</v>
      </c>
      <c r="I56" s="70">
        <f t="shared" si="3"/>
        <v>6.7822735300343417</v>
      </c>
      <c r="J56" s="26">
        <f t="shared" si="1"/>
        <v>187944.27</v>
      </c>
      <c r="K56" s="70">
        <f t="shared" si="4"/>
        <v>24.333873722779018</v>
      </c>
    </row>
    <row r="57" spans="1:11" ht="129" customHeight="1" x14ac:dyDescent="0.2">
      <c r="A57" s="27">
        <v>2509316</v>
      </c>
      <c r="B57" s="25" t="s">
        <v>78</v>
      </c>
      <c r="C57" s="26">
        <v>1148906.74</v>
      </c>
      <c r="D57" s="26">
        <v>160990.82</v>
      </c>
      <c r="E57" s="70">
        <v>528633</v>
      </c>
      <c r="F57" s="26">
        <v>0</v>
      </c>
      <c r="G57" s="26">
        <v>21467.32</v>
      </c>
      <c r="H57" s="26">
        <f t="shared" si="0"/>
        <v>21467.32</v>
      </c>
      <c r="I57" s="70">
        <f t="shared" si="3"/>
        <v>4.060911823514612</v>
      </c>
      <c r="J57" s="26">
        <f t="shared" si="1"/>
        <v>182458.14</v>
      </c>
      <c r="K57" s="70">
        <f t="shared" si="4"/>
        <v>15.881022684225877</v>
      </c>
    </row>
    <row r="58" spans="1:11" ht="132" customHeight="1" x14ac:dyDescent="0.2">
      <c r="A58" s="27">
        <v>2509318</v>
      </c>
      <c r="B58" s="25" t="s">
        <v>79</v>
      </c>
      <c r="C58" s="26">
        <v>1515392.51</v>
      </c>
      <c r="D58" s="26">
        <v>276611.03000000003</v>
      </c>
      <c r="E58" s="70">
        <v>678708</v>
      </c>
      <c r="F58" s="26">
        <v>0</v>
      </c>
      <c r="G58" s="26">
        <v>38164.120000000003</v>
      </c>
      <c r="H58" s="26">
        <f t="shared" si="0"/>
        <v>38164.120000000003</v>
      </c>
      <c r="I58" s="70">
        <f t="shared" si="3"/>
        <v>5.623054391579295</v>
      </c>
      <c r="J58" s="26">
        <f t="shared" si="1"/>
        <v>314775.15000000002</v>
      </c>
      <c r="K58" s="70">
        <f t="shared" si="4"/>
        <v>20.771855999209077</v>
      </c>
    </row>
    <row r="59" spans="1:11" ht="107.25" customHeight="1" x14ac:dyDescent="0.2">
      <c r="A59" s="27">
        <v>2509322</v>
      </c>
      <c r="B59" s="25" t="s">
        <v>80</v>
      </c>
      <c r="C59" s="26">
        <v>1222763.49</v>
      </c>
      <c r="D59" s="26">
        <v>207340.12</v>
      </c>
      <c r="E59" s="70">
        <v>563952</v>
      </c>
      <c r="F59" s="26">
        <v>0</v>
      </c>
      <c r="G59" s="26">
        <v>28623.09</v>
      </c>
      <c r="H59" s="26">
        <f t="shared" si="0"/>
        <v>28623.09</v>
      </c>
      <c r="I59" s="70">
        <f t="shared" si="3"/>
        <v>5.075447910460464</v>
      </c>
      <c r="J59" s="26">
        <f t="shared" si="1"/>
        <v>235963.21</v>
      </c>
      <c r="K59" s="70">
        <f t="shared" si="4"/>
        <v>19.297534799636519</v>
      </c>
    </row>
    <row r="60" spans="1:11" ht="118.5" customHeight="1" x14ac:dyDescent="0.2">
      <c r="A60" s="122">
        <v>2509329</v>
      </c>
      <c r="B60" s="25" t="s">
        <v>81</v>
      </c>
      <c r="C60" s="26">
        <v>1535023.82</v>
      </c>
      <c r="D60" s="26">
        <v>215568.71</v>
      </c>
      <c r="E60" s="70">
        <v>727305</v>
      </c>
      <c r="F60" s="26">
        <v>0</v>
      </c>
      <c r="G60" s="26">
        <v>28623</v>
      </c>
      <c r="H60" s="26">
        <f t="shared" si="0"/>
        <v>28623</v>
      </c>
      <c r="I60" s="70">
        <f t="shared" si="3"/>
        <v>3.9354878627260916</v>
      </c>
      <c r="J60" s="26">
        <f t="shared" si="1"/>
        <v>244191.71</v>
      </c>
      <c r="K60" s="70">
        <f t="shared" si="4"/>
        <v>15.90800786400826</v>
      </c>
    </row>
    <row r="61" spans="1:11" ht="114" customHeight="1" x14ac:dyDescent="0.2">
      <c r="A61" s="122">
        <v>2509332</v>
      </c>
      <c r="B61" s="25" t="s">
        <v>82</v>
      </c>
      <c r="C61" s="26">
        <v>824308.69</v>
      </c>
      <c r="D61" s="26">
        <v>230103.71000000002</v>
      </c>
      <c r="E61" s="70">
        <v>300152</v>
      </c>
      <c r="F61" s="26">
        <v>0</v>
      </c>
      <c r="G61" s="26">
        <v>31008.35</v>
      </c>
      <c r="H61" s="26">
        <f t="shared" si="0"/>
        <v>31008.35</v>
      </c>
      <c r="I61" s="70">
        <f t="shared" si="3"/>
        <v>10.330882352941176</v>
      </c>
      <c r="J61" s="26">
        <f t="shared" si="1"/>
        <v>261112.06000000003</v>
      </c>
      <c r="K61" s="70">
        <f t="shared" si="4"/>
        <v>31.676490029481556</v>
      </c>
    </row>
    <row r="62" spans="1:11" ht="116.25" customHeight="1" x14ac:dyDescent="0.2">
      <c r="A62" s="27">
        <v>2509337</v>
      </c>
      <c r="B62" s="25" t="s">
        <v>83</v>
      </c>
      <c r="C62" s="26">
        <v>1897420.93</v>
      </c>
      <c r="D62" s="26">
        <v>352187.39</v>
      </c>
      <c r="E62" s="70">
        <v>849250</v>
      </c>
      <c r="F62" s="26">
        <v>0</v>
      </c>
      <c r="G62" s="26">
        <v>50090</v>
      </c>
      <c r="H62" s="26">
        <f t="shared" si="0"/>
        <v>50090</v>
      </c>
      <c r="I62" s="70">
        <f t="shared" si="3"/>
        <v>5.8981454224315568</v>
      </c>
      <c r="J62" s="26">
        <f t="shared" si="1"/>
        <v>402277.39</v>
      </c>
      <c r="K62" s="70">
        <f t="shared" si="4"/>
        <v>21.20127292998713</v>
      </c>
    </row>
    <row r="63" spans="1:11" ht="116.25" customHeight="1" x14ac:dyDescent="0.2">
      <c r="A63" s="27">
        <v>2509338</v>
      </c>
      <c r="B63" s="25" t="s">
        <v>84</v>
      </c>
      <c r="C63" s="26">
        <v>1115563.02</v>
      </c>
      <c r="D63" s="26">
        <v>196919.1</v>
      </c>
      <c r="E63" s="70">
        <v>536989</v>
      </c>
      <c r="F63" s="26">
        <v>0</v>
      </c>
      <c r="G63" s="26">
        <v>26238</v>
      </c>
      <c r="H63" s="26">
        <f t="shared" si="0"/>
        <v>26238</v>
      </c>
      <c r="I63" s="70">
        <f t="shared" si="3"/>
        <v>4.8861336079510007</v>
      </c>
      <c r="J63" s="26">
        <f t="shared" si="1"/>
        <v>223157.1</v>
      </c>
      <c r="K63" s="70">
        <f t="shared" si="4"/>
        <v>20.003988658569913</v>
      </c>
    </row>
    <row r="64" spans="1:11" ht="118.5" customHeight="1" x14ac:dyDescent="0.2">
      <c r="A64" s="27">
        <v>2509339</v>
      </c>
      <c r="B64" s="25" t="s">
        <v>85</v>
      </c>
      <c r="C64" s="26">
        <v>1211400.43</v>
      </c>
      <c r="D64" s="26">
        <v>247382.84</v>
      </c>
      <c r="E64" s="70">
        <v>540929</v>
      </c>
      <c r="F64" s="26">
        <v>0</v>
      </c>
      <c r="G64" s="26">
        <v>33394</v>
      </c>
      <c r="H64" s="26">
        <f t="shared" si="0"/>
        <v>33394</v>
      </c>
      <c r="I64" s="70">
        <f t="shared" si="3"/>
        <v>6.1734534476798251</v>
      </c>
      <c r="J64" s="26">
        <f t="shared" si="1"/>
        <v>280776.83999999997</v>
      </c>
      <c r="K64" s="70">
        <f t="shared" si="4"/>
        <v>23.177871911437244</v>
      </c>
    </row>
    <row r="65" spans="1:11" ht="131.25" customHeight="1" x14ac:dyDescent="0.2">
      <c r="A65" s="27">
        <v>2509340</v>
      </c>
      <c r="B65" s="25" t="s">
        <v>86</v>
      </c>
      <c r="C65" s="26">
        <v>1251633.69</v>
      </c>
      <c r="D65" s="26">
        <v>116834.12</v>
      </c>
      <c r="E65" s="70">
        <v>645519</v>
      </c>
      <c r="F65" s="26">
        <v>0</v>
      </c>
      <c r="G65" s="26">
        <v>16697</v>
      </c>
      <c r="H65" s="26">
        <f t="shared" si="0"/>
        <v>16697</v>
      </c>
      <c r="I65" s="70">
        <f t="shared" si="3"/>
        <v>2.5866008591536422</v>
      </c>
      <c r="J65" s="26">
        <f t="shared" si="1"/>
        <v>133531.12</v>
      </c>
      <c r="K65" s="70">
        <f t="shared" si="4"/>
        <v>10.668546322047307</v>
      </c>
    </row>
    <row r="66" spans="1:11" ht="141.75" customHeight="1" x14ac:dyDescent="0.2">
      <c r="A66" s="27">
        <v>2509341</v>
      </c>
      <c r="B66" s="25" t="s">
        <v>87</v>
      </c>
      <c r="C66" s="26">
        <v>1171879.8999999999</v>
      </c>
      <c r="D66" s="26">
        <v>119576.97999999998</v>
      </c>
      <c r="E66" s="70">
        <v>613760</v>
      </c>
      <c r="F66" s="26">
        <v>0</v>
      </c>
      <c r="G66" s="26">
        <v>16697</v>
      </c>
      <c r="H66" s="26">
        <f t="shared" si="0"/>
        <v>16697</v>
      </c>
      <c r="I66" s="70">
        <f t="shared" si="3"/>
        <v>2.7204444734098017</v>
      </c>
      <c r="J66" s="26">
        <f t="shared" si="1"/>
        <v>136273.97999999998</v>
      </c>
      <c r="K66" s="70">
        <f t="shared" si="4"/>
        <v>11.628664336678186</v>
      </c>
    </row>
    <row r="67" spans="1:11" ht="143.25" customHeight="1" x14ac:dyDescent="0.2">
      <c r="A67" s="27">
        <v>2509342</v>
      </c>
      <c r="B67" s="25" t="s">
        <v>88</v>
      </c>
      <c r="C67" s="26">
        <v>1316599.1399999999</v>
      </c>
      <c r="D67" s="26">
        <v>181833.44</v>
      </c>
      <c r="E67" s="70">
        <v>659070</v>
      </c>
      <c r="F67" s="26">
        <v>0</v>
      </c>
      <c r="G67" s="26">
        <v>26238</v>
      </c>
      <c r="H67" s="26">
        <f t="shared" si="0"/>
        <v>26238</v>
      </c>
      <c r="I67" s="70">
        <f t="shared" si="3"/>
        <v>3.9810642268651284</v>
      </c>
      <c r="J67" s="26">
        <f t="shared" si="1"/>
        <v>208071.44</v>
      </c>
      <c r="K67" s="70">
        <f t="shared" si="4"/>
        <v>15.803704687214061</v>
      </c>
    </row>
    <row r="68" spans="1:11" ht="115.5" customHeight="1" x14ac:dyDescent="0.2">
      <c r="A68" s="27">
        <v>2509343</v>
      </c>
      <c r="B68" s="25" t="s">
        <v>89</v>
      </c>
      <c r="C68" s="26">
        <v>1570481.22</v>
      </c>
      <c r="D68" s="26">
        <v>222425.40999999997</v>
      </c>
      <c r="E68" s="70">
        <v>732412</v>
      </c>
      <c r="F68" s="26">
        <v>0</v>
      </c>
      <c r="G68" s="26">
        <v>28623</v>
      </c>
      <c r="H68" s="26">
        <f t="shared" si="0"/>
        <v>28623</v>
      </c>
      <c r="I68" s="70">
        <f t="shared" si="3"/>
        <v>3.9080462908854581</v>
      </c>
      <c r="J68" s="26">
        <f t="shared" si="1"/>
        <v>251048.40999999997</v>
      </c>
      <c r="K68" s="70">
        <f t="shared" si="4"/>
        <v>15.985444894399945</v>
      </c>
    </row>
    <row r="69" spans="1:11" ht="120.75" customHeight="1" x14ac:dyDescent="0.2">
      <c r="A69" s="27">
        <v>2509351</v>
      </c>
      <c r="B69" s="25" t="s">
        <v>90</v>
      </c>
      <c r="C69" s="26">
        <v>1057267.33</v>
      </c>
      <c r="D69" s="26">
        <v>235589.79</v>
      </c>
      <c r="E69" s="70">
        <v>394382</v>
      </c>
      <c r="F69" s="26">
        <v>0</v>
      </c>
      <c r="G69" s="26">
        <v>31008</v>
      </c>
      <c r="H69" s="26">
        <f t="shared" si="0"/>
        <v>31008</v>
      </c>
      <c r="I69" s="70">
        <f t="shared" si="3"/>
        <v>7.8624277984289339</v>
      </c>
      <c r="J69" s="26">
        <f t="shared" si="1"/>
        <v>266597.79000000004</v>
      </c>
      <c r="K69" s="70">
        <f t="shared" si="4"/>
        <v>25.215740847681356</v>
      </c>
    </row>
    <row r="70" spans="1:11" ht="127.5" customHeight="1" x14ac:dyDescent="0.2">
      <c r="A70" s="27">
        <v>2509352</v>
      </c>
      <c r="B70" s="25" t="s">
        <v>91</v>
      </c>
      <c r="C70" s="26">
        <v>1097181.0900000001</v>
      </c>
      <c r="D70" s="26">
        <v>212825.84</v>
      </c>
      <c r="E70" s="70">
        <v>491068</v>
      </c>
      <c r="F70" s="26">
        <v>0</v>
      </c>
      <c r="G70" s="26">
        <v>28623</v>
      </c>
      <c r="H70" s="26">
        <f t="shared" si="0"/>
        <v>28623</v>
      </c>
      <c r="I70" s="70">
        <f t="shared" si="3"/>
        <v>5.82872433145715</v>
      </c>
      <c r="J70" s="26">
        <f t="shared" si="1"/>
        <v>241448.84</v>
      </c>
      <c r="K70" s="70">
        <f t="shared" si="4"/>
        <v>22.00628886157708</v>
      </c>
    </row>
    <row r="71" spans="1:11" ht="127.5" customHeight="1" x14ac:dyDescent="0.2">
      <c r="A71" s="27">
        <v>2509354</v>
      </c>
      <c r="B71" s="25" t="s">
        <v>92</v>
      </c>
      <c r="C71" s="26">
        <v>965061.62</v>
      </c>
      <c r="D71" s="26">
        <v>228732.77000000002</v>
      </c>
      <c r="E71" s="70">
        <v>368797</v>
      </c>
      <c r="F71" s="26">
        <v>0</v>
      </c>
      <c r="G71" s="26">
        <v>31008</v>
      </c>
      <c r="H71" s="26">
        <f t="shared" si="0"/>
        <v>31008</v>
      </c>
      <c r="I71" s="70">
        <f t="shared" si="3"/>
        <v>8.4078775044265548</v>
      </c>
      <c r="J71" s="26">
        <f t="shared" si="1"/>
        <v>259740.77000000002</v>
      </c>
      <c r="K71" s="70">
        <f t="shared" si="4"/>
        <v>26.914423350500666</v>
      </c>
    </row>
    <row r="72" spans="1:11" ht="120.75" customHeight="1" x14ac:dyDescent="0.2">
      <c r="A72" s="27">
        <v>2509355</v>
      </c>
      <c r="B72" s="25" t="s">
        <v>93</v>
      </c>
      <c r="C72" s="26">
        <v>1550483.62</v>
      </c>
      <c r="D72" s="26">
        <v>231475.64</v>
      </c>
      <c r="E72" s="70">
        <v>726834</v>
      </c>
      <c r="F72" s="26">
        <v>0</v>
      </c>
      <c r="G72" s="26">
        <v>31008</v>
      </c>
      <c r="H72" s="26">
        <f t="shared" si="0"/>
        <v>31008</v>
      </c>
      <c r="I72" s="70">
        <f t="shared" si="3"/>
        <v>4.2661735692056233</v>
      </c>
      <c r="J72" s="26">
        <f t="shared" si="1"/>
        <v>262483.64</v>
      </c>
      <c r="K72" s="70">
        <f t="shared" si="4"/>
        <v>16.929146275018372</v>
      </c>
    </row>
    <row r="73" spans="1:11" ht="120.75" customHeight="1" x14ac:dyDescent="0.2">
      <c r="A73" s="27">
        <v>2509360</v>
      </c>
      <c r="B73" s="25" t="s">
        <v>94</v>
      </c>
      <c r="C73" s="26">
        <v>1112268.1399999999</v>
      </c>
      <c r="D73" s="26">
        <v>212432.97999999998</v>
      </c>
      <c r="E73" s="70">
        <v>473120</v>
      </c>
      <c r="F73" s="26">
        <v>0</v>
      </c>
      <c r="G73" s="26">
        <v>31008</v>
      </c>
      <c r="H73" s="26">
        <f t="shared" si="0"/>
        <v>31008</v>
      </c>
      <c r="I73" s="70">
        <f t="shared" si="3"/>
        <v>6.5539398038552585</v>
      </c>
      <c r="J73" s="26">
        <f t="shared" si="1"/>
        <v>243440.97999999998</v>
      </c>
      <c r="K73" s="70">
        <f t="shared" si="4"/>
        <v>21.886896805297326</v>
      </c>
    </row>
    <row r="74" spans="1:11" ht="118.5" customHeight="1" x14ac:dyDescent="0.2">
      <c r="A74" s="27">
        <v>2509361</v>
      </c>
      <c r="B74" s="25" t="s">
        <v>95</v>
      </c>
      <c r="C74" s="26">
        <v>1408427.46</v>
      </c>
      <c r="D74" s="26">
        <v>225989.71000000002</v>
      </c>
      <c r="E74" s="70">
        <v>655273</v>
      </c>
      <c r="F74" s="26">
        <v>0</v>
      </c>
      <c r="G74" s="26">
        <v>31008</v>
      </c>
      <c r="H74" s="26">
        <f t="shared" si="0"/>
        <v>31008</v>
      </c>
      <c r="I74" s="70">
        <f t="shared" si="3"/>
        <v>4.7320735021891638</v>
      </c>
      <c r="J74" s="26">
        <f t="shared" si="1"/>
        <v>256997.71000000002</v>
      </c>
      <c r="K74" s="70">
        <f t="shared" si="4"/>
        <v>18.247138549826346</v>
      </c>
    </row>
    <row r="75" spans="1:11" ht="121.5" customHeight="1" x14ac:dyDescent="0.2">
      <c r="A75" s="27">
        <v>2509366</v>
      </c>
      <c r="B75" s="25" t="s">
        <v>96</v>
      </c>
      <c r="C75" s="26">
        <v>1638745.96</v>
      </c>
      <c r="D75" s="26">
        <v>361788.06</v>
      </c>
      <c r="E75" s="70">
        <v>694831</v>
      </c>
      <c r="F75" s="26">
        <v>0</v>
      </c>
      <c r="G75" s="26">
        <v>50090</v>
      </c>
      <c r="H75" s="26">
        <f t="shared" si="0"/>
        <v>50090</v>
      </c>
      <c r="I75" s="70">
        <f t="shared" si="3"/>
        <v>7.2089472116241211</v>
      </c>
      <c r="J75" s="26">
        <f t="shared" si="1"/>
        <v>411878.06</v>
      </c>
      <c r="K75" s="70">
        <f t="shared" si="4"/>
        <v>25.133734578360151</v>
      </c>
    </row>
    <row r="76" spans="1:11" ht="127.5" customHeight="1" x14ac:dyDescent="0.2">
      <c r="A76" s="27">
        <v>2509371</v>
      </c>
      <c r="B76" s="25" t="s">
        <v>97</v>
      </c>
      <c r="C76" s="26">
        <v>1696416.56</v>
      </c>
      <c r="D76" s="26">
        <v>234218.42</v>
      </c>
      <c r="E76" s="70">
        <v>790158</v>
      </c>
      <c r="F76" s="26">
        <v>0</v>
      </c>
      <c r="G76" s="26">
        <v>31008</v>
      </c>
      <c r="H76" s="26">
        <f t="shared" si="0"/>
        <v>31008</v>
      </c>
      <c r="I76" s="70">
        <f t="shared" si="3"/>
        <v>3.92427843545215</v>
      </c>
      <c r="J76" s="26">
        <f t="shared" si="1"/>
        <v>265226.42000000004</v>
      </c>
      <c r="K76" s="70">
        <f t="shared" si="4"/>
        <v>15.634510193651968</v>
      </c>
    </row>
    <row r="77" spans="1:11" ht="120.75" customHeight="1" x14ac:dyDescent="0.2">
      <c r="A77" s="27">
        <v>2509380</v>
      </c>
      <c r="B77" s="25" t="s">
        <v>98</v>
      </c>
      <c r="C77" s="26">
        <v>1358144.74</v>
      </c>
      <c r="D77" s="26">
        <v>224618.40000000002</v>
      </c>
      <c r="E77" s="70">
        <v>629310</v>
      </c>
      <c r="F77" s="26">
        <v>0</v>
      </c>
      <c r="G77" s="26">
        <v>31008</v>
      </c>
      <c r="H77" s="26">
        <f t="shared" si="0"/>
        <v>31008</v>
      </c>
      <c r="I77" s="70">
        <f t="shared" si="3"/>
        <v>4.9273013300281256</v>
      </c>
      <c r="J77" s="26">
        <f t="shared" si="1"/>
        <v>255626.40000000002</v>
      </c>
      <c r="K77" s="70">
        <f t="shared" si="4"/>
        <v>18.821734714372198</v>
      </c>
    </row>
    <row r="78" spans="1:11" ht="115.5" customHeight="1" x14ac:dyDescent="0.2">
      <c r="A78" s="27">
        <v>2509386</v>
      </c>
      <c r="B78" s="25" t="s">
        <v>99</v>
      </c>
      <c r="C78" s="26">
        <v>1723106.54</v>
      </c>
      <c r="D78" s="26">
        <v>218311.12</v>
      </c>
      <c r="E78" s="70">
        <v>794575</v>
      </c>
      <c r="F78" s="26">
        <v>0</v>
      </c>
      <c r="G78" s="26">
        <v>28623</v>
      </c>
      <c r="H78" s="26">
        <f t="shared" si="0"/>
        <v>28623</v>
      </c>
      <c r="I78" s="70">
        <f t="shared" si="3"/>
        <v>3.602303118019067</v>
      </c>
      <c r="J78" s="26">
        <f t="shared" si="1"/>
        <v>246934.12</v>
      </c>
      <c r="K78" s="70">
        <f t="shared" si="4"/>
        <v>14.330751713123902</v>
      </c>
    </row>
    <row r="79" spans="1:11" ht="117.75" customHeight="1" x14ac:dyDescent="0.2">
      <c r="A79" s="27">
        <v>2509395</v>
      </c>
      <c r="B79" s="25" t="s">
        <v>100</v>
      </c>
      <c r="C79" s="26">
        <v>1559154.86</v>
      </c>
      <c r="D79" s="26">
        <v>262075.16999999998</v>
      </c>
      <c r="E79" s="70">
        <v>691391</v>
      </c>
      <c r="F79" s="26">
        <v>0</v>
      </c>
      <c r="G79" s="26">
        <v>35779</v>
      </c>
      <c r="H79" s="26">
        <f t="shared" si="0"/>
        <v>35779</v>
      </c>
      <c r="I79" s="70">
        <f t="shared" si="3"/>
        <v>5.1749299600370851</v>
      </c>
      <c r="J79" s="26">
        <f t="shared" si="1"/>
        <v>297854.17</v>
      </c>
      <c r="K79" s="70">
        <f t="shared" si="4"/>
        <v>19.103565504711952</v>
      </c>
    </row>
    <row r="80" spans="1:11" ht="107.25" customHeight="1" x14ac:dyDescent="0.2">
      <c r="A80" s="27">
        <v>2509397</v>
      </c>
      <c r="B80" s="25" t="s">
        <v>101</v>
      </c>
      <c r="C80" s="26">
        <v>1064134.5</v>
      </c>
      <c r="D80" s="26">
        <v>200639.88</v>
      </c>
      <c r="E80" s="70">
        <v>479801</v>
      </c>
      <c r="F80" s="26">
        <v>0</v>
      </c>
      <c r="G80" s="26">
        <v>28623</v>
      </c>
      <c r="H80" s="26">
        <f t="shared" si="0"/>
        <v>28623</v>
      </c>
      <c r="I80" s="70">
        <f t="shared" si="3"/>
        <v>5.9655982376026726</v>
      </c>
      <c r="J80" s="26">
        <f t="shared" si="1"/>
        <v>229262.88</v>
      </c>
      <c r="K80" s="70">
        <f t="shared" si="4"/>
        <v>21.544539717488721</v>
      </c>
    </row>
    <row r="81" spans="1:11" ht="107.25" customHeight="1" x14ac:dyDescent="0.2">
      <c r="A81" s="27">
        <v>2509403</v>
      </c>
      <c r="B81" s="25" t="s">
        <v>102</v>
      </c>
      <c r="C81" s="26">
        <v>1097498.46</v>
      </c>
      <c r="D81" s="26">
        <v>227361.26</v>
      </c>
      <c r="E81" s="70">
        <v>505443</v>
      </c>
      <c r="F81" s="26">
        <v>0</v>
      </c>
      <c r="G81" s="26">
        <v>31008</v>
      </c>
      <c r="H81" s="26">
        <f t="shared" si="0"/>
        <v>31008</v>
      </c>
      <c r="I81" s="70">
        <f t="shared" si="3"/>
        <v>6.1348163887916138</v>
      </c>
      <c r="J81" s="26">
        <f t="shared" si="1"/>
        <v>258369.26</v>
      </c>
      <c r="K81" s="70">
        <f t="shared" si="4"/>
        <v>23.541651256622266</v>
      </c>
    </row>
    <row r="82" spans="1:11" ht="117" customHeight="1" x14ac:dyDescent="0.2">
      <c r="A82" s="27">
        <v>2509405</v>
      </c>
      <c r="B82" s="25" t="s">
        <v>103</v>
      </c>
      <c r="C82" s="26">
        <v>908165.32</v>
      </c>
      <c r="D82" s="26">
        <v>182383.24</v>
      </c>
      <c r="E82" s="70">
        <v>352817</v>
      </c>
      <c r="F82" s="26">
        <v>0</v>
      </c>
      <c r="G82" s="26">
        <v>23853</v>
      </c>
      <c r="H82" s="26">
        <f t="shared" si="0"/>
        <v>23853</v>
      </c>
      <c r="I82" s="70">
        <f t="shared" si="3"/>
        <v>6.7607286496965848</v>
      </c>
      <c r="J82" s="26">
        <f t="shared" si="1"/>
        <v>206236.24</v>
      </c>
      <c r="K82" s="70">
        <f t="shared" si="4"/>
        <v>22.709107632517835</v>
      </c>
    </row>
    <row r="83" spans="1:11" ht="119.25" customHeight="1" x14ac:dyDescent="0.2">
      <c r="A83" s="27">
        <v>2509408</v>
      </c>
      <c r="B83" s="25" t="s">
        <v>104</v>
      </c>
      <c r="C83" s="26">
        <v>1372488.19</v>
      </c>
      <c r="D83" s="26">
        <v>248753.84</v>
      </c>
      <c r="E83" s="70">
        <v>586235</v>
      </c>
      <c r="F83" s="26">
        <v>0</v>
      </c>
      <c r="G83" s="26">
        <v>33394</v>
      </c>
      <c r="H83" s="26">
        <f t="shared" si="0"/>
        <v>33394</v>
      </c>
      <c r="I83" s="70">
        <f t="shared" si="3"/>
        <v>5.6963504396700975</v>
      </c>
      <c r="J83" s="26">
        <f t="shared" si="1"/>
        <v>282147.83999999997</v>
      </c>
      <c r="K83" s="70">
        <f t="shared" si="4"/>
        <v>20.557396563099022</v>
      </c>
    </row>
    <row r="84" spans="1:11" ht="105.75" customHeight="1" x14ac:dyDescent="0.2">
      <c r="A84" s="27">
        <v>2509412</v>
      </c>
      <c r="B84" s="25" t="s">
        <v>105</v>
      </c>
      <c r="C84" s="26">
        <v>1265323.1100000001</v>
      </c>
      <c r="D84" s="26">
        <v>190062.44</v>
      </c>
      <c r="E84" s="70">
        <v>616139</v>
      </c>
      <c r="F84" s="26">
        <v>0</v>
      </c>
      <c r="G84" s="26">
        <v>26238</v>
      </c>
      <c r="H84" s="26">
        <f t="shared" si="0"/>
        <v>26238</v>
      </c>
      <c r="I84" s="70">
        <f t="shared" si="3"/>
        <v>4.2584546668852319</v>
      </c>
      <c r="J84" s="26">
        <f t="shared" si="1"/>
        <v>216300.44</v>
      </c>
      <c r="K84" s="70">
        <f t="shared" si="4"/>
        <v>17.094482689089588</v>
      </c>
    </row>
    <row r="85" spans="1:11" ht="108.75" customHeight="1" x14ac:dyDescent="0.2">
      <c r="A85" s="27">
        <v>2509419</v>
      </c>
      <c r="B85" s="25" t="s">
        <v>106</v>
      </c>
      <c r="C85" s="26">
        <v>1233551.08</v>
      </c>
      <c r="D85" s="26">
        <v>172783.31</v>
      </c>
      <c r="E85" s="70">
        <v>613382</v>
      </c>
      <c r="F85" s="26">
        <v>0</v>
      </c>
      <c r="G85" s="26">
        <v>23853</v>
      </c>
      <c r="H85" s="26">
        <f t="shared" si="0"/>
        <v>23853</v>
      </c>
      <c r="I85" s="70">
        <f t="shared" si="3"/>
        <v>3.8887675217075168</v>
      </c>
      <c r="J85" s="26">
        <f t="shared" si="1"/>
        <v>196636.31</v>
      </c>
      <c r="K85" s="70">
        <f t="shared" si="4"/>
        <v>15.940670247720913</v>
      </c>
    </row>
    <row r="86" spans="1:11" ht="114" customHeight="1" x14ac:dyDescent="0.2">
      <c r="A86" s="27">
        <v>2509420</v>
      </c>
      <c r="B86" s="25" t="s">
        <v>107</v>
      </c>
      <c r="C86" s="26">
        <v>654138.87</v>
      </c>
      <c r="D86" s="26">
        <v>139598.04999999999</v>
      </c>
      <c r="E86" s="70">
        <v>307324</v>
      </c>
      <c r="F86" s="26">
        <v>0</v>
      </c>
      <c r="G86" s="26">
        <v>19082</v>
      </c>
      <c r="H86" s="26">
        <f t="shared" si="0"/>
        <v>19082</v>
      </c>
      <c r="I86" s="70">
        <f t="shared" si="3"/>
        <v>6.2090822714789606</v>
      </c>
      <c r="J86" s="26">
        <f t="shared" si="1"/>
        <v>158680.04999999999</v>
      </c>
      <c r="K86" s="70">
        <f t="shared" si="4"/>
        <v>24.25785368785683</v>
      </c>
    </row>
    <row r="87" spans="1:11" ht="120" customHeight="1" x14ac:dyDescent="0.2">
      <c r="A87" s="27">
        <v>2509423</v>
      </c>
      <c r="B87" s="25" t="s">
        <v>108</v>
      </c>
      <c r="C87" s="26">
        <v>1411704.71</v>
      </c>
      <c r="D87" s="26">
        <v>279196.09999999998</v>
      </c>
      <c r="E87" s="70">
        <v>627849</v>
      </c>
      <c r="F87" s="26">
        <v>0</v>
      </c>
      <c r="G87" s="26">
        <v>38164</v>
      </c>
      <c r="H87" s="26">
        <f t="shared" si="0"/>
        <v>38164</v>
      </c>
      <c r="I87" s="70">
        <f t="shared" si="3"/>
        <v>6.0785316214567517</v>
      </c>
      <c r="J87" s="26">
        <f t="shared" si="1"/>
        <v>317360.09999999998</v>
      </c>
      <c r="K87" s="70">
        <f t="shared" si="4"/>
        <v>22.480629111168721</v>
      </c>
    </row>
    <row r="88" spans="1:11" ht="127.5" customHeight="1" x14ac:dyDescent="0.2">
      <c r="A88" s="27">
        <v>2509431</v>
      </c>
      <c r="B88" s="25" t="s">
        <v>109</v>
      </c>
      <c r="C88" s="26">
        <v>1444758.03</v>
      </c>
      <c r="D88" s="26">
        <v>203540.19</v>
      </c>
      <c r="E88" s="70">
        <v>668665</v>
      </c>
      <c r="F88" s="26">
        <v>0</v>
      </c>
      <c r="G88" s="26">
        <v>28623</v>
      </c>
      <c r="H88" s="26">
        <f t="shared" si="0"/>
        <v>28623</v>
      </c>
      <c r="I88" s="70">
        <f t="shared" si="3"/>
        <v>4.2806188450120768</v>
      </c>
      <c r="J88" s="26">
        <f t="shared" si="1"/>
        <v>232163.19</v>
      </c>
      <c r="K88" s="70">
        <f t="shared" si="4"/>
        <v>16.069347612485672</v>
      </c>
    </row>
    <row r="89" spans="1:11" ht="127.5" customHeight="1" x14ac:dyDescent="0.2">
      <c r="A89" s="27">
        <v>2509436</v>
      </c>
      <c r="B89" s="25" t="s">
        <v>110</v>
      </c>
      <c r="C89" s="26">
        <v>1218850.22</v>
      </c>
      <c r="D89" s="26">
        <v>179247.75</v>
      </c>
      <c r="E89" s="70">
        <v>568751</v>
      </c>
      <c r="F89" s="26">
        <v>0</v>
      </c>
      <c r="G89" s="26">
        <v>26238</v>
      </c>
      <c r="H89" s="26">
        <f t="shared" si="0"/>
        <v>26238</v>
      </c>
      <c r="I89" s="70">
        <f t="shared" si="3"/>
        <v>4.6132666140367222</v>
      </c>
      <c r="J89" s="26">
        <f t="shared" si="1"/>
        <v>205485.75</v>
      </c>
      <c r="K89" s="70">
        <f t="shared" si="4"/>
        <v>16.858982886346777</v>
      </c>
    </row>
    <row r="90" spans="1:11" ht="127.5" customHeight="1" x14ac:dyDescent="0.2">
      <c r="A90" s="27">
        <v>2509438</v>
      </c>
      <c r="B90" s="25" t="s">
        <v>111</v>
      </c>
      <c r="C90" s="26">
        <v>1298204.3999999999</v>
      </c>
      <c r="D90" s="26">
        <v>194176.44</v>
      </c>
      <c r="E90" s="70">
        <v>629007</v>
      </c>
      <c r="F90" s="26">
        <v>0</v>
      </c>
      <c r="G90" s="26">
        <v>26238</v>
      </c>
      <c r="H90" s="26">
        <f t="shared" si="0"/>
        <v>26238</v>
      </c>
      <c r="I90" s="70">
        <f t="shared" si="3"/>
        <v>4.1713367259823819</v>
      </c>
      <c r="J90" s="26">
        <f t="shared" si="1"/>
        <v>220414.44</v>
      </c>
      <c r="K90" s="70">
        <f t="shared" si="4"/>
        <v>16.978408022650363</v>
      </c>
    </row>
    <row r="91" spans="1:11" ht="127.5" customHeight="1" x14ac:dyDescent="0.2">
      <c r="A91" s="27">
        <v>2509440</v>
      </c>
      <c r="B91" s="25" t="s">
        <v>112</v>
      </c>
      <c r="C91" s="26">
        <v>1489257.54</v>
      </c>
      <c r="D91" s="26">
        <v>205968.56999999998</v>
      </c>
      <c r="E91" s="70">
        <v>708013</v>
      </c>
      <c r="F91" s="26">
        <v>0</v>
      </c>
      <c r="G91" s="26">
        <v>28623</v>
      </c>
      <c r="H91" s="26">
        <f t="shared" si="0"/>
        <v>28623</v>
      </c>
      <c r="I91" s="70">
        <f t="shared" si="3"/>
        <v>4.0427223793913392</v>
      </c>
      <c r="J91" s="26">
        <f t="shared" si="1"/>
        <v>234591.56999999998</v>
      </c>
      <c r="K91" s="70">
        <f t="shared" si="4"/>
        <v>15.752249943283818</v>
      </c>
    </row>
    <row r="92" spans="1:11" ht="145.5" customHeight="1" x14ac:dyDescent="0.2">
      <c r="A92" s="27">
        <v>2509442</v>
      </c>
      <c r="B92" s="25" t="s">
        <v>113</v>
      </c>
      <c r="C92" s="26">
        <v>1733971.76</v>
      </c>
      <c r="D92" s="26">
        <v>196919.44</v>
      </c>
      <c r="E92" s="70">
        <v>861229</v>
      </c>
      <c r="F92" s="26">
        <v>0</v>
      </c>
      <c r="G92" s="26">
        <v>26238</v>
      </c>
      <c r="H92" s="26">
        <f t="shared" si="0"/>
        <v>26238</v>
      </c>
      <c r="I92" s="70">
        <f t="shared" si="3"/>
        <v>3.0465764622417497</v>
      </c>
      <c r="J92" s="26">
        <f t="shared" si="1"/>
        <v>223157.44</v>
      </c>
      <c r="K92" s="70">
        <f t="shared" si="4"/>
        <v>12.869727474685055</v>
      </c>
    </row>
    <row r="93" spans="1:11" ht="120" customHeight="1" x14ac:dyDescent="0.2">
      <c r="A93" s="27">
        <v>2509444</v>
      </c>
      <c r="B93" s="25" t="s">
        <v>114</v>
      </c>
      <c r="C93" s="26">
        <v>997598.92</v>
      </c>
      <c r="D93" s="26">
        <v>168669.31</v>
      </c>
      <c r="E93" s="70">
        <v>455847</v>
      </c>
      <c r="F93" s="26">
        <v>0</v>
      </c>
      <c r="G93" s="26">
        <v>23853</v>
      </c>
      <c r="H93" s="26">
        <f t="shared" si="0"/>
        <v>23853</v>
      </c>
      <c r="I93" s="70">
        <f t="shared" si="3"/>
        <v>5.232676753384359</v>
      </c>
      <c r="J93" s="26">
        <f t="shared" si="1"/>
        <v>192522.31</v>
      </c>
      <c r="K93" s="70">
        <f t="shared" si="4"/>
        <v>19.298568406629791</v>
      </c>
    </row>
    <row r="94" spans="1:11" ht="125.25" customHeight="1" x14ac:dyDescent="0.2">
      <c r="A94" s="27">
        <v>2509445</v>
      </c>
      <c r="B94" s="25" t="s">
        <v>115</v>
      </c>
      <c r="C94" s="26">
        <v>1016567.57</v>
      </c>
      <c r="D94" s="26">
        <v>168590.37</v>
      </c>
      <c r="E94" s="70">
        <v>472324</v>
      </c>
      <c r="F94" s="26">
        <v>0</v>
      </c>
      <c r="G94" s="26">
        <v>26238</v>
      </c>
      <c r="H94" s="26">
        <f t="shared" si="0"/>
        <v>26238</v>
      </c>
      <c r="I94" s="70">
        <f t="shared" si="3"/>
        <v>5.5550850687240114</v>
      </c>
      <c r="J94" s="26">
        <f t="shared" si="1"/>
        <v>194828.37</v>
      </c>
      <c r="K94" s="70">
        <f t="shared" si="4"/>
        <v>19.165314313538449</v>
      </c>
    </row>
    <row r="95" spans="1:11" ht="130.5" customHeight="1" x14ac:dyDescent="0.2">
      <c r="A95" s="27">
        <v>2509446</v>
      </c>
      <c r="B95" s="25" t="s">
        <v>116</v>
      </c>
      <c r="C95" s="26">
        <v>1228467.28</v>
      </c>
      <c r="D95" s="26">
        <v>215568.56999999998</v>
      </c>
      <c r="E95" s="70">
        <v>570070</v>
      </c>
      <c r="F95" s="26">
        <v>0</v>
      </c>
      <c r="G95" s="26">
        <v>28623</v>
      </c>
      <c r="H95" s="26">
        <f t="shared" si="0"/>
        <v>28623</v>
      </c>
      <c r="I95" s="70">
        <f t="shared" si="3"/>
        <v>5.0209623379584967</v>
      </c>
      <c r="J95" s="26">
        <f t="shared" si="1"/>
        <v>244191.56999999998</v>
      </c>
      <c r="K95" s="70">
        <f t="shared" si="4"/>
        <v>19.877743101143075</v>
      </c>
    </row>
    <row r="96" spans="1:11" ht="130.5" customHeight="1" x14ac:dyDescent="0.2">
      <c r="A96" s="122">
        <v>2509447</v>
      </c>
      <c r="B96" s="25" t="s">
        <v>117</v>
      </c>
      <c r="C96" s="26">
        <v>1627416.27</v>
      </c>
      <c r="D96" s="26">
        <v>234218.71000000002</v>
      </c>
      <c r="E96" s="70">
        <v>782586</v>
      </c>
      <c r="F96" s="26">
        <v>0</v>
      </c>
      <c r="G96" s="26">
        <v>31008</v>
      </c>
      <c r="H96" s="26">
        <f t="shared" si="0"/>
        <v>31008</v>
      </c>
      <c r="I96" s="70">
        <f t="shared" si="3"/>
        <v>3.9622482385322511</v>
      </c>
      <c r="J96" s="26">
        <f t="shared" si="1"/>
        <v>265226.71000000002</v>
      </c>
      <c r="K96" s="70">
        <f t="shared" si="4"/>
        <v>16.297410495963643</v>
      </c>
    </row>
    <row r="97" spans="1:12" ht="131.25" customHeight="1" x14ac:dyDescent="0.2">
      <c r="A97" s="27">
        <v>2509449</v>
      </c>
      <c r="B97" s="25" t="s">
        <v>118</v>
      </c>
      <c r="C97" s="26">
        <v>1015782.89</v>
      </c>
      <c r="D97" s="26">
        <v>175526.31</v>
      </c>
      <c r="E97" s="70">
        <v>458763</v>
      </c>
      <c r="F97" s="26">
        <v>0</v>
      </c>
      <c r="G97" s="26">
        <v>23853</v>
      </c>
      <c r="H97" s="26">
        <f t="shared" si="0"/>
        <v>23853</v>
      </c>
      <c r="I97" s="70">
        <f t="shared" si="3"/>
        <v>5.1994166922790201</v>
      </c>
      <c r="J97" s="26">
        <f t="shared" si="1"/>
        <v>199379.31</v>
      </c>
      <c r="K97" s="70">
        <f t="shared" si="4"/>
        <v>19.628142190896718</v>
      </c>
    </row>
    <row r="98" spans="1:12" ht="114" customHeight="1" x14ac:dyDescent="0.2">
      <c r="A98" s="27">
        <v>2509452</v>
      </c>
      <c r="B98" s="25" t="s">
        <v>119</v>
      </c>
      <c r="C98" s="26">
        <v>990781.34</v>
      </c>
      <c r="D98" s="26">
        <v>170040.31</v>
      </c>
      <c r="E98" s="70">
        <v>451522</v>
      </c>
      <c r="F98" s="26">
        <v>0</v>
      </c>
      <c r="G98" s="26">
        <v>23853</v>
      </c>
      <c r="H98" s="26">
        <f t="shared" si="0"/>
        <v>23853</v>
      </c>
      <c r="I98" s="70">
        <f t="shared" si="3"/>
        <v>5.2827990662691962</v>
      </c>
      <c r="J98" s="26">
        <f t="shared" si="1"/>
        <v>193893.31</v>
      </c>
      <c r="K98" s="70">
        <f t="shared" si="4"/>
        <v>19.569737758686493</v>
      </c>
    </row>
    <row r="99" spans="1:12" ht="112.5" customHeight="1" x14ac:dyDescent="0.2">
      <c r="A99" s="27">
        <v>2509549</v>
      </c>
      <c r="B99" s="25" t="s">
        <v>53</v>
      </c>
      <c r="C99" s="26">
        <v>134955020</v>
      </c>
      <c r="D99" s="26">
        <v>129647766</v>
      </c>
      <c r="E99" s="70">
        <v>4986594</v>
      </c>
      <c r="F99" s="26">
        <v>3646603.98</v>
      </c>
      <c r="G99" s="26">
        <v>1324350</v>
      </c>
      <c r="H99" s="26">
        <f t="shared" si="0"/>
        <v>4970953.9800000004</v>
      </c>
      <c r="I99" s="70">
        <f t="shared" si="3"/>
        <v>99.686358664852207</v>
      </c>
      <c r="J99" s="26">
        <f t="shared" si="1"/>
        <v>134618719.97999999</v>
      </c>
      <c r="K99" s="70">
        <f t="shared" si="4"/>
        <v>99.750805846273806</v>
      </c>
    </row>
    <row r="100" spans="1:12" ht="71.25" customHeight="1" x14ac:dyDescent="0.2">
      <c r="A100" s="27">
        <v>2520497</v>
      </c>
      <c r="B100" s="25" t="s">
        <v>122</v>
      </c>
      <c r="C100" s="102">
        <v>18981102</v>
      </c>
      <c r="D100" s="26">
        <v>17692302</v>
      </c>
      <c r="E100" s="70">
        <v>1288800</v>
      </c>
      <c r="F100" s="26">
        <v>1288800</v>
      </c>
      <c r="G100" s="26"/>
      <c r="H100" s="26">
        <f t="shared" ref="H100:H167" si="8">SUM(F100:G100)</f>
        <v>1288800</v>
      </c>
      <c r="I100" s="70">
        <f t="shared" si="3"/>
        <v>100</v>
      </c>
      <c r="J100" s="26">
        <f t="shared" si="1"/>
        <v>18981102</v>
      </c>
      <c r="K100" s="70">
        <f t="shared" si="4"/>
        <v>100</v>
      </c>
    </row>
    <row r="101" spans="1:12" ht="82.5" customHeight="1" x14ac:dyDescent="0.2">
      <c r="A101" s="27">
        <v>2520781</v>
      </c>
      <c r="B101" s="25" t="s">
        <v>123</v>
      </c>
      <c r="C101" s="102">
        <v>87000000</v>
      </c>
      <c r="D101" s="26">
        <v>0</v>
      </c>
      <c r="E101" s="70">
        <v>87000000</v>
      </c>
      <c r="F101" s="26">
        <v>0</v>
      </c>
      <c r="G101" s="26"/>
      <c r="H101" s="26">
        <f t="shared" si="8"/>
        <v>0</v>
      </c>
      <c r="I101" s="70">
        <f t="shared" si="3"/>
        <v>0</v>
      </c>
      <c r="J101" s="26">
        <f t="shared" ref="J101:J172" si="9">SUM(D101+H101)</f>
        <v>0</v>
      </c>
      <c r="K101" s="70">
        <f t="shared" si="4"/>
        <v>0</v>
      </c>
    </row>
    <row r="102" spans="1:12" ht="114" customHeight="1" x14ac:dyDescent="0.2">
      <c r="A102" s="122">
        <v>2540498</v>
      </c>
      <c r="B102" s="25" t="s">
        <v>136</v>
      </c>
      <c r="C102" s="102">
        <v>210000000</v>
      </c>
      <c r="D102" s="26">
        <v>0</v>
      </c>
      <c r="E102" s="70">
        <v>210000000</v>
      </c>
      <c r="F102" s="26">
        <v>0</v>
      </c>
      <c r="G102" s="26"/>
      <c r="H102" s="26">
        <f t="shared" si="8"/>
        <v>0</v>
      </c>
      <c r="I102" s="70">
        <f t="shared" si="3"/>
        <v>0</v>
      </c>
      <c r="J102" s="26">
        <f t="shared" si="9"/>
        <v>0</v>
      </c>
      <c r="K102" s="70">
        <f t="shared" si="4"/>
        <v>0</v>
      </c>
    </row>
    <row r="103" spans="1:12" ht="82.5" customHeight="1" x14ac:dyDescent="0.2">
      <c r="A103" s="122">
        <v>2540692</v>
      </c>
      <c r="B103" s="25" t="s">
        <v>137</v>
      </c>
      <c r="C103" s="102">
        <v>10500000</v>
      </c>
      <c r="D103" s="26">
        <v>0</v>
      </c>
      <c r="E103" s="70">
        <v>6900000</v>
      </c>
      <c r="F103" s="26">
        <v>0</v>
      </c>
      <c r="G103" s="26"/>
      <c r="H103" s="26">
        <f t="shared" si="8"/>
        <v>0</v>
      </c>
      <c r="I103" s="70">
        <f t="shared" ref="I103:I172" si="10">H103/E103%</f>
        <v>0</v>
      </c>
      <c r="J103" s="26">
        <f t="shared" si="9"/>
        <v>0</v>
      </c>
      <c r="K103" s="70">
        <f t="shared" ref="K103:K172" si="11">J103/C103%</f>
        <v>0</v>
      </c>
    </row>
    <row r="104" spans="1:12" s="53" customFormat="1" ht="33.75" customHeight="1" x14ac:dyDescent="0.2">
      <c r="A104" s="85"/>
      <c r="B104" s="83" t="s">
        <v>205</v>
      </c>
      <c r="C104" s="90"/>
      <c r="D104" s="59"/>
      <c r="E104" s="59">
        <f>E105</f>
        <v>299400</v>
      </c>
      <c r="F104" s="59"/>
      <c r="G104" s="59">
        <f>G105</f>
        <v>299400</v>
      </c>
      <c r="H104" s="29">
        <f t="shared" si="8"/>
        <v>299400</v>
      </c>
      <c r="I104" s="71">
        <f t="shared" ref="I104" si="12">H104/E104%</f>
        <v>100</v>
      </c>
      <c r="J104" s="29">
        <f t="shared" ref="J104" si="13">SUM(D104+H104)</f>
        <v>299400</v>
      </c>
      <c r="K104" s="83"/>
      <c r="L104" s="120"/>
    </row>
    <row r="105" spans="1:12" ht="114.75" customHeight="1" x14ac:dyDescent="0.2">
      <c r="A105" s="122">
        <v>2481822</v>
      </c>
      <c r="B105" s="25" t="s">
        <v>206</v>
      </c>
      <c r="C105" s="102">
        <v>2866953</v>
      </c>
      <c r="D105" s="26">
        <v>932620.37</v>
      </c>
      <c r="E105" s="70">
        <v>299400</v>
      </c>
      <c r="F105" s="131"/>
      <c r="G105" s="131">
        <v>299400</v>
      </c>
      <c r="H105" s="26">
        <f t="shared" ref="H105" si="14">SUM(F105:G105)</f>
        <v>299400</v>
      </c>
      <c r="I105" s="70">
        <f t="shared" ref="I105" si="15">H105/E105%</f>
        <v>100</v>
      </c>
      <c r="J105" s="26">
        <f t="shared" ref="J105" si="16">SUM(D105+H105)</f>
        <v>1232020.3700000001</v>
      </c>
      <c r="K105" s="70">
        <f t="shared" ref="K105" si="17">J105/C105%</f>
        <v>42.973162448076415</v>
      </c>
    </row>
    <row r="106" spans="1:12" ht="29.25" customHeight="1" x14ac:dyDescent="0.2">
      <c r="A106" s="30"/>
      <c r="B106" s="84" t="s">
        <v>34</v>
      </c>
      <c r="C106" s="28"/>
      <c r="D106" s="29">
        <f>SUM(D107:D159)</f>
        <v>709095526.15999997</v>
      </c>
      <c r="E106" s="29">
        <f>SUM(E107:E159)</f>
        <v>649570171</v>
      </c>
      <c r="F106" s="29">
        <f>SUM(F107:F159)</f>
        <v>30461564.18</v>
      </c>
      <c r="G106" s="29">
        <f>SUM(G107:G159)</f>
        <v>9820869.4400000013</v>
      </c>
      <c r="H106" s="29">
        <f t="shared" si="8"/>
        <v>40282433.620000005</v>
      </c>
      <c r="I106" s="71">
        <f t="shared" si="10"/>
        <v>6.2013983120539571</v>
      </c>
      <c r="J106" s="29">
        <f t="shared" si="9"/>
        <v>749377959.77999997</v>
      </c>
      <c r="K106" s="66"/>
      <c r="L106" s="121"/>
    </row>
    <row r="107" spans="1:12" ht="28.5" customHeight="1" x14ac:dyDescent="0.2">
      <c r="A107" s="27"/>
      <c r="B107" s="25" t="s">
        <v>28</v>
      </c>
      <c r="C107" s="26"/>
      <c r="D107" s="26">
        <v>925654</v>
      </c>
      <c r="E107" s="26">
        <v>625339</v>
      </c>
      <c r="F107" s="26">
        <v>49000</v>
      </c>
      <c r="G107" s="26">
        <v>86730</v>
      </c>
      <c r="H107" s="26">
        <f t="shared" si="8"/>
        <v>135730</v>
      </c>
      <c r="I107" s="70">
        <f t="shared" si="10"/>
        <v>21.70502719325038</v>
      </c>
      <c r="J107" s="26">
        <f t="shared" si="9"/>
        <v>1061384</v>
      </c>
      <c r="K107" s="70"/>
    </row>
    <row r="108" spans="1:12" ht="51.75" customHeight="1" x14ac:dyDescent="0.2">
      <c r="A108" s="122">
        <v>2089754</v>
      </c>
      <c r="B108" s="25" t="s">
        <v>207</v>
      </c>
      <c r="C108" s="26"/>
      <c r="D108" s="26">
        <v>10409409.380000001</v>
      </c>
      <c r="E108" s="26">
        <v>42142</v>
      </c>
      <c r="F108" s="26"/>
      <c r="G108" s="26"/>
      <c r="H108" s="26"/>
      <c r="I108" s="70"/>
      <c r="J108" s="26"/>
      <c r="K108" s="70"/>
    </row>
    <row r="109" spans="1:12" ht="59.25" customHeight="1" x14ac:dyDescent="0.2">
      <c r="A109" s="122">
        <v>2094709</v>
      </c>
      <c r="B109" s="25" t="s">
        <v>142</v>
      </c>
      <c r="C109" s="26">
        <v>127444055.95999999</v>
      </c>
      <c r="D109" s="26">
        <v>4272200.53</v>
      </c>
      <c r="E109" s="26">
        <v>30000000</v>
      </c>
      <c r="F109" s="26">
        <v>0</v>
      </c>
      <c r="G109" s="26"/>
      <c r="H109" s="26">
        <f t="shared" si="8"/>
        <v>0</v>
      </c>
      <c r="I109" s="70">
        <f t="shared" si="10"/>
        <v>0</v>
      </c>
      <c r="J109" s="26">
        <f t="shared" si="9"/>
        <v>4272200.53</v>
      </c>
      <c r="K109" s="70">
        <f t="shared" si="11"/>
        <v>3.3522163884527392</v>
      </c>
    </row>
    <row r="110" spans="1:12" ht="45.75" customHeight="1" x14ac:dyDescent="0.2">
      <c r="A110" s="122">
        <v>2094808</v>
      </c>
      <c r="B110" s="25" t="s">
        <v>158</v>
      </c>
      <c r="C110" s="26"/>
      <c r="D110" s="26">
        <v>26283984.780000001</v>
      </c>
      <c r="E110" s="26">
        <v>24462398</v>
      </c>
      <c r="F110" s="26">
        <v>1176149.82</v>
      </c>
      <c r="G110" s="26">
        <v>4352592.74</v>
      </c>
      <c r="H110" s="26">
        <f t="shared" si="8"/>
        <v>5528742.5600000005</v>
      </c>
      <c r="I110" s="70">
        <f t="shared" ref="I110" si="18">H110/E110%</f>
        <v>22.600983599400191</v>
      </c>
      <c r="J110" s="26">
        <f t="shared" ref="J110" si="19">SUM(D110+H110)</f>
        <v>31812727.340000004</v>
      </c>
      <c r="K110" s="70"/>
    </row>
    <row r="111" spans="1:12" ht="67.5" customHeight="1" x14ac:dyDescent="0.2">
      <c r="A111" s="122">
        <v>2183907</v>
      </c>
      <c r="B111" s="25" t="s">
        <v>121</v>
      </c>
      <c r="C111" s="119">
        <v>216469820.84</v>
      </c>
      <c r="D111" s="26">
        <v>65993593.469999999</v>
      </c>
      <c r="E111" s="26">
        <v>49093506</v>
      </c>
      <c r="F111" s="26">
        <v>28360</v>
      </c>
      <c r="G111" s="26">
        <v>15972.5</v>
      </c>
      <c r="H111" s="26">
        <f t="shared" si="8"/>
        <v>44332.5</v>
      </c>
      <c r="I111" s="70">
        <f t="shared" si="10"/>
        <v>9.0302167459785823E-2</v>
      </c>
      <c r="J111" s="26">
        <f t="shared" si="9"/>
        <v>66037925.969999999</v>
      </c>
      <c r="K111" s="70">
        <f t="shared" si="11"/>
        <v>30.506758731421879</v>
      </c>
    </row>
    <row r="112" spans="1:12" ht="78" customHeight="1" x14ac:dyDescent="0.2">
      <c r="A112" s="122">
        <v>2194033</v>
      </c>
      <c r="B112" s="25" t="s">
        <v>143</v>
      </c>
      <c r="C112" s="119">
        <v>4669204.68</v>
      </c>
      <c r="D112" s="26">
        <v>118596.26</v>
      </c>
      <c r="E112" s="26">
        <v>4550609</v>
      </c>
      <c r="F112" s="26">
        <v>0</v>
      </c>
      <c r="G112" s="26"/>
      <c r="H112" s="26">
        <f t="shared" si="8"/>
        <v>0</v>
      </c>
      <c r="I112" s="70">
        <f t="shared" si="10"/>
        <v>0</v>
      </c>
      <c r="J112" s="26">
        <f t="shared" si="9"/>
        <v>118596.26</v>
      </c>
      <c r="K112" s="70">
        <f t="shared" si="11"/>
        <v>2.5399670420959142</v>
      </c>
    </row>
    <row r="113" spans="1:11" ht="57" customHeight="1" x14ac:dyDescent="0.2">
      <c r="A113" s="122">
        <v>2194935</v>
      </c>
      <c r="B113" s="25" t="s">
        <v>124</v>
      </c>
      <c r="C113" s="119">
        <v>188445190.5</v>
      </c>
      <c r="D113" s="26">
        <v>7622988.5700000003</v>
      </c>
      <c r="E113" s="26">
        <v>55655550</v>
      </c>
      <c r="F113" s="26">
        <v>13134536.51</v>
      </c>
      <c r="G113" s="26">
        <v>10120.5</v>
      </c>
      <c r="H113" s="26">
        <f t="shared" si="8"/>
        <v>13144657.01</v>
      </c>
      <c r="I113" s="70">
        <f t="shared" si="10"/>
        <v>23.617872808731562</v>
      </c>
      <c r="J113" s="26">
        <f t="shared" si="9"/>
        <v>20767645.579999998</v>
      </c>
      <c r="K113" s="70">
        <f t="shared" si="11"/>
        <v>11.020523009845665</v>
      </c>
    </row>
    <row r="114" spans="1:11" ht="60.75" customHeight="1" x14ac:dyDescent="0.2">
      <c r="A114" s="27">
        <v>2250037</v>
      </c>
      <c r="B114" s="109" t="s">
        <v>52</v>
      </c>
      <c r="C114" s="26">
        <v>40719194.479999997</v>
      </c>
      <c r="D114" s="26">
        <v>36543316.140000001</v>
      </c>
      <c r="E114" s="26">
        <v>2291987</v>
      </c>
      <c r="F114" s="26">
        <v>20000</v>
      </c>
      <c r="G114" s="26"/>
      <c r="H114" s="26">
        <f t="shared" si="8"/>
        <v>20000</v>
      </c>
      <c r="I114" s="70">
        <f t="shared" si="10"/>
        <v>0.8726052983721112</v>
      </c>
      <c r="J114" s="26">
        <f t="shared" si="9"/>
        <v>36563316.140000001</v>
      </c>
      <c r="K114" s="70">
        <f t="shared" si="11"/>
        <v>89.793810037079112</v>
      </c>
    </row>
    <row r="115" spans="1:11" ht="53.25" customHeight="1" x14ac:dyDescent="0.2">
      <c r="A115" s="27">
        <v>2284722</v>
      </c>
      <c r="B115" s="109" t="s">
        <v>14</v>
      </c>
      <c r="C115" s="26">
        <v>72180765.040000007</v>
      </c>
      <c r="D115" s="26">
        <v>68838127.870000005</v>
      </c>
      <c r="E115" s="26">
        <v>2472573</v>
      </c>
      <c r="F115" s="26">
        <v>37812.660000000003</v>
      </c>
      <c r="G115" s="26"/>
      <c r="H115" s="26">
        <f t="shared" si="8"/>
        <v>37812.660000000003</v>
      </c>
      <c r="I115" s="70">
        <f t="shared" si="10"/>
        <v>1.5292838674530542</v>
      </c>
      <c r="J115" s="26">
        <f t="shared" si="9"/>
        <v>68875940.530000001</v>
      </c>
      <c r="K115" s="70">
        <f t="shared" si="11"/>
        <v>95.421460955465648</v>
      </c>
    </row>
    <row r="116" spans="1:11" ht="63" customHeight="1" x14ac:dyDescent="0.2">
      <c r="A116" s="27">
        <v>2285573</v>
      </c>
      <c r="B116" s="25" t="s">
        <v>13</v>
      </c>
      <c r="C116" s="101">
        <v>75359493.790000007</v>
      </c>
      <c r="D116" s="26">
        <v>23708404.52</v>
      </c>
      <c r="E116" s="26">
        <v>41284304</v>
      </c>
      <c r="F116" s="110">
        <v>1323874.08</v>
      </c>
      <c r="G116" s="110">
        <v>746986</v>
      </c>
      <c r="H116" s="110">
        <f t="shared" si="8"/>
        <v>2070860.08</v>
      </c>
      <c r="I116" s="70">
        <f t="shared" si="10"/>
        <v>5.0160954148579089</v>
      </c>
      <c r="J116" s="26">
        <f t="shared" si="9"/>
        <v>25779264.600000001</v>
      </c>
      <c r="K116" s="70">
        <f t="shared" si="11"/>
        <v>34.20838344779439</v>
      </c>
    </row>
    <row r="117" spans="1:11" ht="68.25" customHeight="1" x14ac:dyDescent="0.2">
      <c r="A117" s="27">
        <v>2285839</v>
      </c>
      <c r="B117" s="25" t="s">
        <v>39</v>
      </c>
      <c r="C117" s="101">
        <v>147391356.93000001</v>
      </c>
      <c r="D117" s="26">
        <v>41332872.759999998</v>
      </c>
      <c r="E117" s="26">
        <v>85778084</v>
      </c>
      <c r="F117" s="26">
        <v>9392939.5</v>
      </c>
      <c r="G117" s="26">
        <v>6000</v>
      </c>
      <c r="H117" s="26">
        <f t="shared" si="8"/>
        <v>9398939.5</v>
      </c>
      <c r="I117" s="70">
        <f t="shared" si="10"/>
        <v>10.957273771701406</v>
      </c>
      <c r="J117" s="26">
        <f t="shared" si="9"/>
        <v>50731812.259999998</v>
      </c>
      <c r="K117" s="70">
        <f t="shared" si="11"/>
        <v>34.419801348388326</v>
      </c>
    </row>
    <row r="118" spans="1:11" ht="58.5" customHeight="1" x14ac:dyDescent="0.2">
      <c r="A118" s="27">
        <v>2286124</v>
      </c>
      <c r="B118" s="25" t="s">
        <v>125</v>
      </c>
      <c r="C118" s="101">
        <v>192393587.56999999</v>
      </c>
      <c r="D118" s="26">
        <v>224253.08</v>
      </c>
      <c r="E118" s="26">
        <v>38478518</v>
      </c>
      <c r="F118" s="26">
        <v>27698.5</v>
      </c>
      <c r="G118" s="26">
        <v>1160</v>
      </c>
      <c r="H118" s="26">
        <f t="shared" si="8"/>
        <v>28858.5</v>
      </c>
      <c r="I118" s="70">
        <f t="shared" si="10"/>
        <v>7.4998990345730057E-2</v>
      </c>
      <c r="J118" s="26">
        <f t="shared" si="9"/>
        <v>253111.58</v>
      </c>
      <c r="K118" s="70">
        <f t="shared" si="11"/>
        <v>0.13155925995085907</v>
      </c>
    </row>
    <row r="119" spans="1:11" ht="93" customHeight="1" x14ac:dyDescent="0.2">
      <c r="A119" s="27">
        <v>2327370</v>
      </c>
      <c r="B119" s="134" t="s">
        <v>126</v>
      </c>
      <c r="C119" s="101">
        <v>7154778.21</v>
      </c>
      <c r="D119" s="26">
        <v>5280271.7</v>
      </c>
      <c r="E119" s="26">
        <v>878007</v>
      </c>
      <c r="F119" s="26">
        <v>0</v>
      </c>
      <c r="G119" s="26">
        <v>21455.5</v>
      </c>
      <c r="H119" s="26">
        <f t="shared" si="8"/>
        <v>21455.5</v>
      </c>
      <c r="I119" s="70">
        <f t="shared" si="10"/>
        <v>2.4436593330121514</v>
      </c>
      <c r="J119" s="26">
        <f t="shared" si="9"/>
        <v>5301727.2</v>
      </c>
      <c r="K119" s="70">
        <f t="shared" si="11"/>
        <v>74.100510796965722</v>
      </c>
    </row>
    <row r="120" spans="1:11" ht="54.75" customHeight="1" x14ac:dyDescent="0.2">
      <c r="A120" s="27">
        <v>2335179</v>
      </c>
      <c r="B120" s="25" t="s">
        <v>15</v>
      </c>
      <c r="C120" s="101">
        <v>130711204.76000001</v>
      </c>
      <c r="D120" s="26">
        <v>46422660.760000005</v>
      </c>
      <c r="E120" s="26">
        <v>57863324</v>
      </c>
      <c r="F120" s="26">
        <v>1553258.76</v>
      </c>
      <c r="G120" s="26">
        <v>914067.05</v>
      </c>
      <c r="H120" s="26">
        <f t="shared" si="8"/>
        <v>2467325.81</v>
      </c>
      <c r="I120" s="70">
        <f t="shared" si="10"/>
        <v>4.2640581968640445</v>
      </c>
      <c r="J120" s="26">
        <f t="shared" si="9"/>
        <v>48889986.570000008</v>
      </c>
      <c r="K120" s="70">
        <f t="shared" si="11"/>
        <v>37.403057113403044</v>
      </c>
    </row>
    <row r="121" spans="1:11" ht="60.75" customHeight="1" x14ac:dyDescent="0.2">
      <c r="A121" s="27">
        <v>2335476</v>
      </c>
      <c r="B121" s="25" t="s">
        <v>51</v>
      </c>
      <c r="C121" s="101">
        <v>31572595.120000001</v>
      </c>
      <c r="D121" s="26">
        <v>1318072.9099999999</v>
      </c>
      <c r="E121" s="26">
        <v>18874860</v>
      </c>
      <c r="F121" s="26">
        <v>0</v>
      </c>
      <c r="G121" s="26">
        <v>2494181.83</v>
      </c>
      <c r="H121" s="26">
        <f t="shared" si="8"/>
        <v>2494181.83</v>
      </c>
      <c r="I121" s="70">
        <f t="shared" si="10"/>
        <v>13.214306384259274</v>
      </c>
      <c r="J121" s="26">
        <f t="shared" si="9"/>
        <v>3812254.74</v>
      </c>
      <c r="K121" s="70">
        <f t="shared" si="11"/>
        <v>12.074568864265093</v>
      </c>
    </row>
    <row r="122" spans="1:11" ht="60.75" customHeight="1" x14ac:dyDescent="0.2">
      <c r="A122" s="122">
        <v>2335905</v>
      </c>
      <c r="B122" s="25" t="s">
        <v>144</v>
      </c>
      <c r="C122" s="101">
        <v>169209745.16</v>
      </c>
      <c r="D122" s="26">
        <v>2303427.9500000002</v>
      </c>
      <c r="E122" s="26">
        <v>45000000</v>
      </c>
      <c r="F122" s="26">
        <v>0</v>
      </c>
      <c r="G122" s="26">
        <v>2663</v>
      </c>
      <c r="H122" s="26">
        <f t="shared" si="8"/>
        <v>2663</v>
      </c>
      <c r="I122" s="70">
        <f t="shared" si="10"/>
        <v>5.9177777777777779E-3</v>
      </c>
      <c r="J122" s="26">
        <f t="shared" si="9"/>
        <v>2306090.9500000002</v>
      </c>
      <c r="K122" s="70">
        <f t="shared" si="11"/>
        <v>1.3628594191306329</v>
      </c>
    </row>
    <row r="123" spans="1:11" ht="51.75" customHeight="1" x14ac:dyDescent="0.2">
      <c r="A123" s="27">
        <v>2343128</v>
      </c>
      <c r="B123" s="25" t="s">
        <v>16</v>
      </c>
      <c r="C123" s="101">
        <v>41620888.850000001</v>
      </c>
      <c r="D123" s="26">
        <v>5887811.0299999993</v>
      </c>
      <c r="E123" s="26">
        <v>18713721</v>
      </c>
      <c r="F123" s="26">
        <v>0</v>
      </c>
      <c r="G123" s="26">
        <v>58307.55</v>
      </c>
      <c r="H123" s="26">
        <f t="shared" si="8"/>
        <v>58307.55</v>
      </c>
      <c r="I123" s="70">
        <f t="shared" si="10"/>
        <v>0.31157646306685882</v>
      </c>
      <c r="J123" s="26">
        <f t="shared" si="9"/>
        <v>5946118.5799999991</v>
      </c>
      <c r="K123" s="70">
        <f t="shared" si="11"/>
        <v>14.286380575459525</v>
      </c>
    </row>
    <row r="124" spans="1:11" ht="70.5" customHeight="1" x14ac:dyDescent="0.2">
      <c r="A124" s="27">
        <v>2343407</v>
      </c>
      <c r="B124" s="25" t="s">
        <v>29</v>
      </c>
      <c r="C124" s="101">
        <v>85246573.370000005</v>
      </c>
      <c r="D124" s="26">
        <v>59051926.430000007</v>
      </c>
      <c r="E124" s="26">
        <v>15495981</v>
      </c>
      <c r="F124" s="26">
        <v>0</v>
      </c>
      <c r="G124" s="26">
        <v>6913</v>
      </c>
      <c r="H124" s="26">
        <f t="shared" si="8"/>
        <v>6913</v>
      </c>
      <c r="I124" s="70">
        <f t="shared" si="10"/>
        <v>4.4611567347688411E-2</v>
      </c>
      <c r="J124" s="26">
        <f t="shared" si="9"/>
        <v>59058839.430000007</v>
      </c>
      <c r="K124" s="70">
        <f t="shared" si="11"/>
        <v>69.280015718243533</v>
      </c>
    </row>
    <row r="125" spans="1:11" ht="54.75" customHeight="1" x14ac:dyDescent="0.2">
      <c r="A125" s="27">
        <v>2344420</v>
      </c>
      <c r="B125" s="25" t="s">
        <v>30</v>
      </c>
      <c r="C125" s="101">
        <v>42294206.240000002</v>
      </c>
      <c r="D125" s="26">
        <v>19756142.98</v>
      </c>
      <c r="E125" s="26">
        <v>4565369</v>
      </c>
      <c r="F125" s="26">
        <v>411219.86</v>
      </c>
      <c r="G125" s="26">
        <v>123539.64</v>
      </c>
      <c r="H125" s="26">
        <f t="shared" si="8"/>
        <v>534759.5</v>
      </c>
      <c r="I125" s="70">
        <f t="shared" si="10"/>
        <v>11.713390527687904</v>
      </c>
      <c r="J125" s="26">
        <f t="shared" si="9"/>
        <v>20290902.48</v>
      </c>
      <c r="K125" s="70">
        <f t="shared" si="11"/>
        <v>47.975607734209603</v>
      </c>
    </row>
    <row r="126" spans="1:11" ht="62.25" customHeight="1" x14ac:dyDescent="0.2">
      <c r="A126" s="122">
        <v>2352819</v>
      </c>
      <c r="B126" s="25" t="s">
        <v>145</v>
      </c>
      <c r="C126" s="101">
        <v>10151704.18</v>
      </c>
      <c r="D126" s="26">
        <v>18600</v>
      </c>
      <c r="E126" s="26">
        <v>4823573</v>
      </c>
      <c r="F126" s="26">
        <v>0</v>
      </c>
      <c r="G126" s="26"/>
      <c r="H126" s="26">
        <f t="shared" si="8"/>
        <v>0</v>
      </c>
      <c r="I126" s="70">
        <f t="shared" si="10"/>
        <v>0</v>
      </c>
      <c r="J126" s="26">
        <f t="shared" si="9"/>
        <v>18600</v>
      </c>
      <c r="K126" s="70">
        <f t="shared" si="11"/>
        <v>0.18322046890062157</v>
      </c>
    </row>
    <row r="127" spans="1:11" ht="69" customHeight="1" x14ac:dyDescent="0.2">
      <c r="A127" s="27">
        <v>2354781</v>
      </c>
      <c r="B127" s="25" t="s">
        <v>31</v>
      </c>
      <c r="C127" s="101">
        <v>342912239.07999998</v>
      </c>
      <c r="D127" s="26">
        <v>184803755.88999999</v>
      </c>
      <c r="E127" s="26">
        <v>65732392</v>
      </c>
      <c r="F127" s="26">
        <v>1101249.57</v>
      </c>
      <c r="G127" s="26">
        <v>634454.73</v>
      </c>
      <c r="H127" s="26">
        <f t="shared" si="8"/>
        <v>1735704.3</v>
      </c>
      <c r="I127" s="70">
        <f t="shared" si="10"/>
        <v>2.6405615970889968</v>
      </c>
      <c r="J127" s="26">
        <f t="shared" si="9"/>
        <v>186539460.19</v>
      </c>
      <c r="K127" s="70">
        <f t="shared" si="11"/>
        <v>54.398600846230259</v>
      </c>
    </row>
    <row r="128" spans="1:11" ht="57" customHeight="1" x14ac:dyDescent="0.2">
      <c r="A128" s="122">
        <v>2354818</v>
      </c>
      <c r="B128" s="25" t="s">
        <v>146</v>
      </c>
      <c r="C128" s="101">
        <v>35044269.43</v>
      </c>
      <c r="D128" s="26">
        <v>492459.31</v>
      </c>
      <c r="E128" s="26">
        <v>15044270</v>
      </c>
      <c r="F128" s="26">
        <v>0</v>
      </c>
      <c r="G128" s="26"/>
      <c r="H128" s="26">
        <f t="shared" si="8"/>
        <v>0</v>
      </c>
      <c r="I128" s="70">
        <f t="shared" si="10"/>
        <v>0</v>
      </c>
      <c r="J128" s="26">
        <f t="shared" si="9"/>
        <v>492459.31</v>
      </c>
      <c r="K128" s="70">
        <f t="shared" si="11"/>
        <v>1.405249183418346</v>
      </c>
    </row>
    <row r="129" spans="1:11" ht="57.75" customHeight="1" x14ac:dyDescent="0.2">
      <c r="A129" s="27">
        <v>2372478</v>
      </c>
      <c r="B129" s="25" t="s">
        <v>32</v>
      </c>
      <c r="C129" s="101">
        <v>35921226.950000003</v>
      </c>
      <c r="D129" s="26">
        <v>28913724.100000001</v>
      </c>
      <c r="E129" s="26">
        <v>7940965</v>
      </c>
      <c r="F129" s="26">
        <v>37765</v>
      </c>
      <c r="G129" s="26">
        <v>-1720</v>
      </c>
      <c r="H129" s="26">
        <f t="shared" si="8"/>
        <v>36045</v>
      </c>
      <c r="I129" s="70">
        <f t="shared" si="10"/>
        <v>0.45391208751077483</v>
      </c>
      <c r="J129" s="26">
        <f t="shared" si="9"/>
        <v>28949769.100000001</v>
      </c>
      <c r="K129" s="70">
        <f t="shared" si="11"/>
        <v>80.592372694552395</v>
      </c>
    </row>
    <row r="130" spans="1:11" ht="84.75" customHeight="1" x14ac:dyDescent="0.2">
      <c r="A130" s="122">
        <v>2399861</v>
      </c>
      <c r="B130" s="25" t="s">
        <v>147</v>
      </c>
      <c r="C130" s="101">
        <v>9620704.8000000007</v>
      </c>
      <c r="D130" s="26">
        <v>0</v>
      </c>
      <c r="E130" s="26">
        <v>6407581</v>
      </c>
      <c r="F130" s="26">
        <v>0</v>
      </c>
      <c r="G130" s="26"/>
      <c r="H130" s="26">
        <f t="shared" si="8"/>
        <v>0</v>
      </c>
      <c r="I130" s="70">
        <f t="shared" si="10"/>
        <v>0</v>
      </c>
      <c r="J130" s="26">
        <f t="shared" si="9"/>
        <v>0</v>
      </c>
      <c r="K130" s="70">
        <f t="shared" si="11"/>
        <v>0</v>
      </c>
    </row>
    <row r="131" spans="1:11" ht="64.5" customHeight="1" x14ac:dyDescent="0.2">
      <c r="A131" s="27">
        <v>2409087</v>
      </c>
      <c r="B131" s="25" t="s">
        <v>55</v>
      </c>
      <c r="C131" s="101">
        <v>6026581.2699999996</v>
      </c>
      <c r="D131" s="26">
        <v>4455411.79</v>
      </c>
      <c r="E131" s="26">
        <v>1461475</v>
      </c>
      <c r="F131" s="26">
        <v>0</v>
      </c>
      <c r="G131" s="26"/>
      <c r="H131" s="26">
        <f t="shared" si="8"/>
        <v>0</v>
      </c>
      <c r="I131" s="70">
        <f t="shared" si="10"/>
        <v>0</v>
      </c>
      <c r="J131" s="26">
        <f t="shared" si="9"/>
        <v>4455411.79</v>
      </c>
      <c r="K131" s="70">
        <f t="shared" si="11"/>
        <v>73.929340539698728</v>
      </c>
    </row>
    <row r="132" spans="1:11" ht="64.5" customHeight="1" x14ac:dyDescent="0.2">
      <c r="A132" s="27">
        <v>2412981</v>
      </c>
      <c r="B132" s="25" t="s">
        <v>56</v>
      </c>
      <c r="C132" s="101">
        <v>8250624.1799999997</v>
      </c>
      <c r="D132" s="26">
        <v>3690636.9699999997</v>
      </c>
      <c r="E132" s="26">
        <v>67338</v>
      </c>
      <c r="F132" s="26">
        <v>7000</v>
      </c>
      <c r="G132" s="26">
        <v>7000</v>
      </c>
      <c r="H132" s="26">
        <f t="shared" si="8"/>
        <v>14000</v>
      </c>
      <c r="I132" s="70">
        <f t="shared" si="10"/>
        <v>20.790638272594968</v>
      </c>
      <c r="J132" s="26">
        <f t="shared" si="9"/>
        <v>3704636.9699999997</v>
      </c>
      <c r="K132" s="70">
        <f t="shared" si="11"/>
        <v>44.901293395234973</v>
      </c>
    </row>
    <row r="133" spans="1:11" ht="64.5" customHeight="1" x14ac:dyDescent="0.2">
      <c r="A133" s="122">
        <v>2414624</v>
      </c>
      <c r="B133" s="25" t="s">
        <v>208</v>
      </c>
      <c r="C133" s="101">
        <v>994445286.64999998</v>
      </c>
      <c r="D133" s="26">
        <v>16721962.17</v>
      </c>
      <c r="E133" s="70">
        <v>2757557</v>
      </c>
      <c r="F133" s="26"/>
      <c r="G133" s="26"/>
      <c r="H133" s="26">
        <f t="shared" ref="H133" si="20">SUM(F133:G133)</f>
        <v>0</v>
      </c>
      <c r="I133" s="70">
        <f t="shared" ref="I133" si="21">H133/E133%</f>
        <v>0</v>
      </c>
      <c r="J133" s="26">
        <f t="shared" ref="J133" si="22">SUM(D133+H133)</f>
        <v>16721962.17</v>
      </c>
      <c r="K133" s="70">
        <f t="shared" ref="K133" si="23">J133/C133%</f>
        <v>1.6815366711960071</v>
      </c>
    </row>
    <row r="134" spans="1:11" ht="60" x14ac:dyDescent="0.2">
      <c r="A134" s="27">
        <v>2426613</v>
      </c>
      <c r="B134" s="25" t="s">
        <v>60</v>
      </c>
      <c r="C134" s="26">
        <v>704573.7</v>
      </c>
      <c r="D134" s="26">
        <v>55818</v>
      </c>
      <c r="E134" s="70">
        <v>535682</v>
      </c>
      <c r="F134" s="26">
        <v>0</v>
      </c>
      <c r="G134" s="26"/>
      <c r="H134" s="26">
        <f t="shared" si="8"/>
        <v>0</v>
      </c>
      <c r="I134" s="70">
        <f t="shared" si="10"/>
        <v>0</v>
      </c>
      <c r="J134" s="26">
        <f t="shared" si="9"/>
        <v>55818</v>
      </c>
      <c r="K134" s="70">
        <f t="shared" si="11"/>
        <v>7.9222372336634201</v>
      </c>
    </row>
    <row r="135" spans="1:11" ht="54.75" customHeight="1" x14ac:dyDescent="0.2">
      <c r="A135" s="122">
        <v>2426642</v>
      </c>
      <c r="B135" s="25" t="s">
        <v>61</v>
      </c>
      <c r="C135" s="26">
        <v>2311285.27</v>
      </c>
      <c r="D135" s="26">
        <v>59900</v>
      </c>
      <c r="E135" s="70">
        <v>2101790</v>
      </c>
      <c r="F135" s="26">
        <v>0</v>
      </c>
      <c r="G135" s="26"/>
      <c r="H135" s="26">
        <f t="shared" si="8"/>
        <v>0</v>
      </c>
      <c r="I135" s="70">
        <f t="shared" si="10"/>
        <v>0</v>
      </c>
      <c r="J135" s="26">
        <f t="shared" si="9"/>
        <v>59900</v>
      </c>
      <c r="K135" s="70">
        <f t="shared" si="11"/>
        <v>2.5916316249443323</v>
      </c>
    </row>
    <row r="136" spans="1:11" ht="57.75" customHeight="1" x14ac:dyDescent="0.2">
      <c r="A136" s="27">
        <v>2428425</v>
      </c>
      <c r="B136" s="25" t="s">
        <v>57</v>
      </c>
      <c r="C136" s="26">
        <v>1410518.55</v>
      </c>
      <c r="D136" s="26">
        <v>1352448.49</v>
      </c>
      <c r="E136" s="70">
        <v>7636</v>
      </c>
      <c r="F136" s="26">
        <v>0</v>
      </c>
      <c r="G136" s="26"/>
      <c r="H136" s="26">
        <f t="shared" si="8"/>
        <v>0</v>
      </c>
      <c r="I136" s="70">
        <f t="shared" si="10"/>
        <v>0</v>
      </c>
      <c r="J136" s="26">
        <f t="shared" si="9"/>
        <v>1352448.49</v>
      </c>
      <c r="K136" s="70">
        <f t="shared" si="11"/>
        <v>95.883070095037041</v>
      </c>
    </row>
    <row r="137" spans="1:11" ht="51" customHeight="1" x14ac:dyDescent="0.2">
      <c r="A137" s="122">
        <v>2447725</v>
      </c>
      <c r="B137" s="25" t="s">
        <v>209</v>
      </c>
      <c r="C137" s="26">
        <v>2172962.84</v>
      </c>
      <c r="D137" s="26">
        <v>1810775.64</v>
      </c>
      <c r="E137" s="70">
        <v>239000</v>
      </c>
      <c r="F137" s="26"/>
      <c r="G137" s="26"/>
      <c r="H137" s="26">
        <f t="shared" ref="H137" si="24">SUM(F137:G137)</f>
        <v>0</v>
      </c>
      <c r="I137" s="70">
        <f t="shared" ref="I137" si="25">H137/E137%</f>
        <v>0</v>
      </c>
      <c r="J137" s="26">
        <f t="shared" ref="J137" si="26">SUM(D137+H137)</f>
        <v>1810775.64</v>
      </c>
      <c r="K137" s="70">
        <f t="shared" ref="K137" si="27">J137/C137%</f>
        <v>83.332103369057151</v>
      </c>
    </row>
    <row r="138" spans="1:11" ht="96.75" customHeight="1" x14ac:dyDescent="0.2">
      <c r="A138" s="122">
        <v>2448758</v>
      </c>
      <c r="B138" s="25" t="s">
        <v>148</v>
      </c>
      <c r="C138" s="26">
        <v>11147493.970000001</v>
      </c>
      <c r="D138" s="26">
        <v>60000</v>
      </c>
      <c r="E138" s="70">
        <v>6147494</v>
      </c>
      <c r="F138" s="26">
        <v>0</v>
      </c>
      <c r="G138" s="26"/>
      <c r="H138" s="26">
        <f t="shared" si="8"/>
        <v>0</v>
      </c>
      <c r="I138" s="70">
        <f t="shared" si="10"/>
        <v>0</v>
      </c>
      <c r="J138" s="26">
        <f t="shared" si="9"/>
        <v>60000</v>
      </c>
      <c r="K138" s="70">
        <f t="shared" si="11"/>
        <v>0.53823756407916679</v>
      </c>
    </row>
    <row r="139" spans="1:11" ht="81" customHeight="1" x14ac:dyDescent="0.2">
      <c r="A139" s="122">
        <v>2450018</v>
      </c>
      <c r="B139" s="25" t="s">
        <v>149</v>
      </c>
      <c r="C139" s="26">
        <v>2146543.02</v>
      </c>
      <c r="D139" s="26">
        <v>52000</v>
      </c>
      <c r="E139" s="70">
        <v>2081454</v>
      </c>
      <c r="F139" s="26">
        <v>0</v>
      </c>
      <c r="G139" s="26"/>
      <c r="H139" s="26">
        <f t="shared" si="8"/>
        <v>0</v>
      </c>
      <c r="I139" s="70">
        <f t="shared" si="10"/>
        <v>0</v>
      </c>
      <c r="J139" s="26">
        <f t="shared" si="9"/>
        <v>52000</v>
      </c>
      <c r="K139" s="70">
        <f t="shared" si="11"/>
        <v>2.4224997829300436</v>
      </c>
    </row>
    <row r="140" spans="1:11" ht="70.5" customHeight="1" x14ac:dyDescent="0.2">
      <c r="A140" s="122">
        <v>2451590</v>
      </c>
      <c r="B140" s="25" t="s">
        <v>150</v>
      </c>
      <c r="C140" s="26">
        <v>5664119.8600000003</v>
      </c>
      <c r="D140" s="26">
        <v>42068</v>
      </c>
      <c r="E140" s="70">
        <v>6576040</v>
      </c>
      <c r="F140" s="26">
        <v>0</v>
      </c>
      <c r="G140" s="26"/>
      <c r="H140" s="26">
        <f t="shared" si="8"/>
        <v>0</v>
      </c>
      <c r="I140" s="70">
        <f t="shared" si="10"/>
        <v>0</v>
      </c>
      <c r="J140" s="26">
        <f t="shared" si="9"/>
        <v>42068</v>
      </c>
      <c r="K140" s="70">
        <f t="shared" si="11"/>
        <v>0.74271027167140491</v>
      </c>
    </row>
    <row r="141" spans="1:11" ht="45" customHeight="1" x14ac:dyDescent="0.2">
      <c r="A141" s="27">
        <v>2451748</v>
      </c>
      <c r="B141" s="25" t="s">
        <v>58</v>
      </c>
      <c r="C141" s="26">
        <v>6076105.1699999999</v>
      </c>
      <c r="D141" s="26">
        <v>2495003.2599999998</v>
      </c>
      <c r="E141" s="70">
        <v>989161</v>
      </c>
      <c r="F141" s="26">
        <v>0</v>
      </c>
      <c r="G141" s="26"/>
      <c r="H141" s="26">
        <f t="shared" si="8"/>
        <v>0</v>
      </c>
      <c r="I141" s="70">
        <f t="shared" si="10"/>
        <v>0</v>
      </c>
      <c r="J141" s="26">
        <f t="shared" si="9"/>
        <v>2495003.2599999998</v>
      </c>
      <c r="K141" s="70">
        <f t="shared" si="11"/>
        <v>41.062542372024147</v>
      </c>
    </row>
    <row r="142" spans="1:11" ht="52.5" customHeight="1" x14ac:dyDescent="0.2">
      <c r="A142" s="122">
        <v>2468105</v>
      </c>
      <c r="B142" s="25" t="s">
        <v>210</v>
      </c>
      <c r="C142" s="26">
        <v>3540000.52</v>
      </c>
      <c r="D142" s="26">
        <v>2471715.73</v>
      </c>
      <c r="E142" s="70">
        <v>660445</v>
      </c>
      <c r="F142" s="26"/>
      <c r="G142" s="26"/>
      <c r="H142" s="26">
        <f t="shared" ref="H142" si="28">SUM(F142:G142)</f>
        <v>0</v>
      </c>
      <c r="I142" s="70">
        <f t="shared" ref="I142" si="29">H142/E142%</f>
        <v>0</v>
      </c>
      <c r="J142" s="26">
        <f t="shared" ref="J142" si="30">SUM(D142+H142)</f>
        <v>2471715.73</v>
      </c>
      <c r="K142" s="70">
        <f t="shared" ref="K142" si="31">J142/C142%</f>
        <v>69.822467992179838</v>
      </c>
    </row>
    <row r="143" spans="1:11" ht="55.5" customHeight="1" x14ac:dyDescent="0.2">
      <c r="A143" s="27">
        <v>2469055</v>
      </c>
      <c r="B143" s="25" t="s">
        <v>59</v>
      </c>
      <c r="C143" s="26">
        <v>19275350.030000001</v>
      </c>
      <c r="D143" s="26">
        <v>8706424.5</v>
      </c>
      <c r="E143" s="70">
        <v>81217</v>
      </c>
      <c r="F143" s="26">
        <v>0</v>
      </c>
      <c r="G143" s="26"/>
      <c r="H143" s="26">
        <f t="shared" si="8"/>
        <v>0</v>
      </c>
      <c r="I143" s="70">
        <f t="shared" si="10"/>
        <v>0</v>
      </c>
      <c r="J143" s="26">
        <f t="shared" si="9"/>
        <v>8706424.5</v>
      </c>
      <c r="K143" s="70">
        <f t="shared" si="11"/>
        <v>45.168697255558989</v>
      </c>
    </row>
    <row r="144" spans="1:11" ht="69.75" customHeight="1" x14ac:dyDescent="0.2">
      <c r="A144" s="122">
        <v>2469195</v>
      </c>
      <c r="B144" s="25" t="s">
        <v>159</v>
      </c>
      <c r="C144" s="26">
        <v>40985178.200000003</v>
      </c>
      <c r="D144" s="26">
        <v>97079.35</v>
      </c>
      <c r="E144" s="70">
        <v>13824296</v>
      </c>
      <c r="F144" s="26">
        <v>0</v>
      </c>
      <c r="G144" s="26">
        <v>5300</v>
      </c>
      <c r="H144" s="26">
        <f t="shared" si="8"/>
        <v>5300</v>
      </c>
      <c r="I144" s="70">
        <f t="shared" ref="I144:I159" si="32">H144/E144%</f>
        <v>3.8338299469282203E-2</v>
      </c>
      <c r="J144" s="26">
        <f t="shared" ref="J144:J159" si="33">SUM(D144+H144)</f>
        <v>102379.35</v>
      </c>
      <c r="K144" s="70">
        <f t="shared" ref="K144:K159" si="34">J144/C144%</f>
        <v>0.24979603480167376</v>
      </c>
    </row>
    <row r="145" spans="1:12" ht="69.75" customHeight="1" x14ac:dyDescent="0.2">
      <c r="A145" s="122">
        <v>2474925</v>
      </c>
      <c r="B145" s="25" t="s">
        <v>160</v>
      </c>
      <c r="C145" s="26">
        <v>29851833.640000001</v>
      </c>
      <c r="D145" s="26">
        <v>282506.62</v>
      </c>
      <c r="E145" s="70">
        <v>380445</v>
      </c>
      <c r="F145" s="26">
        <v>20000</v>
      </c>
      <c r="G145" s="26">
        <v>119940.7</v>
      </c>
      <c r="H145" s="26">
        <f t="shared" si="8"/>
        <v>139940.70000000001</v>
      </c>
      <c r="I145" s="70">
        <f t="shared" si="32"/>
        <v>36.783424673737336</v>
      </c>
      <c r="J145" s="26">
        <f t="shared" si="33"/>
        <v>422447.32</v>
      </c>
      <c r="K145" s="70">
        <f t="shared" si="34"/>
        <v>1.4151469725261405</v>
      </c>
    </row>
    <row r="146" spans="1:12" ht="78" customHeight="1" x14ac:dyDescent="0.2">
      <c r="A146" s="122">
        <v>2475091</v>
      </c>
      <c r="B146" s="25" t="s">
        <v>161</v>
      </c>
      <c r="C146" s="26">
        <v>4894744.22</v>
      </c>
      <c r="D146" s="26">
        <v>135176.79999999999</v>
      </c>
      <c r="E146" s="70">
        <v>447355</v>
      </c>
      <c r="F146" s="26">
        <v>0</v>
      </c>
      <c r="G146" s="26">
        <v>1240.7</v>
      </c>
      <c r="H146" s="26">
        <f t="shared" si="8"/>
        <v>1240.7</v>
      </c>
      <c r="I146" s="70">
        <f t="shared" si="32"/>
        <v>0.27734126141431303</v>
      </c>
      <c r="J146" s="26">
        <f t="shared" si="33"/>
        <v>136417.5</v>
      </c>
      <c r="K146" s="70">
        <f t="shared" si="34"/>
        <v>2.7870199926401877</v>
      </c>
    </row>
    <row r="147" spans="1:12" ht="69.75" customHeight="1" x14ac:dyDescent="0.2">
      <c r="A147" s="122">
        <v>2475435</v>
      </c>
      <c r="B147" s="25" t="s">
        <v>162</v>
      </c>
      <c r="C147" s="26">
        <v>20414109.120000001</v>
      </c>
      <c r="D147" s="26">
        <v>238000</v>
      </c>
      <c r="E147" s="70">
        <v>439000</v>
      </c>
      <c r="F147" s="26">
        <v>0</v>
      </c>
      <c r="G147" s="26">
        <v>89741</v>
      </c>
      <c r="H147" s="26">
        <f t="shared" si="8"/>
        <v>89741</v>
      </c>
      <c r="I147" s="70">
        <f t="shared" si="32"/>
        <v>20.442141230068337</v>
      </c>
      <c r="J147" s="26">
        <f t="shared" si="33"/>
        <v>327741</v>
      </c>
      <c r="K147" s="70">
        <f t="shared" si="34"/>
        <v>1.6054631533193253</v>
      </c>
    </row>
    <row r="148" spans="1:12" ht="69.75" customHeight="1" x14ac:dyDescent="0.2">
      <c r="A148" s="122">
        <v>2479465</v>
      </c>
      <c r="B148" s="25" t="s">
        <v>163</v>
      </c>
      <c r="C148" s="26">
        <v>6973188.4100000001</v>
      </c>
      <c r="D148" s="26">
        <v>419077.89</v>
      </c>
      <c r="E148" s="70">
        <v>74473</v>
      </c>
      <c r="F148" s="26">
        <v>0</v>
      </c>
      <c r="G148" s="26"/>
      <c r="H148" s="26">
        <f t="shared" si="8"/>
        <v>0</v>
      </c>
      <c r="I148" s="70">
        <f t="shared" si="32"/>
        <v>0</v>
      </c>
      <c r="J148" s="26">
        <f t="shared" si="33"/>
        <v>419077.89</v>
      </c>
      <c r="K148" s="70">
        <f t="shared" si="34"/>
        <v>6.0098460755630159</v>
      </c>
    </row>
    <row r="149" spans="1:12" ht="69.75" customHeight="1" x14ac:dyDescent="0.2">
      <c r="A149" s="122">
        <v>2479733</v>
      </c>
      <c r="B149" s="25" t="s">
        <v>164</v>
      </c>
      <c r="C149" s="26">
        <v>4906465.0599999996</v>
      </c>
      <c r="D149" s="26">
        <v>485545.6</v>
      </c>
      <c r="E149" s="70">
        <v>147822</v>
      </c>
      <c r="F149" s="26">
        <v>0</v>
      </c>
      <c r="G149" s="26">
        <v>1241</v>
      </c>
      <c r="H149" s="26">
        <f t="shared" si="8"/>
        <v>1241</v>
      </c>
      <c r="I149" s="70">
        <f t="shared" si="32"/>
        <v>0.83952321034758015</v>
      </c>
      <c r="J149" s="26">
        <f t="shared" si="33"/>
        <v>486786.6</v>
      </c>
      <c r="K149" s="70">
        <f t="shared" si="34"/>
        <v>9.9213302050906691</v>
      </c>
    </row>
    <row r="150" spans="1:12" ht="69.75" customHeight="1" x14ac:dyDescent="0.2">
      <c r="A150" s="122">
        <v>2479767</v>
      </c>
      <c r="B150" s="25" t="s">
        <v>165</v>
      </c>
      <c r="C150" s="26">
        <v>6110489.0199999996</v>
      </c>
      <c r="D150" s="26">
        <v>228866.13</v>
      </c>
      <c r="E150" s="70">
        <v>200000</v>
      </c>
      <c r="F150" s="26">
        <v>0</v>
      </c>
      <c r="G150" s="26">
        <v>109241</v>
      </c>
      <c r="H150" s="26">
        <f t="shared" si="8"/>
        <v>109241</v>
      </c>
      <c r="I150" s="70">
        <f t="shared" si="32"/>
        <v>54.6205</v>
      </c>
      <c r="J150" s="26">
        <f t="shared" si="33"/>
        <v>338107.13</v>
      </c>
      <c r="K150" s="70">
        <f t="shared" si="34"/>
        <v>5.5332253915088456</v>
      </c>
    </row>
    <row r="151" spans="1:12" ht="69.75" customHeight="1" x14ac:dyDescent="0.2">
      <c r="A151" s="122">
        <v>2479930</v>
      </c>
      <c r="B151" s="25" t="s">
        <v>166</v>
      </c>
      <c r="C151" s="26">
        <v>4756146.8600000003</v>
      </c>
      <c r="D151" s="26">
        <v>106298.96</v>
      </c>
      <c r="E151" s="70">
        <v>455864</v>
      </c>
      <c r="F151" s="26">
        <v>0</v>
      </c>
      <c r="G151" s="26">
        <v>13741</v>
      </c>
      <c r="H151" s="26">
        <f t="shared" si="8"/>
        <v>13741</v>
      </c>
      <c r="I151" s="70">
        <f t="shared" si="32"/>
        <v>3.0142761876349082</v>
      </c>
      <c r="J151" s="26">
        <f t="shared" si="33"/>
        <v>120039.96</v>
      </c>
      <c r="K151" s="70">
        <f t="shared" si="34"/>
        <v>2.5238909464624903</v>
      </c>
    </row>
    <row r="152" spans="1:12" ht="77.25" customHeight="1" x14ac:dyDescent="0.2">
      <c r="A152" s="122">
        <v>2498098</v>
      </c>
      <c r="B152" s="25" t="s">
        <v>167</v>
      </c>
      <c r="C152" s="26">
        <v>28530630.609999999</v>
      </c>
      <c r="D152" s="26">
        <v>23071805.84</v>
      </c>
      <c r="E152" s="70">
        <v>5018378</v>
      </c>
      <c r="F152" s="26">
        <v>2140699.92</v>
      </c>
      <c r="G152" s="26"/>
      <c r="H152" s="26">
        <f t="shared" si="8"/>
        <v>2140699.92</v>
      </c>
      <c r="I152" s="70">
        <f t="shared" si="32"/>
        <v>42.657207567863558</v>
      </c>
      <c r="J152" s="26">
        <f t="shared" si="33"/>
        <v>25212505.759999998</v>
      </c>
      <c r="K152" s="70">
        <f t="shared" si="34"/>
        <v>88.369956152188948</v>
      </c>
    </row>
    <row r="153" spans="1:12" ht="81" customHeight="1" x14ac:dyDescent="0.2">
      <c r="A153" s="122">
        <v>2509736</v>
      </c>
      <c r="B153" s="25" t="s">
        <v>211</v>
      </c>
      <c r="C153" s="26">
        <v>5132259.4400000004</v>
      </c>
      <c r="D153" s="26">
        <v>471300</v>
      </c>
      <c r="E153" s="70">
        <v>95160</v>
      </c>
      <c r="F153" s="26"/>
      <c r="G153" s="26"/>
      <c r="H153" s="26">
        <f t="shared" ref="H153:H157" si="35">SUM(F153:G153)</f>
        <v>0</v>
      </c>
      <c r="I153" s="70">
        <f t="shared" ref="I153:I157" si="36">H153/E153%</f>
        <v>0</v>
      </c>
      <c r="J153" s="26">
        <f t="shared" ref="J153:J157" si="37">SUM(D153+H153)</f>
        <v>471300</v>
      </c>
      <c r="K153" s="70">
        <f t="shared" ref="K153:K157" si="38">J153/C153%</f>
        <v>9.1830899335829361</v>
      </c>
    </row>
    <row r="154" spans="1:12" ht="103.5" customHeight="1" x14ac:dyDescent="0.2">
      <c r="A154" s="122">
        <v>2514769</v>
      </c>
      <c r="B154" s="25" t="s">
        <v>212</v>
      </c>
      <c r="C154" s="26">
        <v>1689946.51</v>
      </c>
      <c r="D154" s="26">
        <v>157100</v>
      </c>
      <c r="E154" s="70">
        <v>31720</v>
      </c>
      <c r="F154" s="26"/>
      <c r="G154" s="26"/>
      <c r="H154" s="26">
        <f t="shared" si="35"/>
        <v>0</v>
      </c>
      <c r="I154" s="70">
        <f t="shared" si="36"/>
        <v>0</v>
      </c>
      <c r="J154" s="26">
        <f t="shared" si="37"/>
        <v>157100</v>
      </c>
      <c r="K154" s="70">
        <f t="shared" si="38"/>
        <v>9.2961522196344539</v>
      </c>
    </row>
    <row r="155" spans="1:12" ht="92.25" customHeight="1" x14ac:dyDescent="0.2">
      <c r="A155" s="122">
        <v>2515506</v>
      </c>
      <c r="B155" s="25" t="s">
        <v>213</v>
      </c>
      <c r="C155" s="26">
        <v>1885119.6</v>
      </c>
      <c r="D155" s="26">
        <v>157100</v>
      </c>
      <c r="E155" s="70">
        <v>226894</v>
      </c>
      <c r="F155" s="26"/>
      <c r="G155" s="26"/>
      <c r="H155" s="26">
        <f t="shared" si="35"/>
        <v>0</v>
      </c>
      <c r="I155" s="70">
        <f t="shared" si="36"/>
        <v>0</v>
      </c>
      <c r="J155" s="26">
        <f t="shared" si="37"/>
        <v>157100</v>
      </c>
      <c r="K155" s="70">
        <f t="shared" si="38"/>
        <v>8.3336887484486404</v>
      </c>
    </row>
    <row r="156" spans="1:12" ht="96" x14ac:dyDescent="0.2">
      <c r="A156" s="122">
        <v>2515622</v>
      </c>
      <c r="B156" s="25" t="s">
        <v>214</v>
      </c>
      <c r="C156" s="26">
        <v>2031296.94</v>
      </c>
      <c r="D156" s="26">
        <v>157100</v>
      </c>
      <c r="E156" s="70">
        <v>310651</v>
      </c>
      <c r="F156" s="26"/>
      <c r="G156" s="26"/>
      <c r="H156" s="26">
        <f t="shared" si="35"/>
        <v>0</v>
      </c>
      <c r="I156" s="70">
        <f t="shared" si="36"/>
        <v>0</v>
      </c>
      <c r="J156" s="26">
        <f t="shared" si="37"/>
        <v>157100</v>
      </c>
      <c r="K156" s="70">
        <f t="shared" si="38"/>
        <v>7.7339751223176663</v>
      </c>
    </row>
    <row r="157" spans="1:12" ht="102.75" customHeight="1" x14ac:dyDescent="0.2">
      <c r="A157" s="122">
        <v>2515844</v>
      </c>
      <c r="B157" s="25" t="s">
        <v>215</v>
      </c>
      <c r="C157" s="26">
        <v>2846118.29</v>
      </c>
      <c r="D157" s="26">
        <v>390550</v>
      </c>
      <c r="E157" s="70">
        <v>64200</v>
      </c>
      <c r="F157" s="26"/>
      <c r="G157" s="26"/>
      <c r="H157" s="26">
        <f t="shared" si="35"/>
        <v>0</v>
      </c>
      <c r="I157" s="70">
        <f t="shared" si="36"/>
        <v>0</v>
      </c>
      <c r="J157" s="26">
        <f t="shared" si="37"/>
        <v>390550</v>
      </c>
      <c r="K157" s="70">
        <f t="shared" si="38"/>
        <v>13.722198454372744</v>
      </c>
    </row>
    <row r="158" spans="1:12" ht="105.75" customHeight="1" x14ac:dyDescent="0.2">
      <c r="A158" s="122">
        <v>2516519</v>
      </c>
      <c r="B158" s="25" t="s">
        <v>216</v>
      </c>
      <c r="C158" s="26">
        <v>1689946.51</v>
      </c>
      <c r="D158" s="26">
        <v>157100</v>
      </c>
      <c r="E158" s="70">
        <v>31720</v>
      </c>
      <c r="F158" s="26"/>
      <c r="G158" s="26"/>
      <c r="H158" s="26">
        <f t="shared" ref="H158" si="39">SUM(F158:G158)</f>
        <v>0</v>
      </c>
      <c r="I158" s="70">
        <f t="shared" ref="I158" si="40">H158/E158%</f>
        <v>0</v>
      </c>
      <c r="J158" s="26">
        <f t="shared" ref="J158" si="41">SUM(D158+H158)</f>
        <v>157100</v>
      </c>
      <c r="K158" s="70">
        <f t="shared" ref="K158" si="42">J158/C158%</f>
        <v>9.2961522196344539</v>
      </c>
    </row>
    <row r="159" spans="1:12" ht="69.75" customHeight="1" x14ac:dyDescent="0.2">
      <c r="A159" s="122">
        <v>2521713</v>
      </c>
      <c r="B159" s="25" t="s">
        <v>168</v>
      </c>
      <c r="C159" s="26">
        <v>8459089.4800000004</v>
      </c>
      <c r="D159" s="26">
        <v>44500</v>
      </c>
      <c r="E159" s="70">
        <v>8040851</v>
      </c>
      <c r="F159" s="26">
        <v>0</v>
      </c>
      <c r="G159" s="26"/>
      <c r="H159" s="26">
        <f t="shared" si="8"/>
        <v>0</v>
      </c>
      <c r="I159" s="70">
        <f t="shared" si="32"/>
        <v>0</v>
      </c>
      <c r="J159" s="26">
        <f t="shared" si="33"/>
        <v>44500</v>
      </c>
      <c r="K159" s="70">
        <f t="shared" si="34"/>
        <v>0.52606134626205647</v>
      </c>
    </row>
    <row r="160" spans="1:12" s="53" customFormat="1" ht="33.75" customHeight="1" x14ac:dyDescent="0.2">
      <c r="A160" s="51"/>
      <c r="B160" s="47" t="s">
        <v>129</v>
      </c>
      <c r="C160" s="123"/>
      <c r="D160" s="29">
        <f>SUM(D161:D172)</f>
        <v>2669876</v>
      </c>
      <c r="E160" s="29">
        <f>SUM(E161:E172)</f>
        <v>477330012</v>
      </c>
      <c r="F160" s="29">
        <f>SUM(F161:F172)</f>
        <v>1231703.2</v>
      </c>
      <c r="G160" s="29">
        <f t="shared" ref="G160" si="43">SUM(G161:G172)</f>
        <v>725008.98</v>
      </c>
      <c r="H160" s="29">
        <f t="shared" si="8"/>
        <v>1956712.18</v>
      </c>
      <c r="I160" s="71">
        <f t="shared" si="10"/>
        <v>0.40992858835785917</v>
      </c>
      <c r="J160" s="29">
        <f t="shared" si="9"/>
        <v>4626588.18</v>
      </c>
      <c r="K160" s="47"/>
      <c r="L160" s="120"/>
    </row>
    <row r="161" spans="1:11" ht="36" customHeight="1" x14ac:dyDescent="0.2">
      <c r="A161" s="27">
        <v>2416127</v>
      </c>
      <c r="B161" s="25" t="s">
        <v>35</v>
      </c>
      <c r="C161" s="26">
        <v>69177499</v>
      </c>
      <c r="D161" s="26">
        <v>2186031</v>
      </c>
      <c r="E161" s="70">
        <v>12282694</v>
      </c>
      <c r="F161" s="26">
        <v>1231703.2</v>
      </c>
      <c r="G161" s="26">
        <v>725008.98</v>
      </c>
      <c r="H161" s="26">
        <f t="shared" si="8"/>
        <v>1956712.18</v>
      </c>
      <c r="I161" s="70">
        <f t="shared" si="10"/>
        <v>15.930643391425365</v>
      </c>
      <c r="J161" s="26">
        <f t="shared" si="9"/>
        <v>4142743.1799999997</v>
      </c>
      <c r="K161" s="70">
        <f t="shared" si="11"/>
        <v>5.9885703297830988</v>
      </c>
    </row>
    <row r="162" spans="1:11" ht="90.75" customHeight="1" x14ac:dyDescent="0.2">
      <c r="A162" s="27">
        <v>2430241</v>
      </c>
      <c r="B162" s="25" t="s">
        <v>40</v>
      </c>
      <c r="C162" s="26">
        <v>54842694</v>
      </c>
      <c r="D162" s="26">
        <v>0</v>
      </c>
      <c r="E162" s="70">
        <v>41579723</v>
      </c>
      <c r="F162" s="26">
        <v>0</v>
      </c>
      <c r="G162" s="26"/>
      <c r="H162" s="26">
        <f t="shared" si="8"/>
        <v>0</v>
      </c>
      <c r="I162" s="70">
        <f t="shared" si="10"/>
        <v>0</v>
      </c>
      <c r="J162" s="26">
        <f t="shared" si="9"/>
        <v>0</v>
      </c>
      <c r="K162" s="70">
        <f t="shared" si="11"/>
        <v>0</v>
      </c>
    </row>
    <row r="163" spans="1:11" ht="38.25" customHeight="1" x14ac:dyDescent="0.2">
      <c r="A163" s="27">
        <v>2430242</v>
      </c>
      <c r="B163" s="25" t="s">
        <v>41</v>
      </c>
      <c r="C163" s="26">
        <v>235566130.66999999</v>
      </c>
      <c r="D163" s="26">
        <v>0</v>
      </c>
      <c r="E163" s="70">
        <v>119080336</v>
      </c>
      <c r="F163" s="26">
        <v>0</v>
      </c>
      <c r="G163" s="26"/>
      <c r="H163" s="26">
        <f t="shared" si="8"/>
        <v>0</v>
      </c>
      <c r="I163" s="70">
        <f t="shared" si="10"/>
        <v>0</v>
      </c>
      <c r="J163" s="26">
        <f t="shared" si="9"/>
        <v>0</v>
      </c>
      <c r="K163" s="70">
        <f t="shared" si="11"/>
        <v>0</v>
      </c>
    </row>
    <row r="164" spans="1:11" ht="58.5" customHeight="1" x14ac:dyDescent="0.2">
      <c r="A164" s="27">
        <v>2430246</v>
      </c>
      <c r="B164" s="25" t="s">
        <v>42</v>
      </c>
      <c r="C164" s="26">
        <v>230676144.09999999</v>
      </c>
      <c r="D164" s="26">
        <v>452345</v>
      </c>
      <c r="E164" s="70">
        <v>140481828</v>
      </c>
      <c r="F164" s="26">
        <v>0</v>
      </c>
      <c r="G164" s="26"/>
      <c r="H164" s="26">
        <f t="shared" si="8"/>
        <v>0</v>
      </c>
      <c r="I164" s="70">
        <f t="shared" si="10"/>
        <v>0</v>
      </c>
      <c r="J164" s="26">
        <f t="shared" si="9"/>
        <v>452345</v>
      </c>
      <c r="K164" s="70">
        <f t="shared" si="11"/>
        <v>0.19609526670599484</v>
      </c>
    </row>
    <row r="165" spans="1:11" ht="82.5" customHeight="1" x14ac:dyDescent="0.2">
      <c r="A165" s="27">
        <v>2430247</v>
      </c>
      <c r="B165" s="25" t="s">
        <v>43</v>
      </c>
      <c r="C165" s="26">
        <v>72129961.079999998</v>
      </c>
      <c r="D165" s="26">
        <v>31500</v>
      </c>
      <c r="E165" s="70">
        <v>25448084</v>
      </c>
      <c r="F165" s="26">
        <v>0</v>
      </c>
      <c r="G165" s="26"/>
      <c r="H165" s="26">
        <f t="shared" si="8"/>
        <v>0</v>
      </c>
      <c r="I165" s="70">
        <f t="shared" si="10"/>
        <v>0</v>
      </c>
      <c r="J165" s="26">
        <f t="shared" si="9"/>
        <v>31500</v>
      </c>
      <c r="K165" s="70">
        <f t="shared" si="11"/>
        <v>4.3671172877887819E-2</v>
      </c>
    </row>
    <row r="166" spans="1:11" ht="60.75" customHeight="1" x14ac:dyDescent="0.2">
      <c r="A166" s="27">
        <v>2466074</v>
      </c>
      <c r="B166" s="25" t="s">
        <v>44</v>
      </c>
      <c r="C166" s="26">
        <v>53822537.07</v>
      </c>
      <c r="D166" s="26">
        <v>0</v>
      </c>
      <c r="E166" s="70">
        <v>13048579</v>
      </c>
      <c r="F166" s="26">
        <v>0</v>
      </c>
      <c r="G166" s="26"/>
      <c r="H166" s="26">
        <f t="shared" si="8"/>
        <v>0</v>
      </c>
      <c r="I166" s="70">
        <f t="shared" si="10"/>
        <v>0</v>
      </c>
      <c r="J166" s="26">
        <f t="shared" si="9"/>
        <v>0</v>
      </c>
      <c r="K166" s="70">
        <f t="shared" si="11"/>
        <v>0</v>
      </c>
    </row>
    <row r="167" spans="1:11" ht="70.5" customHeight="1" x14ac:dyDescent="0.2">
      <c r="A167" s="27">
        <v>2466086</v>
      </c>
      <c r="B167" s="25" t="s">
        <v>45</v>
      </c>
      <c r="C167" s="26">
        <v>86240917.75</v>
      </c>
      <c r="D167" s="26">
        <v>0</v>
      </c>
      <c r="E167" s="70">
        <v>30785417</v>
      </c>
      <c r="F167" s="26">
        <v>0</v>
      </c>
      <c r="G167" s="26"/>
      <c r="H167" s="26">
        <f t="shared" si="8"/>
        <v>0</v>
      </c>
      <c r="I167" s="70">
        <f t="shared" si="10"/>
        <v>0</v>
      </c>
      <c r="J167" s="26">
        <f t="shared" si="9"/>
        <v>0</v>
      </c>
      <c r="K167" s="70">
        <f t="shared" si="11"/>
        <v>0</v>
      </c>
    </row>
    <row r="168" spans="1:11" ht="82.5" customHeight="1" x14ac:dyDescent="0.2">
      <c r="A168" s="27">
        <v>2466354</v>
      </c>
      <c r="B168" s="25" t="s">
        <v>46</v>
      </c>
      <c r="C168" s="26">
        <v>62745378.259999998</v>
      </c>
      <c r="D168" s="26">
        <v>0</v>
      </c>
      <c r="E168" s="70">
        <v>22054548</v>
      </c>
      <c r="F168" s="26">
        <v>0</v>
      </c>
      <c r="G168" s="26"/>
      <c r="H168" s="26">
        <f t="shared" ref="H168:H172" si="44">SUM(F168:G168)</f>
        <v>0</v>
      </c>
      <c r="I168" s="70">
        <f t="shared" si="10"/>
        <v>0</v>
      </c>
      <c r="J168" s="26">
        <f t="shared" si="9"/>
        <v>0</v>
      </c>
      <c r="K168" s="70">
        <f t="shared" si="11"/>
        <v>0</v>
      </c>
    </row>
    <row r="169" spans="1:11" ht="82.5" customHeight="1" x14ac:dyDescent="0.2">
      <c r="A169" s="27">
        <v>2466581</v>
      </c>
      <c r="B169" s="25" t="s">
        <v>47</v>
      </c>
      <c r="C169" s="26">
        <v>66140072.539999999</v>
      </c>
      <c r="D169" s="26">
        <v>0</v>
      </c>
      <c r="E169" s="70">
        <v>20019900</v>
      </c>
      <c r="F169" s="26">
        <v>0</v>
      </c>
      <c r="G169" s="26"/>
      <c r="H169" s="26">
        <f t="shared" si="44"/>
        <v>0</v>
      </c>
      <c r="I169" s="70">
        <f t="shared" si="10"/>
        <v>0</v>
      </c>
      <c r="J169" s="26">
        <f t="shared" si="9"/>
        <v>0</v>
      </c>
      <c r="K169" s="70">
        <f t="shared" si="11"/>
        <v>0</v>
      </c>
    </row>
    <row r="170" spans="1:11" ht="115.5" customHeight="1" x14ac:dyDescent="0.2">
      <c r="A170" s="27">
        <v>2466660</v>
      </c>
      <c r="B170" s="25" t="s">
        <v>54</v>
      </c>
      <c r="C170" s="26">
        <v>55965310</v>
      </c>
      <c r="D170" s="26">
        <v>0</v>
      </c>
      <c r="E170" s="70">
        <v>12573642</v>
      </c>
      <c r="F170" s="26">
        <v>0</v>
      </c>
      <c r="G170" s="26"/>
      <c r="H170" s="26">
        <f t="shared" si="44"/>
        <v>0</v>
      </c>
      <c r="I170" s="70">
        <f t="shared" si="10"/>
        <v>0</v>
      </c>
      <c r="J170" s="26">
        <f t="shared" si="9"/>
        <v>0</v>
      </c>
      <c r="K170" s="70">
        <f t="shared" si="11"/>
        <v>0</v>
      </c>
    </row>
    <row r="171" spans="1:11" ht="70.5" customHeight="1" x14ac:dyDescent="0.2">
      <c r="A171" s="27">
        <v>2466669</v>
      </c>
      <c r="B171" s="25" t="s">
        <v>48</v>
      </c>
      <c r="C171" s="26">
        <v>54649465.189999998</v>
      </c>
      <c r="D171" s="26">
        <v>0</v>
      </c>
      <c r="E171" s="70">
        <v>19093557</v>
      </c>
      <c r="F171" s="26">
        <v>0</v>
      </c>
      <c r="G171" s="26"/>
      <c r="H171" s="26">
        <f t="shared" si="44"/>
        <v>0</v>
      </c>
      <c r="I171" s="70">
        <f t="shared" si="10"/>
        <v>0</v>
      </c>
      <c r="J171" s="26">
        <f t="shared" si="9"/>
        <v>0</v>
      </c>
      <c r="K171" s="70">
        <f t="shared" si="11"/>
        <v>0</v>
      </c>
    </row>
    <row r="172" spans="1:11" ht="72.75" customHeight="1" x14ac:dyDescent="0.2">
      <c r="A172" s="27">
        <v>2466824</v>
      </c>
      <c r="B172" s="25" t="s">
        <v>49</v>
      </c>
      <c r="C172" s="26">
        <v>51440079.25</v>
      </c>
      <c r="D172" s="26">
        <v>0</v>
      </c>
      <c r="E172" s="70">
        <v>20881704</v>
      </c>
      <c r="F172" s="26">
        <v>0</v>
      </c>
      <c r="G172" s="26"/>
      <c r="H172" s="26">
        <f t="shared" si="44"/>
        <v>0</v>
      </c>
      <c r="I172" s="70">
        <f t="shared" si="10"/>
        <v>0</v>
      </c>
      <c r="J172" s="26">
        <f t="shared" si="9"/>
        <v>0</v>
      </c>
      <c r="K172" s="70">
        <f t="shared" si="11"/>
        <v>0</v>
      </c>
    </row>
    <row r="173" spans="1:11" s="33" customFormat="1" ht="12" x14ac:dyDescent="0.2">
      <c r="A173" s="92" t="s">
        <v>173</v>
      </c>
      <c r="B173" s="93"/>
      <c r="C173" s="94"/>
      <c r="D173" s="135"/>
      <c r="E173" s="23"/>
      <c r="F173" s="40"/>
      <c r="G173" s="40"/>
      <c r="H173" s="103"/>
      <c r="I173" s="39"/>
      <c r="J173" s="104"/>
      <c r="K173" s="39"/>
    </row>
    <row r="174" spans="1:11" s="33" customFormat="1" ht="12" x14ac:dyDescent="0.2">
      <c r="A174" s="95" t="s">
        <v>6</v>
      </c>
      <c r="B174" s="96"/>
      <c r="C174" s="94"/>
      <c r="D174" s="135"/>
      <c r="E174" s="46"/>
      <c r="F174" s="40"/>
      <c r="G174" s="40"/>
      <c r="H174" s="103"/>
      <c r="I174" s="39"/>
      <c r="J174" s="104"/>
      <c r="K174" s="39"/>
    </row>
    <row r="175" spans="1:11" ht="20.25" customHeight="1" x14ac:dyDescent="0.2">
      <c r="A175" s="97"/>
      <c r="B175" s="150" t="s">
        <v>11</v>
      </c>
      <c r="C175" s="151"/>
      <c r="D175" s="151"/>
      <c r="H175" s="103"/>
    </row>
    <row r="176" spans="1:11" ht="85.5" customHeight="1" x14ac:dyDescent="0.2">
      <c r="A176" s="81"/>
      <c r="B176" s="81" t="s">
        <v>221</v>
      </c>
      <c r="H176" s="103"/>
    </row>
    <row r="177" spans="2:2" ht="71.25" customHeight="1" x14ac:dyDescent="0.2">
      <c r="B177" s="81"/>
    </row>
    <row r="178" spans="2:2" ht="20.25" customHeight="1" x14ac:dyDescent="0.2">
      <c r="B178" s="139"/>
    </row>
    <row r="179" spans="2:2" ht="20.25" customHeight="1" x14ac:dyDescent="0.2">
      <c r="B179" s="139"/>
    </row>
    <row r="180" spans="2:2" ht="20.25" customHeight="1" x14ac:dyDescent="0.2"/>
    <row r="181" spans="2:2" ht="20.25" customHeight="1" x14ac:dyDescent="0.2"/>
    <row r="182" spans="2:2" ht="20.25" customHeight="1" x14ac:dyDescent="0.2"/>
    <row r="183" spans="2:2" ht="20.25" customHeight="1" x14ac:dyDescent="0.2"/>
    <row r="184" spans="2:2" ht="20.25" customHeight="1" x14ac:dyDescent="0.2"/>
    <row r="185" spans="2:2" ht="20.25" customHeight="1" x14ac:dyDescent="0.2"/>
    <row r="186" spans="2:2" ht="20.25" customHeight="1" x14ac:dyDescent="0.2"/>
    <row r="187" spans="2:2" ht="20.25" customHeight="1" x14ac:dyDescent="0.2"/>
    <row r="188" spans="2:2" ht="20.25" customHeight="1" x14ac:dyDescent="0.2"/>
    <row r="189" spans="2:2" ht="20.25" customHeight="1" x14ac:dyDescent="0.2"/>
    <row r="190" spans="2:2" ht="20.25" customHeight="1" x14ac:dyDescent="0.2"/>
    <row r="191" spans="2:2" ht="20.25" customHeight="1" x14ac:dyDescent="0.2"/>
    <row r="192" spans="2: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sheetData>
  <mergeCells count="10">
    <mergeCell ref="B175:D175"/>
    <mergeCell ref="E4:I4"/>
    <mergeCell ref="A4:A5"/>
    <mergeCell ref="B4:B5"/>
    <mergeCell ref="A1:K1"/>
    <mergeCell ref="A2:K2"/>
    <mergeCell ref="J4:J5"/>
    <mergeCell ref="K4:K5"/>
    <mergeCell ref="C4:C5"/>
    <mergeCell ref="D4:D5"/>
  </mergeCells>
  <phoneticPr fontId="6" type="noConversion"/>
  <hyperlinks>
    <hyperlink ref="B175"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J169"/>
  <sheetViews>
    <sheetView zoomScale="91" zoomScaleNormal="91" workbookViewId="0">
      <pane xSplit="2" ySplit="7" topLeftCell="C8" activePane="bottomRight" state="frozen"/>
      <selection pane="topRight" activeCell="C1" sqref="C1"/>
      <selection pane="bottomLeft" activeCell="A8" sqref="A8"/>
      <selection pane="bottomRight" activeCell="H8" sqref="H8"/>
    </sheetView>
  </sheetViews>
  <sheetFormatPr baseColWidth="10" defaultColWidth="11.42578125" defaultRowHeight="12" x14ac:dyDescent="0.2"/>
  <cols>
    <col min="1" max="1" width="8.5703125" style="21" customWidth="1"/>
    <col min="2" max="2" width="41.42578125" style="23" customWidth="1"/>
    <col min="3" max="3" width="10.5703125" style="23" customWidth="1"/>
    <col min="4" max="4" width="11.42578125" style="138" customWidth="1"/>
    <col min="5" max="5" width="11.140625" style="23" customWidth="1"/>
    <col min="6" max="7" width="11.7109375" style="23" customWidth="1"/>
    <col min="8" max="8" width="10.7109375" style="22" customWidth="1"/>
    <col min="9" max="9" width="8.7109375" style="31" customWidth="1"/>
    <col min="10" max="10" width="13.42578125" style="32" customWidth="1"/>
    <col min="11" max="11" width="9.85546875" style="31" customWidth="1"/>
    <col min="12" max="16384" width="11.42578125" style="22"/>
  </cols>
  <sheetData>
    <row r="1" spans="1:11" ht="18" customHeight="1" x14ac:dyDescent="0.2">
      <c r="A1" s="169" t="s">
        <v>24</v>
      </c>
      <c r="B1" s="169"/>
      <c r="C1" s="169"/>
      <c r="D1" s="169"/>
      <c r="E1" s="169"/>
      <c r="F1" s="169"/>
      <c r="G1" s="169"/>
      <c r="H1" s="169"/>
      <c r="I1" s="169"/>
      <c r="J1" s="169"/>
      <c r="K1" s="169"/>
    </row>
    <row r="2" spans="1:11" ht="18" customHeight="1" x14ac:dyDescent="0.2">
      <c r="A2" s="156" t="s">
        <v>172</v>
      </c>
      <c r="B2" s="156"/>
      <c r="C2" s="156"/>
      <c r="D2" s="156"/>
      <c r="E2" s="156"/>
      <c r="F2" s="156"/>
      <c r="G2" s="156"/>
      <c r="H2" s="156"/>
      <c r="I2" s="156"/>
      <c r="J2" s="156"/>
      <c r="K2" s="156"/>
    </row>
    <row r="3" spans="1:11" ht="25.5" customHeight="1" x14ac:dyDescent="0.2">
      <c r="B3" s="21"/>
      <c r="C3" s="111"/>
      <c r="D3" s="113"/>
      <c r="E3" s="111"/>
      <c r="F3" s="113"/>
      <c r="G3" s="113"/>
      <c r="H3" s="111"/>
      <c r="I3" s="111"/>
      <c r="J3" s="113"/>
      <c r="K3" s="111"/>
    </row>
    <row r="4" spans="1:11" ht="20.25" customHeight="1" x14ac:dyDescent="0.2">
      <c r="A4" s="173" t="s">
        <v>38</v>
      </c>
      <c r="B4" s="175" t="s">
        <v>5</v>
      </c>
      <c r="C4" s="172" t="s">
        <v>22</v>
      </c>
      <c r="D4" s="163" t="s">
        <v>131</v>
      </c>
      <c r="E4" s="165" t="s">
        <v>133</v>
      </c>
      <c r="F4" s="166"/>
      <c r="G4" s="166"/>
      <c r="H4" s="166"/>
      <c r="I4" s="162"/>
      <c r="J4" s="167" t="s">
        <v>8</v>
      </c>
      <c r="K4" s="170" t="s">
        <v>23</v>
      </c>
    </row>
    <row r="5" spans="1:11" s="24" customFormat="1" ht="65.25" customHeight="1" thickBot="1" x14ac:dyDescent="0.25">
      <c r="A5" s="174"/>
      <c r="B5" s="172"/>
      <c r="C5" s="172"/>
      <c r="D5" s="164"/>
      <c r="E5" s="12" t="s">
        <v>155</v>
      </c>
      <c r="F5" s="14" t="s">
        <v>175</v>
      </c>
      <c r="G5" s="14" t="s">
        <v>174</v>
      </c>
      <c r="H5" s="13" t="s">
        <v>134</v>
      </c>
      <c r="I5" s="15" t="s">
        <v>7</v>
      </c>
      <c r="J5" s="168"/>
      <c r="K5" s="171"/>
    </row>
    <row r="6" spans="1:11" s="57" customFormat="1" ht="18.75" customHeight="1" x14ac:dyDescent="0.25">
      <c r="A6" s="55"/>
      <c r="B6" s="54" t="s">
        <v>10</v>
      </c>
      <c r="C6" s="56"/>
      <c r="D6" s="79">
        <f>D7+D12</f>
        <v>323572976.61000001</v>
      </c>
      <c r="E6" s="80">
        <f t="shared" ref="E6:G6" si="0">E7+E12</f>
        <v>26368895</v>
      </c>
      <c r="F6" s="80">
        <f t="shared" si="0"/>
        <v>3975</v>
      </c>
      <c r="G6" s="80">
        <f t="shared" si="0"/>
        <v>643339</v>
      </c>
      <c r="H6" s="80">
        <f>SUM(F6:G6)</f>
        <v>647314</v>
      </c>
      <c r="I6" s="80">
        <f t="shared" ref="I6:I13" si="1">H6/E6%</f>
        <v>2.4548393097245826</v>
      </c>
      <c r="J6" s="79">
        <f>SUM(D6+H6)</f>
        <v>324220290.61000001</v>
      </c>
      <c r="K6" s="88"/>
    </row>
    <row r="7" spans="1:11" ht="21.75" customHeight="1" x14ac:dyDescent="0.2">
      <c r="A7" s="58"/>
      <c r="B7" s="47" t="s">
        <v>25</v>
      </c>
      <c r="C7" s="29"/>
      <c r="D7" s="29">
        <f>SUM(D8:D11)</f>
        <v>11901439.609999999</v>
      </c>
      <c r="E7" s="29">
        <f>SUM(E8:E11)</f>
        <v>8915497</v>
      </c>
      <c r="F7" s="29">
        <f>SUM(F8:F11)</f>
        <v>3975</v>
      </c>
      <c r="G7" s="29">
        <f>SUM(G8:G11)</f>
        <v>109854</v>
      </c>
      <c r="H7" s="29">
        <f t="shared" ref="H7:H19" si="2">SUM(F7:G7)</f>
        <v>113829</v>
      </c>
      <c r="I7" s="48">
        <f t="shared" si="1"/>
        <v>1.276754397427311</v>
      </c>
      <c r="J7" s="29">
        <f>SUM(D7+H7)</f>
        <v>12015268.609999999</v>
      </c>
      <c r="K7" s="66"/>
    </row>
    <row r="8" spans="1:11" ht="66" customHeight="1" x14ac:dyDescent="0.2">
      <c r="A8" s="27">
        <v>2178584</v>
      </c>
      <c r="B8" s="25" t="s">
        <v>151</v>
      </c>
      <c r="C8" s="86">
        <v>13709587</v>
      </c>
      <c r="D8" s="86">
        <v>8222406.3799999999</v>
      </c>
      <c r="E8" s="86">
        <v>3640314</v>
      </c>
      <c r="F8" s="86">
        <v>0</v>
      </c>
      <c r="G8" s="86"/>
      <c r="H8" s="86">
        <f t="shared" si="2"/>
        <v>0</v>
      </c>
      <c r="I8" s="87">
        <f t="shared" si="1"/>
        <v>0</v>
      </c>
      <c r="J8" s="86">
        <f t="shared" ref="J8:J19" si="3">SUM(D8+H8)</f>
        <v>8222406.3799999999</v>
      </c>
      <c r="K8" s="89">
        <f t="shared" ref="K8:K9" si="4">J8/C8%</f>
        <v>59.975595034336195</v>
      </c>
    </row>
    <row r="9" spans="1:11" ht="66" customHeight="1" x14ac:dyDescent="0.2">
      <c r="A9" s="27">
        <v>2271925</v>
      </c>
      <c r="B9" s="25" t="s">
        <v>62</v>
      </c>
      <c r="C9" s="86"/>
      <c r="D9" s="86">
        <v>1346565.53</v>
      </c>
      <c r="E9" s="86">
        <v>1173183</v>
      </c>
      <c r="F9" s="86">
        <v>3975</v>
      </c>
      <c r="G9" s="86">
        <v>109854</v>
      </c>
      <c r="H9" s="86">
        <f t="shared" si="2"/>
        <v>113829</v>
      </c>
      <c r="I9" s="87">
        <f t="shared" si="1"/>
        <v>9.7025783701263997</v>
      </c>
      <c r="J9" s="86">
        <f t="shared" si="3"/>
        <v>1460394.53</v>
      </c>
      <c r="K9" s="89"/>
    </row>
    <row r="10" spans="1:11" ht="88.5" customHeight="1" x14ac:dyDescent="0.2">
      <c r="A10" s="27">
        <v>2443550</v>
      </c>
      <c r="B10" s="25" t="s">
        <v>36</v>
      </c>
      <c r="C10" s="86">
        <v>14927339.43</v>
      </c>
      <c r="D10" s="86">
        <v>2007708.1</v>
      </c>
      <c r="E10" s="86">
        <v>3031973</v>
      </c>
      <c r="F10" s="86">
        <v>0</v>
      </c>
      <c r="G10" s="86"/>
      <c r="H10" s="86">
        <f t="shared" si="2"/>
        <v>0</v>
      </c>
      <c r="I10" s="87">
        <f t="shared" si="1"/>
        <v>0</v>
      </c>
      <c r="J10" s="86">
        <f t="shared" si="3"/>
        <v>2007708.1</v>
      </c>
      <c r="K10" s="89">
        <f>J10/C10%</f>
        <v>13.449872359471096</v>
      </c>
    </row>
    <row r="11" spans="1:11" ht="68.25" customHeight="1" x14ac:dyDescent="0.2">
      <c r="A11" s="27">
        <v>2461958</v>
      </c>
      <c r="B11" s="25" t="s">
        <v>50</v>
      </c>
      <c r="C11" s="86">
        <v>8960547.6300000008</v>
      </c>
      <c r="D11" s="86">
        <v>324759.59999999998</v>
      </c>
      <c r="E11" s="86">
        <v>1070027</v>
      </c>
      <c r="F11" s="86">
        <v>0</v>
      </c>
      <c r="G11" s="86"/>
      <c r="H11" s="86">
        <f t="shared" si="2"/>
        <v>0</v>
      </c>
      <c r="I11" s="87">
        <f t="shared" si="1"/>
        <v>0</v>
      </c>
      <c r="J11" s="86">
        <f t="shared" si="3"/>
        <v>324759.59999999998</v>
      </c>
      <c r="K11" s="89">
        <f>J11/C11%</f>
        <v>3.6243275903439391</v>
      </c>
    </row>
    <row r="12" spans="1:11" ht="28.5" customHeight="1" x14ac:dyDescent="0.2">
      <c r="A12" s="27"/>
      <c r="B12" s="47" t="s">
        <v>26</v>
      </c>
      <c r="C12" s="29"/>
      <c r="D12" s="29">
        <f>SUM(D13:D21)</f>
        <v>311671537</v>
      </c>
      <c r="E12" s="29">
        <f t="shared" ref="E12:G12" si="5">SUM(E13:E21)</f>
        <v>17453398</v>
      </c>
      <c r="F12" s="29">
        <f t="shared" si="5"/>
        <v>0</v>
      </c>
      <c r="G12" s="29">
        <f t="shared" si="5"/>
        <v>533485</v>
      </c>
      <c r="H12" s="48">
        <f t="shared" si="2"/>
        <v>533485</v>
      </c>
      <c r="I12" s="48">
        <f t="shared" si="1"/>
        <v>3.0566254204482126</v>
      </c>
      <c r="J12" s="29">
        <f t="shared" si="3"/>
        <v>312205022</v>
      </c>
      <c r="K12" s="66"/>
    </row>
    <row r="13" spans="1:11" ht="57" customHeight="1" x14ac:dyDescent="0.2">
      <c r="A13" s="115">
        <v>2193990</v>
      </c>
      <c r="B13" s="25" t="s">
        <v>218</v>
      </c>
      <c r="C13" s="86">
        <v>319765088.17000002</v>
      </c>
      <c r="D13" s="117">
        <v>308582444.45999998</v>
      </c>
      <c r="E13" s="118">
        <v>1455751</v>
      </c>
      <c r="F13" s="117"/>
      <c r="G13" s="117"/>
      <c r="H13" s="117">
        <f t="shared" ref="H13" si="6">SUM(F13:G13)</f>
        <v>0</v>
      </c>
      <c r="I13" s="87">
        <f t="shared" si="1"/>
        <v>0</v>
      </c>
      <c r="J13" s="86">
        <f t="shared" ref="J13" si="7">SUM(D13+H13)</f>
        <v>308582444.45999998</v>
      </c>
      <c r="K13" s="89">
        <f>J13/C13%</f>
        <v>96.5028565895052</v>
      </c>
    </row>
    <row r="14" spans="1:11" ht="97.5" customHeight="1" x14ac:dyDescent="0.2">
      <c r="A14" s="115">
        <v>2423756</v>
      </c>
      <c r="B14" s="116" t="s">
        <v>152</v>
      </c>
      <c r="C14" s="86">
        <v>11474050.91</v>
      </c>
      <c r="D14" s="117">
        <v>314492.52</v>
      </c>
      <c r="E14" s="118">
        <v>710849</v>
      </c>
      <c r="F14" s="117">
        <v>0</v>
      </c>
      <c r="G14" s="117"/>
      <c r="H14" s="117">
        <f t="shared" si="2"/>
        <v>0</v>
      </c>
      <c r="I14" s="87">
        <f t="shared" ref="I14:I19" si="8">H14/E14%</f>
        <v>0</v>
      </c>
      <c r="J14" s="86">
        <f t="shared" si="3"/>
        <v>314492.52</v>
      </c>
      <c r="K14" s="89">
        <f>J14/C14%</f>
        <v>2.7409022538492471</v>
      </c>
    </row>
    <row r="15" spans="1:11" ht="74.25" customHeight="1" x14ac:dyDescent="0.2">
      <c r="A15" s="115">
        <v>2425167</v>
      </c>
      <c r="B15" s="116" t="s">
        <v>127</v>
      </c>
      <c r="C15" s="86">
        <v>8543286.1699999999</v>
      </c>
      <c r="D15" s="117">
        <v>147360.47</v>
      </c>
      <c r="E15" s="118">
        <v>1505300</v>
      </c>
      <c r="F15" s="117">
        <v>0</v>
      </c>
      <c r="G15" s="117"/>
      <c r="H15" s="117">
        <f t="shared" si="2"/>
        <v>0</v>
      </c>
      <c r="I15" s="87">
        <f t="shared" si="8"/>
        <v>0</v>
      </c>
      <c r="J15" s="86">
        <f t="shared" si="3"/>
        <v>147360.47</v>
      </c>
      <c r="K15" s="89">
        <f t="shared" ref="K15:K19" si="9">J15/C15%</f>
        <v>1.7248687105608218</v>
      </c>
    </row>
    <row r="16" spans="1:11" ht="74.25" customHeight="1" x14ac:dyDescent="0.2">
      <c r="A16" s="115">
        <v>2425169</v>
      </c>
      <c r="B16" s="116" t="s">
        <v>153</v>
      </c>
      <c r="C16" s="86">
        <v>6380155.6200000001</v>
      </c>
      <c r="D16" s="117">
        <v>193973.7</v>
      </c>
      <c r="E16" s="118">
        <v>6186181</v>
      </c>
      <c r="F16" s="117">
        <v>0</v>
      </c>
      <c r="G16" s="117"/>
      <c r="H16" s="117">
        <f t="shared" si="2"/>
        <v>0</v>
      </c>
      <c r="I16" s="87">
        <f t="shared" si="8"/>
        <v>0</v>
      </c>
      <c r="J16" s="86">
        <f t="shared" si="3"/>
        <v>193973.7</v>
      </c>
      <c r="K16" s="89">
        <f t="shared" si="9"/>
        <v>3.0402659676818358</v>
      </c>
    </row>
    <row r="17" spans="1:140" ht="103.5" customHeight="1" x14ac:dyDescent="0.2">
      <c r="A17" s="115">
        <v>2426269</v>
      </c>
      <c r="B17" s="116" t="s">
        <v>154</v>
      </c>
      <c r="C17" s="86">
        <v>7297298.0700000003</v>
      </c>
      <c r="D17" s="117">
        <v>137543.12</v>
      </c>
      <c r="E17" s="118">
        <v>5899490</v>
      </c>
      <c r="F17" s="117">
        <v>0</v>
      </c>
      <c r="G17" s="117"/>
      <c r="H17" s="117">
        <f t="shared" si="2"/>
        <v>0</v>
      </c>
      <c r="I17" s="87">
        <f t="shared" si="8"/>
        <v>0</v>
      </c>
      <c r="J17" s="86">
        <f t="shared" si="3"/>
        <v>137543.12</v>
      </c>
      <c r="K17" s="89">
        <f t="shared" si="9"/>
        <v>1.8848499633782945</v>
      </c>
    </row>
    <row r="18" spans="1:140" ht="84" customHeight="1" x14ac:dyDescent="0.2">
      <c r="A18" s="115">
        <v>2462000</v>
      </c>
      <c r="B18" s="25" t="s">
        <v>120</v>
      </c>
      <c r="C18" s="86">
        <v>2510879.5699999998</v>
      </c>
      <c r="D18" s="117">
        <v>1651080.6</v>
      </c>
      <c r="E18" s="118">
        <v>859799</v>
      </c>
      <c r="F18" s="86">
        <v>0</v>
      </c>
      <c r="G18" s="86">
        <v>276902</v>
      </c>
      <c r="H18" s="86">
        <f t="shared" si="2"/>
        <v>276902</v>
      </c>
      <c r="I18" s="87">
        <f t="shared" si="8"/>
        <v>32.205434060751408</v>
      </c>
      <c r="J18" s="86">
        <f t="shared" si="3"/>
        <v>1927982.6</v>
      </c>
      <c r="K18" s="89">
        <f t="shared" si="9"/>
        <v>76.785148241896763</v>
      </c>
    </row>
    <row r="19" spans="1:140" ht="79.5" customHeight="1" x14ac:dyDescent="0.2">
      <c r="A19" s="27">
        <v>2495555</v>
      </c>
      <c r="B19" s="25" t="s">
        <v>128</v>
      </c>
      <c r="C19" s="86">
        <v>1986018.33</v>
      </c>
      <c r="D19" s="86">
        <v>195517.13</v>
      </c>
      <c r="E19" s="87">
        <v>386528</v>
      </c>
      <c r="F19" s="86">
        <v>0</v>
      </c>
      <c r="G19" s="86">
        <v>256583</v>
      </c>
      <c r="H19" s="86">
        <f t="shared" si="2"/>
        <v>256583</v>
      </c>
      <c r="I19" s="87">
        <f t="shared" si="8"/>
        <v>66.38147818528023</v>
      </c>
      <c r="J19" s="86">
        <f t="shared" si="3"/>
        <v>452100.13</v>
      </c>
      <c r="K19" s="89">
        <f t="shared" si="9"/>
        <v>22.764146894857713</v>
      </c>
    </row>
    <row r="20" spans="1:140" ht="115.5" customHeight="1" x14ac:dyDescent="0.2">
      <c r="A20" s="122">
        <v>2526795</v>
      </c>
      <c r="B20" s="25" t="s">
        <v>219</v>
      </c>
      <c r="C20" s="86">
        <v>746509</v>
      </c>
      <c r="D20" s="86">
        <v>449125</v>
      </c>
      <c r="E20" s="87">
        <v>284500</v>
      </c>
      <c r="F20" s="86"/>
      <c r="G20" s="86"/>
      <c r="H20" s="86">
        <f t="shared" ref="H20:H21" si="10">SUM(F20:G20)</f>
        <v>0</v>
      </c>
      <c r="I20" s="87">
        <f t="shared" ref="I20:I21" si="11">H20/E20%</f>
        <v>0</v>
      </c>
      <c r="J20" s="86">
        <f t="shared" ref="J20:J21" si="12">SUM(D20+H20)</f>
        <v>449125</v>
      </c>
      <c r="K20" s="89">
        <f t="shared" ref="K20:K21" si="13">J20/C20%</f>
        <v>60.163373783839177</v>
      </c>
    </row>
    <row r="21" spans="1:140" ht="79.5" customHeight="1" x14ac:dyDescent="0.2">
      <c r="A21" s="122">
        <v>2536667</v>
      </c>
      <c r="B21" s="25" t="s">
        <v>220</v>
      </c>
      <c r="C21" s="86">
        <v>165000</v>
      </c>
      <c r="D21" s="86">
        <v>0</v>
      </c>
      <c r="E21" s="87">
        <v>165000</v>
      </c>
      <c r="F21" s="86"/>
      <c r="G21" s="86"/>
      <c r="H21" s="86">
        <f t="shared" si="10"/>
        <v>0</v>
      </c>
      <c r="I21" s="87">
        <f t="shared" si="11"/>
        <v>0</v>
      </c>
      <c r="J21" s="86">
        <f t="shared" si="12"/>
        <v>0</v>
      </c>
      <c r="K21" s="89">
        <f t="shared" si="13"/>
        <v>0</v>
      </c>
    </row>
    <row r="22" spans="1:140" s="31" customFormat="1" ht="20.25" customHeight="1" x14ac:dyDescent="0.2">
      <c r="A22" s="60" t="s">
        <v>173</v>
      </c>
      <c r="B22" s="61"/>
      <c r="C22" s="62"/>
      <c r="D22" s="137"/>
      <c r="E22" s="81"/>
      <c r="F22" s="98"/>
      <c r="G22" s="98"/>
      <c r="H22" s="22"/>
      <c r="I22" s="22"/>
      <c r="J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row>
    <row r="23" spans="1:140" s="31" customFormat="1" ht="16.5" customHeight="1" x14ac:dyDescent="0.2">
      <c r="A23" s="63" t="s">
        <v>6</v>
      </c>
      <c r="B23" s="64"/>
      <c r="C23" s="62"/>
      <c r="D23" s="137"/>
      <c r="E23" s="81"/>
      <c r="F23" s="98"/>
      <c r="G23" s="98"/>
      <c r="H23" s="22"/>
      <c r="I23" s="22"/>
      <c r="J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row>
    <row r="24" spans="1:140" s="31" customFormat="1" x14ac:dyDescent="0.2">
      <c r="A24" s="65"/>
      <c r="B24" s="150" t="s">
        <v>11</v>
      </c>
      <c r="C24" s="145"/>
      <c r="D24" s="145"/>
      <c r="E24" s="99"/>
      <c r="F24" s="98"/>
      <c r="G24" s="98"/>
      <c r="H24" s="22"/>
      <c r="I24" s="22"/>
      <c r="J24" s="78"/>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row>
    <row r="25" spans="1:140" ht="57" customHeight="1" x14ac:dyDescent="0.2">
      <c r="A25" s="100"/>
      <c r="B25" s="81" t="s">
        <v>222</v>
      </c>
      <c r="C25" s="81"/>
      <c r="E25" s="81"/>
      <c r="F25" s="98"/>
      <c r="G25" s="98"/>
    </row>
    <row r="26" spans="1:140" x14ac:dyDescent="0.2">
      <c r="B26" s="72"/>
      <c r="C26" s="72"/>
      <c r="F26" s="22"/>
      <c r="G26" s="22"/>
    </row>
    <row r="27" spans="1:140" x14ac:dyDescent="0.2">
      <c r="B27" s="72"/>
      <c r="C27" s="72"/>
      <c r="F27" s="22"/>
      <c r="G27" s="22"/>
    </row>
    <row r="28" spans="1:140" x14ac:dyDescent="0.2">
      <c r="B28" s="72"/>
      <c r="C28" s="72"/>
      <c r="F28" s="22"/>
      <c r="G28" s="22"/>
    </row>
    <row r="29" spans="1:140" x14ac:dyDescent="0.2">
      <c r="B29" s="73"/>
      <c r="C29" s="72"/>
      <c r="F29" s="22"/>
      <c r="G29" s="22"/>
    </row>
    <row r="30" spans="1:140" x14ac:dyDescent="0.2">
      <c r="F30" s="22"/>
      <c r="G30" s="22"/>
    </row>
    <row r="31" spans="1:140" ht="15" x14ac:dyDescent="0.25">
      <c r="B31" s="74"/>
      <c r="F31" s="22"/>
      <c r="G31" s="22"/>
    </row>
    <row r="32" spans="1:140" ht="15" x14ac:dyDescent="0.25">
      <c r="B32" s="91"/>
      <c r="F32" s="22"/>
      <c r="G32" s="22"/>
    </row>
    <row r="33" spans="2:7" x14ac:dyDescent="0.2">
      <c r="B33" s="77"/>
      <c r="F33" s="22"/>
      <c r="G33" s="22"/>
    </row>
    <row r="34" spans="2:7" x14ac:dyDescent="0.2">
      <c r="F34" s="22"/>
      <c r="G34" s="22"/>
    </row>
    <row r="35" spans="2:7" x14ac:dyDescent="0.2">
      <c r="F35" s="22"/>
      <c r="G35" s="22"/>
    </row>
    <row r="36" spans="2:7" x14ac:dyDescent="0.2">
      <c r="F36" s="22"/>
      <c r="G36" s="22"/>
    </row>
    <row r="37" spans="2:7" x14ac:dyDescent="0.2">
      <c r="F37" s="22"/>
      <c r="G37" s="22"/>
    </row>
    <row r="38" spans="2:7" x14ac:dyDescent="0.2">
      <c r="F38" s="22"/>
      <c r="G38" s="22"/>
    </row>
    <row r="39" spans="2:7" x14ac:dyDescent="0.2">
      <c r="F39" s="22"/>
      <c r="G39" s="22"/>
    </row>
    <row r="40" spans="2:7" x14ac:dyDescent="0.2">
      <c r="F40" s="22"/>
      <c r="G40" s="22"/>
    </row>
    <row r="41" spans="2:7" x14ac:dyDescent="0.2">
      <c r="F41" s="22"/>
      <c r="G41" s="22"/>
    </row>
    <row r="42" spans="2:7" x14ac:dyDescent="0.2">
      <c r="F42" s="22"/>
      <c r="G42" s="22"/>
    </row>
    <row r="43" spans="2:7" x14ac:dyDescent="0.2">
      <c r="F43" s="22"/>
      <c r="G43" s="22"/>
    </row>
    <row r="44" spans="2:7" x14ac:dyDescent="0.2">
      <c r="F44" s="22"/>
      <c r="G44" s="22"/>
    </row>
    <row r="45" spans="2:7" x14ac:dyDescent="0.2">
      <c r="F45" s="22"/>
      <c r="G45" s="22"/>
    </row>
    <row r="46" spans="2:7" x14ac:dyDescent="0.2">
      <c r="F46" s="22"/>
      <c r="G46" s="22"/>
    </row>
    <row r="47" spans="2:7" x14ac:dyDescent="0.2">
      <c r="F47" s="22"/>
      <c r="G47" s="22"/>
    </row>
    <row r="48" spans="2:7" x14ac:dyDescent="0.2">
      <c r="F48" s="22"/>
      <c r="G48" s="22"/>
    </row>
    <row r="49" spans="6:7" x14ac:dyDescent="0.2">
      <c r="F49" s="22"/>
      <c r="G49" s="22"/>
    </row>
    <row r="50" spans="6:7" x14ac:dyDescent="0.2">
      <c r="F50" s="22"/>
      <c r="G50" s="22"/>
    </row>
    <row r="51" spans="6:7" x14ac:dyDescent="0.2">
      <c r="F51" s="22"/>
      <c r="G51" s="22"/>
    </row>
    <row r="52" spans="6:7" x14ac:dyDescent="0.2">
      <c r="F52" s="22"/>
      <c r="G52" s="22"/>
    </row>
    <row r="53" spans="6:7" x14ac:dyDescent="0.2">
      <c r="F53" s="22"/>
      <c r="G53" s="22"/>
    </row>
    <row r="54" spans="6:7" x14ac:dyDescent="0.2">
      <c r="F54" s="22"/>
      <c r="G54" s="22"/>
    </row>
    <row r="55" spans="6:7" x14ac:dyDescent="0.2">
      <c r="F55" s="22"/>
      <c r="G55" s="22"/>
    </row>
    <row r="56" spans="6:7" x14ac:dyDescent="0.2">
      <c r="F56" s="22"/>
      <c r="G56" s="22"/>
    </row>
    <row r="57" spans="6:7" x14ac:dyDescent="0.2">
      <c r="F57" s="22"/>
      <c r="G57" s="22"/>
    </row>
    <row r="58" spans="6:7" x14ac:dyDescent="0.2">
      <c r="F58" s="22"/>
      <c r="G58" s="22"/>
    </row>
    <row r="59" spans="6:7" x14ac:dyDescent="0.2">
      <c r="F59" s="22"/>
      <c r="G59" s="22"/>
    </row>
    <row r="60" spans="6:7" x14ac:dyDescent="0.2">
      <c r="F60" s="22"/>
      <c r="G60" s="22"/>
    </row>
    <row r="61" spans="6:7" x14ac:dyDescent="0.2">
      <c r="F61" s="22"/>
      <c r="G61" s="22"/>
    </row>
    <row r="62" spans="6:7" x14ac:dyDescent="0.2">
      <c r="F62" s="22"/>
      <c r="G62" s="22"/>
    </row>
    <row r="63" spans="6:7" x14ac:dyDescent="0.2">
      <c r="F63" s="22"/>
      <c r="G63" s="22"/>
    </row>
    <row r="64" spans="6:7" x14ac:dyDescent="0.2">
      <c r="F64" s="22"/>
      <c r="G64" s="22"/>
    </row>
    <row r="65" spans="3:7" x14ac:dyDescent="0.2">
      <c r="F65" s="22"/>
      <c r="G65" s="22"/>
    </row>
    <row r="66" spans="3:7" x14ac:dyDescent="0.2">
      <c r="F66" s="22"/>
      <c r="G66" s="22"/>
    </row>
    <row r="67" spans="3:7" x14ac:dyDescent="0.2">
      <c r="F67" s="22"/>
      <c r="G67" s="22"/>
    </row>
    <row r="68" spans="3:7" x14ac:dyDescent="0.2">
      <c r="F68" s="22"/>
      <c r="G68" s="22"/>
    </row>
    <row r="69" spans="3:7" x14ac:dyDescent="0.2">
      <c r="F69" s="22"/>
      <c r="G69" s="22"/>
    </row>
    <row r="70" spans="3:7" x14ac:dyDescent="0.2">
      <c r="F70" s="22"/>
      <c r="G70" s="22"/>
    </row>
    <row r="71" spans="3:7" x14ac:dyDescent="0.2">
      <c r="F71" s="22"/>
      <c r="G71" s="22"/>
    </row>
    <row r="72" spans="3:7" x14ac:dyDescent="0.2">
      <c r="F72" s="22"/>
      <c r="G72" s="22"/>
    </row>
    <row r="73" spans="3:7" x14ac:dyDescent="0.2">
      <c r="F73" s="22"/>
      <c r="G73" s="22"/>
    </row>
    <row r="74" spans="3:7" x14ac:dyDescent="0.2">
      <c r="F74" s="22"/>
      <c r="G74" s="22"/>
    </row>
    <row r="75" spans="3:7" x14ac:dyDescent="0.2">
      <c r="F75" s="22"/>
      <c r="G75" s="22"/>
    </row>
    <row r="76" spans="3:7" x14ac:dyDescent="0.2">
      <c r="C76" s="41"/>
      <c r="F76" s="22"/>
      <c r="G76" s="22"/>
    </row>
    <row r="77" spans="3:7" x14ac:dyDescent="0.2">
      <c r="F77" s="22"/>
      <c r="G77" s="22"/>
    </row>
    <row r="78" spans="3:7" x14ac:dyDescent="0.2">
      <c r="F78" s="22"/>
      <c r="G78" s="22"/>
    </row>
    <row r="79" spans="3:7" x14ac:dyDescent="0.2">
      <c r="F79" s="22"/>
      <c r="G79" s="22"/>
    </row>
    <row r="80" spans="3:7" x14ac:dyDescent="0.2">
      <c r="F80" s="22"/>
      <c r="G80" s="22"/>
    </row>
    <row r="81" spans="6:7" x14ac:dyDescent="0.2">
      <c r="F81" s="22"/>
      <c r="G81" s="22"/>
    </row>
    <row r="82" spans="6:7" x14ac:dyDescent="0.2">
      <c r="F82" s="22"/>
      <c r="G82" s="22"/>
    </row>
    <row r="83" spans="6:7" x14ac:dyDescent="0.2">
      <c r="F83" s="22"/>
      <c r="G83" s="22"/>
    </row>
    <row r="84" spans="6:7" x14ac:dyDescent="0.2">
      <c r="F84" s="22"/>
      <c r="G84" s="22"/>
    </row>
    <row r="85" spans="6:7" x14ac:dyDescent="0.2">
      <c r="F85" s="22"/>
      <c r="G85" s="22"/>
    </row>
    <row r="86" spans="6:7" x14ac:dyDescent="0.2">
      <c r="F86" s="22"/>
      <c r="G86" s="22"/>
    </row>
    <row r="87" spans="6:7" x14ac:dyDescent="0.2">
      <c r="F87" s="22"/>
      <c r="G87" s="22"/>
    </row>
    <row r="88" spans="6:7" x14ac:dyDescent="0.2">
      <c r="F88" s="22"/>
      <c r="G88" s="22"/>
    </row>
    <row r="89" spans="6:7" x14ac:dyDescent="0.2">
      <c r="F89" s="22"/>
      <c r="G89" s="22"/>
    </row>
    <row r="90" spans="6:7" x14ac:dyDescent="0.2">
      <c r="F90" s="22"/>
      <c r="G90" s="22"/>
    </row>
    <row r="91" spans="6:7" x14ac:dyDescent="0.2">
      <c r="F91" s="22"/>
      <c r="G91" s="22"/>
    </row>
    <row r="92" spans="6:7" x14ac:dyDescent="0.2">
      <c r="F92" s="22"/>
      <c r="G92" s="22"/>
    </row>
    <row r="93" spans="6:7" x14ac:dyDescent="0.2">
      <c r="F93" s="22"/>
      <c r="G93" s="22"/>
    </row>
    <row r="94" spans="6:7" x14ac:dyDescent="0.2">
      <c r="F94" s="22"/>
      <c r="G94" s="22"/>
    </row>
    <row r="95" spans="6:7" x14ac:dyDescent="0.2">
      <c r="F95" s="22"/>
      <c r="G95" s="22"/>
    </row>
    <row r="96" spans="6:7" x14ac:dyDescent="0.2">
      <c r="F96" s="22"/>
      <c r="G96" s="22"/>
    </row>
    <row r="97" spans="6:7" x14ac:dyDescent="0.2">
      <c r="F97" s="22"/>
      <c r="G97" s="22"/>
    </row>
    <row r="98" spans="6:7" x14ac:dyDescent="0.2">
      <c r="F98" s="22"/>
      <c r="G98" s="22"/>
    </row>
    <row r="99" spans="6:7" x14ac:dyDescent="0.2">
      <c r="F99" s="22"/>
      <c r="G99" s="22"/>
    </row>
    <row r="100" spans="6:7" x14ac:dyDescent="0.2">
      <c r="F100" s="22"/>
      <c r="G100" s="22"/>
    </row>
    <row r="101" spans="6:7" x14ac:dyDescent="0.2">
      <c r="F101" s="22"/>
      <c r="G101" s="22"/>
    </row>
    <row r="102" spans="6:7" x14ac:dyDescent="0.2">
      <c r="F102" s="22"/>
      <c r="G102" s="22"/>
    </row>
    <row r="103" spans="6:7" x14ac:dyDescent="0.2">
      <c r="F103" s="22"/>
      <c r="G103" s="22"/>
    </row>
    <row r="104" spans="6:7" x14ac:dyDescent="0.2">
      <c r="F104" s="22"/>
      <c r="G104" s="22"/>
    </row>
    <row r="105" spans="6:7" x14ac:dyDescent="0.2">
      <c r="F105" s="22"/>
      <c r="G105" s="22"/>
    </row>
    <row r="106" spans="6:7" x14ac:dyDescent="0.2">
      <c r="F106" s="22"/>
      <c r="G106" s="22"/>
    </row>
    <row r="107" spans="6:7" x14ac:dyDescent="0.2">
      <c r="F107" s="22"/>
      <c r="G107" s="22"/>
    </row>
    <row r="108" spans="6:7" x14ac:dyDescent="0.2">
      <c r="F108" s="22"/>
      <c r="G108" s="22"/>
    </row>
    <row r="109" spans="6:7" x14ac:dyDescent="0.2">
      <c r="F109" s="22"/>
      <c r="G109" s="22"/>
    </row>
    <row r="110" spans="6:7" x14ac:dyDescent="0.2">
      <c r="F110" s="22"/>
      <c r="G110" s="22"/>
    </row>
    <row r="111" spans="6:7" x14ac:dyDescent="0.2">
      <c r="F111" s="22"/>
      <c r="G111" s="22"/>
    </row>
    <row r="112" spans="6:7" x14ac:dyDescent="0.2">
      <c r="F112" s="22"/>
      <c r="G112" s="22"/>
    </row>
    <row r="113" spans="6:7" x14ac:dyDescent="0.2">
      <c r="F113" s="22"/>
      <c r="G113" s="22"/>
    </row>
    <row r="114" spans="6:7" x14ac:dyDescent="0.2">
      <c r="F114" s="22"/>
      <c r="G114" s="22"/>
    </row>
    <row r="115" spans="6:7" x14ac:dyDescent="0.2">
      <c r="F115" s="22"/>
      <c r="G115" s="22"/>
    </row>
    <row r="116" spans="6:7" x14ac:dyDescent="0.2">
      <c r="F116" s="22"/>
      <c r="G116" s="22"/>
    </row>
    <row r="117" spans="6:7" x14ac:dyDescent="0.2">
      <c r="F117" s="22"/>
      <c r="G117" s="22"/>
    </row>
    <row r="118" spans="6:7" x14ac:dyDescent="0.2">
      <c r="F118" s="22"/>
      <c r="G118" s="22"/>
    </row>
    <row r="119" spans="6:7" x14ac:dyDescent="0.2">
      <c r="F119" s="22"/>
      <c r="G119" s="22"/>
    </row>
    <row r="120" spans="6:7" x14ac:dyDescent="0.2">
      <c r="F120" s="22"/>
      <c r="G120" s="22"/>
    </row>
    <row r="121" spans="6:7" x14ac:dyDescent="0.2">
      <c r="F121" s="22"/>
      <c r="G121" s="22"/>
    </row>
    <row r="122" spans="6:7" x14ac:dyDescent="0.2">
      <c r="F122" s="22"/>
      <c r="G122" s="22"/>
    </row>
    <row r="123" spans="6:7" x14ac:dyDescent="0.2">
      <c r="F123" s="22"/>
      <c r="G123" s="22"/>
    </row>
    <row r="124" spans="6:7" x14ac:dyDescent="0.2">
      <c r="F124" s="22"/>
      <c r="G124" s="22"/>
    </row>
    <row r="125" spans="6:7" x14ac:dyDescent="0.2">
      <c r="F125" s="22"/>
      <c r="G125" s="22"/>
    </row>
    <row r="126" spans="6:7" x14ac:dyDescent="0.2">
      <c r="F126" s="22"/>
      <c r="G126" s="22"/>
    </row>
    <row r="127" spans="6:7" x14ac:dyDescent="0.2">
      <c r="F127" s="22"/>
      <c r="G127" s="22"/>
    </row>
    <row r="128" spans="6:7" x14ac:dyDescent="0.2">
      <c r="F128" s="22"/>
      <c r="G128" s="22"/>
    </row>
    <row r="129" spans="6:7" x14ac:dyDescent="0.2">
      <c r="F129" s="22"/>
      <c r="G129" s="22"/>
    </row>
    <row r="130" spans="6:7" x14ac:dyDescent="0.2">
      <c r="F130" s="22"/>
      <c r="G130" s="22"/>
    </row>
    <row r="131" spans="6:7" x14ac:dyDescent="0.2">
      <c r="F131" s="22"/>
      <c r="G131" s="22"/>
    </row>
    <row r="132" spans="6:7" x14ac:dyDescent="0.2">
      <c r="F132" s="22"/>
      <c r="G132" s="22"/>
    </row>
    <row r="133" spans="6:7" x14ac:dyDescent="0.2">
      <c r="F133" s="22"/>
      <c r="G133" s="22"/>
    </row>
    <row r="134" spans="6:7" x14ac:dyDescent="0.2">
      <c r="F134" s="22"/>
      <c r="G134" s="22"/>
    </row>
    <row r="135" spans="6:7" x14ac:dyDescent="0.2">
      <c r="F135" s="22"/>
      <c r="G135" s="22"/>
    </row>
    <row r="136" spans="6:7" x14ac:dyDescent="0.2">
      <c r="F136" s="22"/>
      <c r="G136" s="22"/>
    </row>
    <row r="137" spans="6:7" x14ac:dyDescent="0.2">
      <c r="F137" s="22"/>
      <c r="G137" s="22"/>
    </row>
    <row r="138" spans="6:7" x14ac:dyDescent="0.2">
      <c r="F138" s="22"/>
      <c r="G138" s="22"/>
    </row>
    <row r="139" spans="6:7" x14ac:dyDescent="0.2">
      <c r="F139" s="22"/>
      <c r="G139" s="22"/>
    </row>
    <row r="140" spans="6:7" x14ac:dyDescent="0.2">
      <c r="F140" s="22"/>
      <c r="G140" s="22"/>
    </row>
    <row r="141" spans="6:7" x14ac:dyDescent="0.2">
      <c r="F141" s="22"/>
      <c r="G141" s="22"/>
    </row>
    <row r="142" spans="6:7" x14ac:dyDescent="0.2">
      <c r="F142" s="22"/>
      <c r="G142" s="22"/>
    </row>
    <row r="143" spans="6:7" x14ac:dyDescent="0.2">
      <c r="F143" s="22"/>
      <c r="G143" s="22"/>
    </row>
    <row r="144" spans="6:7" x14ac:dyDescent="0.2">
      <c r="F144" s="22"/>
      <c r="G144" s="22"/>
    </row>
    <row r="145" spans="6:7" x14ac:dyDescent="0.2">
      <c r="F145" s="22"/>
      <c r="G145" s="22"/>
    </row>
    <row r="146" spans="6:7" x14ac:dyDescent="0.2">
      <c r="F146" s="22"/>
      <c r="G146" s="22"/>
    </row>
    <row r="147" spans="6:7" x14ac:dyDescent="0.2">
      <c r="F147" s="22"/>
      <c r="G147" s="22"/>
    </row>
    <row r="148" spans="6:7" x14ac:dyDescent="0.2">
      <c r="F148" s="22"/>
      <c r="G148" s="22"/>
    </row>
    <row r="149" spans="6:7" x14ac:dyDescent="0.2">
      <c r="F149" s="22"/>
      <c r="G149" s="22"/>
    </row>
    <row r="150" spans="6:7" x14ac:dyDescent="0.2">
      <c r="F150" s="22"/>
      <c r="G150" s="22"/>
    </row>
    <row r="151" spans="6:7" x14ac:dyDescent="0.2">
      <c r="F151" s="22"/>
      <c r="G151" s="22"/>
    </row>
    <row r="152" spans="6:7" x14ac:dyDescent="0.2">
      <c r="F152" s="22"/>
      <c r="G152" s="22"/>
    </row>
    <row r="153" spans="6:7" x14ac:dyDescent="0.2">
      <c r="F153" s="22"/>
      <c r="G153" s="22"/>
    </row>
    <row r="154" spans="6:7" x14ac:dyDescent="0.2">
      <c r="F154" s="22"/>
      <c r="G154" s="22"/>
    </row>
    <row r="155" spans="6:7" x14ac:dyDescent="0.2">
      <c r="F155" s="22"/>
      <c r="G155" s="22"/>
    </row>
    <row r="156" spans="6:7" x14ac:dyDescent="0.2">
      <c r="F156" s="22"/>
      <c r="G156" s="22"/>
    </row>
    <row r="157" spans="6:7" x14ac:dyDescent="0.2">
      <c r="F157" s="22"/>
      <c r="G157" s="22"/>
    </row>
    <row r="158" spans="6:7" x14ac:dyDescent="0.2">
      <c r="F158" s="22"/>
      <c r="G158" s="22"/>
    </row>
    <row r="159" spans="6:7" x14ac:dyDescent="0.2">
      <c r="F159" s="22"/>
      <c r="G159" s="22"/>
    </row>
    <row r="160" spans="6:7" x14ac:dyDescent="0.2">
      <c r="F160" s="22"/>
      <c r="G160" s="22"/>
    </row>
    <row r="161" spans="6:7" x14ac:dyDescent="0.2">
      <c r="F161" s="22"/>
      <c r="G161" s="22"/>
    </row>
    <row r="162" spans="6:7" x14ac:dyDescent="0.2">
      <c r="F162" s="22"/>
      <c r="G162" s="22"/>
    </row>
    <row r="163" spans="6:7" x14ac:dyDescent="0.2">
      <c r="F163" s="22"/>
      <c r="G163" s="22"/>
    </row>
    <row r="164" spans="6:7" x14ac:dyDescent="0.2">
      <c r="F164" s="22"/>
      <c r="G164" s="22"/>
    </row>
    <row r="165" spans="6:7" x14ac:dyDescent="0.2">
      <c r="F165" s="22"/>
      <c r="G165" s="22"/>
    </row>
    <row r="166" spans="6:7" x14ac:dyDescent="0.2">
      <c r="F166" s="22"/>
      <c r="G166" s="22"/>
    </row>
    <row r="167" spans="6:7" x14ac:dyDescent="0.2">
      <c r="F167" s="22"/>
      <c r="G167" s="22"/>
    </row>
    <row r="168" spans="6:7" x14ac:dyDescent="0.2">
      <c r="F168" s="22"/>
      <c r="G168" s="22"/>
    </row>
    <row r="169" spans="6:7" x14ac:dyDescent="0.2">
      <c r="F169" s="22"/>
      <c r="G169" s="22"/>
    </row>
  </sheetData>
  <mergeCells count="10">
    <mergeCell ref="E4:I4"/>
    <mergeCell ref="B24:D24"/>
    <mergeCell ref="J4:J5"/>
    <mergeCell ref="A1:K1"/>
    <mergeCell ref="K4:K5"/>
    <mergeCell ref="A2:K2"/>
    <mergeCell ref="C4:C5"/>
    <mergeCell ref="D4:D5"/>
    <mergeCell ref="A4:A5"/>
    <mergeCell ref="B4:B5"/>
  </mergeCells>
  <hyperlinks>
    <hyperlink ref="B24"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2022-04-05T04:44:52Z</dcterms:modified>
</cp:coreProperties>
</file>