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SA a p 17.05.21\PORTAL  TRANSP  SAIP\Transparencia Deveng 2022\Abril 2022\"/>
    </mc:Choice>
  </mc:AlternateContent>
  <bookViews>
    <workbookView xWindow="0" yWindow="0" windowWidth="28800" windowHeight="12435"/>
  </bookViews>
  <sheets>
    <sheet name="CONSOLIDADO" sheetId="11" r:id="rId1"/>
    <sheet name="PLIEGO MINSA" sheetId="5" r:id="rId2"/>
    <sheet name="UE ADSCRITAS AL PLIEGO MINSA" sheetId="9" r:id="rId3"/>
  </sheets>
  <definedNames>
    <definedName name="_xlnm._FilterDatabase" localSheetId="1" hidden="1">'PLIEGO MINSA'!$A$5:$K$184</definedName>
    <definedName name="_xlnm._FilterDatabase" localSheetId="2" hidden="1">'UE ADSCRITAS AL PLIEGO MINSA'!#REF!</definedName>
    <definedName name="_xlnm.Print_Area" localSheetId="0">CONSOLIDADO!$B$2:$E$25</definedName>
    <definedName name="_xlnm.Print_Area" localSheetId="1">'PLIEGO MINSA'!$A$1:$K$184</definedName>
    <definedName name="_xlnm.Print_Area" localSheetId="2">'UE ADSCRITAS AL PLIEGO MINSA'!$A$1:$K$25</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D15" i="11" l="1"/>
  <c r="C15" i="11"/>
  <c r="G6" i="5"/>
  <c r="F6" i="5"/>
  <c r="E6" i="5"/>
  <c r="G107" i="5"/>
  <c r="F107" i="5"/>
  <c r="H107" i="5" s="1"/>
  <c r="E107" i="5"/>
  <c r="D107" i="5"/>
  <c r="J107" i="5" l="1"/>
  <c r="I107" i="5"/>
  <c r="C18" i="11"/>
  <c r="H21" i="9"/>
  <c r="H20" i="9"/>
  <c r="H19" i="9"/>
  <c r="H18" i="9"/>
  <c r="H17" i="9"/>
  <c r="H16" i="9"/>
  <c r="H15" i="9"/>
  <c r="H14" i="9"/>
  <c r="H13" i="9"/>
  <c r="H11" i="9"/>
  <c r="H10" i="9"/>
  <c r="H9" i="9"/>
  <c r="H8" i="9"/>
  <c r="H181" i="5"/>
  <c r="H180" i="5"/>
  <c r="H179" i="5"/>
  <c r="H178" i="5"/>
  <c r="H177" i="5"/>
  <c r="H176" i="5"/>
  <c r="H175" i="5"/>
  <c r="H174" i="5"/>
  <c r="H173" i="5"/>
  <c r="H172" i="5"/>
  <c r="H171" i="5"/>
  <c r="H170" i="5"/>
  <c r="H168" i="5"/>
  <c r="H167"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J135" i="5" s="1"/>
  <c r="K135" i="5" s="1"/>
  <c r="H134" i="5"/>
  <c r="H133" i="5"/>
  <c r="H132" i="5"/>
  <c r="H131" i="5"/>
  <c r="H130" i="5"/>
  <c r="H129" i="5"/>
  <c r="H128" i="5"/>
  <c r="H127" i="5"/>
  <c r="H126" i="5"/>
  <c r="H125" i="5"/>
  <c r="H124" i="5"/>
  <c r="H123" i="5"/>
  <c r="H122" i="5"/>
  <c r="H121" i="5"/>
  <c r="H120" i="5"/>
  <c r="H119" i="5"/>
  <c r="H118" i="5"/>
  <c r="H117" i="5"/>
  <c r="H116" i="5"/>
  <c r="H115" i="5"/>
  <c r="H114" i="5"/>
  <c r="H113" i="5"/>
  <c r="H112" i="5"/>
  <c r="H110" i="5"/>
  <c r="H108" i="5"/>
  <c r="H106"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G166" i="5"/>
  <c r="H166" i="5" s="1"/>
  <c r="D18" i="11" s="1"/>
  <c r="E18" i="11" s="1"/>
  <c r="D166" i="5"/>
  <c r="G109" i="5"/>
  <c r="H109" i="5" s="1"/>
  <c r="D16" i="11" s="1"/>
  <c r="D109" i="5"/>
  <c r="D6" i="5" s="1"/>
  <c r="G105" i="5"/>
  <c r="H105" i="5" s="1"/>
  <c r="D105" i="5"/>
  <c r="E166" i="5"/>
  <c r="E109" i="5"/>
  <c r="C16" i="11" s="1"/>
  <c r="E16" i="11" l="1"/>
  <c r="J109" i="5"/>
  <c r="J10" i="5"/>
  <c r="K10" i="5" s="1"/>
  <c r="I10" i="5"/>
  <c r="J168" i="5"/>
  <c r="K168" i="5" s="1"/>
  <c r="I168" i="5"/>
  <c r="J108" i="5"/>
  <c r="K108" i="5" s="1"/>
  <c r="I108" i="5"/>
  <c r="J110" i="5"/>
  <c r="K110" i="5" s="1"/>
  <c r="I110" i="5"/>
  <c r="E15" i="11"/>
  <c r="J167" i="5"/>
  <c r="K167" i="5" s="1"/>
  <c r="I167" i="5"/>
  <c r="J166" i="5"/>
  <c r="I166" i="5"/>
  <c r="I109" i="5"/>
  <c r="G12" i="9" l="1"/>
  <c r="H12" i="9" s="1"/>
  <c r="E12" i="9"/>
  <c r="D12" i="9"/>
  <c r="J13" i="9"/>
  <c r="K13" i="9" s="1"/>
  <c r="J21" i="9"/>
  <c r="K21" i="9" s="1"/>
  <c r="J20" i="9"/>
  <c r="K20" i="9" s="1"/>
  <c r="I20" i="9"/>
  <c r="J164" i="5"/>
  <c r="K164" i="5" s="1"/>
  <c r="J163" i="5"/>
  <c r="K163" i="5" s="1"/>
  <c r="J162" i="5"/>
  <c r="K162" i="5" s="1"/>
  <c r="J161" i="5"/>
  <c r="K161" i="5" s="1"/>
  <c r="I160" i="5"/>
  <c r="J159" i="5"/>
  <c r="K159" i="5" s="1"/>
  <c r="J160" i="5" l="1"/>
  <c r="K160" i="5" s="1"/>
  <c r="I163" i="5"/>
  <c r="I13" i="9"/>
  <c r="I21" i="9"/>
  <c r="I164" i="5"/>
  <c r="I159" i="5"/>
  <c r="I162" i="5"/>
  <c r="I161" i="5"/>
  <c r="J148" i="5" l="1"/>
  <c r="K148" i="5" s="1"/>
  <c r="J143" i="5"/>
  <c r="K143" i="5" s="1"/>
  <c r="J139" i="5"/>
  <c r="K139" i="5" s="1"/>
  <c r="J106" i="5"/>
  <c r="K106" i="5" s="1"/>
  <c r="J43" i="5"/>
  <c r="K43" i="5" s="1"/>
  <c r="I42" i="5"/>
  <c r="J41" i="5"/>
  <c r="K41" i="5" s="1"/>
  <c r="J40" i="5"/>
  <c r="K40" i="5" s="1"/>
  <c r="I39" i="5"/>
  <c r="I38" i="5"/>
  <c r="J37" i="5"/>
  <c r="K37" i="5" s="1"/>
  <c r="I36" i="5"/>
  <c r="J35" i="5"/>
  <c r="K35" i="5" s="1"/>
  <c r="J34" i="5"/>
  <c r="K34" i="5" s="1"/>
  <c r="I33" i="5"/>
  <c r="J32" i="5"/>
  <c r="K32" i="5" s="1"/>
  <c r="I31" i="5"/>
  <c r="I30" i="5"/>
  <c r="J29" i="5"/>
  <c r="K29" i="5" s="1"/>
  <c r="J28" i="5"/>
  <c r="K28" i="5" s="1"/>
  <c r="I27" i="5"/>
  <c r="J26" i="5"/>
  <c r="K26" i="5" s="1"/>
  <c r="I25" i="5"/>
  <c r="I24" i="5"/>
  <c r="J23" i="5"/>
  <c r="K23" i="5" s="1"/>
  <c r="J22" i="5"/>
  <c r="K22" i="5" s="1"/>
  <c r="I21" i="5"/>
  <c r="J20" i="5"/>
  <c r="K20" i="5" s="1"/>
  <c r="J19" i="5"/>
  <c r="K19" i="5" s="1"/>
  <c r="I18" i="5"/>
  <c r="J17" i="5"/>
  <c r="K17" i="5" s="1"/>
  <c r="J16" i="5"/>
  <c r="K16" i="5" s="1"/>
  <c r="I15" i="5"/>
  <c r="J25" i="5" l="1"/>
  <c r="K25" i="5" s="1"/>
  <c r="I32" i="5"/>
  <c r="J38" i="5"/>
  <c r="K38" i="5" s="1"/>
  <c r="I19" i="5"/>
  <c r="J18" i="5"/>
  <c r="K18" i="5" s="1"/>
  <c r="J31" i="5"/>
  <c r="K31" i="5" s="1"/>
  <c r="I26" i="5"/>
  <c r="J42" i="5"/>
  <c r="K42" i="5" s="1"/>
  <c r="I20" i="5"/>
  <c r="J36" i="5"/>
  <c r="K36" i="5" s="1"/>
  <c r="I43" i="5"/>
  <c r="J30" i="5"/>
  <c r="K30" i="5" s="1"/>
  <c r="I37" i="5"/>
  <c r="J24" i="5"/>
  <c r="K24" i="5" s="1"/>
  <c r="J15" i="5"/>
  <c r="K15" i="5" s="1"/>
  <c r="J21" i="5"/>
  <c r="K21" i="5" s="1"/>
  <c r="J27" i="5"/>
  <c r="K27" i="5" s="1"/>
  <c r="J33" i="5"/>
  <c r="K33" i="5" s="1"/>
  <c r="J39" i="5"/>
  <c r="K39" i="5" s="1"/>
  <c r="I16" i="5"/>
  <c r="I22" i="5"/>
  <c r="I28" i="5"/>
  <c r="I34" i="5"/>
  <c r="I40" i="5"/>
  <c r="I17" i="5"/>
  <c r="I23" i="5"/>
  <c r="I29" i="5"/>
  <c r="I35" i="5"/>
  <c r="I41" i="5"/>
  <c r="I148" i="5"/>
  <c r="I143" i="5"/>
  <c r="I139" i="5"/>
  <c r="I106" i="5"/>
  <c r="E105" i="5" l="1"/>
  <c r="C14" i="11" s="1"/>
  <c r="D14" i="11" l="1"/>
  <c r="E14" i="11" s="1"/>
  <c r="J105" i="5"/>
  <c r="I105" i="5"/>
  <c r="G7" i="9"/>
  <c r="H7" i="9" s="1"/>
  <c r="I155" i="5"/>
  <c r="J151" i="5"/>
  <c r="K151" i="5" s="1"/>
  <c r="G169" i="5"/>
  <c r="H169" i="5" s="1"/>
  <c r="D169" i="5"/>
  <c r="G7" i="5"/>
  <c r="H7" i="5" s="1"/>
  <c r="I9" i="5"/>
  <c r="J115" i="5"/>
  <c r="J150" i="5"/>
  <c r="K150" i="5" s="1"/>
  <c r="I151" i="5"/>
  <c r="I152" i="5"/>
  <c r="J153" i="5"/>
  <c r="K153" i="5" s="1"/>
  <c r="I154" i="5"/>
  <c r="J155" i="5"/>
  <c r="K155" i="5" s="1"/>
  <c r="J156" i="5"/>
  <c r="K156" i="5" s="1"/>
  <c r="I157" i="5"/>
  <c r="I158" i="5"/>
  <c r="J165" i="5"/>
  <c r="K165" i="5" s="1"/>
  <c r="G111" i="5"/>
  <c r="H111" i="5" s="1"/>
  <c r="D111" i="5"/>
  <c r="E111" i="5"/>
  <c r="H6" i="5" l="1"/>
  <c r="G6" i="9"/>
  <c r="H6" i="9" s="1"/>
  <c r="J9" i="5"/>
  <c r="K9" i="5" s="1"/>
  <c r="J154" i="5"/>
  <c r="K154" i="5" s="1"/>
  <c r="J157" i="5"/>
  <c r="K157" i="5" s="1"/>
  <c r="I115" i="5"/>
  <c r="J152" i="5"/>
  <c r="K152" i="5" s="1"/>
  <c r="J158" i="5"/>
  <c r="K158" i="5" s="1"/>
  <c r="I150" i="5"/>
  <c r="I153" i="5"/>
  <c r="I156" i="5"/>
  <c r="I165" i="5"/>
  <c r="J19" i="9" l="1"/>
  <c r="K19" i="9" s="1"/>
  <c r="J17" i="9"/>
  <c r="K17" i="9" s="1"/>
  <c r="J16" i="9"/>
  <c r="J15" i="9"/>
  <c r="K15" i="9" s="1"/>
  <c r="J14" i="9"/>
  <c r="K14" i="9" s="1"/>
  <c r="I19" i="9"/>
  <c r="I17" i="9"/>
  <c r="I16" i="9"/>
  <c r="I15" i="9"/>
  <c r="I14" i="9"/>
  <c r="J8" i="9"/>
  <c r="K8" i="9" s="1"/>
  <c r="J10" i="9"/>
  <c r="J11" i="9"/>
  <c r="I8" i="9"/>
  <c r="J9" i="9"/>
  <c r="E7" i="9"/>
  <c r="D7" i="9"/>
  <c r="D6" i="9" s="1"/>
  <c r="E6" i="9" l="1"/>
  <c r="J7" i="9"/>
  <c r="J18" i="9"/>
  <c r="K18" i="9" s="1"/>
  <c r="I18" i="9"/>
  <c r="K16" i="9"/>
  <c r="I181" i="5" l="1"/>
  <c r="I180" i="5"/>
  <c r="I179" i="5"/>
  <c r="I178" i="5"/>
  <c r="J177" i="5"/>
  <c r="K177" i="5" s="1"/>
  <c r="J176" i="5"/>
  <c r="K176" i="5" s="1"/>
  <c r="I175" i="5"/>
  <c r="I174" i="5"/>
  <c r="I173" i="5"/>
  <c r="I172" i="5"/>
  <c r="J171" i="5"/>
  <c r="K171" i="5" s="1"/>
  <c r="J170" i="5"/>
  <c r="K170" i="5" s="1"/>
  <c r="I149" i="5"/>
  <c r="I147" i="5"/>
  <c r="I146" i="5"/>
  <c r="J145" i="5"/>
  <c r="K145" i="5" s="1"/>
  <c r="J144" i="5"/>
  <c r="K144" i="5" s="1"/>
  <c r="J142" i="5"/>
  <c r="K142" i="5" s="1"/>
  <c r="I141" i="5"/>
  <c r="I140" i="5"/>
  <c r="I138" i="5"/>
  <c r="J137" i="5"/>
  <c r="K137" i="5" s="1"/>
  <c r="J136" i="5"/>
  <c r="K136" i="5" s="1"/>
  <c r="I134" i="5"/>
  <c r="I133" i="5"/>
  <c r="J132" i="5"/>
  <c r="K132" i="5" s="1"/>
  <c r="I131" i="5"/>
  <c r="I130" i="5"/>
  <c r="J129" i="5"/>
  <c r="K129" i="5" s="1"/>
  <c r="J128" i="5"/>
  <c r="K128" i="5" s="1"/>
  <c r="I127" i="5"/>
  <c r="I126" i="5"/>
  <c r="J125" i="5"/>
  <c r="K125" i="5" s="1"/>
  <c r="I124" i="5"/>
  <c r="I123" i="5"/>
  <c r="I122" i="5"/>
  <c r="I121" i="5"/>
  <c r="J120" i="5"/>
  <c r="K120" i="5" s="1"/>
  <c r="J119" i="5"/>
  <c r="K119" i="5" s="1"/>
  <c r="J118" i="5"/>
  <c r="K118" i="5" s="1"/>
  <c r="I117" i="5"/>
  <c r="I116" i="5"/>
  <c r="I114" i="5"/>
  <c r="J112" i="5"/>
  <c r="J104" i="5"/>
  <c r="K104" i="5" s="1"/>
  <c r="J103" i="5"/>
  <c r="K103" i="5" s="1"/>
  <c r="I102" i="5"/>
  <c r="I101" i="5"/>
  <c r="I100" i="5"/>
  <c r="J99" i="5"/>
  <c r="K99" i="5" s="1"/>
  <c r="J98" i="5"/>
  <c r="K98" i="5" s="1"/>
  <c r="J97" i="5"/>
  <c r="K97" i="5" s="1"/>
  <c r="I96" i="5"/>
  <c r="I95" i="5"/>
  <c r="I94" i="5"/>
  <c r="J93" i="5"/>
  <c r="K93" i="5" s="1"/>
  <c r="J92" i="5"/>
  <c r="K92" i="5" s="1"/>
  <c r="J91" i="5"/>
  <c r="K91" i="5" s="1"/>
  <c r="I90" i="5"/>
  <c r="I89" i="5"/>
  <c r="I88" i="5"/>
  <c r="J87" i="5"/>
  <c r="K87" i="5" s="1"/>
  <c r="J86" i="5"/>
  <c r="K86" i="5" s="1"/>
  <c r="J85" i="5"/>
  <c r="K85" i="5" s="1"/>
  <c r="I84" i="5"/>
  <c r="I83" i="5"/>
  <c r="I82" i="5"/>
  <c r="J81" i="5"/>
  <c r="K81" i="5" s="1"/>
  <c r="J80" i="5"/>
  <c r="K80" i="5" s="1"/>
  <c r="J79" i="5"/>
  <c r="K79" i="5" s="1"/>
  <c r="I78" i="5"/>
  <c r="I77" i="5"/>
  <c r="I76" i="5"/>
  <c r="J75" i="5"/>
  <c r="K75" i="5" s="1"/>
  <c r="J74" i="5"/>
  <c r="K74" i="5" s="1"/>
  <c r="J73" i="5"/>
  <c r="K73" i="5" s="1"/>
  <c r="I72" i="5"/>
  <c r="I71" i="5"/>
  <c r="I70" i="5"/>
  <c r="J69" i="5"/>
  <c r="K69" i="5" s="1"/>
  <c r="J68" i="5"/>
  <c r="K68" i="5" s="1"/>
  <c r="J67" i="5"/>
  <c r="K67" i="5" s="1"/>
  <c r="I66" i="5"/>
  <c r="I65" i="5"/>
  <c r="I64" i="5"/>
  <c r="J63" i="5"/>
  <c r="K63" i="5" s="1"/>
  <c r="J62" i="5"/>
  <c r="K62" i="5" s="1"/>
  <c r="J61" i="5"/>
  <c r="K61" i="5" s="1"/>
  <c r="I60" i="5"/>
  <c r="I59" i="5"/>
  <c r="I58" i="5"/>
  <c r="J57" i="5"/>
  <c r="K57" i="5" s="1"/>
  <c r="J56" i="5"/>
  <c r="K56" i="5" s="1"/>
  <c r="J55" i="5"/>
  <c r="K55" i="5" s="1"/>
  <c r="I54" i="5"/>
  <c r="I53" i="5"/>
  <c r="I52" i="5"/>
  <c r="J51" i="5"/>
  <c r="K51" i="5" s="1"/>
  <c r="J50" i="5"/>
  <c r="K50" i="5" s="1"/>
  <c r="J49" i="5"/>
  <c r="K49" i="5" s="1"/>
  <c r="I48" i="5"/>
  <c r="I47" i="5"/>
  <c r="I46" i="5"/>
  <c r="J45" i="5"/>
  <c r="K45" i="5" s="1"/>
  <c r="J44" i="5"/>
  <c r="K44" i="5" s="1"/>
  <c r="J14" i="5"/>
  <c r="K14" i="5" s="1"/>
  <c r="I13" i="5"/>
  <c r="I12" i="5"/>
  <c r="I11" i="5"/>
  <c r="I176" i="5" l="1"/>
  <c r="I73" i="5"/>
  <c r="J70" i="5"/>
  <c r="K70" i="5" s="1"/>
  <c r="J138" i="5"/>
  <c r="K138" i="5" s="1"/>
  <c r="I91" i="5"/>
  <c r="I144" i="5"/>
  <c r="J88" i="5"/>
  <c r="K88" i="5" s="1"/>
  <c r="I97" i="5"/>
  <c r="I170" i="5"/>
  <c r="J94" i="5"/>
  <c r="K94" i="5" s="1"/>
  <c r="J146" i="5"/>
  <c r="K146" i="5" s="1"/>
  <c r="I118" i="5"/>
  <c r="J114" i="5"/>
  <c r="K114" i="5" s="1"/>
  <c r="I55" i="5"/>
  <c r="I128" i="5"/>
  <c r="J52" i="5"/>
  <c r="K52" i="5" s="1"/>
  <c r="J123" i="5"/>
  <c r="K123" i="5" s="1"/>
  <c r="J172" i="5"/>
  <c r="K172" i="5" s="1"/>
  <c r="I61" i="5"/>
  <c r="I136" i="5"/>
  <c r="J58" i="5"/>
  <c r="K58" i="5" s="1"/>
  <c r="J130" i="5"/>
  <c r="K130" i="5" s="1"/>
  <c r="J178" i="5"/>
  <c r="K178" i="5" s="1"/>
  <c r="I67" i="5"/>
  <c r="I103" i="5"/>
  <c r="J64" i="5"/>
  <c r="K64" i="5" s="1"/>
  <c r="J100" i="5"/>
  <c r="K100" i="5" s="1"/>
  <c r="I14" i="5"/>
  <c r="I79" i="5"/>
  <c r="J11" i="5"/>
  <c r="K11" i="5" s="1"/>
  <c r="J76" i="5"/>
  <c r="K76" i="5" s="1"/>
  <c r="I49" i="5"/>
  <c r="I85" i="5"/>
  <c r="J46" i="5"/>
  <c r="K46" i="5" s="1"/>
  <c r="J82" i="5"/>
  <c r="K82" i="5" s="1"/>
  <c r="I44" i="5"/>
  <c r="I50" i="5"/>
  <c r="I56" i="5"/>
  <c r="I62" i="5"/>
  <c r="I68" i="5"/>
  <c r="I74" i="5"/>
  <c r="I80" i="5"/>
  <c r="I86" i="5"/>
  <c r="I92" i="5"/>
  <c r="I98" i="5"/>
  <c r="I104" i="5"/>
  <c r="I119" i="5"/>
  <c r="I129" i="5"/>
  <c r="I137" i="5"/>
  <c r="I142" i="5"/>
  <c r="I145" i="5"/>
  <c r="I171" i="5"/>
  <c r="I177" i="5"/>
  <c r="J12" i="5"/>
  <c r="K12" i="5" s="1"/>
  <c r="J47" i="5"/>
  <c r="K47" i="5" s="1"/>
  <c r="J53" i="5"/>
  <c r="K53" i="5" s="1"/>
  <c r="J59" i="5"/>
  <c r="K59" i="5" s="1"/>
  <c r="J65" i="5"/>
  <c r="K65" i="5" s="1"/>
  <c r="J71" i="5"/>
  <c r="K71" i="5" s="1"/>
  <c r="J77" i="5"/>
  <c r="K77" i="5" s="1"/>
  <c r="J83" i="5"/>
  <c r="K83" i="5" s="1"/>
  <c r="J89" i="5"/>
  <c r="K89" i="5" s="1"/>
  <c r="J95" i="5"/>
  <c r="K95" i="5" s="1"/>
  <c r="J101" i="5"/>
  <c r="K101" i="5" s="1"/>
  <c r="J116" i="5"/>
  <c r="K116" i="5" s="1"/>
  <c r="J124" i="5"/>
  <c r="K124" i="5" s="1"/>
  <c r="J131" i="5"/>
  <c r="K131" i="5" s="1"/>
  <c r="J140" i="5"/>
  <c r="K140" i="5" s="1"/>
  <c r="J147" i="5"/>
  <c r="K147" i="5" s="1"/>
  <c r="J173" i="5"/>
  <c r="K173" i="5" s="1"/>
  <c r="J179" i="5"/>
  <c r="K179" i="5" s="1"/>
  <c r="I45" i="5"/>
  <c r="I51" i="5"/>
  <c r="I57" i="5"/>
  <c r="I63" i="5"/>
  <c r="I69" i="5"/>
  <c r="I75" i="5"/>
  <c r="I81" i="5"/>
  <c r="I87" i="5"/>
  <c r="I93" i="5"/>
  <c r="I99" i="5"/>
  <c r="I112" i="5"/>
  <c r="I120" i="5"/>
  <c r="J13" i="5"/>
  <c r="K13" i="5" s="1"/>
  <c r="J48" i="5"/>
  <c r="K48" i="5" s="1"/>
  <c r="J54" i="5"/>
  <c r="K54" i="5" s="1"/>
  <c r="J60" i="5"/>
  <c r="K60" i="5" s="1"/>
  <c r="J66" i="5"/>
  <c r="K66" i="5" s="1"/>
  <c r="J72" i="5"/>
  <c r="K72" i="5" s="1"/>
  <c r="J78" i="5"/>
  <c r="K78" i="5" s="1"/>
  <c r="J84" i="5"/>
  <c r="K84" i="5" s="1"/>
  <c r="J90" i="5"/>
  <c r="K90" i="5" s="1"/>
  <c r="J96" i="5"/>
  <c r="K96" i="5" s="1"/>
  <c r="J102" i="5"/>
  <c r="K102" i="5" s="1"/>
  <c r="J117" i="5"/>
  <c r="K117" i="5" s="1"/>
  <c r="J126" i="5"/>
  <c r="K126" i="5" s="1"/>
  <c r="J133" i="5"/>
  <c r="K133" i="5" s="1"/>
  <c r="J174" i="5"/>
  <c r="K174" i="5" s="1"/>
  <c r="J180" i="5"/>
  <c r="K180" i="5" s="1"/>
  <c r="J127" i="5"/>
  <c r="K127" i="5" s="1"/>
  <c r="J134" i="5"/>
  <c r="K134" i="5" s="1"/>
  <c r="J141" i="5"/>
  <c r="K141" i="5" s="1"/>
  <c r="J149" i="5"/>
  <c r="K149" i="5" s="1"/>
  <c r="J175" i="5"/>
  <c r="K175" i="5" s="1"/>
  <c r="J181" i="5"/>
  <c r="K181" i="5" s="1"/>
  <c r="J122" i="5"/>
  <c r="K122" i="5" s="1"/>
  <c r="I132" i="5"/>
  <c r="I125" i="5"/>
  <c r="J121" i="5"/>
  <c r="K121" i="5" s="1"/>
  <c r="D7" i="5"/>
  <c r="J6" i="5" s="1"/>
  <c r="E7" i="5"/>
  <c r="J111" i="5" l="1"/>
  <c r="J8" i="5"/>
  <c r="J12" i="9" l="1"/>
  <c r="J7" i="5"/>
  <c r="I8" i="5"/>
  <c r="J169" i="5" l="1"/>
  <c r="K8" i="5"/>
  <c r="E169" i="5" l="1"/>
  <c r="C19" i="11" l="1"/>
  <c r="I169" i="5"/>
  <c r="D19" i="11"/>
  <c r="E19" i="11" l="1"/>
  <c r="I111" i="5" l="1"/>
  <c r="J6" i="9" l="1"/>
  <c r="I9" i="9" l="1"/>
  <c r="K11" i="9" l="1"/>
  <c r="K10" i="9"/>
  <c r="I10" i="9" l="1"/>
  <c r="I11" i="9"/>
  <c r="I12" i="9" l="1"/>
  <c r="C13" i="11" l="1"/>
  <c r="C17" i="11" l="1"/>
  <c r="C12" i="11" s="1"/>
  <c r="D17" i="11" l="1"/>
  <c r="E17" i="11" l="1"/>
  <c r="C21" i="11" l="1"/>
  <c r="C20" i="11" l="1"/>
  <c r="C11" i="11" s="1"/>
  <c r="D20" i="11" l="1"/>
  <c r="E20" i="11" s="1"/>
  <c r="I7" i="9"/>
  <c r="D21" i="11" l="1"/>
  <c r="E21" i="11" l="1"/>
  <c r="I6" i="9"/>
  <c r="I7" i="5" l="1"/>
  <c r="D13" i="11" l="1"/>
  <c r="E13" i="11" l="1"/>
  <c r="E10" i="11" l="1"/>
  <c r="D12" i="11"/>
  <c r="I6" i="5" l="1"/>
  <c r="D11" i="11" l="1"/>
  <c r="E11" i="11" s="1"/>
  <c r="E12" i="11"/>
</calcChain>
</file>

<file path=xl/sharedStrings.xml><?xml version="1.0" encoding="utf-8"?>
<sst xmlns="http://schemas.openxmlformats.org/spreadsheetml/2006/main" count="251" uniqueCount="235">
  <si>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</si>
  <si>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</si>
  <si>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</si>
  <si>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</si>
  <si>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</si>
  <si>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</si>
  <si>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</si>
  <si>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</si>
  <si>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</si>
  <si>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</si>
  <si>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</si>
  <si>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</si>
  <si>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</si>
  <si>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</si>
  <si>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</si>
  <si>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</si>
  <si>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</si>
  <si>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Función 20: SALUD</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</si>
  <si>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</si>
  <si>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</si>
  <si>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</si>
  <si>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</si>
  <si>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</si>
  <si>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</si>
  <si>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</si>
  <si>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</si>
  <si>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</si>
  <si>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</si>
  <si>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</si>
  <si>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</si>
  <si>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</si>
  <si>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</si>
  <si>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</si>
  <si>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001-117: ADMINISTRACION CENTRAL - MINSA</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</si>
  <si>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</si>
  <si>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</si>
  <si>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</si>
  <si>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 xml:space="preserve">
Código Unificado
</t>
  </si>
  <si>
    <t>Código Unificado</t>
  </si>
  <si>
    <t>2285839: MEJORAMIENTO Y AMPLIACION DE LOS SERVICIOS DE SALUD DEL ESTABLECIMIENTO DE SALUD LLATA, DISTRITO DE LLATA, PROVINCIA DE HUAMALIES - REGION HUANUCO</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</si>
  <si>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</si>
  <si>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</si>
  <si>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</si>
  <si>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</si>
  <si>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</si>
  <si>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</si>
  <si>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</si>
  <si>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</si>
  <si>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</si>
  <si>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</si>
  <si>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2461958: RENOVACION DE CERCO PERIMETRICO; EN EL(LA) INSTITUTO NACIONAL DE SALUD EN LA LOCALIDAD CHORRILLOS, DISTRITO DE CHORRILLOS, PROVINCIA LIMA, DEPARTAMENTO LIMA</t>
  </si>
  <si>
    <t>2335476: MEJORAMIENTO Y AMPLIACION DE LOS SERVICIOS DE SALUD DEL ESTABLECIMIENTO DE SALUD PARCONA EN EL DISTRITO DE PARCONA, PROVINCIA Y DEPARTAMENTO DE ICA</t>
  </si>
  <si>
    <t>2250037: MEJORAMIENTO DE LA CAPACIDAD RESOLUTIVA DEL ESTABLECIMIENTO DE SALUD ESTRATEGICO DE PUTINA, PROVINCIA SAN ANTONIO DE PUTINA - REGION PUNO</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</si>
  <si>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</si>
  <si>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2466660: MEJORAMIENTO DE LA GESTION DE PRODUCTOS FARMACEUTICOS Y DISPOSITIVOS MEDICOS EN REGIONES PRIORIZADAS EN LA PROVINCIA DE TRUJILLO DEL DEPARTAMENTO DE LA LIBERTAD; LA PROVINCIA DE HUANCAVELICA DEL DEPARTAMENTO DE HUANCAVELICA Y LA PROVINCIA DE MOYOBAMBA DEL DEPARTAMENTO DE SAN MARTIN</t>
  </si>
  <si>
    <t>2409087: RECUPERACION DE LOS SERVICIOS DE SALUD DEL PUESTO DE SALUD (I-1) SAPCHA - DISTRITO DE ACOCHACA - PROVINCIA DE ASUNCION - DEPARTAMENTO DE ANCASH</t>
  </si>
  <si>
    <t>2412981: RECUPERACION DE LOS SERVICIOS DE SALUD DEL PUESTO DE SALUD SAN PEDRO - DISTRITO DE CHULUCANAS - PROVINCIA DE MORROPON - DEPARTAMENTO DE PIURA</t>
  </si>
  <si>
    <t>2428425: REHABILITACION DE LOS SERVICIOS DE SALUD DEL ESTABLECIMIENTO DE SALUD MAGDALENA NUEVA, DISTRITO DE CHIMBOTE, PROVINCIA SANTA, DEPARTAMENTO ANCASH</t>
  </si>
  <si>
    <t>2451748: REHABILITACION Y REPOSICION DEL CENTRO DE SALUD LAS LOMAS, DISTRITO DE LAS LOMAS, PROVINCIA PIURA, REGION PIURA</t>
  </si>
  <si>
    <t>2469055: REHABILITACION DE LOS SERVICIOS DE SALUD DEL HOSPITAL DE LA AMISTAD PERU-COREA SANTA ROSA II-2, DISTRITO 26 DE OCTUBRE, PROVINCIA PIURA, REGION PIURA</t>
  </si>
  <si>
    <t>2426613: RECUPERACION DE LOS SERVICIOS DE SALUD DEL PUESTO DE SALUD PUCHACA DEL CENTRO POBLADO DE PUCHACA ALTO, DISTRITO DE INCAHUASI, PROVINCIA DE FERREÑAFE - LAMBAYEQUE</t>
  </si>
  <si>
    <t>2426642: RECUPERACION DE LOS SERVICIOS DE SALAS DEL CENTRO DE SALUD SALAS, DISTRITO DE SALAS, PROVINCIA DE LAMBAYEQUE - LAMBAYEQUE</t>
  </si>
  <si>
    <t>2271925: MEJORAMIENTO Y AMPLIACION DE LOS SERVICIOS DEL SISTEMA NACIONAL DE CIENCIA, TECNOLOGIA E INNOVACION TECNOLOGICA  1/</t>
  </si>
  <si>
    <t xml:space="preserve">    125-1655: PROGRAMA NACIONAL DE INVERSIONES EN SALUD</t>
  </si>
  <si>
    <t>2509291: ADQUISICION DE TELEVISOR (TELEMEDICINA), COMPUTADORA (TELEMEDICINA), IMPRESORA MULTIFUNCIONAL (TELEMEDICINA) Y SISTEMA DE VIDEOCONFERENCIA; ADEMAS DE OTROS ACTIVOS EN DOCE ESTABLECIMIENTOS DE SALUD I.4, ESTABLECIMIENTOS DE SALUD I.3 DISTRITO DE TRUJILLO, PROVINCIA TRUJILLO, DEPARTAMENTO LA LIBERTAD</t>
  </si>
  <si>
    <t>2509292: ADQUISICION DE TELEVISOR (TELEMEDICINA), COMPUTADORA (TELEMEDICINA), IMPRESORA MULTIFUNCIONAL (TELEMEDICINA) Y SISTEMA DE VIDEOCONFERENCIA; ADEMAS DE OTROS ACTIVOS EN TRECE ESTABLECIMIENTOS DE SALUD I.3 DISTRITO DE CHACHAPOYAS, PROVINCIA CHACHAPOYAS, DEPARTAMENTO AMAZONAS</t>
  </si>
  <si>
    <t>2509293: ADQUISICION DE TELEVISOR (TELEMEDICINA), COMPUTADORA (TELEMEDICINA), IMPRESORA MULTIFUNCIONAL (TELEMEDICINA) Y SISTEMA DE VIDEOCONFERENCIA; ADEMAS DE OTROS ACTIVOS EN ONCE ESTABLECIMIENTOS DE SALUD I.4, ESTABLECIMIENTOS DE SALUD I.3 DISTRITO DE HUANUCO, PROVINCIA HUANUCO, DEPARTAMENTO HUANUCO</t>
  </si>
  <si>
    <t>2509299: ADQUISICION DE TELEVISOR (TELEMEDICINA), COMPUTADORA (TELEMEDICINA), IMPRESORA MULTIFUNCIONAL (TELEMEDICINA) Y SISTEMA DE VIDEOCONFERENCIA; ADEMAS DE OTROS ACTIVOS EN DOCE ESTABLECIMIENTOS DE SALUD I.4, ESTABLECIMIENTOS DE SALUD I.3 DISTRITO DE CHACHAPOYAS, PROVINCIA CHACHAPOYAS, DEPARTAMENTO AMAZONAS</t>
  </si>
  <si>
    <t>2509300: ADQUISICION DE TELEVISOR (TELEMEDICINA), COMPUTADORA (TELEMEDICINA), IMPRESORA MULTIFUNCIONAL (TELEMEDICINA) Y SISTEMA DE VIDEOCONFERENCIA; ADEMAS DE OTROS ACTIVOS EN SIETE ESTABLECIMIENTOS DE SALUD I.4, ESTABLECIMIENTOS DE SALUD I.3 DISTRITO DE IQUITOS, PROVINCIA MAYNAS, DEPARTAMENTO LORETO</t>
  </si>
  <si>
    <t>2509303: ADQUISICION DE TELEVISOR (TELEMEDICINA), COMPUTADORA (TELEMEDICINA), IMPRESORA MULTIFUNCIONAL (TELEMEDICINA) Y SISTEMA DE VIDEOCONFERENCIA; ADEMAS DE OTROS ACTIVOS EN CATORCE ESTABLECIMIENTOS DE SALUD I.4, ESTABLECIMIENTOS DE SALUD I.3 DISTRITO DE HUANUCO, PROVINCIA HUANUCO, DEPARTAMENTO HUANUCO</t>
  </si>
  <si>
    <t>2509304: ADQUISICION DE TELEVISOR (TELEMEDICINA), COMPUTADORA (TELEMEDICINA), IMPRESORA MULTIFUNCIONAL (TELEMEDICINA) Y SISTEMA DE VIDEOCONFERENCIA; ADEMAS DE OTROS ACTIVOS EN OCHO ESTABLECIMIENTOS DE SALUD I.4, ESTABLECIMIENTOS DE SALUD I.3 DISTRITO DE IQUITOS, PROVINCIA MAYNAS, DEPARTAMENTO LORETO</t>
  </si>
  <si>
    <t>2509306: ADQUISICION DE TELEVISOR (TELEMEDICINA), COMPUTADORA (TELEMEDICINA), IMPRESORA MULTIFUNCIONAL (TELEMEDICINA) Y SISTEMA DE VIDEOCONFERENCIA; ADEMAS DE OTROS ACTIVOS EN DOCE ESTABLECIMIENTOS DE SALUD I.4, ESTABLECIMIENTOS DE SALUD I.2, ESTABLECIMIENTOS DE SALUD I.3 DISTRITO DE HUARAZ, PROVINCIA HUARAZ, DEPARTAMENTO ANCASH</t>
  </si>
  <si>
    <t>2509308: ADQUISICION DE TELEVISOR (TELEMEDICINA), COMPUTADORA (TELEMEDICINA), IMPRESORA MULTIFUNCIONAL (TELEMEDICINA) Y SISTEMA DE VIDEOCONFERENCIA; ADEMAS DE OTROS ACTIVOS EN ONCE ESTABLECIMIENTOS DE SALUD I.4, ESTABLECIMIENTOS DE SALUD I.3 DISTRITO DE ICA, PROVINCIA ICA, DEPARTAMENTO ICA</t>
  </si>
  <si>
    <t>2509309: ADQUISICION DE TELEVISOR (TELEMEDICINA), COMPUTADORA (TELEMEDICINA), IMPRESORA MULTIFUNCIONAL (TELEMEDICINA) Y SISTEMA DE VIDEOCONFERENCIA; ADEMAS DE OTROS ACTIVOS EN QUINCE ESTABLECIMIENTOS DE SALUD I.2, ESTABLECIMIENTOS DE SALUD I.3 DISTRITO DE TAMBOPATA, PROVINCIA TAMBOPATA, DEPARTAMENTO MADRE DE DIOS</t>
  </si>
  <si>
    <t>2509310: ADQUISICION DE TELEVISOR (TELEMEDICINA), COMPUTADORA (TELEMEDICINA), IMPRESORA MULTIFUNCIONAL (TELEMEDICINA) Y SISTEMA DE VIDEOCONFERENCIA; ADEMAS DE OTROS ACTIVOS EN TRECE ESTABLECIMIENTOS DE SALUD I.4, ESTABLECIMIENTOS DE SALUD I.3 DISTRITO DE HUARAZ, PROVINCIA HUARAZ, DEPARTAMENTO ANCASH</t>
  </si>
  <si>
    <t>2509312: ADQUISICION DE TELEVISOR (TELEMEDICINA), COMPUTADORA (TELEMEDICINA), IMPRESORA MULTIFUNCIONAL (TELEMEDICINA) Y SISTEMA DE VIDEOCONFERENCIA; ADEMAS DE OTROS ACTIVOS EN DIECISEIS ESTABLECIMIENTOS DE SALUD I.4, ESTABLECIMIENTOS DE SALUD I.3 DISTRITO DE ABANCAY, PROVINCIA ABANCAY, DEPARTAMENTO APURIMAC</t>
  </si>
  <si>
    <t>2509313: ADQUISICION DE TELEVISOR (TELEMEDICINA), COMPUTADORA (TELEMEDICINA), IMPRESORA MULTIFUNCIONAL (TELEMEDICINA) Y SISTEMA DE VIDEOCONFERENCIA; ADEMAS DE OTROS ACTIVOS EN DOCE ESTABLECIMIENTOS DE SALUD I.2, ESTABLECIMIENTOS DE SALUD I.3, ESTABLECIMIENTOS DE SALUD I.1 DISTRITO DE ILO, PROVINCIA ILO, DEPARTAMENTO MOQUEGUA</t>
  </si>
  <si>
    <t>2509315: ADQUISICION DE TELEVISOR (TELEMEDICINA), COMPUTADORA (TELEMEDICINA), IMPRESORA MULTIFUNCIONAL (TELEMEDICINA) Y SISTEMA DE VIDEOCONFERENCIA; ADEMAS DE OTROS ACTIVOS EN NUEVE ESTABLECIMIENTOS DE SALUD I.4, ESTABLECIMIENTOS DE SALUD I.3 DISTRITO DE ABANCAY, PROVINCIA ABANCAY, DEPARTAMENTO APURIMAC</t>
  </si>
  <si>
    <t>2509316: ADQUISICION DE TELEVISOR (TELEMEDICINA), COMPUTADORA (TELEMEDICINA), IMPRESORA MULTIFUNCIONAL (TELEMEDICINA) Y SISTEMA DE VIDEOCONFERENCIA; ADEMAS DE OTROS ACTIVOS EN NUEVE ESTABLECIMIENTOS DE SALUD I.4, ESTABLECIMIENTOS DE SALUD I.3 EN LA LOCALIDAD AREQUIPA, DISTRITO DE AREQUIPA, PROVINCIA AREQUIPA, DEPARTAMENTO AREQUIPA</t>
  </si>
  <si>
    <t>2509318: ADQUISICION DE TELEVISOR (TELEMEDICINA), COMPUTADORA (TELEMEDICINA), IMPRESORA MULTIFUNCIONAL (TELEMEDICINA) Y SISTEMA DE VIDEOCONFERENCIA; ADEMAS DE OTROS ACTIVOS EN DIECISEIS ESTABLECIMIENTOS DE SALUD I.4, ESTABLECIMIENTOS DE SALUD I.3 EN LA LOCALIDAD AREQUIPA, DISTRITO DE AREQUIPA, PROVINCIA AREQUIPA, DEPARTAMENTO AREQUIPA</t>
  </si>
  <si>
    <t>2509322: ADQUISICION DE TELEVISOR (TELEMEDICINA), COMPUTADORA (TELEMEDICINA), IMPRESORA MULTIFUNCIONAL (TELEMEDICINA) Y SISTEMA DE VIDEOCONFERENCIA; ADEMAS DE OTROS ACTIVOS EN DOCE ESTABLECIMIENTOS DE SALUD I.3 DISTRITO DE ICA, PROVINCIA ICA, DEPARTAMENTO ICA</t>
  </si>
  <si>
    <t>2509329: ADQUISICION DE TELEVISOR (TELEMEDICINA), COMPUTADORA (TELEMEDICINA), IMPRESORA MULTIFUNCIONAL (TELEMEDICINA) Y SISTEMA DE VIDEOCONFERENCIA; ADEMAS DE OTROS ACTIVOS EN DOCE ESTABLECIMIENTOS DE SALUD I.4, ESTABLECIMIENTOS DE SALUD I.3 DISTRITO DE JUNIN, PROVINCIA JUNIN, DEPARTAMENTO JUNIN</t>
  </si>
  <si>
    <t>2509332: ADQUISICION DE TELEVISOR (TELEMEDICINA), COMPUTADORA (TELEMEDICINA), IMPRESORA MULTIFUNCIONAL (TELEMEDICINA) Y SISTEMA DE VIDEOCONFERENCIA; ADEMAS DE OTROS ACTIVOS EN TRECE ESTABLECIMIENTOS DE SALUD I.4, ESTABLECIMIENTOS DE SALUD I.3 DISTRITO DE JUNIN, PROVINCIA JUNIN, DEPARTAMENTO JUNIN</t>
  </si>
  <si>
    <t>2509337: ADQUISICION DE TELEVISOR (TELEMEDICINA), COMPUTADORA (TELEMEDICINA), IMPRESORA MULTIFUNCIONAL (TELEMEDICINA) Y SISTEMA DE VIDEOCONFERENCIA; ADEMAS DE OTROS ACTIVOS EN VEINTIUN ESTABLECIMIENTOS DE SALUD I.4, ESTABLECIMIENTOS DE SALUD I.3 DISTRITO DE AYACUCHO, PROVINCIA HUAMANGA, DEPARTAMENTO AYACUCHO</t>
  </si>
  <si>
    <t>2509338: ADQUISICION DE TELEVISOR (TELEMEDICINA), COMPUTADORA (TELEMEDICINA), IMPRESORA MULTIFUNCIONAL (TELEMEDICINA) Y SISTEMA DE VIDEOCONFERENCIA; ADEMAS DE OTROS ACTIVOS EN ONCE ESTABLECIMIENTOS DE SALUD I.4, ESTABLECIMIENTOS DE SALUD I.3 DISTRITO DE CAJAMARCA, PROVINCIA CAJAMARCA, DEPARTAMENTO CAJAMARCA</t>
  </si>
  <si>
    <t>2509339: ADQUISICION DE TELEVISOR (TELEMEDICINA), COMPUTADORA (TELEMEDICINA), IMPRESORA MULTIFUNCIONAL (TELEMEDICINA) Y SISTEMA DE VIDEOCONFERENCIA; ADEMAS DE OTROS ACTIVOS EN CATORCE ESTABLECIMIENTOS DE SALUD I.4, ESTABLECIMIENTOS DE SALUD I.3 DISTRITO DE CAJAMARCA, PROVINCIA CAJAMARCA, DEPARTAMENTO CAJAMARCA</t>
  </si>
  <si>
    <t>2509340: ADQUISICION DE TELEVISOR (TELEMEDICINA), COMPUTADORA (TELEMEDICINA), IMPRESORA MULTIFUNCIONAL (TELEMEDICINA) Y SISTEMA DE VIDEOCONFERENCIA; ADEMAS DE OTROS ACTIVOS EN SIETE ESTABLECIMIENTOS DE SALUD I.4, ESTABLECIMIENTOS DE SALUD I.2 EN LA LOCALIDAD CALLAO, DISTRITO DE CALLAO, PROVINCIA PROVINCIA CONSTITUCIONAL DEL CALLAO, DEPARTAMENTO CALLAO</t>
  </si>
  <si>
    <t>2509341: ADQUISICION DE TELEVISOR (TELEMEDICINA), COMPUTADORA (TELEMEDICINA), IMPRESORA MULTIFUNCIONAL (TELEMEDICINA) Y SISTEMA DE VIDEOCONFERENCIA; ADEMAS DE OTROS ACTIVOS EN SIETE ESTABLECIMIENTOS DE SALUD I.4, ESTABLECIMIENTOS DE SALUD I.2, ESTABLECIMIENTOS DE SALUD I.3 EN LA LOCALIDAD CALLAO, DISTRITO DE CALLAO, PROVINCIA PROVINCIA CONSTITUCIONAL DEL CALLAO, DEPARTAMENTO CALLAO</t>
  </si>
  <si>
    <t>2509342: ADQUISICION DE TELEVISOR (TELEMEDICINA), COMPUTADORA (TELEMEDICINA), IMPRESORA MULTIFUNCIONAL (TELEMEDICINA) Y SISTEMA DE VIDEOCONFERENCIA; ADEMAS DE OTROS ACTIVOS EN ONCE ESTABLECIMIENTOS DE SALUD I.4, ESTABLECIMIENTOS DE SALUD I.2, ESTABLECIMIENTOS DE SALUD I.3 EN LA LOCALIDAD CALLAO, DISTRITO DE CALLAO, PROVINCIA PROVINCIA CONSTITUCIONAL DEL CALLAO, DEPARTAMENTO CALLAO</t>
  </si>
  <si>
    <t>2509343: ADQUISICION DE TELEVISOR (TELEMEDICINA), COMPUTADORA (TELEMEDICINA), IMPRESORA MULTIFUNCIONAL (TELEMEDICINA) Y SISTEMA DE VIDEOCONFERENCIA; ADEMAS DE OTROS ACTIVOS EN DOCE ESTABLECIMIENTOS DE SALUD I.4, ESTABLECIMIENTOS DE SALUD I.3 DISTRITO DE CUSCO, PROVINCIA CUSCO, DEPARTAMENTO CUSCO</t>
  </si>
  <si>
    <t>2509351: ADQUISICION DE TELEVISOR (TELEMEDICINA), COMPUTADORA (TELEMEDICINA), IMPRESORA MULTIFUNCIONAL (TELEMEDICINA) Y SISTEMA DE VIDEOCONFERENCIA; ADEMAS DE OTROS ACTIVOS EN TRECE ESTABLECIMIENTOS DE SALUD I.4, ESTABLECIMIENTOS DE SALUD I.3 DISTRITO DE CUSCO, PROVINCIA CUSCO, DEPARTAMENTO CUSCO</t>
  </si>
  <si>
    <t>2509352: ADQUISICION DE TELEVISOR (TELEMEDICINA), COMPUTADORA (TELEMEDICINA), IMPRESORA MULTIFUNCIONAL (TELEMEDICINA) Y SISTEMA DE VIDEOCONFERENCIA; ADEMAS DE OTROS ACTIVOS EN DOCE ESTABLECIMIENTOS DE SALUD I.4, ESTABLECIMIENTOS DE SALUD I.3 DISTRITO DE HUANCAVELICA, PROVINCIA HUANCAVELICA, DEPARTAMENTO HUANCAVELICA</t>
  </si>
  <si>
    <t>2509354: ADQUISICION DE TELEVISOR (TELEMEDICINA), COMPUTADORA (TELEMEDICINA), IMPRESORA MULTIFUNCIONAL (TELEMEDICINA) Y SISTEMA DE VIDEOCONFERENCIA; ADEMAS DE OTROS ACTIVOS EN TRECE ESTABLECIMIENTOS DE SALUD I.4, ESTABLECIMIENTOS DE SALUD I.3 DISTRITO DE HUANCAVELICA, PROVINCIA HUANCAVELICA, DEPARTAMENTO HUANCAVELICA</t>
  </si>
  <si>
    <t>2509355: ADQUISICION DE TELEVISOR (TELEMEDICINA), COMPUTADORA (TELEMEDICINA), IMPRESORA MULTIFUNCIONAL (TELEMEDICINA) Y SISTEMA DE VIDEOCONFERENCIA; ADEMAS DE OTROS ACTIVOS EN TRECE ESTABLECIMIENTOS DE SALUD I.4, ESTABLECIMIENTOS DE SALUD I.3 DISTRITO DE TRUJILLO, PROVINCIA TRUJILLO, DEPARTAMENTO LA LIBERTAD</t>
  </si>
  <si>
    <t>2509360: ADQUISICION DE TELEVISOR (TELEMEDICINA), COMPUTADORA (TELEMEDICINA), IMPRESORA MULTIFUNCIONAL (TELEMEDICINA) Y SISTEMA DE VIDEOCONFERENCIA; ADEMAS DE OTROS ACTIVOS EN TRECE ESTABLECIMIENTOS DE SALUD I.2, ESTABLECIMIENTOS DE SALUD I.3 DISTRITO DE ILO, PROVINCIA ILO, DEPARTAMENTO MOQUEGUA</t>
  </si>
  <si>
    <t>2509361: ADQUISICION DE TELEVISOR (TELEMEDICINA), COMPUTADORA (TELEMEDICINA), IMPRESORA MULTIFUNCIONAL (TELEMEDICINA) Y SISTEMA DE VIDEOCONFERENCIA; ADEMAS DE OTROS ACTIVOS EN TRECE ESTABLECIMIENTOS DE SALUD I.4, ESTABLECIMIENTOS DE SALUD I.3 DISTRITO DE LAMBAYEQUE, PROVINCIA LAMBAYEQUE, DEPARTAMENTO LAMBAYEQUE</t>
  </si>
  <si>
    <t>2509366: ADQUISICION DE TELEVISOR (TELEMEDICINA), COMPUTADORA (TELEMEDICINA), IMPRESORA MULTIFUNCIONAL (TELEMEDICINA) Y SISTEMA DE VIDEOCONFERENCIA; ADEMAS DE OTROS ACTIVOS EN VEINTIUN ESTABLECIMIENTOS DE SALUD I.4, ESTABLECIMIENTOS DE SALUD I.3 DISTRITO DE SIMON BOLIVAR, PROVINCIA PASCO, DEPARTAMENTO PASCO</t>
  </si>
  <si>
    <t>2509371: ADQUISICION DE TELEVISOR (TELEMEDICINA), COMPUTADORA (TELEMEDICINA), IMPRESORA MULTIFUNCIONAL (TELEMEDICINA) Y SISTEMA DE VIDEOCONFERENCIA; ADEMAS DE OTROS ACTIVOS EN TRECE ESTABLECIMIENTOS DE SALUD I.4, ESTABLECIMIENTOS DE SALUD I.3 DISTRITO DE PIURA, PROVINCIA PIURA, DEPARTAMENTO PIURA</t>
  </si>
  <si>
    <t>2509380: ADQUISICION DE TELEVISOR (TELEMEDICINA), COMPUTADORA (TELEMEDICINA), IMPRESORA MULTIFUNCIONAL (TELEMEDICINA) Y SISTEMA DE VIDEOCONFERENCIA; ADEMAS DE OTROS ACTIVOS EN TRECE ESTABLECIMIENTOS DE SALUD I.3 DISTRITO DE LAMBAYEQUE, PROVINCIA LAMBAYEQUE, DEPARTAMENTO LAMBAYEQUE</t>
  </si>
  <si>
    <t>2509386: ADQUISICION DE TELEVISOR (TELEMEDICINA), COMPUTADORA (TELEMEDICINA), IMPRESORA MULTIFUNCIONAL (TELEMEDICINA) Y SISTEMA DE VIDEOCONFERENCIA; ADEMAS DE OTROS ACTIVOS EN DOCE ESTABLECIMIENTOS DE SALUD I.4, ESTABLECIMIENTOS DE SALUD I.3 DISTRITO DE PIURA, PROVINCIA PIURA, DEPARTAMENTO PIURA</t>
  </si>
  <si>
    <t>2509395: ADQUISICION DE TELEVISOR (TELEMEDICINA), COMPUTADORA (TELEMEDICINA), IMPRESORA MULTIFUNCIONAL (TELEMEDICINA) Y SISTEMA DE VIDEOCONFERENCIA; ADEMAS DE OTROS ACTIVOS EN QUINCE ESTABLECIMIENTOS DE SALUD I.4, ESTABLECIMIENTOS DE SALUD I.3 DISTRITO DE PUNO, PROVINCIA PUNO, DEPARTAMENTO PUNO</t>
  </si>
  <si>
    <t>2509397: ADQUISICION DE TELEVISOR (TELEMEDICINA), COMPUTADORA (TELEMEDICINA), IMPRESORA MULTIFUNCIONAL (TELEMEDICINA) Y SISTEMA DE VIDEOCONFERENCIA; ADEMAS DE OTROS ACTIVOS EN DOCE ESTABLECIMIENTOS DE SALUD I.3 EN LA LOCALIDAD LIMA, DISTRITO DE LIMA, PROVINCIA LIMA, DEPARTAMENTO LIMA</t>
  </si>
  <si>
    <t>2509403: ADQUISICION DE SISTEMA MAPA, TELEVISOR (TELEMEDICINA), COMPUTADORA (TELEMEDICINA) Y IMPRESORA MULTIFUNCIONAL (TELEMEDICINA); ADEMAS DE OTROS ACTIVOS EN TRECE ESTABLECIMIENTOS DE SALUD I.3 EN LA LOCALIDAD LIMA, DISTRITO DE LIMA, PROVINCIA LIMA, DEPARTAMENTO LIMA</t>
  </si>
  <si>
    <t>2509405: ADQUISICION DE TELEVISOR (TELEMEDICINA), COMPUTADORA (TELEMEDICINA), IMPRESORA MULTIFUNCIONAL (TELEMEDICINA) Y SISTEMA DE VIDEOCONFERENCIA; ADEMAS DE OTROS ACTIVOS EN DIEZ ESTABLECIMIENTOS DE SALUD I.4, ESTABLECIMIENTOS DE SALUD I.3 DISTRITO DE PUNO, PROVINCIA PUNO, DEPARTAMENTO PUNO</t>
  </si>
  <si>
    <t>2509408: ADQUISICION DE TELEVISOR (TELEMEDICINA), COMPUTADORA (TELEMEDICINA), IMPRESORA MULTIFUNCIONAL (TELEMEDICINA) Y SISTEMA DE VIDEOCONFERENCIA; ADEMAS DE OTROS ACTIVOS EN CATORCE ESTABLECIMIENTOS DE SALUD I.4, ESTABLECIMIENTOS DE SALUD I.3 DISTRITO DE MOYOBAMBA, PROVINCIA MOYOBAMBA, DEPARTAMENTO SAN MARTIN</t>
  </si>
  <si>
    <t>2509412: ADQUISICION DE TELEVISOR (TELEMEDICINA), COMPUTADORA (TELEMEDICINA), IMPRESORA MULTIFUNCIONAL (TELEMEDICINA) Y SISTEMA DE VIDEOCONFERENCIA; ADEMAS DE OTROS ACTIVOS EN ONCE ESTABLECIMIENTOS DE SALUD I.3 EN LA LOCALIDAD LIMA, DISTRITO DE LIMA, PROVINCIA LIMA, DEPARTAMENTO LIMA</t>
  </si>
  <si>
    <t>2509419: ADQUISICION DE TELEVISOR (TELEMEDICINA), COMPUTADORA (TELEMEDICINA), IMPRESORA MULTIFUNCIONAL (TELEMEDICINA) Y SISTEMA DE VIDEOCONFERENCIA; ADEMAS DE OTROS ACTIVOS EN DIEZ ESTABLECIMIENTOS DE SALUD I.3 EN LA LOCALIDAD LIMA, DISTRITO DE LIMA, PROVINCIA LIMA, DEPARTAMENTO LIMA</t>
  </si>
  <si>
    <t>2509420: ADQUISICION DE TELEVISOR (TELEMEDICINA), COMPUTADORA (TELEMEDICINA), IMPRESORA MULTIFUNCIONAL (TELEMEDICINA) Y SISTEMA DE VIDEOCONFERENCIA; ADEMAS DE OTROS ACTIVOS EN OCHO ESTABLECIMIENTOS DE SALUD I.4, ESTABLECIMIENTOS DE SALUD I.3 EN LA LOCALIDAD VITARTE, DISTRITO DE ATE, PROVINCIA LIMA, DEPARTAMENTO LIMA</t>
  </si>
  <si>
    <t>2509423: ADQUISICION DE TELEVISOR (TELEMEDICINA), COMPUTADORA (TELEMEDICINA), IMPRESORA MULTIFUNCIONAL (TELEMEDICINA) Y SISTEMA DE VIDEOCONFERENCIA; ADEMAS DE OTROS ACTIVOS EN DIECISEIS ESTABLECIMIENTOS DE SALUD I.4, ESTABLECIMIENTOS DE SALUD I.3 EN LA LOCALIDAD VITARTE, DISTRITO DE ATE, PROVINCIA LIMA, DEPARTAMENTO LIMA</t>
  </si>
  <si>
    <t>2509431: ADQUISICION DE TELEVISOR (TELEMEDICINA), COMPUTADORA (TELEMEDICINA), IMPRESORA MULTIFUNCIONAL (TELEMEDICINA) Y SISTEMA DE VIDEOCONFERENCIA; ADEMAS DE OTROS ACTIVOS EN DOCE ESTABLECIMIENTOS DE SALUD I.4, ESTABLECIMIENTOS DE SALUD I.2, ESTABLECIMIENTOS DE SALUD I.3 DISTRITO DE MOYOBAMBA, PROVINCIA MOYOBAMBA, DEPARTAMENTO SAN MARTIN</t>
  </si>
  <si>
    <t>2509436: ADQUISICION DE TELEVISOR (TELEMEDICINA), COMPUTADORA (TELEMEDICINA), IMPRESORA MULTIFUNCIONAL (TELEMEDICINA) Y SISTEMA DE VIDEOCONFERENCIA; ADEMAS DE OTROS ACTIVOS EN ONCE ESTABLECIMIENTOS DE SALUD I.4, ESTABLECIMIENTOS DE SALUD I.2, ESTABLECIMIENTOS DE SALUD I.3 DISTRITO DE TACNA, PROVINCIA TACNA, DEPARTAMENTO TACNA</t>
  </si>
  <si>
    <t>2509438: ADQUISICION DE TELEVISOR (TELEMEDICINA), COMPUTADORA (TELEMEDICINA), IMPRESORA MULTIFUNCIONAL (TELEMEDICINA) Y SISTEMA DE VIDEOCONFERENCIA; ADEMAS DE OTROS ACTIVOS EN ONCE ESTABLECIMIENTOS DE SALUD I.4, ESTABLECIMIENTOS DE SALUD I.3 EN LA LOCALIDAD INDEPENDENCIA, DISTRITO DE INDEPENDENCIA, PROVINCIA LIMA, DEPARTAMENTO LIMA</t>
  </si>
  <si>
    <t>2509440: ADQUISICION DE TELEVISOR (TELEMEDICINA), COMPUTADORA (TELEMEDICINA), IMPRESORA MULTIFUNCIONAL (TELEMEDICINA) Y SISTEMA DE VIDEOCONFERENCIA; ADEMAS DE OTROS ACTIVOS EN DOCE ESTABLECIMIENTOS DE SALUD I.4, ESTABLECIMIENTOS DE SALUD I.2, ESTABLECIMIENTOS DE SALUD I.3 DISTRITO DE TACNA, PROVINCIA TACNA, DEPARTAMENTO TACNA</t>
  </si>
  <si>
    <t>2509442: ADQUISICION DE TELEVISOR (TELEMEDICINA), COMPUTADORA (TELEMEDICINA), IMPRESORA MULTIFUNCIONAL (TELEMEDICINA) Y SISTEMA DE VIDEOCONFERENCIA; ADEMAS DE OTROS ACTIVOS EN DOCE ESTABLECIMIENTOS DE SALUD I.4, ESTABLECIMIENTOS DE SALUD I.2, ESTABLECIMIENTOS DE SALUD I.3 EN LA LOCALIDAD INDEPENDENCIA, DISTRITO DE INDEPENDENCIA, PROVINCIA LIMA, DEPARTAMENTO LIMA</t>
  </si>
  <si>
    <t>2509444: ADQUISICION DE TELEVISOR (TELEMEDICINA), COMPUTADORA (TELEMEDICINA), IMPRESORA MULTIFUNCIONAL (TELEMEDICINA) Y SISTEMA DE VIDEOCONFERENCIA; ADEMAS DE OTROS ACTIVOS EN DIEZ ESTABLECIMIENTOS DE SALUD I.2, ESTABLECIMIENTOS DE SALUD I.3 DISTRITO DE TUMBES, PROVINCIA TUMBES, DEPARTAMENTO TUMBES</t>
  </si>
  <si>
    <t>2509445: ADQUISICION DE TELEVISOR (TELEMEDICINA), COMPUTADORA (TELEMEDICINA), IMPRESORA MULTIFUNCIONAL (TELEMEDICINA) Y SISTEMA DE VIDEOCONFERENCIA; ADEMAS DE OTROS ACTIVOS EN ONCE ESTABLECIMIENTOS DE SALUD I.4, ESTABLECIMIENTOS DE SALUD I.2, ESTABLECIMIENTOS DE SALUD I.3 DISTRITO DE TUMBES, PROVINCIA TUMBES, DEPARTAMENTO TUMBES</t>
  </si>
  <si>
    <t>2509446: ADQUISICION DE TELEVISOR (TELEMEDICINA), COMPUTADORA (TELEMEDICINA), IMPRESORA MULTIFUNCIONAL (TELEMEDICINA) Y SISTEMA DE VIDEOCONFERENCIA; ADEMAS DE OTROS ACTIVOS EN DOCE ESTABLECIMIENTOS DE SALUD I.4, ESTABLECIMIENTOS DE SALUD I.3 EN LA LOCALIDAD BARRANCO, DISTRITO DE BARRANCO, PROVINCIA LIMA, DEPARTAMENTO LIMA</t>
  </si>
  <si>
    <t>2509447: ADQUISICION DE TELEVISOR (TELEMEDICINA), COMPUTADORA (TELEMEDICINA), IMPRESORA MULTIFUNCIONAL (TELEMEDICINA) Y SISTEMA DE VIDEOCONFERENCIA; ADEMAS DE OTROS ACTIVOS EN TRECE ESTABLECIMIENTOS DE SALUD I.4, ESTABLECIMIENTOS DE SALUD I.3 EN LA LOCALIDAD BARRANCO, DISTRITO DE BARRANCO, PROVINCIA LIMA, DEPARTAMENTO LIMA</t>
  </si>
  <si>
    <t>2509449: ADQUISICION DE TELEVISOR (TELEMEDICINA), COMPUTADORA (TELEMEDICINA), IMPRESORA MULTIFUNCIONAL (TELEMEDICINA) Y SISTEMA DE VIDEOCONFERENCIA; ADEMAS DE OTROS ACTIVOS EN DIEZ ESTABLECIMIENTOS DE SALUD I.4, ESTABLECIMIENTOS DE SALUD I.2, ESTABLECIMIENTOS DE SALUD I.3 DISTRITO DE YARINACOCHA, PROVINCIA CORONEL PORTILLO, DEPARTAMENTO UCAYALI</t>
  </si>
  <si>
    <t>2509452: ADQUISICION DE TELEVISOR (TELEMEDICINA), COMPUTADORA (TELEMEDICINA), IMPRESORA MULTIFUNCIONAL (TELEMEDICINA) Y SISTEMA DE VIDEOCONFERENCIA; ADEMAS DE OTROS ACTIVOS EN DIEZ ESTABLECIMIENTOS DE SALUD I.2, ESTABLECIMIENTOS DE SALUD I.3 DISTRITO DE YARINACOCHA, PROVINCIA CORONEL PORTILLO, DEPARTAMENTO UCAYALI</t>
  </si>
  <si>
    <t>2462000: REFORZAMIENTO ESTRUCTURAL DE BLOQUE DE INFRAESTRUCTURA; EN EL(LA) EESS INSTITUTO NACIONAL DE ENFERMEDADES NEOPLASICAS - SURQUILLO EN LA LOCALIDAD SURQUILLO, DISTRITO DE SURQUILLO, PROVINCIA LIMA, DEPARTAMENTO LIMA</t>
  </si>
  <si>
    <t>2183907: MEJORAMIENTO Y AMPLIACION DE LOS SERVICIOS DE SALUD DEL HOSPITAL QUILLABAMBA DISTRITO DE SANTA ANA, PROVINCIA DE LA CONVENCION Y DEPARTAMENTO DE CUSCO</t>
  </si>
  <si>
    <t>2520497: ADQUISICION DE EQUIPO PARA TERAPIA DE ALTO FLUJO; EN EL(LA) EESS DIRECCION GENERAL DE OPERACIONES EN SALUD - EN LA LOCALIDAD LIMA, DISTRITO DE LIMA, PROVINCIA LIMA, DEPARTAMENTO LIMA</t>
  </si>
  <si>
    <t>2520781: ADQUISICION DE PLANTA GENERADORA DE OXIGENO MEDICINAL Y GRUPO ELECTROGENO; EN EL(LA) EESS DIRECCION GENERAL DE OPERACIONES EN SALUD - EN LA LOCALIDAD JESUS MARIA, DISTRITO DE JESUS MARIA, PROVINCIA LIMA, DEPARTAMENTO LIMA</t>
  </si>
  <si>
    <t>2194935: MEJORAMIENTO DE LOS SERVICIOS DE SALUD DEL HOSPITAL DE HUARMEY, DISTRITO DE HUARMEY, PROVINCIA DE HUARMEY-REGION ANCASH</t>
  </si>
  <si>
    <t>2286124: MEJORAMIENTO DE LOS SERVICIOS DE SALUD DEL ESTABLECIMIENTO DE SALUD HUARI, DISTRITO Y PROVINCIA DE HUARI DEPARTAMENTO DE ANCASH</t>
  </si>
  <si>
    <t>2327370: MEJORAMIENTO DE LA CAPACIDAD RESOLUTIVA DE LOS ESTABLECIMIENTOS DE SALUD DE LA PROVINCIA DE CHUMBIVILCAS, MEDIANTE LA INSTALACION DE SERVICIOS DE ATENCION PRE-HOSPITALARIA Y TELESALUD, EN EL MARCO DE LAS RIAPS. DEPARTAMENTO DE CUSCO</t>
  </si>
  <si>
    <t>2425167: RENOVACION DE SUBESTACION; EN EL(LA) EESS INSTITUTO NACIONAL DE ENFERMEDADES NEOPLASICAS - SURQUILLO EN LA LOCALIDAD SURQUILLO, DISTRITO DE SURQUILLO, PROVINCIA LIMA, DEPARTAMENTO LIMA</t>
  </si>
  <si>
    <t>2495555: RENOVACION DE RESERVORIO; EN EL(LA) EESS INSTITUTO NACIONAL DE ENFERMEDADES NEOPLASICAS - SURQUILLO EN LA LOCALIDAD SURQUILLO, DISTRITO DE SURQUILLO, PROVINCIA LIMA, DEPARTAMENTO LIMA</t>
  </si>
  <si>
    <t>Unidad Ejecutora 149-1734: PROGRAMA DE CREACIÓN DE REDES INTEGRADAS EN SALUD</t>
  </si>
  <si>
    <t>2063067: NUEVO INSTITUTO NACIONAL DE SALUD DEL NIÑO, INSN, TERCER NIVEL DE ATENCION, 8VO NIVEL DE COMPLEJIDAD, CATEGORIA III-2, LIMA -PERU</t>
  </si>
  <si>
    <t>Ppto. Ejecución Acumulada al 2021</t>
  </si>
  <si>
    <t>Ppto. 2022                    (PIM)</t>
  </si>
  <si>
    <t>AÑO 2022</t>
  </si>
  <si>
    <t>Ppto. Ejecución acumulada 2022</t>
  </si>
  <si>
    <r>
      <t xml:space="preserve">Año de Ejecución: </t>
    </r>
    <r>
      <rPr>
        <b/>
        <sz val="10"/>
        <rFont val="Arial"/>
        <family val="2"/>
      </rPr>
      <t>2022</t>
    </r>
  </si>
  <si>
    <t>2540498: ADQUISICION DE MONITOR MULTI PARAMETRO, INCUBADORA NEONATAL, VENTILADOR PULMONAR Y ASPIRADORA DE SECRECIONES; ADEMAS DE OTROS ACTIVOS EN EL(LA) EESS DIRECCION GENERAL DE OPERACIONES EN SALUD - EN LA LOCALIDAD JESUS MARIA, DISTRITO DE JESUS MARIA, PROVINCIA LIMA, DEPARTAMENTO LIMA</t>
  </si>
  <si>
    <t>2540692: ADQUISICION DE EQUIPO PARA TERAPIA DE ALTO FLUJO; EN EL(LA) EESS DIRECCION GENERAL DE OPERACIONES EN SALUD - EN LA LOCALIDAD JESUS MARIA, DISTRITO DE JESUS MARIA, PROVINCIA LIMA, DEPARTAMENTO LIMA</t>
  </si>
  <si>
    <t>2462622: ADQUISICION DE SISTEMA DE TECNOLOGIA, INFORMACION Y COMUNICACION; EN EL(LA) ESTABLECIMIENTOS DE SALUD DE LA DIRIS LIMA ESTE DISTRITO DE EL AGUSTINO, PROVINCIA LIMA, DEPARTAMENTO LIMA</t>
  </si>
  <si>
    <t>2462766: ADQUISICION DE SISTEMA DE TECNOLOGIA, INFORMACION Y COMUNICACION; EN EL(LA) DIRIS LIMA NORTE EN LA LOCALIDAD INDEPENDENCIA, DISTRITO DE INDEPENDENCIA, PROVINCIA LIMA, DEPARTAMENTO LIMA</t>
  </si>
  <si>
    <t>2462819: ADQUISICION DE SISTEMA DE TECNOLOGIA, INFORMACION Y COMUNICACION; EN EL(LA) DIRECCION DE REDES INTEGRADAS DE SALUD LIMA SUR EN LA LOCALIDAD BARRANCO, DISTRITO DE BARRANCO, PROVINCIA LIMA, DEPARTAMENTO LIMA</t>
  </si>
  <si>
    <t>2463061: ADQUISICION DE SISTEMA DE TECNOLOGIA, INFORMACION Y COMUNICACION; EN EL(LA) DIRIS LIMA CENTRO DISTRITO DE LIMA, PROVINCIA LIMA, DEPARTAMENTO LIMA</t>
  </si>
  <si>
    <t>2094709: FORTALECIMIENTO DE LA CAPACIDAD RESOLUTIVA DE LOS SERVICIOS DE SALUD DEL HOSPITAL SANTIAGO APOSTOL DE UTCUBAMBA - DIRESA AMAZONAS</t>
  </si>
  <si>
    <t>2194033: AMPLIACION Y MEJORAMIENTO DE LA CAPACIDAD RESOLUTIVA DEL PUESTO DE SALUD, NIVEL I-3 CHINCHE TINGO, LOCALIDAD DE CHINCHE TINGO, DISTRITO DE YANAHUANCA, PROVINCIA DE DANIEL ALCIDES CARRION - PASCO</t>
  </si>
  <si>
    <t>2335905: MEJORAMIENTO Y AMPLIACION DE LOS SERVICIOS DE SALUD DEL HOSPITAL DE APOYO LEONCIO PRADO DISTRITO DE HUAMACHUCO, PROVINCIA SANCHEZ CARRION - LA LIBERTAD</t>
  </si>
  <si>
    <t>2352819: MEJORAMIENTO DEL SERVICIO DE SALUD DEL ESTABLECIMIENTO DE SALUD I - 2, EN EL CENTRO POBLADO DE TACA, DEL DISTRITO DE CANARIA, PROVINCIA DE VICTOR FAJARDO - AYACUCHO</t>
  </si>
  <si>
    <t>2354818: MEJORAMIENTO DE LOS SERVICIOS DE SALUD DEL CENTRO DE SALUD I - 4 TACABAMBA - DISTRITO DE TACABAMBA - PROVINCIA DE CHOTA - REGION CAJAMARCA</t>
  </si>
  <si>
    <t>2399861: MEJORAMIENTO DEL SERVICIO DE SALUD DE CATEGORIA I-1 DE LOS PUESTOS DE SALUD DE CENTRO POBLADO DE SAN PEDRO DE CACHI - CENTRO POBLADO DE SANTIAGO DE PISCHA - DISTRITO DE SANTIAGO DE PISCHA - PROVINCIA DE HUAMANGA - REGION AYACUCHO</t>
  </si>
  <si>
    <t>2448758: MEJORAMIENTO DE LA CAPACIDAD RESOLUTIVA DE LOS ESTABLECIMIENTOS DE SALUD DE PRIMER NIVEL DE COMPLEJIDAD DE LAS LOCALIDADES DE COCHABAMBA GRANDE, SUNE GRANDE Y UCHUYSIHUIS, DISTRITO DE TINTAY PUNCU - PROVINCIA DE TAYACAJA - DEPARTAMENTO DE HUANCAVELICA</t>
  </si>
  <si>
    <t>2450018: MEJORAMIENTO DE LOS SERVICIOS DE LA PRESTACION DE LOS SERVICIOS DE SALUD DE PERCCAPAMPA, DEL CENTRO POBLADO DE PERCCAPAMPA DEL DISTRITO DE LIRCAY - PROVINCIA DE ANGARAES - DEPARTAMENTO DE HUANCAVELICA</t>
  </si>
  <si>
    <t>2451590: MEJORAMIENTO DE LOS SERVICIOS DE SALUD EN EL PUESTO DE SALUD I-2 DE LA COMUNIDAD DE NUEVO ARICA DEL DISTRITO DE BALSAPUERTO - PROVINCIA DE ALTO AMAZONAS - DEPARTAMENTO DE LORETO</t>
  </si>
  <si>
    <t>2178584: MEJORAMIENTO DE LAS AREAS TECNICAS Y AREAS DE INVESTIGACION DEL CENTRO NACIONAL DE SALUD PUBLICA DEL INSTITUTO NACIONAL DE SALUD SEDE CHORRILLOS</t>
  </si>
  <si>
    <t>2423756: ADQUISICION DE UNIDAD DE CUIDADOS INTENSIVOS; REMODELACION DE UNIDAD DE CUIDADOS INTENSIVOS; EN EL(LA) EESS INSTITUTO NACIONAL DE ENFERMEDADES NEOPLASICAS - SURQUILLO EN LA LOCALIDAD SURQUILLO, DISTRITO DE SURQUILLO, PROVINCIA LIMA, DEPARTAMENTO LIMA</t>
  </si>
  <si>
    <t>2425169: RENOVACION DE CALDERO; EN EL(LA) EESS INSTITUTO NACIONAL DE ENFERMEDADES NEOPLASICAS - SURQUILLO EN LA LOCALIDAD SURQUILLO, DISTRITO DE SURQUILLO, PROVINCIA LIMA, DEPARTAMENTO LIMA</t>
  </si>
  <si>
    <t>2426269: ADQUISICION DE MAQUINAS LAVADORAS O SECADORAS COMBINADAS TIPO LAVANDERIA Y ; REMODELACION DE PUESTOS PARA EQUIPOS DE LAVANDERIA; EN EL(LA) EESS INSTITUTO NACIONAL DE ENFERMEDADES NEOPLASICAS - SURQUILLO EN LA LOCALIDAD SURQUILLO, DISTRITO DE SURQUILLO, PROVINCIA LIMA, DEPARTAMENTO LIMA</t>
  </si>
  <si>
    <t>Ppto 2022 (PIM)</t>
  </si>
  <si>
    <t>Ejecución acumulada
Año 2022 (Devengado)</t>
  </si>
  <si>
    <t>2088781: FORTALECIMIENTO DE LA ATENCION DE LOS SERVICIOS DE EMERGENCIAS Y SERVICIOS ESPECIALIZADOS - NUEVO HOSPITAL DE LIMA ESTE - VITARTE</t>
  </si>
  <si>
    <t>2094808: MEJORAMIENTO DE LA CAPACIDAD RESOLUTIVA DE LOS SERVICIOS DE SALUD DEL HOSPITAL ANTONIO LORENA NIVEL III-1-CUSCO</t>
  </si>
  <si>
    <t>2469195: MEJORAMIENTO Y AMPLIACION DE LOS SERVICIOS DE SALUD DEL ESTABLECIMIENTO DE SALUD NUEVO ANDOAS, DISTRITO DE ANDOAS - PROVINCIA DE DATEM DEL MARAÑON - DEPARTAMENTO DE LORETO</t>
  </si>
  <si>
    <t>2474925: MEJORAMIENTO Y AMPLIACION DE LOS SERVICIOS DE SALUD DEL ESTABLECIMIENTO DE SALUD 12 DE OCTUBRE, LOCALIDAD 12 DE OCTUBRE DEL DISTRITO DE TIGRE - PROVINCIA DE LORETO - DEPARTAMENTO DE LORETO</t>
  </si>
  <si>
    <t>2475091: CREACION DE LOS SERVICIOS DE SALUD DEL PRIMER NIVEL DE COMPLEJIDAD EN LA COMUNIDAD NATIVA DE MAYURIAGA MAYURIAGA DEL DISTRITO DE MORONA - PROVINCIA DE DATEM DEL MARAÑON - DEPARTAMENTO DE LORETO</t>
  </si>
  <si>
    <t>2475435: MEJORAMIENTO Y AMPLIACION DE LOS SERVICIOS DE SALUD DEL ESTABLECIMIENTO DE SALUD ALIANZA CRISTIANA DEL DISTRITO DE ANDOAS - PROVINCIA DE DATEM DEL MARAÑON - DEPARTAMENTO DE LORETO</t>
  </si>
  <si>
    <t>2479465: MEJORAMIENTO Y AMPLIACION DE LOS SERVICIOS DE SALUD DEL PUESTO DE SALUD NUEVA JERUSALEN DISTRITO DE TROMPETEROS - PROVINCIA DE LORETO - DEPARTAMENTO DE LORETO</t>
  </si>
  <si>
    <t>2479733: CREACION DE LOS SERVICIOS DE SALUD DEL PRIMER NIVEL DE COMPLEJIDAD EN LA COMUNIDAD NATIVA DE LA PETROLERA, DISTRITO DE URARINAS - PROVINCIA DE LORETO - DEPARTAMENTO DE LORETO</t>
  </si>
  <si>
    <t>2479767: MEJORAMIENTO DEL SERVICIO DE SALUD DEL PUESTO DE SALUD PAMPA HERMOSA DE TROMPETEROS, DISTRITO DE TROMPETEROS - PROVINCIA DE LORETO - DEPARTAMENTO DE LORETO</t>
  </si>
  <si>
    <t>2479930: CREACION DE LOS SERVICIOS DE SALUD DEL PRIMER NIVEL DE COMPLEJIDAD EN LA COMUNIDAD NATIVA ANTIOQUIA DEL DISTRITO DE TROMPETEROS - PROVINCIA DE LORETO - DEPARTAMENTO DE LORETO</t>
  </si>
  <si>
    <t>2498098: ADQUISICION DE MODULO DE ATENCION TEMPORAL, ELECTROCARDIOGRAFO, BOMBA DE INFUSION Y COCHE DE PARO EQUIPADO; ADEMAS DE OTROS ACTIVOS EN EL(LA) EESS REGIONAL DE ICA - ICA DISTRITO DE ICA, PROVINCIA ICA, DEPARTAMENTO ICA</t>
  </si>
  <si>
    <t>2521713: CREACION DE LOS SERVICIOS DE SALUD BASICOS EN LA COMUNIDAD NATIVA NUEVA ALIANZA DEL DISTRITO DE URARINAS - PROVINCIA DE LORETO - DEPARTAMENTO DE LORETO</t>
  </si>
  <si>
    <t xml:space="preserve">   149-1734: PROGRAMA DE CREACIÓN DE REDES INTEGRADAS EN SALUD</t>
  </si>
  <si>
    <t>2484812: ADQUISICION DE MONITOR DE FUNCIONES VITALES, VENTILADOR MECANICO, VENTILADOR DE TRANSPORTE Y DESFIBRILADOR; ADEMAS DE OTROS ACTIVOS EN EL(LA) EESS HOSPITAL CARLOS LANFRANCO LA HOZ - PUENTE PIEDRA EN LA LOCALIDAD PUENTE PIEDRA, DISTRITO DE PUENTE PIEDRA, PROVINCIA LIMA, DEPARTAMENTO LIMA</t>
  </si>
  <si>
    <t>2484814: ADQUISICION DE MONITOR DE FUNCIONES VITALES, VENTILADOR MECANICO, VENTILADOR DE TRANSPORTE Y DESFIBRILADOR; ADEMAS DE OTROS ACTIVOS EN EL(LA) EESS HOSPITAL REGIONAL HERMILIO VALDIZAN - HUANUCO DISTRITO DE HUANUCO, PROVINCIA HUANUCO, DEPARTAMENTO HUANUCO</t>
  </si>
  <si>
    <t>2484818: ADQUISICION DE MONITOR DE FUNCIONES VITALES, VENTILADOR MECANICO, VENTILADOR DE TRANSPORTE Y DESFIBRILADOR; ADEMAS DE OTROS ACTIVOS EN EL(LA) EESS ANTONIO LORENA DEL CUSCO - SANTIAGO DISTRITO DE SANTIAGO, PROVINCIA CUSCO, DEPARTAMENTO CUSCO</t>
  </si>
  <si>
    <t>2484819: ADQUISICION DE MONITOR DE FUNCIONES VITALES, VENTILADOR MECANICO, VENTILADOR DE TRANSPORTE Y DESFIBRILADOR; ADEMAS DE OTROS ACTIVOS EN EL(LA) EESS ELEAZAR GUZMAN BARRON - NUEVO CHIMBOTE DISTRITO DE NUEVO CHIMBOTE, PROVINCIA SANTA, DEPARTAMENTO ANCASH</t>
  </si>
  <si>
    <t>2484820: ADQUISICION DE MONITOR DE FUNCIONES VITALES, VENTILADOR MECANICO, VENTILADOR DE TRANSPORTE Y DESFIBRILADOR; ADEMAS DE OTROS ACTIVOS EN EL(LA) EESS REGIONAL DE ICA - ICA DISTRITO DE ICA, PROVINCIA ICA, DEPARTAMENTO ICA</t>
  </si>
  <si>
    <t>2484822: ADQUISICION DE MONITOR DE FUNCIONES VITALES, VENTILADOR MECANICO, VENTILADOR DE TRANSPORTE Y DESFIBRILADOR; ADEMAS DE OTROS ACTIVOS EN EL(LA) EESS CARLOS MONJE MEDRANO - JULIACA DISTRITO DE JULIACA, PROVINCIA SAN ROMAN, DEPARTAMENTO PUNO</t>
  </si>
  <si>
    <t>2484833: ADQUISICION DE MONITOR DE FUNCIONES VITALES, VENTILADOR MECANICO, VENTILADOR DE TRANSPORTE Y DESFIBRILADOR; ADEMAS DE OTROS ACTIVOS EN EL(LA) EESS HOSPITAL NACIONAL HIPOLITO UNANUE - EL AGUSTINO EN LA LOCALIDAD EL AGUSTINO, DISTRITO DE EL AGUSTINO, PROVINCIA LIMA, DEPARTAMENTO LIMA</t>
  </si>
  <si>
    <t>2484834: ADQUISICION DE MONITOR DE FUNCIONES VITALES, MONITOR DE FUNCIONES VITALES, MONITOR DE FUNCIONES VITALES Y VENTILADOR MECANICO; ADEMAS DE OTROS ACTIVOS EN EL(LA) EESS HOSPITAL DE LA AMISTAD PERU - COREA SANTA ROSA II-2 - VEINTISEIS DE OCTUBRE DISTRITO DE VEINTISEIS DE OCTUBRE, PROVINCIA PIURA, DEPARTAMENTO PIURA</t>
  </si>
  <si>
    <t>2484839: ADQUISICION DE MONITOR DE FUNCIONES VITALES, VENTILADOR MECANICO, VENTILADOR DE TRANSPORTE Y DESFIBRILADOR; ADEMAS DE OTROS ACTIVOS EN EL(LA) EESS HOSPITAL REGIONAL DOCENTE CLINICO QUIRURGICO DANIEL ALCIDES CARRION DE HUANCAYO - HUANCAYO DISTRITO DE HUANCAYO, PROVINCIA HUANCAYO, DEPARTAMENTO JUNIN</t>
  </si>
  <si>
    <t>2484841: ADQUISICION DE MONITOR DE FUNCIONES VITALES, VENTILADOR MECANICO, VENTILADOR DE TRANSPORTE Y DESFIBRILADOR; ADEMAS DE OTROS ACTIVOS EN EL(LA) EESS HOSPITAL HIPOLITO UNANUE DE TACNA - TACNA DISTRITO DE TACNA, PROVINCIA TACNA, DEPARTAMENTO TACNA</t>
  </si>
  <si>
    <t>2484842: ADQUISICION DE MONITOR DE FUNCIONES VITALES, MONITOR DE FUNCIONES VITALES, MONITOR DE FUNCIONES VITALES Y VENTILADOR MECANICO; ADEMAS DE OTROS ACTIVOS EN EL(LA) EESS INSTITUTO NACIONAL MATERNO PERINATAL - LIMA EN LA LOCALIDAD LIMA, DISTRITO DE LIMA, PROVINCIA LIMA, DEPARTAMENTO LIMA</t>
  </si>
  <si>
    <t>2484843: ADQUISICION DE MONITOR DE FUNCIONES VITALES, VENTILADOR MECANICO, VENTILADOR MECANICO Y VENTILADOR DE TRANSPORTE; ADEMAS DE OTROS ACTIVOS EN EL(LA) EESS HOSPITAL III GOYENECHE - AREQUIPA EN LA LOCALIDAD AREQUIPA, DISTRITO DE AREQUIPA, PROVINCIA AREQUIPA, DEPARTAMENTO AREQUIPA</t>
  </si>
  <si>
    <t>2484844: ADQUISICION DE MONITOR DE FUNCIONES VITALES, MONITOR DE FUNCIONES VITALES, MONITOR DE FUNCIONES VITALES Y VENTILADOR MECANICO; ADEMAS DE OTROS ACTIVOS EN EL(LA) EESS HOSPITAL NACIONAL DOS DE MAYO - LIMA EN LA LOCALIDAD LIMA, DISTRITO DE LIMA, PROVINCIA LIMA, DEPARTAMENTO LIMA</t>
  </si>
  <si>
    <t>2484851: ADQUISICION DE MONITOR DE FUNCIONES VITALES, MONITOR DE FUNCIONES VITALES, VENTILADOR MECANICO Y VENTILADOR DE TRANSPORTE; ADEMAS DE OTROS ACTIVOS EN EL(LA) EESS HOSPITAL REGIONAL DE LORETO FELIPE SANTIAGO ARRIOLA IGLESIAS - PUNCHANA DISTRITO DE PUNCHANA, PROVINCIA MAYNAS, DEPARTAMENTO LORETO</t>
  </si>
  <si>
    <t>2484853: ADQUISICION DE MONITOR DE FUNCIONES VITALES, VENTILADOR MECANICO, VENTILADOR DE TRANSPORTE Y DESFIBRILADOR; ADEMAS DE OTROS ACTIVOS EN EL(LA) EESS HOSPITAL REGIONAL DE PUCALLPA - CALLERIA DISTRITO DE CALLERIA, PROVINCIA CORONEL PORTILLO, DEPARTAMENTO UCAYALI</t>
  </si>
  <si>
    <t>2484854: ADQUISICION DE MONITOR DE FUNCIONES VITALES, MONITOR DE FUNCIONES VITALES, VENTILADOR MECANICO Y VENTILADOR MECANICO; ADEMAS DE OTROS ACTIVOS EN EL(LA) EESS HOSPITAL REGIONAL HONORIO DELGADO ESPINOZA - AREQUIPA EN LA LOCALIDAD AREQUIPA, DISTRITO DE AREQUIPA, PROVINCIA AREQUIPA, DEPARTAMENTO AREQUIPA</t>
  </si>
  <si>
    <t>2484855: ADQUISICION DE MONITOR DE FUNCIONES VITALES, VENTILADOR MECANICO, VENTILADOR DE TRANSPORTE Y DESFIBRILADOR; ADEMAS DE OTROS ACTIVOS EN EL(LA) EESS HOSPITAL REGIONAL JOSE ALFREDO MENDOZA OLAVARRIA JAMO II-2 - TUMBES DISTRITO DE TUMBES, PROVINCIA TUMBES, DEPARTAMENTO TUMBES</t>
  </si>
  <si>
    <t>2484856: ADQUISICION DE MONITOR DE FUNCIONES VITALES, VENTILADOR MECANICO, VENTILADOR MECANICO Y VENTILADOR DE TRANSPORTE; ADEMAS DE OTROS ACTIVOS EN EL(LA) EESS REGIONAL DOCENTE DE TRUJILLO - TRUJILLO DISTRITO DE TRUJILLO, PROVINCIA TRUJILLO, DEPARTAMENTO LA LIBERTAD</t>
  </si>
  <si>
    <t>2484857: ADQUISICION DE MONITOR DE FUNCIONES VITALES, VENTILADOR MECANICO, VENTILADOR DE TRANSPORTE Y DESFIBRILADOR; ADEMAS DE OTROS ACTIVOS EN EL(LA) EESS HOSPITAL REGIONAL MOQUEGUA - MOQUEGUA DISTRITO DE MOQUEGUA, PROVINCIA MARISCAL NIETO, DEPARTAMENTO MOQUEGUA</t>
  </si>
  <si>
    <t>2484858: ADQUISICION DE MONITOR DE FUNCIONES VITALES, VENTILADOR MECANICO, VENTILADOR DE TRANSPORTE Y DESFIBRILADOR; ADEMAS DE OTROS ACTIVOS EN EL(LA) EESS HOSPITAL REGIONAL VIRGEN DE FATIMA - CHACHAPOYAS DISTRITO DE CHACHAPOYAS, PROVINCIA CHACHAPOYAS, DEPARTAMENTO AMAZONAS</t>
  </si>
  <si>
    <t>2484860: ADQUISICION DE MONITOR DE FUNCIONES VITALES, VENTILADOR MECANICO, VENTILADOR DE TRANSPORTE Y DESFIBRILADOR; ADEMAS DE OTROS ACTIVOS EN EL(LA) EESS HOSPITAL REGIONAL DOCENTE LAS MERCEDES - CHICLAYO DISTRITO DE CHICLAYO, PROVINCIA CHICLAYO, DEPARTAMENTO LAMBAYEQUE</t>
  </si>
  <si>
    <t>2484863: ADQUISICION DE MONITOR DE FUNCIONES VITALES, MONITOR DE FUNCIONES VITALES, VENTILADOR MECANICO Y VENTILADOR DE TRANSPORTE; ADEMAS DE OTROS ACTIVOS EN EL(LA) EESS HOSPITAL TARAPOTO - TARAPOTO DISTRITO DE TARAPOTO, PROVINCIA SAN MARTIN, DEPARTAMENTO SAN MARTIN</t>
  </si>
  <si>
    <t>2484864: ADQUISICION DE MONITOR DE FUNCIONES VITALES, VENTILADOR MECANICO, VENTILADOR DE TRANSPORTE Y DESFIBRILADOR; ADEMAS DE OTROS ACTIVOS EN EL(LA) EESS HOSPITAL SAN JOSE - CARMEN DE LA LEGUA-REYNOSO EN LA LOCALIDAD CARMEN DE LA LEGUA REYNOSO, DISTRITO DE CARMEN DE LA LEGUA REYNOSO, PROVINCIA CONSTITUCIONAL DEL CALLAO, DEPARTAMENTO CALLAO</t>
  </si>
  <si>
    <t>2484866: ADQUISICION DE MONITOR DE FUNCIONES VITALES, VENTILADOR MECANICO, VENTILADOR MECANICO Y VENTILADOR DE TRANSPORTE; ADEMAS DE OTROS ACTIVOS EN EL(LA) EESS HOSPITAL REGIONAL LAMBAYEQUE - CHICLAYO DISTRITO DE CHICLAYO, PROVINCIA CHICLAYO, DEPARTAMENTO LAMBAYEQUE</t>
  </si>
  <si>
    <t>2484868: ADQUISICION DE MONITOR DE FUNCIONES VITALES, VENTILADOR MECANICO, VENTILADOR DE TRANSPORTE Y DESFIBRILADOR; ADEMAS DE OTROS ACTIVOS EN EL(LA) EESS HOSPITAL SUBREGIONAL DE ANDAHUAYLAS - ANDAHUAYLAS DISTRITO DE ANDAHUAYLAS, PROVINCIA ANDAHUAYLAS, DEPARTAMENTO APURIMAC</t>
  </si>
  <si>
    <t>2484870: ADQUISICION DE MONITOR DE FUNCIONES VITALES, VENTILADOR MECANICO, VENTILADOR DE TRANSPORTE Y DESFIBRILADOR; ADEMAS DE OTROS ACTIVOS EN EL(LA) EESS HOSPITAL DE BARRANCA - BARRANCA DISTRITO DE BARRANCA, PROVINCIA BARRANCA, DEPARTAMENTO LIMA</t>
  </si>
  <si>
    <t>2484874: ADQUISICION DE MONITOR DE FUNCIONES VITALES, VENTILADOR MECANICO, VENTILADOR DE TRANSPORTE Y DESFIBRILADOR; ADEMAS DE OTROS ACTIVOS EN EL(LA) EESS REGIONAL CAJAMARCA - CAJAMARCA DISTRITO DE CAJAMARCA, PROVINCIA CAJAMARCA, DEPARTAMENTO CAJAMARCA</t>
  </si>
  <si>
    <t>2501868: ADQUISICION DE ELECTROCARDIOGRAFO, DESFIBRILADOR, MONITOR MULTI PARAMETRO Y EQUIPO ECOGRAFO - ULTRASONIDO; ADEMAS DE OTROS ACTIVOS EN CUATRO ESTABLECIMIENTOS DE SALUD I.4, ESTABLECIMIENTOS DE SALUD I.3 A NIVEL NACIONAL</t>
  </si>
  <si>
    <t>2501880: ADQUISICION DE VENTILADOR PULMONAR, ELECTROCARDIOGRAFO, DESFIBRILADOR Y MONITOR MULTI PARAMETRO; ADEMAS DE OTROS ACTIVOS EN EL(LA) EESS CONTAMANA - CONTAMANA DISTRITO DE CONTAMANA, PROVINCIA UCAYALI, DEPARTAMENTO LORETO</t>
  </si>
  <si>
    <t>Unidad Ejecutora 008-124: INSTITUTO NACIONAL DE OFTALMOLOGIA</t>
  </si>
  <si>
    <t>2481822: ADQUISICION DE OFTALMORETINOSCOPIO, OFTALMORETINOSCOPIO, OFTALMORETINOSCOPIO Y CAMPIMETRO COMPUTARIZADO; ADEMAS DE OTROS ACTIVOS EN EL(LA) EESS INSTITUTO NACIONAL DE OFTALMOLOGIA - LIMA EN LA LOCALIDAD LIMA, DISTRITO DE LIMA, PROVINCIA LIMA, DEPARTAMENTO LIMA</t>
  </si>
  <si>
    <t>2089754: EXPEDIENTES TECNICOS, ESTUDIOS DE PRE-INVERSION Y OTROS ESTUDIOS - PLAN INTEGRAL PARA LA RECONSTRUCCION CON CAMBIOS</t>
  </si>
  <si>
    <t>2414624: MEJORAMIENTO Y AMPLIACION DE LOS SERVICIOS DE SALUD DEL HOSPITAL NACIONAL SERGIO ENRIQUE BERNALES LOCALIDAD DE COLLIQUE DEL DISTRITO DE COMAS - PROVINCIA DE LIMA - DEPARTAMENTO DE LIMA</t>
  </si>
  <si>
    <t>2447725: REHABILITACION Y REPOSICION DEL CENTRO DE SALUD SAPILLICA, DISTRITO DE SAPILLICA, PROVINCIA DE AYABACA, REGION PIURA</t>
  </si>
  <si>
    <t>2468105: REHABILITACION DE LOS SERVICIOS DE SALUD DEL ESTABLECIMIENTO DE SALUD MOYAN, DISTRITO DE INCAHUASI, PROVINCIA DE FERREÑAFE, REGION LAMBAYEQUE</t>
  </si>
  <si>
    <t>2509736: ADQUISICION DE MONITOR DE FUNCIONES VITALES, CONCENTRADOR DE OXIGENO, EQUIPO DE RAYOS X DIGITAL Y DESFIBRILADOR; ADEMAS DE OTROS ACTIVOS EN DOS ESTABLECIMIENTOS DE SALUD III.1 A NIVEL DEPARTAMENTAL (AREQUIPA)</t>
  </si>
  <si>
    <t>2514769: ADQUISICION DE MONITOR DE FUNCIONES VITALES, CONCENTRADOR DE OXIGENO, EQUIPO DE RAYOS X DIGITAL Y PULSIOXIMETRO; ADEMAS DE OTROS ACTIVOS EN EL(LA) EESS ELEAZAR GUZMAN BARRON - NUEVO CHIMBOTE DISTRITO DE NUEVO CHIMBOTE, PROVINCIA SANTA, DEPARTAMENTO ANCASH</t>
  </si>
  <si>
    <t>2515506: ADQUISICION DE MONITOR DE FUNCIONES VITALES, CONCENTRADOR DE OXIGENO, PULSIOXIMETRO Y EQUIPO ECOGRAFO - ULTRASONIDO; ADEMAS DE OTROS ACTIVOS EN EL(LA) EESS HOSPITAL DE APOYO II-SULLANA - SULLANA DISTRITO DE SULLANA, PROVINCIA SULLANA, DEPARTAMENTO PIURA</t>
  </si>
  <si>
    <t>2515622: ADQUISICION DE MONITOR DE FUNCIONES VITALES, CONCENTRADOR DE OXIGENO, PULSIOXIMETRO Y EQUIPO ECOGRAFO; ADEMAS DE OTROS ACTIVOS EN EL(LA) EESS HOSPITAL AMAZONICO - YARINACOCHA - YARINACOCHA DISTRITO DE YARINACOCHA, PROVINCIA CORONEL PORTILLO, DEPARTAMENTO UCAYALI</t>
  </si>
  <si>
    <t>2515844: ADQUISICION DE PULSIOXIMETRO, EQUIPO ECOGRAFO - ULTRASONIDO, CAMA CLINICA RODABLE Y MESA ESPECIAL DE ACERO INOXIDABLE PARA CURACIONES CON TABLERO; ADEMAS DE OTROS ACTIVOS EN DOS ESTABLECIMIENTOS DE SALUD II.1, ESTABLECIMIENTOS DE SALUD II.2 A NIVEL DEPARTAMENTAL (ICA)</t>
  </si>
  <si>
    <t>2516519: ADQUISICION DE PULSIOXIMETRO, EQUIPO ECOGRAFO - ULTRASONIDO, CAMA CLINICA RODABLE Y MESA ESPECIAL DE ACERO INOXIDABLE PARA CURACIONES CON TABLERO; ADEMAS DE OTROS ACTIVOS EN EL(LA) EESS HOSPITAL DE APOYO DEPARTAMENTAL CUSCO - CUSCO DISTRITO DE CUSCO, PROVINCIA CUSCO, DEPARTAMENTO CUSCO</t>
  </si>
  <si>
    <t xml:space="preserve">     008-124:  INSTITUTO NACIONAL DE OFTALMOLOGIA</t>
  </si>
  <si>
    <t>2193990: AMPLIACION DE LA CAPACIDAD DE RESPUESTA EN EL TRATAMIENTO AMBULATORIO DEL CANCER DEL INSTITUTO NACIONAL DE ENFERMEDADES NEOPLASICAS, LIMA - PERU</t>
  </si>
  <si>
    <t>2526795: ADQUISICION DE ESTACION DE INCLUSION INTEGRADA, MICROTOMO DE ROTACION, MICROSCOPIO (OTROS) Y ESTERILIZADOR POR CALOR SECO; ADEMAS DE OTROS ACTIVOS EN EL(LA) EESS INSTITUTO NACIONAL DE ENFERMEDADES NEOPLASICAS - SURQUILLO EN LA LOCALIDAD SURQUILLO, DISTRITO DE SURQUILLO, PROVINCIA LIMA, DEPARTAMENTO LIMA</t>
  </si>
  <si>
    <t>2536667: ADQUISICION DE EQUIPO ECOGRAFO - ULTRASONIDO; EN EL(LA) EESS INSTITUTO NACIONAL DE ENFERMEDADES NEOPLASICAS - SURQUILLO EN LA LOCALIDAD SURQUILLO, DISTRITO DE SURQUILLO, PROVINCIA LIMA, DEPARTAMENTO LIMA</t>
  </si>
  <si>
    <t>1/     Proyecto Multisectorial, monto de inversión por                   S/ 330,000,000 que tiene como Unidad Formuladora a la PCM - CONCYTEC, corresponde a INS en el año 2022 un PIM de S/ 1,173,183.00.</t>
  </si>
  <si>
    <t>AL MES DE ABRIL 2022</t>
  </si>
  <si>
    <t>FUENTE DE INFORMACION: Transparencia Económica - Ministerio de Economía y Finanzas de fecha 03.05.2022</t>
  </si>
  <si>
    <t>DEL MINISTERIO DE SALUD AL MES DE ABRIL 2022</t>
  </si>
  <si>
    <t>AL PLIEGO DEL MINISTERIO DE SALUD AL MES DE ABRIL 2022</t>
  </si>
  <si>
    <t>2449720: ADQUISICION DE AMBULANCIA, EQUIPOS BIOMEDICOS, MAQUINA DE ANESTESIA CON SISTEMA DE MONITOREO COMPLETO, CENTRIFUGA, ULTRASONIDO O UNIDADES DE ECO FETALES O GINECOLOGICAS, ECOGRAFO DOPPLER, ESTERILIZACION CON GENERADOR ELECTRICO DE VAPOR, ESTERILIZACION CON GENERADOR ELECTRICO DE VAPOR, ESTERILIZADORES DE AIRE SECO O DE AIRE CALIENTE, INCUBADORA PARA BEBES Y LAMPARA CIALITICA; CONSTRUCCION DE CERCO DE LADRILLOCONCRETO; EN EL(LA) EESS CENTRO DE SALUD MATERNO INFANTIL-CATACAOS - CATACAOS DISTRITO</t>
  </si>
  <si>
    <t>Unidad Ejecutora 021-137: HOSPITAL CAYETANO HEREDIA</t>
  </si>
  <si>
    <t>2547220: ADQUISICION DE ESTERILIZADOR CON GENERADOR ELECTRICO DE VAPOR; EN EL(LA) EESS NACIONAL CAYETANO HEREDIA - SAN MARTIN DE PORRES AVENIDAD HONORIO DELGADO 262 URBANIZACION INGIENERIA SAN MARTIN DE PORRAS DISTRITO DE SAN MARTIN DE PORRES, PROVINCIA LIMA, DEPARTAMENTO LIMA</t>
  </si>
  <si>
    <t>Unidad Ejecutora 027-143: HOSPITAL NACIONAL ARZOBISPO LOAYZA</t>
  </si>
  <si>
    <t>2516061: ADQUISICION DE PULSIOXIMETRO; EN EL(LA) EESS HOSPITAL NACIONAL ARZOBISPO LOAYZA - LIMA EN LA LOCALIDAD LIMA, DISTRITO DE LIMA, PROVINCIA LIMA, DEPARTAMENTO LIMA</t>
  </si>
  <si>
    <t>2380648: MEJORAMIENTO DE LOS SERVICIOS DE SALUD DEL CENTRO DE SALUD DE QUIÑOTA, DISTRITO DE QUIÑOTA, PROVINCIA DE CHUMBIVILCAS, CUSCO</t>
  </si>
  <si>
    <t>Unidad Ejecutora 145-1685: DIRECCION DE REDES INTEGRADAS DE SALUD LIMA SUR</t>
  </si>
  <si>
    <t>2536673: ADQUISICION DE EQUIPO ECOGRAFO - ULTRASONIDO; EN EL(LA) EESS CENTRO MATERNO INFANTIL JUAN PABLO II - VILLA EL SALVADOR EN LA LOCALIDAD VILLA EL SALVADOR, DISTRITO DE VILLA EL SALVADOR, PROVINCIA LIMA, DEPARTAMENTO LIMA</t>
  </si>
  <si>
    <t>2536683: ADQUISICION DE EQUIPO ECOGRAFO; EN EL(LA) EESS VILLA MARIA DEL TRIUNFO - VILLA MARIA DEL TRIUNFO EN LA LOCALIDAD VILLA MARIA DEL TRIUNFO, DISTRITO DE VILLA MARIA DEL TRIUNFO, PROVINCIA LIMA, DEPARTAMENTO LIMA</t>
  </si>
  <si>
    <t>Ejecución acumulada al mes de Marzo (Devengado)</t>
  </si>
  <si>
    <t>Nivel de Ejecución Mes Abril (Devengado)</t>
  </si>
  <si>
    <t xml:space="preserve">     021-137: HOSPITAL CAYETANO HEREDIA</t>
  </si>
  <si>
    <t xml:space="preserve">     027-143: HOSPITAL NACIONAL ARZOBISPO LOAYZA</t>
  </si>
  <si>
    <t xml:space="preserve">    145-1685: DIRECCION DE REDES INTEGRADAS DE SALUD LIMA SUR</t>
  </si>
  <si>
    <t>1/     CUI 2094808: Hospital Antonio Lorena Nivel III-1-Cusco.
Monto Inversión por S/ 780 237 043.57
Ejec. Total  acumulada a abril 2022 UE GORE Cusco:
          S/ 226 048 787.75
Ejec. Total  acumulada a abril 2022 UE PRONIS: 
         S/ 31  889 907.14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</si>
</sst>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7"/>
      <color rgb="FF222222"/>
      <name val="Verdana"/>
      <family val="2"/>
    </font>
    <font>
      <b/>
      <sz val="8"/>
      <color indexed="18"/>
      <name val="Arial"/>
      <family val="2"/>
    </font>
    <font>
      <sz val="11"/>
      <color rgb="FF222222"/>
      <name val="Verdana"/>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78">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0" fontId="10" fillId="2" borderId="31" xfId="9" applyFont="1" applyFill="1" applyBorder="1" applyAlignment="1">
      <alignment horizontal="left" wrapText="1"/>
    </xf>
    <xf numFmtId="168" fontId="17" fillId="5" borderId="32"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20" fillId="0" borderId="33"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3" fontId="13" fillId="0" borderId="0" xfId="10" applyNumberFormat="1" applyFont="1" applyFill="1" applyAlignment="1">
      <alignment horizontal="right"/>
    </xf>
    <xf numFmtId="3" fontId="13" fillId="0" borderId="0" xfId="10" applyNumberFormat="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3" xfId="0" applyFont="1" applyBorder="1" applyAlignment="1">
      <alignment horizontal="justify" vertical="center" wrapText="1"/>
    </xf>
    <xf numFmtId="3" fontId="20" fillId="5" borderId="2" xfId="0" applyNumberFormat="1" applyFont="1" applyFill="1" applyBorder="1" applyAlignment="1">
      <alignment horizontal="right" vertical="center" wrapText="1"/>
    </xf>
    <xf numFmtId="4" fontId="32" fillId="7" borderId="0" xfId="0" applyNumberFormat="1" applyFont="1" applyFill="1" applyBorder="1" applyAlignment="1">
      <alignment horizontal="right" vertical="center" wrapText="1"/>
    </xf>
    <xf numFmtId="0" fontId="32" fillId="7" borderId="0" xfId="0" applyFont="1" applyFill="1" applyBorder="1" applyAlignment="1">
      <alignment horizontal="right" vertical="center" wrapText="1"/>
    </xf>
    <xf numFmtId="3" fontId="32" fillId="7" borderId="0" xfId="0" applyNumberFormat="1" applyFont="1" applyFill="1" applyBorder="1" applyAlignment="1">
      <alignment horizontal="right" vertical="center" wrapText="1"/>
    </xf>
    <xf numFmtId="0" fontId="7" fillId="5" borderId="5" xfId="9" applyFont="1" applyFill="1" applyBorder="1" applyAlignment="1">
      <alignment horizontal="left" wrapText="1"/>
    </xf>
    <xf numFmtId="0" fontId="18" fillId="0" borderId="10" xfId="0" applyFont="1" applyFill="1" applyBorder="1" applyAlignment="1">
      <alignment horizontal="center" vertical="center" wrapText="1"/>
    </xf>
    <xf numFmtId="0" fontId="20" fillId="0" borderId="10" xfId="0" applyFont="1" applyBorder="1" applyAlignment="1">
      <alignment horizontal="justify" vertical="center" wrapText="1"/>
    </xf>
    <xf numFmtId="3" fontId="20" fillId="0" borderId="10" xfId="0" applyNumberFormat="1" applyFont="1" applyBorder="1" applyAlignment="1">
      <alignment vertical="center" wrapText="1"/>
    </xf>
    <xf numFmtId="167" fontId="20" fillId="0" borderId="10" xfId="0" applyNumberFormat="1" applyFont="1" applyBorder="1" applyAlignment="1">
      <alignment vertical="center" wrapText="1"/>
    </xf>
    <xf numFmtId="3" fontId="33" fillId="0" borderId="2" xfId="0" applyNumberFormat="1" applyFont="1" applyBorder="1" applyAlignment="1">
      <alignment horizontal="right" vertical="center" wrapText="1"/>
    </xf>
    <xf numFmtId="3" fontId="13" fillId="0" borderId="0" xfId="10" applyNumberFormat="1" applyFont="1" applyAlignment="1">
      <alignment horizontal="right"/>
    </xf>
    <xf numFmtId="3" fontId="13" fillId="0" borderId="0" xfId="10" applyNumberFormat="1" applyFont="1"/>
    <xf numFmtId="0" fontId="18" fillId="5" borderId="2" xfId="0" applyFont="1" applyFill="1" applyBorder="1" applyAlignment="1">
      <alignment horizontal="center" vertical="center" wrapText="1"/>
    </xf>
    <xf numFmtId="3" fontId="31" fillId="6" borderId="2" xfId="2" applyNumberFormat="1" applyFont="1" applyFill="1" applyBorder="1" applyAlignment="1">
      <alignment horizontal="right" vertical="center" wrapText="1"/>
    </xf>
    <xf numFmtId="0" fontId="13" fillId="2" borderId="37" xfId="9" applyFont="1" applyFill="1" applyBorder="1" applyAlignment="1">
      <alignment horizontal="left" wrapText="1"/>
    </xf>
    <xf numFmtId="3" fontId="7" fillId="5" borderId="38" xfId="9" applyNumberFormat="1" applyFont="1" applyFill="1" applyBorder="1" applyAlignment="1">
      <alignment horizontal="right"/>
    </xf>
    <xf numFmtId="0" fontId="7" fillId="2" borderId="0" xfId="9" applyFont="1" applyFill="1"/>
    <xf numFmtId="4" fontId="5" fillId="2" borderId="0" xfId="9" applyNumberFormat="1" applyFont="1" applyFill="1"/>
    <xf numFmtId="4" fontId="9" fillId="2" borderId="0" xfId="9" applyNumberFormat="1" applyFont="1" applyFill="1"/>
    <xf numFmtId="4" fontId="7" fillId="2" borderId="0" xfId="9" applyNumberFormat="1" applyFont="1" applyFill="1"/>
    <xf numFmtId="4" fontId="10" fillId="2" borderId="14" xfId="9" applyNumberFormat="1" applyFont="1" applyFill="1" applyBorder="1" applyAlignment="1">
      <alignment horizontal="right"/>
    </xf>
    <xf numFmtId="3" fontId="20" fillId="0" borderId="34" xfId="0" applyNumberFormat="1" applyFont="1" applyBorder="1" applyAlignment="1">
      <alignment horizontal="right" vertical="center" wrapText="1"/>
    </xf>
    <xf numFmtId="3" fontId="10" fillId="5" borderId="3" xfId="9" applyNumberFormat="1" applyFont="1" applyFill="1" applyBorder="1" applyAlignment="1">
      <alignment horizontal="right"/>
    </xf>
    <xf numFmtId="167" fontId="10" fillId="5" borderId="12" xfId="9" applyNumberFormat="1" applyFont="1" applyFill="1" applyBorder="1" applyAlignment="1">
      <alignment horizontal="right"/>
    </xf>
    <xf numFmtId="0" fontId="20" fillId="5" borderId="2" xfId="0" applyFont="1" applyFill="1" applyBorder="1" applyAlignment="1">
      <alignment horizontal="justify" vertical="center" wrapText="1"/>
    </xf>
    <xf numFmtId="3" fontId="13" fillId="2" borderId="0" xfId="10" applyNumberFormat="1" applyFont="1" applyFill="1" applyAlignment="1">
      <alignment horizontal="right" wrapText="1"/>
    </xf>
    <xf numFmtId="3" fontId="13" fillId="0" borderId="0" xfId="10" applyNumberFormat="1" applyFont="1" applyAlignment="1">
      <alignment vertical="center" wrapText="1"/>
    </xf>
    <xf numFmtId="3" fontId="23" fillId="0" borderId="0" xfId="0" applyNumberFormat="1" applyFont="1" applyBorder="1"/>
    <xf numFmtId="3" fontId="23" fillId="0" borderId="0" xfId="0" applyNumberFormat="1" applyFont="1"/>
    <xf numFmtId="0" fontId="13" fillId="0" borderId="0" xfId="10" applyFont="1" applyAlignment="1">
      <alignment horizontal="justify" vertical="top" wrapText="1"/>
    </xf>
    <xf numFmtId="3" fontId="34" fillId="7" borderId="0" xfId="0" applyNumberFormat="1" applyFont="1" applyFill="1" applyBorder="1" applyAlignment="1">
      <alignment horizontal="right" vertical="center" wrapText="1"/>
    </xf>
    <xf numFmtId="3" fontId="7" fillId="5" borderId="10" xfId="9" applyNumberFormat="1" applyFont="1" applyFill="1" applyBorder="1" applyAlignment="1">
      <alignment horizontal="right"/>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3" fontId="11" fillId="3" borderId="19" xfId="10" applyNumberFormat="1" applyFont="1" applyFill="1" applyBorder="1" applyAlignment="1">
      <alignment horizontal="center" vertical="center" wrapText="1"/>
    </xf>
    <xf numFmtId="3" fontId="11" fillId="3" borderId="25" xfId="10" applyNumberFormat="1" applyFont="1" applyFill="1" applyBorder="1" applyAlignment="1">
      <alignment horizontal="center" vertical="center" wrapText="1"/>
    </xf>
    <xf numFmtId="0" fontId="11" fillId="3" borderId="35" xfId="10" applyFont="1" applyFill="1" applyBorder="1" applyAlignment="1">
      <alignment horizontal="center" vertical="center" wrapText="1"/>
    </xf>
    <xf numFmtId="0" fontId="11" fillId="3" borderId="36"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0"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colors>
    <mruColors>
      <color rgb="FFDFD7E1"/>
      <color rgb="FFFFFF99"/>
      <color rgb="FFFCD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H26"/>
  <sheetViews>
    <sheetView tabSelected="1" workbookViewId="0"/>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3.7109375" style="1" bestFit="1" customWidth="1"/>
    <col min="7" max="7" width="9.85546875" style="1" customWidth="1"/>
    <col min="8" max="8" width="13.7109375" style="1" bestFit="1" customWidth="1"/>
    <col min="9" max="9" width="11.42578125" style="1"/>
    <col min="10" max="10" width="14.7109375" style="1" customWidth="1"/>
    <col min="11" max="16384" width="11.42578125" style="1"/>
  </cols>
  <sheetData>
    <row r="1" spans="2:8" ht="6.75" customHeight="1" x14ac:dyDescent="0.2">
      <c r="B1" s="143"/>
      <c r="C1" s="143"/>
      <c r="D1" s="143"/>
    </row>
    <row r="2" spans="2:8" ht="15.75" customHeight="1" x14ac:dyDescent="0.15">
      <c r="B2" s="144" t="s">
        <v>18</v>
      </c>
      <c r="C2" s="144"/>
      <c r="D2" s="144"/>
      <c r="E2" s="144"/>
    </row>
    <row r="3" spans="2:8" ht="15" customHeight="1" x14ac:dyDescent="0.15">
      <c r="B3" s="144" t="s">
        <v>216</v>
      </c>
      <c r="C3" s="144"/>
      <c r="D3" s="144"/>
      <c r="E3" s="144"/>
    </row>
    <row r="4" spans="2:8" x14ac:dyDescent="0.15">
      <c r="B4" s="145"/>
      <c r="C4" s="145"/>
      <c r="D4" s="145"/>
    </row>
    <row r="5" spans="2:8" ht="12.75" customHeight="1" x14ac:dyDescent="0.2">
      <c r="B5" s="142" t="s">
        <v>135</v>
      </c>
      <c r="C5" s="142"/>
      <c r="D5" s="142"/>
    </row>
    <row r="6" spans="2:8" ht="12.75" customHeight="1" x14ac:dyDescent="0.2">
      <c r="B6" s="142" t="s">
        <v>4</v>
      </c>
      <c r="C6" s="142"/>
      <c r="D6" s="142"/>
    </row>
    <row r="7" spans="2:8" ht="12.75" customHeight="1" thickBot="1" x14ac:dyDescent="0.25">
      <c r="B7" s="2"/>
      <c r="C7" s="2"/>
      <c r="D7" s="2"/>
    </row>
    <row r="8" spans="2:8" ht="13.5" customHeight="1" thickBot="1" x14ac:dyDescent="0.2">
      <c r="B8" s="148" t="s">
        <v>1</v>
      </c>
      <c r="C8" s="149" t="s">
        <v>2</v>
      </c>
      <c r="D8" s="150" t="s">
        <v>156</v>
      </c>
      <c r="E8" s="148" t="s">
        <v>7</v>
      </c>
    </row>
    <row r="9" spans="2:8" ht="39" customHeight="1" thickBot="1" x14ac:dyDescent="0.2">
      <c r="B9" s="148"/>
      <c r="C9" s="149"/>
      <c r="D9" s="151"/>
      <c r="E9" s="148"/>
    </row>
    <row r="10" spans="2:8" s="8" customFormat="1" ht="27" customHeight="1" thickBot="1" x14ac:dyDescent="0.25">
      <c r="B10" s="4" t="s">
        <v>0</v>
      </c>
      <c r="C10" s="7">
        <v>1523134118</v>
      </c>
      <c r="D10" s="7">
        <v>212023722</v>
      </c>
      <c r="E10" s="43">
        <f t="shared" ref="E10:E21" si="0">D10/C10%</f>
        <v>13.920226688796424</v>
      </c>
      <c r="F10" s="130"/>
      <c r="G10" s="127"/>
      <c r="H10" s="127"/>
    </row>
    <row r="11" spans="2:8" s="8" customFormat="1" ht="24.75" customHeight="1" thickBot="1" x14ac:dyDescent="0.25">
      <c r="B11" s="75" t="s">
        <v>17</v>
      </c>
      <c r="C11" s="7">
        <f>C12+C20+C21</f>
        <v>1523032720</v>
      </c>
      <c r="D11" s="132">
        <f>D12+D20+D21</f>
        <v>212023721.93000001</v>
      </c>
      <c r="E11" s="133">
        <f>D11/C11%</f>
        <v>13.921153442455262</v>
      </c>
      <c r="F11" s="127"/>
      <c r="G11" s="127"/>
      <c r="H11" s="127"/>
    </row>
    <row r="12" spans="2:8" ht="18" customHeight="1" x14ac:dyDescent="0.2">
      <c r="B12" s="9" t="s">
        <v>3</v>
      </c>
      <c r="C12" s="10">
        <f>SUM(C13:C19)</f>
        <v>1496663825</v>
      </c>
      <c r="D12" s="10">
        <f>SUM(D13:D19)</f>
        <v>209660720.70000002</v>
      </c>
      <c r="E12" s="76">
        <f t="shared" si="0"/>
        <v>14.008538002847768</v>
      </c>
      <c r="F12" s="128"/>
      <c r="G12" s="128"/>
      <c r="H12" s="129"/>
    </row>
    <row r="13" spans="2:8" ht="20.100000000000001" customHeight="1" x14ac:dyDescent="0.2">
      <c r="B13" s="114" t="s">
        <v>20</v>
      </c>
      <c r="C13" s="107">
        <f>'PLIEGO MINSA'!E7</f>
        <v>348231656</v>
      </c>
      <c r="D13" s="82">
        <f>'PLIEGO MINSA'!H7</f>
        <v>124395019.98999999</v>
      </c>
      <c r="E13" s="11">
        <f t="shared" si="0"/>
        <v>35.721916100011306</v>
      </c>
      <c r="H13" s="126"/>
    </row>
    <row r="14" spans="2:8" ht="20.100000000000001" customHeight="1" x14ac:dyDescent="0.2">
      <c r="B14" s="114" t="s">
        <v>211</v>
      </c>
      <c r="C14" s="107">
        <f>'PLIEGO MINSA'!E105</f>
        <v>299400</v>
      </c>
      <c r="D14" s="82">
        <f>'PLIEGO MINSA'!H105</f>
        <v>299400</v>
      </c>
      <c r="E14" s="11">
        <f t="shared" si="0"/>
        <v>100</v>
      </c>
      <c r="H14" s="126"/>
    </row>
    <row r="15" spans="2:8" ht="20.100000000000001" customHeight="1" x14ac:dyDescent="0.2">
      <c r="B15" s="114" t="s">
        <v>231</v>
      </c>
      <c r="C15" s="107">
        <f>'PLIEGO MINSA'!E107</f>
        <v>92611</v>
      </c>
      <c r="D15" s="82">
        <f>'PLIEGO MINSA'!H107</f>
        <v>0</v>
      </c>
      <c r="E15" s="11">
        <f t="shared" si="0"/>
        <v>0</v>
      </c>
      <c r="H15" s="126"/>
    </row>
    <row r="16" spans="2:8" ht="20.100000000000001" customHeight="1" x14ac:dyDescent="0.2">
      <c r="B16" s="114" t="s">
        <v>232</v>
      </c>
      <c r="C16" s="107">
        <f>'PLIEGO MINSA'!E109</f>
        <v>20000</v>
      </c>
      <c r="D16" s="82">
        <f>'PLIEGO MINSA'!H109</f>
        <v>0</v>
      </c>
      <c r="E16" s="11">
        <f t="shared" si="0"/>
        <v>0</v>
      </c>
      <c r="H16" s="126"/>
    </row>
    <row r="17" spans="2:8" ht="20.100000000000001" customHeight="1" x14ac:dyDescent="0.2">
      <c r="B17" s="106" t="s">
        <v>63</v>
      </c>
      <c r="C17" s="107">
        <f>'PLIEGO MINSA'!E111</f>
        <v>670210146</v>
      </c>
      <c r="D17" s="107">
        <f>'PLIEGO MINSA'!H111</f>
        <v>82345991.530000016</v>
      </c>
      <c r="E17" s="108">
        <f t="shared" si="0"/>
        <v>12.286592798014732</v>
      </c>
      <c r="H17" s="126"/>
    </row>
    <row r="18" spans="2:8" ht="19.5" customHeight="1" x14ac:dyDescent="0.2">
      <c r="B18" s="114" t="s">
        <v>233</v>
      </c>
      <c r="C18" s="141">
        <f>'PLIEGO MINSA'!E166</f>
        <v>480000</v>
      </c>
      <c r="D18" s="141">
        <f>'PLIEGO MINSA'!H166</f>
        <v>0</v>
      </c>
      <c r="E18" s="108">
        <f t="shared" si="0"/>
        <v>0</v>
      </c>
      <c r="H18" s="126"/>
    </row>
    <row r="19" spans="2:8" ht="22.5" customHeight="1" thickBot="1" x14ac:dyDescent="0.25">
      <c r="B19" s="124" t="s">
        <v>169</v>
      </c>
      <c r="C19" s="125">
        <f>'PLIEGO MINSA'!E169</f>
        <v>477330012</v>
      </c>
      <c r="D19" s="125">
        <f>'PLIEGO MINSA'!H169</f>
        <v>2620309.1799999997</v>
      </c>
      <c r="E19" s="108">
        <f t="shared" si="0"/>
        <v>0.54895127356877771</v>
      </c>
    </row>
    <row r="20" spans="2:8" ht="17.25" customHeight="1" thickBot="1" x14ac:dyDescent="0.25">
      <c r="B20" s="67" t="s">
        <v>12</v>
      </c>
      <c r="C20" s="68">
        <f>'UE ADSCRITAS AL PLIEGO MINSA'!E7</f>
        <v>8915497</v>
      </c>
      <c r="D20" s="68">
        <f>'UE ADSCRITAS AL PLIEGO MINSA'!H7</f>
        <v>176706</v>
      </c>
      <c r="E20" s="69">
        <f t="shared" si="0"/>
        <v>1.9820095279040528</v>
      </c>
    </row>
    <row r="21" spans="2:8" ht="19.5" customHeight="1" thickBot="1" x14ac:dyDescent="0.25">
      <c r="B21" s="67" t="s">
        <v>19</v>
      </c>
      <c r="C21" s="68">
        <f>'UE ADSCRITAS AL PLIEGO MINSA'!E12</f>
        <v>17453398</v>
      </c>
      <c r="D21" s="68">
        <f>'UE ADSCRITAS AL PLIEGO MINSA'!H12</f>
        <v>2186295.23</v>
      </c>
      <c r="E21" s="69">
        <f t="shared" si="0"/>
        <v>12.526473240339788</v>
      </c>
    </row>
    <row r="22" spans="2:8" ht="12.75" x14ac:dyDescent="0.2">
      <c r="C22" s="5"/>
      <c r="D22" s="44"/>
    </row>
    <row r="23" spans="2:8" ht="11.25" x14ac:dyDescent="0.2">
      <c r="B23" s="60" t="s">
        <v>217</v>
      </c>
      <c r="C23" s="62"/>
      <c r="D23" s="62"/>
    </row>
    <row r="24" spans="2:8" ht="12.75" customHeight="1" x14ac:dyDescent="0.2">
      <c r="B24" s="63" t="s">
        <v>6</v>
      </c>
      <c r="C24" s="62"/>
      <c r="D24" s="62"/>
      <c r="E24" s="5"/>
    </row>
    <row r="25" spans="2:8" ht="15.75" customHeight="1" x14ac:dyDescent="0.15">
      <c r="B25" s="146" t="s">
        <v>27</v>
      </c>
      <c r="C25" s="147"/>
      <c r="D25" s="147"/>
      <c r="E25" s="6"/>
    </row>
    <row r="26" spans="2:8" x14ac:dyDescent="0.15">
      <c r="D26" s="5"/>
    </row>
  </sheetData>
  <mergeCells count="11">
    <mergeCell ref="B25:D25"/>
    <mergeCell ref="B8:B9"/>
    <mergeCell ref="C8:C9"/>
    <mergeCell ref="D8:D9"/>
    <mergeCell ref="E8:E9"/>
    <mergeCell ref="B6:D6"/>
    <mergeCell ref="B1:D1"/>
    <mergeCell ref="B2:E2"/>
    <mergeCell ref="B3:E3"/>
    <mergeCell ref="B4:D4"/>
    <mergeCell ref="B5:D5"/>
  </mergeCells>
  <hyperlinks>
    <hyperlink ref="B25"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L1094"/>
  <sheetViews>
    <sheetView zoomScale="91" zoomScaleNormal="91" workbookViewId="0">
      <pane ySplit="7" topLeftCell="A8" activePane="bottomLeft" state="frozen"/>
      <selection pane="bottomLeft" activeCell="C8" sqref="C8"/>
    </sheetView>
  </sheetViews>
  <sheetFormatPr baseColWidth="10" defaultColWidth="11.42578125" defaultRowHeight="5.65" customHeight="1" x14ac:dyDescent="0.2"/>
  <cols>
    <col min="1" max="1" width="8.5703125" style="34" customWidth="1"/>
    <col min="2" max="2" width="41.42578125" style="42" customWidth="1"/>
    <col min="3" max="3" width="11.85546875" style="35" customWidth="1" collapsed="1"/>
    <col min="4" max="4" width="12.28515625" style="136" customWidth="1"/>
    <col min="5" max="5" width="13" style="36" customWidth="1"/>
    <col min="6" max="7" width="11.7109375" style="36" customWidth="1"/>
    <col min="8" max="8" width="11.28515625" style="19" customWidth="1"/>
    <col min="9" max="9" width="8.7109375" style="37" customWidth="1"/>
    <col min="10" max="10" width="13" style="105" customWidth="1"/>
    <col min="11" max="11" width="10.5703125" style="38" customWidth="1"/>
    <col min="12" max="12" width="11.42578125" style="19" customWidth="1"/>
    <col min="13" max="16384" width="11.42578125" style="19"/>
  </cols>
  <sheetData>
    <row r="1" spans="1:12" s="17" customFormat="1" ht="18.75" customHeight="1" x14ac:dyDescent="0.2">
      <c r="A1" s="157" t="s">
        <v>21</v>
      </c>
      <c r="B1" s="157"/>
      <c r="C1" s="157"/>
      <c r="D1" s="157"/>
      <c r="E1" s="157"/>
      <c r="F1" s="157"/>
      <c r="G1" s="157"/>
      <c r="H1" s="157"/>
      <c r="I1" s="157"/>
      <c r="J1" s="157"/>
      <c r="K1" s="157"/>
    </row>
    <row r="2" spans="1:12" s="17" customFormat="1" ht="18.75" customHeight="1" x14ac:dyDescent="0.2">
      <c r="A2" s="158" t="s">
        <v>218</v>
      </c>
      <c r="B2" s="158"/>
      <c r="C2" s="158"/>
      <c r="D2" s="158"/>
      <c r="E2" s="158"/>
      <c r="F2" s="158"/>
      <c r="G2" s="158"/>
      <c r="H2" s="158"/>
      <c r="I2" s="158"/>
      <c r="J2" s="158"/>
      <c r="K2" s="158"/>
    </row>
    <row r="3" spans="1:12" s="17" customFormat="1" ht="18.75" customHeight="1" x14ac:dyDescent="0.2">
      <c r="B3" s="111"/>
      <c r="C3" s="111"/>
      <c r="D3" s="113"/>
      <c r="E3" s="113"/>
      <c r="F3" s="113"/>
      <c r="G3" s="140"/>
      <c r="H3" s="113"/>
      <c r="I3" s="112"/>
      <c r="J3" s="113"/>
      <c r="K3" s="111"/>
    </row>
    <row r="4" spans="1:12" s="17" customFormat="1" ht="13.5" customHeight="1" x14ac:dyDescent="0.2">
      <c r="A4" s="155" t="s">
        <v>37</v>
      </c>
      <c r="B4" s="155" t="s">
        <v>5</v>
      </c>
      <c r="C4" s="163" t="s">
        <v>22</v>
      </c>
      <c r="D4" s="165" t="s">
        <v>131</v>
      </c>
      <c r="E4" s="154" t="s">
        <v>133</v>
      </c>
      <c r="F4" s="154"/>
      <c r="G4" s="154"/>
      <c r="H4" s="154"/>
      <c r="I4" s="154"/>
      <c r="J4" s="159" t="s">
        <v>8</v>
      </c>
      <c r="K4" s="161" t="s">
        <v>23</v>
      </c>
    </row>
    <row r="5" spans="1:12" s="18" customFormat="1" ht="63.75" customHeight="1" thickBot="1" x14ac:dyDescent="0.3">
      <c r="A5" s="156"/>
      <c r="B5" s="155"/>
      <c r="C5" s="164"/>
      <c r="D5" s="166"/>
      <c r="E5" s="45" t="s">
        <v>132</v>
      </c>
      <c r="F5" s="14" t="s">
        <v>229</v>
      </c>
      <c r="G5" s="14" t="s">
        <v>230</v>
      </c>
      <c r="H5" s="20" t="s">
        <v>134</v>
      </c>
      <c r="I5" s="16" t="s">
        <v>7</v>
      </c>
      <c r="J5" s="160"/>
      <c r="K5" s="162"/>
    </row>
    <row r="6" spans="1:12" s="53" customFormat="1" ht="21.75" customHeight="1" x14ac:dyDescent="0.2">
      <c r="A6" s="51"/>
      <c r="B6" s="52" t="s">
        <v>9</v>
      </c>
      <c r="C6" s="52"/>
      <c r="D6" s="49">
        <f>D7+D105+D107+D109+D111+D166+D169</f>
        <v>1432700092.6399999</v>
      </c>
      <c r="E6" s="49">
        <f>E7+E105+E107+E109+E111+E166+E169</f>
        <v>1496663825</v>
      </c>
      <c r="F6" s="49">
        <f>F7+F105+F107+F109+F111+F166+F169</f>
        <v>51580424.660000004</v>
      </c>
      <c r="G6" s="49">
        <f>G7+G105+G107+G109+G111+G166+G169</f>
        <v>158080296.04000002</v>
      </c>
      <c r="H6" s="49">
        <f>SUM(F6:G6)</f>
        <v>209660720.70000002</v>
      </c>
      <c r="I6" s="50">
        <f>H6/E6%</f>
        <v>14.008538002847768</v>
      </c>
      <c r="J6" s="49">
        <f>SUM(D6+H6)</f>
        <v>1642360813.3399999</v>
      </c>
      <c r="K6" s="52"/>
      <c r="L6" s="120"/>
    </row>
    <row r="7" spans="1:12" s="53" customFormat="1" ht="33.75" customHeight="1" x14ac:dyDescent="0.2">
      <c r="A7" s="85"/>
      <c r="B7" s="83" t="s">
        <v>33</v>
      </c>
      <c r="C7" s="90"/>
      <c r="D7" s="59">
        <f>SUM(D8:D104)</f>
        <v>719584765.81000006</v>
      </c>
      <c r="E7" s="59">
        <f>SUM(E8:E104)</f>
        <v>348231656</v>
      </c>
      <c r="F7" s="59">
        <v>9041878.8599999994</v>
      </c>
      <c r="G7" s="59">
        <f>SUM(G8:G104)</f>
        <v>115353141.13</v>
      </c>
      <c r="H7" s="59">
        <f t="shared" ref="H7:H70" si="0">SUM(F7:G7)</f>
        <v>124395019.98999999</v>
      </c>
      <c r="I7" s="71">
        <f>H7/E7%</f>
        <v>35.721916100011306</v>
      </c>
      <c r="J7" s="59">
        <f t="shared" ref="J7:J101" si="1">SUM(D7+H7)</f>
        <v>843979785.80000007</v>
      </c>
      <c r="K7" s="83"/>
      <c r="L7" s="120"/>
    </row>
    <row r="8" spans="1:12" ht="48" x14ac:dyDescent="0.2">
      <c r="A8" s="122">
        <v>2063067</v>
      </c>
      <c r="B8" s="134" t="s">
        <v>130</v>
      </c>
      <c r="C8" s="26">
        <v>309614383.63</v>
      </c>
      <c r="D8" s="26">
        <v>305571826.80000001</v>
      </c>
      <c r="E8" s="70">
        <v>548215</v>
      </c>
      <c r="F8" s="26">
        <v>12590</v>
      </c>
      <c r="G8" s="26"/>
      <c r="H8" s="26">
        <f t="shared" si="0"/>
        <v>12590</v>
      </c>
      <c r="I8" s="70">
        <f>H8/E8%</f>
        <v>2.2965442390303075</v>
      </c>
      <c r="J8" s="26">
        <f t="shared" si="1"/>
        <v>305584416.80000001</v>
      </c>
      <c r="K8" s="70">
        <f>J8/C8%</f>
        <v>98.698391598364523</v>
      </c>
    </row>
    <row r="9" spans="1:12" ht="48" x14ac:dyDescent="0.2">
      <c r="A9" s="122">
        <v>2088781</v>
      </c>
      <c r="B9" s="134" t="s">
        <v>157</v>
      </c>
      <c r="C9" s="26">
        <v>307374423.68000001</v>
      </c>
      <c r="D9" s="26">
        <v>232224354.75999999</v>
      </c>
      <c r="E9" s="70">
        <v>84462</v>
      </c>
      <c r="F9" s="26">
        <v>2975</v>
      </c>
      <c r="G9" s="26"/>
      <c r="H9" s="26">
        <f t="shared" si="0"/>
        <v>2975</v>
      </c>
      <c r="I9" s="70">
        <f>H9/E9%</f>
        <v>3.5222940493949944</v>
      </c>
      <c r="J9" s="26">
        <f t="shared" ref="J9" si="2">SUM(D9+H9)</f>
        <v>232227329.75999999</v>
      </c>
      <c r="K9" s="70">
        <f>J9/C9%</f>
        <v>75.551936618437125</v>
      </c>
    </row>
    <row r="10" spans="1:12" ht="177.75" customHeight="1" x14ac:dyDescent="0.2">
      <c r="A10" s="122">
        <v>2449720</v>
      </c>
      <c r="B10" s="134" t="s">
        <v>220</v>
      </c>
      <c r="C10" s="26">
        <v>1555887.97</v>
      </c>
      <c r="D10" s="26">
        <v>0</v>
      </c>
      <c r="E10" s="70">
        <v>157031</v>
      </c>
      <c r="F10" s="26"/>
      <c r="G10" s="26"/>
      <c r="H10" s="26">
        <f t="shared" si="0"/>
        <v>0</v>
      </c>
      <c r="I10" s="70">
        <f>H10/E10%</f>
        <v>0</v>
      </c>
      <c r="J10" s="26">
        <f t="shared" ref="J10" si="3">SUM(D10+H10)</f>
        <v>0</v>
      </c>
      <c r="K10" s="70">
        <f>J10/C10%</f>
        <v>0</v>
      </c>
    </row>
    <row r="11" spans="1:12" ht="67.5" customHeight="1" x14ac:dyDescent="0.2">
      <c r="A11" s="122">
        <v>2462622</v>
      </c>
      <c r="B11" s="134" t="s">
        <v>138</v>
      </c>
      <c r="C11" s="26">
        <v>5949613</v>
      </c>
      <c r="D11" s="26">
        <v>3040237.26</v>
      </c>
      <c r="E11" s="70">
        <v>893024</v>
      </c>
      <c r="F11" s="26">
        <v>280798.8</v>
      </c>
      <c r="G11" s="26"/>
      <c r="H11" s="26">
        <f t="shared" si="0"/>
        <v>280798.8</v>
      </c>
      <c r="I11" s="70">
        <f t="shared" ref="I11:I103" si="4">H11/E11%</f>
        <v>31.443589422008813</v>
      </c>
      <c r="J11" s="26">
        <f t="shared" si="1"/>
        <v>3321036.0599999996</v>
      </c>
      <c r="K11" s="70">
        <f t="shared" ref="K11:K103" si="5">J11/C11%</f>
        <v>55.819362704767514</v>
      </c>
    </row>
    <row r="12" spans="1:12" ht="67.5" customHeight="1" x14ac:dyDescent="0.2">
      <c r="A12" s="122">
        <v>2462766</v>
      </c>
      <c r="B12" s="134" t="s">
        <v>139</v>
      </c>
      <c r="C12" s="26">
        <v>6777556</v>
      </c>
      <c r="D12" s="26">
        <v>4188443.8</v>
      </c>
      <c r="E12" s="70">
        <v>1102701</v>
      </c>
      <c r="F12" s="26">
        <v>304078.8</v>
      </c>
      <c r="G12" s="26"/>
      <c r="H12" s="26">
        <f t="shared" si="0"/>
        <v>304078.8</v>
      </c>
      <c r="I12" s="70">
        <f t="shared" si="4"/>
        <v>27.575816109716051</v>
      </c>
      <c r="J12" s="26">
        <f t="shared" si="1"/>
        <v>4492522.5999999996</v>
      </c>
      <c r="K12" s="70">
        <f t="shared" si="5"/>
        <v>66.285289269465267</v>
      </c>
    </row>
    <row r="13" spans="1:12" ht="75.75" customHeight="1" x14ac:dyDescent="0.2">
      <c r="A13" s="122">
        <v>2462819</v>
      </c>
      <c r="B13" s="134" t="s">
        <v>140</v>
      </c>
      <c r="C13" s="26">
        <v>6154693</v>
      </c>
      <c r="D13" s="26">
        <v>4327624.3899999997</v>
      </c>
      <c r="E13" s="70">
        <v>797725</v>
      </c>
      <c r="F13" s="26">
        <v>295438.8</v>
      </c>
      <c r="G13" s="26"/>
      <c r="H13" s="26">
        <f t="shared" si="0"/>
        <v>295438.8</v>
      </c>
      <c r="I13" s="70">
        <f t="shared" si="4"/>
        <v>37.035168761164563</v>
      </c>
      <c r="J13" s="26">
        <f t="shared" si="1"/>
        <v>4623063.1899999995</v>
      </c>
      <c r="K13" s="70">
        <f t="shared" si="5"/>
        <v>75.114440151604626</v>
      </c>
    </row>
    <row r="14" spans="1:12" ht="59.25" customHeight="1" x14ac:dyDescent="0.2">
      <c r="A14" s="122">
        <v>2463061</v>
      </c>
      <c r="B14" s="134" t="s">
        <v>141</v>
      </c>
      <c r="C14" s="26">
        <v>6642352</v>
      </c>
      <c r="D14" s="26">
        <v>4076155.22</v>
      </c>
      <c r="E14" s="70">
        <v>745594</v>
      </c>
      <c r="F14" s="26">
        <v>269038.8</v>
      </c>
      <c r="G14" s="26"/>
      <c r="H14" s="26">
        <f t="shared" si="0"/>
        <v>269038.8</v>
      </c>
      <c r="I14" s="70">
        <f t="shared" si="4"/>
        <v>36.083820417009797</v>
      </c>
      <c r="J14" s="26">
        <f t="shared" si="1"/>
        <v>4345194.0200000005</v>
      </c>
      <c r="K14" s="70">
        <f t="shared" si="5"/>
        <v>65.41649734913176</v>
      </c>
    </row>
    <row r="15" spans="1:12" ht="103.5" customHeight="1" x14ac:dyDescent="0.2">
      <c r="A15" s="122">
        <v>2484812</v>
      </c>
      <c r="B15" s="134" t="s">
        <v>170</v>
      </c>
      <c r="C15" s="26">
        <v>515900</v>
      </c>
      <c r="D15" s="26">
        <v>126993</v>
      </c>
      <c r="E15" s="70">
        <v>88500</v>
      </c>
      <c r="F15" s="26">
        <v>0</v>
      </c>
      <c r="G15" s="26"/>
      <c r="H15" s="26">
        <f t="shared" si="0"/>
        <v>0</v>
      </c>
      <c r="I15" s="70">
        <f t="shared" ref="I15:I43" si="6">H15/E15%</f>
        <v>0</v>
      </c>
      <c r="J15" s="26">
        <f t="shared" ref="J15:J43" si="7">SUM(D15+H15)</f>
        <v>126993</v>
      </c>
      <c r="K15" s="70">
        <f t="shared" ref="K15:K43" si="8">J15/C15%</f>
        <v>24.615817018802094</v>
      </c>
    </row>
    <row r="16" spans="1:12" ht="96" x14ac:dyDescent="0.2">
      <c r="A16" s="122">
        <v>2484814</v>
      </c>
      <c r="B16" s="134" t="s">
        <v>171</v>
      </c>
      <c r="C16" s="26">
        <v>515900</v>
      </c>
      <c r="D16" s="26">
        <v>114495</v>
      </c>
      <c r="E16" s="70">
        <v>100998</v>
      </c>
      <c r="F16" s="26">
        <v>0</v>
      </c>
      <c r="G16" s="26"/>
      <c r="H16" s="26">
        <f t="shared" si="0"/>
        <v>0</v>
      </c>
      <c r="I16" s="70">
        <f t="shared" si="6"/>
        <v>0</v>
      </c>
      <c r="J16" s="26">
        <f t="shared" si="7"/>
        <v>114495</v>
      </c>
      <c r="K16" s="70">
        <f t="shared" si="8"/>
        <v>22.193254506687342</v>
      </c>
    </row>
    <row r="17" spans="1:11" ht="84" x14ac:dyDescent="0.2">
      <c r="A17" s="122">
        <v>2484818</v>
      </c>
      <c r="B17" s="134" t="s">
        <v>172</v>
      </c>
      <c r="C17" s="26">
        <v>515900</v>
      </c>
      <c r="D17" s="26">
        <v>126993</v>
      </c>
      <c r="E17" s="70">
        <v>88500</v>
      </c>
      <c r="F17" s="26">
        <v>0</v>
      </c>
      <c r="G17" s="26"/>
      <c r="H17" s="26">
        <f t="shared" si="0"/>
        <v>0</v>
      </c>
      <c r="I17" s="70">
        <f t="shared" si="6"/>
        <v>0</v>
      </c>
      <c r="J17" s="26">
        <f t="shared" si="7"/>
        <v>126993</v>
      </c>
      <c r="K17" s="70">
        <f t="shared" si="8"/>
        <v>24.615817018802094</v>
      </c>
    </row>
    <row r="18" spans="1:11" ht="91.5" customHeight="1" x14ac:dyDescent="0.2">
      <c r="A18" s="122">
        <v>2484819</v>
      </c>
      <c r="B18" s="134" t="s">
        <v>173</v>
      </c>
      <c r="C18" s="26">
        <v>515900</v>
      </c>
      <c r="D18" s="26">
        <v>126993</v>
      </c>
      <c r="E18" s="70">
        <v>88500</v>
      </c>
      <c r="F18" s="26">
        <v>0</v>
      </c>
      <c r="G18" s="26"/>
      <c r="H18" s="26">
        <f t="shared" si="0"/>
        <v>0</v>
      </c>
      <c r="I18" s="70">
        <f t="shared" si="6"/>
        <v>0</v>
      </c>
      <c r="J18" s="26">
        <f t="shared" si="7"/>
        <v>126993</v>
      </c>
      <c r="K18" s="70">
        <f t="shared" si="8"/>
        <v>24.615817018802094</v>
      </c>
    </row>
    <row r="19" spans="1:11" ht="84" customHeight="1" x14ac:dyDescent="0.2">
      <c r="A19" s="122">
        <v>2484820</v>
      </c>
      <c r="B19" s="134" t="s">
        <v>174</v>
      </c>
      <c r="C19" s="26">
        <v>653400</v>
      </c>
      <c r="D19" s="26">
        <v>201103</v>
      </c>
      <c r="E19" s="70">
        <v>88500</v>
      </c>
      <c r="F19" s="26">
        <v>0</v>
      </c>
      <c r="G19" s="26"/>
      <c r="H19" s="26">
        <f t="shared" si="0"/>
        <v>0</v>
      </c>
      <c r="I19" s="70">
        <f t="shared" si="6"/>
        <v>0</v>
      </c>
      <c r="J19" s="26">
        <f t="shared" si="7"/>
        <v>201103</v>
      </c>
      <c r="K19" s="70">
        <f t="shared" si="8"/>
        <v>30.777930823385368</v>
      </c>
    </row>
    <row r="20" spans="1:11" ht="93.75" customHeight="1" x14ac:dyDescent="0.2">
      <c r="A20" s="122">
        <v>2484822</v>
      </c>
      <c r="B20" s="134" t="s">
        <v>175</v>
      </c>
      <c r="C20" s="26">
        <v>515900</v>
      </c>
      <c r="D20" s="26">
        <v>114495</v>
      </c>
      <c r="E20" s="70">
        <v>100998</v>
      </c>
      <c r="F20" s="26">
        <v>0</v>
      </c>
      <c r="G20" s="26"/>
      <c r="H20" s="26">
        <f t="shared" si="0"/>
        <v>0</v>
      </c>
      <c r="I20" s="70">
        <f t="shared" si="6"/>
        <v>0</v>
      </c>
      <c r="J20" s="26">
        <f t="shared" si="7"/>
        <v>114495</v>
      </c>
      <c r="K20" s="70">
        <f t="shared" si="8"/>
        <v>22.193254506687342</v>
      </c>
    </row>
    <row r="21" spans="1:11" ht="102" customHeight="1" x14ac:dyDescent="0.2">
      <c r="A21" s="122">
        <v>2484833</v>
      </c>
      <c r="B21" s="134" t="s">
        <v>176</v>
      </c>
      <c r="C21" s="26">
        <v>653400</v>
      </c>
      <c r="D21" s="26">
        <v>277105</v>
      </c>
      <c r="E21" s="70">
        <v>12498</v>
      </c>
      <c r="F21" s="26">
        <v>0</v>
      </c>
      <c r="G21" s="26"/>
      <c r="H21" s="26">
        <f t="shared" si="0"/>
        <v>0</v>
      </c>
      <c r="I21" s="70">
        <f t="shared" si="6"/>
        <v>0</v>
      </c>
      <c r="J21" s="26">
        <f t="shared" si="7"/>
        <v>277105</v>
      </c>
      <c r="K21" s="70">
        <f t="shared" si="8"/>
        <v>42.409703091521273</v>
      </c>
    </row>
    <row r="22" spans="1:11" ht="114" customHeight="1" x14ac:dyDescent="0.2">
      <c r="A22" s="122">
        <v>2484834</v>
      </c>
      <c r="B22" s="134" t="s">
        <v>177</v>
      </c>
      <c r="C22" s="26">
        <v>790900</v>
      </c>
      <c r="D22" s="26">
        <v>275213</v>
      </c>
      <c r="E22" s="70">
        <v>88500</v>
      </c>
      <c r="F22" s="26">
        <v>0</v>
      </c>
      <c r="G22" s="26"/>
      <c r="H22" s="26">
        <f t="shared" si="0"/>
        <v>0</v>
      </c>
      <c r="I22" s="70">
        <f t="shared" si="6"/>
        <v>0</v>
      </c>
      <c r="J22" s="26">
        <f t="shared" si="7"/>
        <v>275213</v>
      </c>
      <c r="K22" s="70">
        <f t="shared" si="8"/>
        <v>34.797445947654573</v>
      </c>
    </row>
    <row r="23" spans="1:11" ht="115.5" customHeight="1" x14ac:dyDescent="0.2">
      <c r="A23" s="122">
        <v>2484839</v>
      </c>
      <c r="B23" s="134" t="s">
        <v>178</v>
      </c>
      <c r="C23" s="26">
        <v>653400</v>
      </c>
      <c r="D23" s="26">
        <v>201103</v>
      </c>
      <c r="E23" s="70">
        <v>88500</v>
      </c>
      <c r="F23" s="26">
        <v>0</v>
      </c>
      <c r="G23" s="26"/>
      <c r="H23" s="26">
        <f t="shared" si="0"/>
        <v>0</v>
      </c>
      <c r="I23" s="70">
        <f t="shared" si="6"/>
        <v>0</v>
      </c>
      <c r="J23" s="26">
        <f t="shared" si="7"/>
        <v>201103</v>
      </c>
      <c r="K23" s="70">
        <f t="shared" si="8"/>
        <v>30.777930823385368</v>
      </c>
    </row>
    <row r="24" spans="1:11" ht="90" customHeight="1" x14ac:dyDescent="0.2">
      <c r="A24" s="122">
        <v>2484841</v>
      </c>
      <c r="B24" s="134" t="s">
        <v>179</v>
      </c>
      <c r="C24" s="26">
        <v>515900</v>
      </c>
      <c r="D24" s="26">
        <v>202995</v>
      </c>
      <c r="E24" s="70">
        <v>12498</v>
      </c>
      <c r="F24" s="26">
        <v>0</v>
      </c>
      <c r="G24" s="26"/>
      <c r="H24" s="26">
        <f t="shared" si="0"/>
        <v>0</v>
      </c>
      <c r="I24" s="70">
        <f t="shared" si="6"/>
        <v>0</v>
      </c>
      <c r="J24" s="26">
        <f t="shared" si="7"/>
        <v>202995</v>
      </c>
      <c r="K24" s="70">
        <f t="shared" si="8"/>
        <v>39.347741810428374</v>
      </c>
    </row>
    <row r="25" spans="1:11" ht="103.5" customHeight="1" x14ac:dyDescent="0.2">
      <c r="A25" s="122">
        <v>2484842</v>
      </c>
      <c r="B25" s="134" t="s">
        <v>180</v>
      </c>
      <c r="C25" s="26">
        <v>988900</v>
      </c>
      <c r="D25" s="26">
        <v>346215</v>
      </c>
      <c r="E25" s="70">
        <v>12498</v>
      </c>
      <c r="F25" s="26">
        <v>0</v>
      </c>
      <c r="G25" s="26"/>
      <c r="H25" s="26">
        <f t="shared" si="0"/>
        <v>0</v>
      </c>
      <c r="I25" s="70">
        <f t="shared" si="6"/>
        <v>0</v>
      </c>
      <c r="J25" s="26">
        <f t="shared" si="7"/>
        <v>346215</v>
      </c>
      <c r="K25" s="70">
        <f t="shared" si="8"/>
        <v>35.010112245929818</v>
      </c>
    </row>
    <row r="26" spans="1:11" ht="103.5" customHeight="1" x14ac:dyDescent="0.2">
      <c r="A26" s="122">
        <v>2484843</v>
      </c>
      <c r="B26" s="134" t="s">
        <v>181</v>
      </c>
      <c r="C26" s="26">
        <v>713900</v>
      </c>
      <c r="D26" s="26">
        <v>126993</v>
      </c>
      <c r="E26" s="70">
        <v>88500</v>
      </c>
      <c r="F26" s="26">
        <v>0</v>
      </c>
      <c r="G26" s="26"/>
      <c r="H26" s="26">
        <f t="shared" si="0"/>
        <v>0</v>
      </c>
      <c r="I26" s="70">
        <f t="shared" si="6"/>
        <v>0</v>
      </c>
      <c r="J26" s="26">
        <f t="shared" si="7"/>
        <v>126993</v>
      </c>
      <c r="K26" s="70">
        <f t="shared" si="8"/>
        <v>17.7886258579633</v>
      </c>
    </row>
    <row r="27" spans="1:11" ht="101.25" customHeight="1" x14ac:dyDescent="0.2">
      <c r="A27" s="122">
        <v>2484844</v>
      </c>
      <c r="B27" s="134" t="s">
        <v>182</v>
      </c>
      <c r="C27" s="26">
        <v>988900</v>
      </c>
      <c r="D27" s="26">
        <v>346215</v>
      </c>
      <c r="E27" s="70">
        <v>12498</v>
      </c>
      <c r="F27" s="26">
        <v>0</v>
      </c>
      <c r="G27" s="26"/>
      <c r="H27" s="26">
        <f t="shared" si="0"/>
        <v>0</v>
      </c>
      <c r="I27" s="70">
        <f t="shared" si="6"/>
        <v>0</v>
      </c>
      <c r="J27" s="26">
        <f t="shared" si="7"/>
        <v>346215</v>
      </c>
      <c r="K27" s="70">
        <f t="shared" si="8"/>
        <v>35.010112245929818</v>
      </c>
    </row>
    <row r="28" spans="1:11" ht="111.75" customHeight="1" x14ac:dyDescent="0.2">
      <c r="A28" s="122">
        <v>2484851</v>
      </c>
      <c r="B28" s="134" t="s">
        <v>183</v>
      </c>
      <c r="C28" s="26">
        <v>790900</v>
      </c>
      <c r="D28" s="26">
        <v>351215</v>
      </c>
      <c r="E28" s="70">
        <v>12498</v>
      </c>
      <c r="F28" s="26">
        <v>0</v>
      </c>
      <c r="G28" s="26"/>
      <c r="H28" s="26">
        <f t="shared" si="0"/>
        <v>0</v>
      </c>
      <c r="I28" s="70">
        <f t="shared" si="6"/>
        <v>0</v>
      </c>
      <c r="J28" s="26">
        <f t="shared" si="7"/>
        <v>351215</v>
      </c>
      <c r="K28" s="70">
        <f t="shared" si="8"/>
        <v>44.40700467821469</v>
      </c>
    </row>
    <row r="29" spans="1:11" ht="96" x14ac:dyDescent="0.2">
      <c r="A29" s="122">
        <v>2484853</v>
      </c>
      <c r="B29" s="134" t="s">
        <v>184</v>
      </c>
      <c r="C29" s="26">
        <v>515900</v>
      </c>
      <c r="D29" s="26">
        <v>202995</v>
      </c>
      <c r="E29" s="70">
        <v>12498</v>
      </c>
      <c r="F29" s="26">
        <v>0</v>
      </c>
      <c r="G29" s="26"/>
      <c r="H29" s="26">
        <f t="shared" si="0"/>
        <v>0</v>
      </c>
      <c r="I29" s="70">
        <f t="shared" si="6"/>
        <v>0</v>
      </c>
      <c r="J29" s="26">
        <f t="shared" si="7"/>
        <v>202995</v>
      </c>
      <c r="K29" s="70">
        <f t="shared" si="8"/>
        <v>39.347741810428374</v>
      </c>
    </row>
    <row r="30" spans="1:11" ht="113.25" customHeight="1" x14ac:dyDescent="0.2">
      <c r="A30" s="122">
        <v>2484854</v>
      </c>
      <c r="B30" s="134" t="s">
        <v>185</v>
      </c>
      <c r="C30" s="26">
        <v>437823</v>
      </c>
      <c r="D30" s="26">
        <v>425325</v>
      </c>
      <c r="E30" s="70">
        <v>12498</v>
      </c>
      <c r="F30" s="26">
        <v>0</v>
      </c>
      <c r="G30" s="26"/>
      <c r="H30" s="26">
        <f t="shared" si="0"/>
        <v>0</v>
      </c>
      <c r="I30" s="70">
        <f t="shared" si="6"/>
        <v>0</v>
      </c>
      <c r="J30" s="26">
        <f t="shared" si="7"/>
        <v>425325</v>
      </c>
      <c r="K30" s="70">
        <f t="shared" si="8"/>
        <v>97.145421780034411</v>
      </c>
    </row>
    <row r="31" spans="1:11" ht="101.25" customHeight="1" x14ac:dyDescent="0.2">
      <c r="A31" s="122">
        <v>2484855</v>
      </c>
      <c r="B31" s="134" t="s">
        <v>186</v>
      </c>
      <c r="C31" s="26">
        <v>515900</v>
      </c>
      <c r="D31" s="26">
        <v>114405</v>
      </c>
      <c r="E31" s="70">
        <v>100998</v>
      </c>
      <c r="F31" s="26">
        <v>0</v>
      </c>
      <c r="G31" s="26"/>
      <c r="H31" s="26">
        <f t="shared" si="0"/>
        <v>0</v>
      </c>
      <c r="I31" s="70">
        <f t="shared" si="6"/>
        <v>0</v>
      </c>
      <c r="J31" s="26">
        <f t="shared" si="7"/>
        <v>114405</v>
      </c>
      <c r="K31" s="70">
        <f t="shared" si="8"/>
        <v>22.175809265361504</v>
      </c>
    </row>
    <row r="32" spans="1:11" ht="93.75" customHeight="1" x14ac:dyDescent="0.2">
      <c r="A32" s="122">
        <v>2484856</v>
      </c>
      <c r="B32" s="134" t="s">
        <v>187</v>
      </c>
      <c r="C32" s="26">
        <v>988900</v>
      </c>
      <c r="D32" s="26">
        <v>351215</v>
      </c>
      <c r="E32" s="70">
        <v>12498</v>
      </c>
      <c r="F32" s="26">
        <v>0</v>
      </c>
      <c r="G32" s="26"/>
      <c r="H32" s="26">
        <f t="shared" si="0"/>
        <v>0</v>
      </c>
      <c r="I32" s="70">
        <f t="shared" si="6"/>
        <v>0</v>
      </c>
      <c r="J32" s="26">
        <f t="shared" si="7"/>
        <v>351215</v>
      </c>
      <c r="K32" s="70">
        <f t="shared" si="8"/>
        <v>35.51572454242087</v>
      </c>
    </row>
    <row r="33" spans="1:11" ht="96" x14ac:dyDescent="0.2">
      <c r="A33" s="122">
        <v>2484857</v>
      </c>
      <c r="B33" s="134" t="s">
        <v>188</v>
      </c>
      <c r="C33" s="26">
        <v>515900</v>
      </c>
      <c r="D33" s="26">
        <v>126993</v>
      </c>
      <c r="E33" s="70">
        <v>88500</v>
      </c>
      <c r="F33" s="26">
        <v>0</v>
      </c>
      <c r="G33" s="26"/>
      <c r="H33" s="26">
        <f t="shared" si="0"/>
        <v>0</v>
      </c>
      <c r="I33" s="70">
        <f t="shared" si="6"/>
        <v>0</v>
      </c>
      <c r="J33" s="26">
        <f t="shared" si="7"/>
        <v>126993</v>
      </c>
      <c r="K33" s="70">
        <f t="shared" si="8"/>
        <v>24.615817018802094</v>
      </c>
    </row>
    <row r="34" spans="1:11" ht="102" customHeight="1" x14ac:dyDescent="0.2">
      <c r="A34" s="122">
        <v>2484858</v>
      </c>
      <c r="B34" s="134" t="s">
        <v>189</v>
      </c>
      <c r="C34" s="26">
        <v>515900</v>
      </c>
      <c r="D34" s="26">
        <v>202995</v>
      </c>
      <c r="E34" s="70">
        <v>12498</v>
      </c>
      <c r="F34" s="26">
        <v>0</v>
      </c>
      <c r="G34" s="26"/>
      <c r="H34" s="26">
        <f t="shared" si="0"/>
        <v>0</v>
      </c>
      <c r="I34" s="70">
        <f t="shared" si="6"/>
        <v>0</v>
      </c>
      <c r="J34" s="26">
        <f t="shared" si="7"/>
        <v>202995</v>
      </c>
      <c r="K34" s="70">
        <f t="shared" si="8"/>
        <v>39.347741810428374</v>
      </c>
    </row>
    <row r="35" spans="1:11" ht="96" x14ac:dyDescent="0.2">
      <c r="A35" s="122">
        <v>2484860</v>
      </c>
      <c r="B35" s="134" t="s">
        <v>190</v>
      </c>
      <c r="C35" s="26">
        <v>515900</v>
      </c>
      <c r="D35" s="26">
        <v>114495</v>
      </c>
      <c r="E35" s="70">
        <v>100998</v>
      </c>
      <c r="F35" s="26">
        <v>0</v>
      </c>
      <c r="G35" s="26"/>
      <c r="H35" s="26">
        <f t="shared" si="0"/>
        <v>0</v>
      </c>
      <c r="I35" s="70">
        <f t="shared" si="6"/>
        <v>0</v>
      </c>
      <c r="J35" s="26">
        <f t="shared" si="7"/>
        <v>114495</v>
      </c>
      <c r="K35" s="70">
        <f t="shared" si="8"/>
        <v>22.193254506687342</v>
      </c>
    </row>
    <row r="36" spans="1:11" ht="105.75" customHeight="1" x14ac:dyDescent="0.2">
      <c r="A36" s="122">
        <v>2484863</v>
      </c>
      <c r="B36" s="134" t="s">
        <v>191</v>
      </c>
      <c r="C36" s="26">
        <v>653400</v>
      </c>
      <c r="D36" s="26">
        <v>201103</v>
      </c>
      <c r="E36" s="70">
        <v>88500</v>
      </c>
      <c r="F36" s="26">
        <v>0</v>
      </c>
      <c r="G36" s="26"/>
      <c r="H36" s="26">
        <f t="shared" si="0"/>
        <v>0</v>
      </c>
      <c r="I36" s="70">
        <f t="shared" si="6"/>
        <v>0</v>
      </c>
      <c r="J36" s="26">
        <f t="shared" si="7"/>
        <v>201103</v>
      </c>
      <c r="K36" s="70">
        <f t="shared" si="8"/>
        <v>30.777930823385368</v>
      </c>
    </row>
    <row r="37" spans="1:11" ht="120" x14ac:dyDescent="0.2">
      <c r="A37" s="122">
        <v>2484864</v>
      </c>
      <c r="B37" s="134" t="s">
        <v>192</v>
      </c>
      <c r="C37" s="26">
        <v>515900</v>
      </c>
      <c r="D37" s="26">
        <v>114495</v>
      </c>
      <c r="E37" s="70">
        <v>100998</v>
      </c>
      <c r="F37" s="26">
        <v>0</v>
      </c>
      <c r="G37" s="26"/>
      <c r="H37" s="26">
        <f t="shared" si="0"/>
        <v>0</v>
      </c>
      <c r="I37" s="70">
        <f t="shared" si="6"/>
        <v>0</v>
      </c>
      <c r="J37" s="26">
        <f t="shared" si="7"/>
        <v>114495</v>
      </c>
      <c r="K37" s="70">
        <f t="shared" si="8"/>
        <v>22.193254506687342</v>
      </c>
    </row>
    <row r="38" spans="1:11" ht="98.25" customHeight="1" x14ac:dyDescent="0.2">
      <c r="A38" s="122">
        <v>2484866</v>
      </c>
      <c r="B38" s="134" t="s">
        <v>193</v>
      </c>
      <c r="C38" s="26">
        <v>988900</v>
      </c>
      <c r="D38" s="26">
        <v>351215</v>
      </c>
      <c r="E38" s="70">
        <v>12498</v>
      </c>
      <c r="F38" s="26">
        <v>0</v>
      </c>
      <c r="G38" s="26"/>
      <c r="H38" s="26">
        <f t="shared" si="0"/>
        <v>0</v>
      </c>
      <c r="I38" s="70">
        <f t="shared" si="6"/>
        <v>0</v>
      </c>
      <c r="J38" s="26">
        <f t="shared" si="7"/>
        <v>351215</v>
      </c>
      <c r="K38" s="70">
        <f t="shared" si="8"/>
        <v>35.51572454242087</v>
      </c>
    </row>
    <row r="39" spans="1:11" ht="102.75" customHeight="1" x14ac:dyDescent="0.2">
      <c r="A39" s="122">
        <v>2484868</v>
      </c>
      <c r="B39" s="134" t="s">
        <v>194</v>
      </c>
      <c r="C39" s="26">
        <v>515900</v>
      </c>
      <c r="D39" s="26">
        <v>202995</v>
      </c>
      <c r="E39" s="70">
        <v>12498</v>
      </c>
      <c r="F39" s="26">
        <v>0</v>
      </c>
      <c r="G39" s="26"/>
      <c r="H39" s="26">
        <f t="shared" si="0"/>
        <v>0</v>
      </c>
      <c r="I39" s="70">
        <f t="shared" si="6"/>
        <v>0</v>
      </c>
      <c r="J39" s="26">
        <f t="shared" si="7"/>
        <v>202995</v>
      </c>
      <c r="K39" s="70">
        <f t="shared" si="8"/>
        <v>39.347741810428374</v>
      </c>
    </row>
    <row r="40" spans="1:11" ht="90" customHeight="1" x14ac:dyDescent="0.2">
      <c r="A40" s="122">
        <v>2484870</v>
      </c>
      <c r="B40" s="134" t="s">
        <v>195</v>
      </c>
      <c r="C40" s="26">
        <v>515900</v>
      </c>
      <c r="D40" s="26">
        <v>202995</v>
      </c>
      <c r="E40" s="70">
        <v>12498</v>
      </c>
      <c r="F40" s="26">
        <v>0</v>
      </c>
      <c r="G40" s="26"/>
      <c r="H40" s="26">
        <f t="shared" si="0"/>
        <v>0</v>
      </c>
      <c r="I40" s="70">
        <f t="shared" si="6"/>
        <v>0</v>
      </c>
      <c r="J40" s="26">
        <f t="shared" si="7"/>
        <v>202995</v>
      </c>
      <c r="K40" s="70">
        <f t="shared" si="8"/>
        <v>39.347741810428374</v>
      </c>
    </row>
    <row r="41" spans="1:11" ht="96" x14ac:dyDescent="0.2">
      <c r="A41" s="122">
        <v>2484874</v>
      </c>
      <c r="B41" s="134" t="s">
        <v>196</v>
      </c>
      <c r="C41" s="26">
        <v>653400</v>
      </c>
      <c r="D41" s="26">
        <v>277105</v>
      </c>
      <c r="E41" s="70">
        <v>12498</v>
      </c>
      <c r="F41" s="26">
        <v>0</v>
      </c>
      <c r="G41" s="26"/>
      <c r="H41" s="26">
        <f t="shared" si="0"/>
        <v>0</v>
      </c>
      <c r="I41" s="70">
        <f t="shared" si="6"/>
        <v>0</v>
      </c>
      <c r="J41" s="26">
        <f t="shared" si="7"/>
        <v>277105</v>
      </c>
      <c r="K41" s="70">
        <f t="shared" si="8"/>
        <v>42.409703091521273</v>
      </c>
    </row>
    <row r="42" spans="1:11" ht="93" customHeight="1" x14ac:dyDescent="0.2">
      <c r="A42" s="122">
        <v>2501868</v>
      </c>
      <c r="B42" s="134" t="s">
        <v>197</v>
      </c>
      <c r="C42" s="26">
        <v>774914</v>
      </c>
      <c r="D42" s="26">
        <v>429758</v>
      </c>
      <c r="E42" s="70">
        <v>257156</v>
      </c>
      <c r="F42" s="26">
        <v>0</v>
      </c>
      <c r="G42" s="26"/>
      <c r="H42" s="26">
        <f t="shared" si="0"/>
        <v>0</v>
      </c>
      <c r="I42" s="70">
        <f t="shared" si="6"/>
        <v>0</v>
      </c>
      <c r="J42" s="26">
        <f t="shared" si="7"/>
        <v>429758</v>
      </c>
      <c r="K42" s="70">
        <f t="shared" si="8"/>
        <v>55.458799299018985</v>
      </c>
    </row>
    <row r="43" spans="1:11" ht="96.75" customHeight="1" x14ac:dyDescent="0.2">
      <c r="A43" s="122">
        <v>2501880</v>
      </c>
      <c r="B43" s="134" t="s">
        <v>198</v>
      </c>
      <c r="C43" s="26">
        <v>1309964</v>
      </c>
      <c r="D43" s="26">
        <v>781637</v>
      </c>
      <c r="E43" s="70">
        <v>180019</v>
      </c>
      <c r="F43" s="26">
        <v>0</v>
      </c>
      <c r="G43" s="26"/>
      <c r="H43" s="26">
        <f t="shared" si="0"/>
        <v>0</v>
      </c>
      <c r="I43" s="70">
        <f t="shared" si="6"/>
        <v>0</v>
      </c>
      <c r="J43" s="26">
        <f t="shared" si="7"/>
        <v>781637</v>
      </c>
      <c r="K43" s="70">
        <f t="shared" si="8"/>
        <v>59.668586312295609</v>
      </c>
    </row>
    <row r="44" spans="1:11" ht="116.25" customHeight="1" x14ac:dyDescent="0.2">
      <c r="A44" s="27">
        <v>2509291</v>
      </c>
      <c r="B44" s="25" t="s">
        <v>64</v>
      </c>
      <c r="C44" s="26">
        <v>1526382.77</v>
      </c>
      <c r="D44" s="26">
        <v>211454.40999999997</v>
      </c>
      <c r="E44" s="70">
        <v>744179</v>
      </c>
      <c r="F44" s="26">
        <v>28623.09</v>
      </c>
      <c r="G44" s="26">
        <v>17994.29</v>
      </c>
      <c r="H44" s="26">
        <f t="shared" si="0"/>
        <v>46617.380000000005</v>
      </c>
      <c r="I44" s="70">
        <f t="shared" si="4"/>
        <v>6.2642697523042177</v>
      </c>
      <c r="J44" s="26">
        <f t="shared" si="1"/>
        <v>258071.78999999998</v>
      </c>
      <c r="K44" s="70">
        <f t="shared" si="5"/>
        <v>16.907409797347228</v>
      </c>
    </row>
    <row r="45" spans="1:11" ht="112.5" customHeight="1" x14ac:dyDescent="0.2">
      <c r="A45" s="122">
        <v>2509292</v>
      </c>
      <c r="B45" s="25" t="s">
        <v>65</v>
      </c>
      <c r="C45" s="26">
        <v>975280.33</v>
      </c>
      <c r="D45" s="26">
        <v>217918.47</v>
      </c>
      <c r="E45" s="70">
        <v>405257</v>
      </c>
      <c r="F45" s="26">
        <v>31008.35</v>
      </c>
      <c r="G45" s="26">
        <v>7711.84</v>
      </c>
      <c r="H45" s="26">
        <f t="shared" si="0"/>
        <v>38720.19</v>
      </c>
      <c r="I45" s="70">
        <f t="shared" si="4"/>
        <v>9.5544777758311401</v>
      </c>
      <c r="J45" s="26">
        <f t="shared" si="1"/>
        <v>256638.66</v>
      </c>
      <c r="K45" s="70">
        <f t="shared" si="5"/>
        <v>26.314347998795384</v>
      </c>
    </row>
    <row r="46" spans="1:11" ht="117.75" customHeight="1" x14ac:dyDescent="0.2">
      <c r="A46" s="122">
        <v>2509293</v>
      </c>
      <c r="B46" s="25" t="s">
        <v>66</v>
      </c>
      <c r="C46" s="26">
        <v>1057216.42</v>
      </c>
      <c r="D46" s="26">
        <v>191433.21000000002</v>
      </c>
      <c r="E46" s="70">
        <v>476160</v>
      </c>
      <c r="F46" s="26">
        <v>26237.83</v>
      </c>
      <c r="G46" s="26">
        <v>10282.450000000001</v>
      </c>
      <c r="H46" s="26">
        <f t="shared" si="0"/>
        <v>36520.28</v>
      </c>
      <c r="I46" s="70">
        <f t="shared" si="4"/>
        <v>7.6697496639784939</v>
      </c>
      <c r="J46" s="26">
        <f t="shared" si="1"/>
        <v>227953.49000000002</v>
      </c>
      <c r="K46" s="70">
        <f t="shared" si="5"/>
        <v>21.561667572283831</v>
      </c>
    </row>
    <row r="47" spans="1:11" ht="120.75" customHeight="1" x14ac:dyDescent="0.2">
      <c r="A47" s="27">
        <v>2509299</v>
      </c>
      <c r="B47" s="25" t="s">
        <v>67</v>
      </c>
      <c r="C47" s="26">
        <v>1046169.97</v>
      </c>
      <c r="D47" s="26">
        <v>196682.98</v>
      </c>
      <c r="E47" s="70">
        <v>499810</v>
      </c>
      <c r="F47" s="26">
        <v>28623.09</v>
      </c>
      <c r="G47" s="26">
        <v>10282.450000000001</v>
      </c>
      <c r="H47" s="26">
        <f t="shared" si="0"/>
        <v>38905.54</v>
      </c>
      <c r="I47" s="70">
        <f t="shared" si="4"/>
        <v>7.7840659450591216</v>
      </c>
      <c r="J47" s="26">
        <f t="shared" si="1"/>
        <v>235588.52000000002</v>
      </c>
      <c r="K47" s="70">
        <f t="shared" si="5"/>
        <v>22.519143806049033</v>
      </c>
    </row>
    <row r="48" spans="1:11" ht="120.75" customHeight="1" x14ac:dyDescent="0.2">
      <c r="A48" s="27">
        <v>2509300</v>
      </c>
      <c r="B48" s="25" t="s">
        <v>68</v>
      </c>
      <c r="C48" s="26">
        <v>597925.22</v>
      </c>
      <c r="D48" s="26">
        <v>123691.26999999999</v>
      </c>
      <c r="E48" s="70">
        <v>275671</v>
      </c>
      <c r="F48" s="26">
        <v>16696.8</v>
      </c>
      <c r="G48" s="26">
        <v>2571</v>
      </c>
      <c r="H48" s="26">
        <f t="shared" si="0"/>
        <v>19267.8</v>
      </c>
      <c r="I48" s="70">
        <f t="shared" si="4"/>
        <v>6.9894185460204374</v>
      </c>
      <c r="J48" s="26">
        <f t="shared" si="1"/>
        <v>142959.06999999998</v>
      </c>
      <c r="K48" s="70">
        <f t="shared" si="5"/>
        <v>23.909188844718738</v>
      </c>
    </row>
    <row r="49" spans="1:11" ht="120.75" customHeight="1" x14ac:dyDescent="0.2">
      <c r="A49" s="27">
        <v>2509303</v>
      </c>
      <c r="B49" s="25" t="s">
        <v>69</v>
      </c>
      <c r="C49" s="26">
        <v>1342670.84</v>
      </c>
      <c r="D49" s="26">
        <v>246011.41</v>
      </c>
      <c r="E49" s="70">
        <v>588254</v>
      </c>
      <c r="F49" s="26">
        <v>33393.61</v>
      </c>
      <c r="G49" s="26">
        <v>10282.450000000001</v>
      </c>
      <c r="H49" s="26">
        <f t="shared" si="0"/>
        <v>43676.06</v>
      </c>
      <c r="I49" s="70">
        <f t="shared" si="4"/>
        <v>7.4246940947277871</v>
      </c>
      <c r="J49" s="26">
        <f t="shared" si="1"/>
        <v>289687.46999999997</v>
      </c>
      <c r="K49" s="70">
        <f t="shared" si="5"/>
        <v>21.575464467523549</v>
      </c>
    </row>
    <row r="50" spans="1:11" ht="117.75" customHeight="1" x14ac:dyDescent="0.2">
      <c r="A50" s="27">
        <v>2509304</v>
      </c>
      <c r="B50" s="25" t="s">
        <v>70</v>
      </c>
      <c r="C50" s="26">
        <v>1123768.28</v>
      </c>
      <c r="D50" s="26">
        <v>145083.94</v>
      </c>
      <c r="E50" s="70">
        <v>565884</v>
      </c>
      <c r="F50" s="26">
        <v>19082.060000000001</v>
      </c>
      <c r="G50" s="26">
        <v>10282.450000000001</v>
      </c>
      <c r="H50" s="26">
        <f t="shared" si="0"/>
        <v>29364.510000000002</v>
      </c>
      <c r="I50" s="70">
        <f t="shared" si="4"/>
        <v>5.1891394702801286</v>
      </c>
      <c r="J50" s="26">
        <f t="shared" si="1"/>
        <v>174448.45</v>
      </c>
      <c r="K50" s="70">
        <f t="shared" si="5"/>
        <v>15.523525009978036</v>
      </c>
    </row>
    <row r="51" spans="1:11" ht="127.5" customHeight="1" x14ac:dyDescent="0.2">
      <c r="A51" s="27">
        <v>2509306</v>
      </c>
      <c r="B51" s="25" t="s">
        <v>71</v>
      </c>
      <c r="C51" s="26">
        <v>1228581.56</v>
      </c>
      <c r="D51" s="26">
        <v>208711.55</v>
      </c>
      <c r="E51" s="70">
        <v>567629</v>
      </c>
      <c r="F51" s="26">
        <v>28623.09</v>
      </c>
      <c r="G51" s="26">
        <v>12853.06</v>
      </c>
      <c r="H51" s="26">
        <f t="shared" si="0"/>
        <v>41476.15</v>
      </c>
      <c r="I51" s="70">
        <f t="shared" si="4"/>
        <v>7.3069117328395841</v>
      </c>
      <c r="J51" s="26">
        <f t="shared" si="1"/>
        <v>250187.69999999998</v>
      </c>
      <c r="K51" s="70">
        <f t="shared" si="5"/>
        <v>20.363947184751819</v>
      </c>
    </row>
    <row r="52" spans="1:11" ht="120.75" customHeight="1" x14ac:dyDescent="0.2">
      <c r="A52" s="27">
        <v>2509308</v>
      </c>
      <c r="B52" s="25" t="s">
        <v>72</v>
      </c>
      <c r="C52" s="26">
        <v>1135607.28</v>
      </c>
      <c r="D52" s="26">
        <v>192804.81</v>
      </c>
      <c r="E52" s="70">
        <v>533864</v>
      </c>
      <c r="F52" s="26">
        <v>26238</v>
      </c>
      <c r="G52" s="26">
        <v>15424</v>
      </c>
      <c r="H52" s="26">
        <f t="shared" si="0"/>
        <v>41662</v>
      </c>
      <c r="I52" s="70">
        <f t="shared" si="4"/>
        <v>7.8038601591416539</v>
      </c>
      <c r="J52" s="26">
        <f t="shared" si="1"/>
        <v>234466.81</v>
      </c>
      <c r="K52" s="70">
        <f t="shared" si="5"/>
        <v>20.646821672365469</v>
      </c>
    </row>
    <row r="53" spans="1:11" ht="118.5" customHeight="1" x14ac:dyDescent="0.2">
      <c r="A53" s="27">
        <v>2509309</v>
      </c>
      <c r="B53" s="25" t="s">
        <v>73</v>
      </c>
      <c r="C53" s="26">
        <v>1334790.57</v>
      </c>
      <c r="D53" s="26">
        <v>240132.28</v>
      </c>
      <c r="E53" s="70">
        <v>628034</v>
      </c>
      <c r="F53" s="26">
        <v>35779</v>
      </c>
      <c r="G53" s="26">
        <v>12853.05</v>
      </c>
      <c r="H53" s="26">
        <f t="shared" si="0"/>
        <v>48632.05</v>
      </c>
      <c r="I53" s="70">
        <f t="shared" si="4"/>
        <v>7.7435377702481079</v>
      </c>
      <c r="J53" s="26">
        <f t="shared" si="1"/>
        <v>288764.33</v>
      </c>
      <c r="K53" s="70">
        <f t="shared" si="5"/>
        <v>21.633680705430816</v>
      </c>
    </row>
    <row r="54" spans="1:11" ht="117" customHeight="1" x14ac:dyDescent="0.2">
      <c r="A54" s="27">
        <v>2509310</v>
      </c>
      <c r="B54" s="25" t="s">
        <v>74</v>
      </c>
      <c r="C54" s="26">
        <v>818563.15</v>
      </c>
      <c r="D54" s="26">
        <v>228732.77000000002</v>
      </c>
      <c r="E54" s="70">
        <v>314905</v>
      </c>
      <c r="F54" s="26">
        <v>31008.35</v>
      </c>
      <c r="G54" s="26"/>
      <c r="H54" s="26">
        <f t="shared" si="0"/>
        <v>31008.35</v>
      </c>
      <c r="I54" s="70">
        <f t="shared" si="4"/>
        <v>9.8468903320048895</v>
      </c>
      <c r="J54" s="26">
        <f t="shared" si="1"/>
        <v>259741.12000000002</v>
      </c>
      <c r="K54" s="70">
        <f t="shared" si="5"/>
        <v>31.731347789110714</v>
      </c>
    </row>
    <row r="55" spans="1:11" ht="115.5" customHeight="1" x14ac:dyDescent="0.2">
      <c r="A55" s="27">
        <v>2509312</v>
      </c>
      <c r="B55" s="25" t="s">
        <v>75</v>
      </c>
      <c r="C55" s="26">
        <v>1513476.06</v>
      </c>
      <c r="D55" s="26">
        <v>292910.74</v>
      </c>
      <c r="E55" s="70">
        <v>678227</v>
      </c>
      <c r="F55" s="26">
        <v>38164.120000000003</v>
      </c>
      <c r="G55" s="26">
        <v>12853.05</v>
      </c>
      <c r="H55" s="26">
        <f t="shared" si="0"/>
        <v>51017.17</v>
      </c>
      <c r="I55" s="70">
        <f t="shared" si="4"/>
        <v>7.5221378682948323</v>
      </c>
      <c r="J55" s="26">
        <f t="shared" si="1"/>
        <v>343927.91</v>
      </c>
      <c r="K55" s="70">
        <f t="shared" si="5"/>
        <v>22.724370678185682</v>
      </c>
    </row>
    <row r="56" spans="1:11" ht="128.25" customHeight="1" x14ac:dyDescent="0.2">
      <c r="A56" s="27">
        <v>2509313</v>
      </c>
      <c r="B56" s="25" t="s">
        <v>76</v>
      </c>
      <c r="C56" s="26">
        <v>980314.29</v>
      </c>
      <c r="D56" s="26">
        <v>187083.13</v>
      </c>
      <c r="E56" s="70">
        <v>429791</v>
      </c>
      <c r="F56" s="26">
        <v>28623.09</v>
      </c>
      <c r="G56" s="26">
        <v>10282.44</v>
      </c>
      <c r="H56" s="26">
        <f t="shared" si="0"/>
        <v>38905.53</v>
      </c>
      <c r="I56" s="70">
        <f t="shared" si="4"/>
        <v>9.0521974634182669</v>
      </c>
      <c r="J56" s="26">
        <f t="shared" si="1"/>
        <v>225988.66</v>
      </c>
      <c r="K56" s="70">
        <f t="shared" si="5"/>
        <v>23.052674260210978</v>
      </c>
    </row>
    <row r="57" spans="1:11" ht="114.75" customHeight="1" x14ac:dyDescent="0.2">
      <c r="A57" s="27">
        <v>2509315</v>
      </c>
      <c r="B57" s="25" t="s">
        <v>77</v>
      </c>
      <c r="C57" s="26">
        <v>772356.56</v>
      </c>
      <c r="D57" s="26">
        <v>166476.94999999998</v>
      </c>
      <c r="E57" s="70">
        <v>316521</v>
      </c>
      <c r="F57" s="26">
        <v>21467.32</v>
      </c>
      <c r="G57" s="110"/>
      <c r="H57" s="110">
        <f t="shared" si="0"/>
        <v>21467.32</v>
      </c>
      <c r="I57" s="70">
        <f t="shared" si="4"/>
        <v>6.7822735300343417</v>
      </c>
      <c r="J57" s="26">
        <f t="shared" si="1"/>
        <v>187944.27</v>
      </c>
      <c r="K57" s="70">
        <f t="shared" si="5"/>
        <v>24.333873722779018</v>
      </c>
    </row>
    <row r="58" spans="1:11" ht="129" customHeight="1" x14ac:dyDescent="0.2">
      <c r="A58" s="27">
        <v>2509316</v>
      </c>
      <c r="B58" s="25" t="s">
        <v>78</v>
      </c>
      <c r="C58" s="26">
        <v>1148906.74</v>
      </c>
      <c r="D58" s="26">
        <v>160990.82</v>
      </c>
      <c r="E58" s="70">
        <v>528633</v>
      </c>
      <c r="F58" s="26">
        <v>21467.32</v>
      </c>
      <c r="G58" s="26">
        <v>12853.05</v>
      </c>
      <c r="H58" s="26">
        <f t="shared" si="0"/>
        <v>34320.369999999995</v>
      </c>
      <c r="I58" s="70">
        <f t="shared" si="4"/>
        <v>6.4922867093049419</v>
      </c>
      <c r="J58" s="26">
        <f t="shared" si="1"/>
        <v>195311.19</v>
      </c>
      <c r="K58" s="70">
        <f t="shared" si="5"/>
        <v>16.999742729335889</v>
      </c>
    </row>
    <row r="59" spans="1:11" ht="132" customHeight="1" x14ac:dyDescent="0.2">
      <c r="A59" s="27">
        <v>2509318</v>
      </c>
      <c r="B59" s="25" t="s">
        <v>79</v>
      </c>
      <c r="C59" s="26">
        <v>1515392.51</v>
      </c>
      <c r="D59" s="26">
        <v>276611.03000000003</v>
      </c>
      <c r="E59" s="70">
        <v>678708</v>
      </c>
      <c r="F59" s="26">
        <v>38164.120000000003</v>
      </c>
      <c r="G59" s="26">
        <v>12853.05</v>
      </c>
      <c r="H59" s="26">
        <f t="shared" si="0"/>
        <v>51017.17</v>
      </c>
      <c r="I59" s="70">
        <f t="shared" si="4"/>
        <v>7.5168069331730285</v>
      </c>
      <c r="J59" s="26">
        <f t="shared" si="1"/>
        <v>327628.2</v>
      </c>
      <c r="K59" s="70">
        <f t="shared" si="5"/>
        <v>21.620022392746286</v>
      </c>
    </row>
    <row r="60" spans="1:11" ht="107.25" customHeight="1" x14ac:dyDescent="0.2">
      <c r="A60" s="27">
        <v>2509322</v>
      </c>
      <c r="B60" s="25" t="s">
        <v>80</v>
      </c>
      <c r="C60" s="26">
        <v>1222763.49</v>
      </c>
      <c r="D60" s="26">
        <v>207340.12</v>
      </c>
      <c r="E60" s="70">
        <v>563952</v>
      </c>
      <c r="F60" s="26">
        <v>28623.09</v>
      </c>
      <c r="G60" s="26">
        <v>15424</v>
      </c>
      <c r="H60" s="26">
        <f t="shared" si="0"/>
        <v>44047.09</v>
      </c>
      <c r="I60" s="70">
        <f t="shared" si="4"/>
        <v>7.8104324481516141</v>
      </c>
      <c r="J60" s="26">
        <f t="shared" si="1"/>
        <v>251387.21</v>
      </c>
      <c r="K60" s="70">
        <f t="shared" si="5"/>
        <v>20.55893981590831</v>
      </c>
    </row>
    <row r="61" spans="1:11" ht="118.5" customHeight="1" x14ac:dyDescent="0.2">
      <c r="A61" s="122">
        <v>2509329</v>
      </c>
      <c r="B61" s="25" t="s">
        <v>81</v>
      </c>
      <c r="C61" s="26">
        <v>1535023.82</v>
      </c>
      <c r="D61" s="26">
        <v>215568.71</v>
      </c>
      <c r="E61" s="70">
        <v>727305</v>
      </c>
      <c r="F61" s="26">
        <v>28623</v>
      </c>
      <c r="G61" s="26">
        <v>17994.28</v>
      </c>
      <c r="H61" s="26">
        <f t="shared" si="0"/>
        <v>46617.279999999999</v>
      </c>
      <c r="I61" s="70">
        <f t="shared" si="4"/>
        <v>6.4095915743738869</v>
      </c>
      <c r="J61" s="26">
        <f t="shared" si="1"/>
        <v>262185.99</v>
      </c>
      <c r="K61" s="70">
        <f t="shared" si="5"/>
        <v>17.080255471214773</v>
      </c>
    </row>
    <row r="62" spans="1:11" ht="114" customHeight="1" x14ac:dyDescent="0.2">
      <c r="A62" s="122">
        <v>2509332</v>
      </c>
      <c r="B62" s="25" t="s">
        <v>82</v>
      </c>
      <c r="C62" s="26">
        <v>824308.69</v>
      </c>
      <c r="D62" s="26">
        <v>230103.71000000002</v>
      </c>
      <c r="E62" s="70">
        <v>300152</v>
      </c>
      <c r="F62" s="26">
        <v>31008.35</v>
      </c>
      <c r="G62" s="26"/>
      <c r="H62" s="26">
        <f t="shared" si="0"/>
        <v>31008.35</v>
      </c>
      <c r="I62" s="70">
        <f t="shared" si="4"/>
        <v>10.330882352941176</v>
      </c>
      <c r="J62" s="26">
        <f t="shared" si="1"/>
        <v>261112.06000000003</v>
      </c>
      <c r="K62" s="70">
        <f t="shared" si="5"/>
        <v>31.676490029481556</v>
      </c>
    </row>
    <row r="63" spans="1:11" ht="116.25" customHeight="1" x14ac:dyDescent="0.2">
      <c r="A63" s="27">
        <v>2509337</v>
      </c>
      <c r="B63" s="25" t="s">
        <v>83</v>
      </c>
      <c r="C63" s="26">
        <v>1897420.93</v>
      </c>
      <c r="D63" s="26">
        <v>352187.39</v>
      </c>
      <c r="E63" s="70">
        <v>849250</v>
      </c>
      <c r="F63" s="26">
        <v>50090</v>
      </c>
      <c r="G63" s="26">
        <v>17994.28</v>
      </c>
      <c r="H63" s="26">
        <f t="shared" si="0"/>
        <v>68084.28</v>
      </c>
      <c r="I63" s="70">
        <f t="shared" si="4"/>
        <v>8.016989108036503</v>
      </c>
      <c r="J63" s="26">
        <f t="shared" si="1"/>
        <v>420271.67000000004</v>
      </c>
      <c r="K63" s="70">
        <f t="shared" si="5"/>
        <v>22.149627600028637</v>
      </c>
    </row>
    <row r="64" spans="1:11" ht="116.25" customHeight="1" x14ac:dyDescent="0.2">
      <c r="A64" s="27">
        <v>2509338</v>
      </c>
      <c r="B64" s="25" t="s">
        <v>84</v>
      </c>
      <c r="C64" s="26">
        <v>1115563.02</v>
      </c>
      <c r="D64" s="26">
        <v>196919.1</v>
      </c>
      <c r="E64" s="70">
        <v>536989</v>
      </c>
      <c r="F64" s="26">
        <v>26238</v>
      </c>
      <c r="G64" s="26">
        <v>10282.44</v>
      </c>
      <c r="H64" s="26">
        <f t="shared" si="0"/>
        <v>36520.44</v>
      </c>
      <c r="I64" s="70">
        <f t="shared" si="4"/>
        <v>6.8009661277977758</v>
      </c>
      <c r="J64" s="26">
        <f t="shared" si="1"/>
        <v>233439.54</v>
      </c>
      <c r="K64" s="70">
        <f t="shared" si="5"/>
        <v>20.925715160403939</v>
      </c>
    </row>
    <row r="65" spans="1:11" ht="118.5" customHeight="1" x14ac:dyDescent="0.2">
      <c r="A65" s="27">
        <v>2509339</v>
      </c>
      <c r="B65" s="25" t="s">
        <v>85</v>
      </c>
      <c r="C65" s="26">
        <v>1211400.43</v>
      </c>
      <c r="D65" s="26">
        <v>247382.84</v>
      </c>
      <c r="E65" s="70">
        <v>540929</v>
      </c>
      <c r="F65" s="26">
        <v>33394</v>
      </c>
      <c r="G65" s="26">
        <v>12853.05</v>
      </c>
      <c r="H65" s="26">
        <f t="shared" si="0"/>
        <v>46247.05</v>
      </c>
      <c r="I65" s="70">
        <f t="shared" si="4"/>
        <v>8.5495601086279347</v>
      </c>
      <c r="J65" s="26">
        <f t="shared" si="1"/>
        <v>293629.89</v>
      </c>
      <c r="K65" s="70">
        <f t="shared" si="5"/>
        <v>24.238879459535941</v>
      </c>
    </row>
    <row r="66" spans="1:11" ht="131.25" customHeight="1" x14ac:dyDescent="0.2">
      <c r="A66" s="27">
        <v>2509340</v>
      </c>
      <c r="B66" s="25" t="s">
        <v>86</v>
      </c>
      <c r="C66" s="26">
        <v>1251633.69</v>
      </c>
      <c r="D66" s="26">
        <v>116834.12</v>
      </c>
      <c r="E66" s="70">
        <v>645519</v>
      </c>
      <c r="F66" s="26">
        <v>16697</v>
      </c>
      <c r="G66" s="26">
        <v>17994.28</v>
      </c>
      <c r="H66" s="26">
        <f t="shared" si="0"/>
        <v>34691.279999999999</v>
      </c>
      <c r="I66" s="70">
        <f t="shared" si="4"/>
        <v>5.3741686921686274</v>
      </c>
      <c r="J66" s="26">
        <f t="shared" si="1"/>
        <v>151525.4</v>
      </c>
      <c r="K66" s="70">
        <f t="shared" si="5"/>
        <v>12.106209764935297</v>
      </c>
    </row>
    <row r="67" spans="1:11" ht="141.75" customHeight="1" x14ac:dyDescent="0.2">
      <c r="A67" s="27">
        <v>2509341</v>
      </c>
      <c r="B67" s="25" t="s">
        <v>87</v>
      </c>
      <c r="C67" s="26">
        <v>1171879.8999999999</v>
      </c>
      <c r="D67" s="26">
        <v>119576.97999999998</v>
      </c>
      <c r="E67" s="70">
        <v>613760</v>
      </c>
      <c r="F67" s="26">
        <v>16697</v>
      </c>
      <c r="G67" s="26">
        <v>17994.28</v>
      </c>
      <c r="H67" s="26">
        <f t="shared" si="0"/>
        <v>34691.279999999999</v>
      </c>
      <c r="I67" s="70">
        <f t="shared" si="4"/>
        <v>5.6522549530761204</v>
      </c>
      <c r="J67" s="26">
        <f t="shared" si="1"/>
        <v>154268.25999999998</v>
      </c>
      <c r="K67" s="70">
        <f t="shared" si="5"/>
        <v>13.164169809551302</v>
      </c>
    </row>
    <row r="68" spans="1:11" ht="143.25" customHeight="1" x14ac:dyDescent="0.2">
      <c r="A68" s="27">
        <v>2509342</v>
      </c>
      <c r="B68" s="25" t="s">
        <v>88</v>
      </c>
      <c r="C68" s="26">
        <v>1316599.1399999999</v>
      </c>
      <c r="D68" s="26">
        <v>181833.44</v>
      </c>
      <c r="E68" s="70">
        <v>659070</v>
      </c>
      <c r="F68" s="26">
        <v>26238</v>
      </c>
      <c r="G68" s="26">
        <v>17994.28</v>
      </c>
      <c r="H68" s="26">
        <f t="shared" si="0"/>
        <v>44232.28</v>
      </c>
      <c r="I68" s="70">
        <f t="shared" si="4"/>
        <v>6.7113174624850167</v>
      </c>
      <c r="J68" s="26">
        <f t="shared" si="1"/>
        <v>226065.72</v>
      </c>
      <c r="K68" s="70">
        <f t="shared" si="5"/>
        <v>17.170428958354023</v>
      </c>
    </row>
    <row r="69" spans="1:11" ht="115.5" customHeight="1" x14ac:dyDescent="0.2">
      <c r="A69" s="27">
        <v>2509343</v>
      </c>
      <c r="B69" s="25" t="s">
        <v>89</v>
      </c>
      <c r="C69" s="26">
        <v>1570481.22</v>
      </c>
      <c r="D69" s="26">
        <v>222425.40999999997</v>
      </c>
      <c r="E69" s="70">
        <v>732412</v>
      </c>
      <c r="F69" s="26">
        <v>28623</v>
      </c>
      <c r="G69" s="26">
        <v>17994.28</v>
      </c>
      <c r="H69" s="26">
        <f t="shared" si="0"/>
        <v>46617.279999999999</v>
      </c>
      <c r="I69" s="70">
        <f t="shared" si="4"/>
        <v>6.3648984451374364</v>
      </c>
      <c r="J69" s="26">
        <f t="shared" si="1"/>
        <v>269042.68999999994</v>
      </c>
      <c r="K69" s="70">
        <f t="shared" si="5"/>
        <v>17.13122618556368</v>
      </c>
    </row>
    <row r="70" spans="1:11" ht="120.75" customHeight="1" x14ac:dyDescent="0.2">
      <c r="A70" s="27">
        <v>2509351</v>
      </c>
      <c r="B70" s="25" t="s">
        <v>90</v>
      </c>
      <c r="C70" s="26">
        <v>1057267.33</v>
      </c>
      <c r="D70" s="26">
        <v>235589.79</v>
      </c>
      <c r="E70" s="70">
        <v>394382</v>
      </c>
      <c r="F70" s="26">
        <v>31008</v>
      </c>
      <c r="G70" s="26"/>
      <c r="H70" s="26">
        <f t="shared" si="0"/>
        <v>31008</v>
      </c>
      <c r="I70" s="70">
        <f t="shared" si="4"/>
        <v>7.8624277984289339</v>
      </c>
      <c r="J70" s="26">
        <f t="shared" si="1"/>
        <v>266597.79000000004</v>
      </c>
      <c r="K70" s="70">
        <f t="shared" si="5"/>
        <v>25.215740847681356</v>
      </c>
    </row>
    <row r="71" spans="1:11" ht="127.5" customHeight="1" x14ac:dyDescent="0.2">
      <c r="A71" s="27">
        <v>2509352</v>
      </c>
      <c r="B71" s="25" t="s">
        <v>91</v>
      </c>
      <c r="C71" s="26">
        <v>1097181.0900000001</v>
      </c>
      <c r="D71" s="26">
        <v>212825.84</v>
      </c>
      <c r="E71" s="70">
        <v>491068</v>
      </c>
      <c r="F71" s="26">
        <v>28623</v>
      </c>
      <c r="G71" s="26">
        <v>12853.05</v>
      </c>
      <c r="H71" s="26">
        <f t="shared" ref="H71:H134" si="9">SUM(F71:G71)</f>
        <v>41476.050000000003</v>
      </c>
      <c r="I71" s="70">
        <f t="shared" si="4"/>
        <v>8.4460909690714931</v>
      </c>
      <c r="J71" s="26">
        <f t="shared" si="1"/>
        <v>254301.89</v>
      </c>
      <c r="K71" s="70">
        <f t="shared" si="5"/>
        <v>23.177749992027298</v>
      </c>
    </row>
    <row r="72" spans="1:11" ht="127.5" customHeight="1" x14ac:dyDescent="0.2">
      <c r="A72" s="27">
        <v>2509354</v>
      </c>
      <c r="B72" s="25" t="s">
        <v>92</v>
      </c>
      <c r="C72" s="26">
        <v>965061.62</v>
      </c>
      <c r="D72" s="26">
        <v>228732.77000000002</v>
      </c>
      <c r="E72" s="70">
        <v>368797</v>
      </c>
      <c r="F72" s="26">
        <v>31008</v>
      </c>
      <c r="G72" s="26"/>
      <c r="H72" s="26">
        <f t="shared" si="9"/>
        <v>31008</v>
      </c>
      <c r="I72" s="70">
        <f t="shared" si="4"/>
        <v>8.4078775044265548</v>
      </c>
      <c r="J72" s="26">
        <f t="shared" si="1"/>
        <v>259740.77000000002</v>
      </c>
      <c r="K72" s="70">
        <f t="shared" si="5"/>
        <v>26.914423350500666</v>
      </c>
    </row>
    <row r="73" spans="1:11" ht="120.75" customHeight="1" x14ac:dyDescent="0.2">
      <c r="A73" s="27">
        <v>2509355</v>
      </c>
      <c r="B73" s="25" t="s">
        <v>93</v>
      </c>
      <c r="C73" s="26">
        <v>1550483.62</v>
      </c>
      <c r="D73" s="26">
        <v>231475.64</v>
      </c>
      <c r="E73" s="70">
        <v>726834</v>
      </c>
      <c r="F73" s="26">
        <v>31008</v>
      </c>
      <c r="G73" s="26">
        <v>17994.28</v>
      </c>
      <c r="H73" s="26">
        <f t="shared" si="9"/>
        <v>49002.28</v>
      </c>
      <c r="I73" s="70">
        <f t="shared" si="4"/>
        <v>6.7418805394354138</v>
      </c>
      <c r="J73" s="26">
        <f t="shared" si="1"/>
        <v>280477.92000000004</v>
      </c>
      <c r="K73" s="70">
        <f t="shared" si="5"/>
        <v>18.089705455901559</v>
      </c>
    </row>
    <row r="74" spans="1:11" ht="120.75" customHeight="1" x14ac:dyDescent="0.2">
      <c r="A74" s="27">
        <v>2509360</v>
      </c>
      <c r="B74" s="25" t="s">
        <v>94</v>
      </c>
      <c r="C74" s="26">
        <v>1112268.1399999999</v>
      </c>
      <c r="D74" s="26">
        <v>212432.97999999998</v>
      </c>
      <c r="E74" s="70">
        <v>473120</v>
      </c>
      <c r="F74" s="26">
        <v>31008</v>
      </c>
      <c r="G74" s="26">
        <v>10282</v>
      </c>
      <c r="H74" s="26">
        <f t="shared" si="9"/>
        <v>41290</v>
      </c>
      <c r="I74" s="70">
        <f t="shared" si="4"/>
        <v>8.72717281028069</v>
      </c>
      <c r="J74" s="26">
        <f t="shared" si="1"/>
        <v>253722.97999999998</v>
      </c>
      <c r="K74" s="70">
        <f t="shared" si="5"/>
        <v>22.811314185444527</v>
      </c>
    </row>
    <row r="75" spans="1:11" ht="118.5" customHeight="1" x14ac:dyDescent="0.2">
      <c r="A75" s="27">
        <v>2509361</v>
      </c>
      <c r="B75" s="25" t="s">
        <v>95</v>
      </c>
      <c r="C75" s="26">
        <v>1408427.46</v>
      </c>
      <c r="D75" s="26">
        <v>225989.71000000002</v>
      </c>
      <c r="E75" s="70">
        <v>655273</v>
      </c>
      <c r="F75" s="26">
        <v>31008</v>
      </c>
      <c r="G75" s="26">
        <v>17994</v>
      </c>
      <c r="H75" s="26">
        <f t="shared" si="9"/>
        <v>49002</v>
      </c>
      <c r="I75" s="70">
        <f t="shared" si="4"/>
        <v>7.4781045457389519</v>
      </c>
      <c r="J75" s="26">
        <f t="shared" si="1"/>
        <v>274991.71000000002</v>
      </c>
      <c r="K75" s="70">
        <f t="shared" si="5"/>
        <v>19.524733634489067</v>
      </c>
    </row>
    <row r="76" spans="1:11" ht="121.5" customHeight="1" x14ac:dyDescent="0.2">
      <c r="A76" s="27">
        <v>2509366</v>
      </c>
      <c r="B76" s="25" t="s">
        <v>96</v>
      </c>
      <c r="C76" s="26">
        <v>1638745.96</v>
      </c>
      <c r="D76" s="26">
        <v>361788.06</v>
      </c>
      <c r="E76" s="70">
        <v>694831</v>
      </c>
      <c r="F76" s="26">
        <v>50090</v>
      </c>
      <c r="G76" s="26">
        <v>12853</v>
      </c>
      <c r="H76" s="26">
        <f t="shared" si="9"/>
        <v>62943</v>
      </c>
      <c r="I76" s="70">
        <f t="shared" si="4"/>
        <v>9.0587495376573575</v>
      </c>
      <c r="J76" s="26">
        <f t="shared" si="1"/>
        <v>424731.06</v>
      </c>
      <c r="K76" s="70">
        <f t="shared" si="5"/>
        <v>25.91805382696413</v>
      </c>
    </row>
    <row r="77" spans="1:11" ht="127.5" customHeight="1" x14ac:dyDescent="0.2">
      <c r="A77" s="27">
        <v>2509371</v>
      </c>
      <c r="B77" s="25" t="s">
        <v>97</v>
      </c>
      <c r="C77" s="26">
        <v>1696416.56</v>
      </c>
      <c r="D77" s="26">
        <v>234218.42</v>
      </c>
      <c r="E77" s="70">
        <v>790158</v>
      </c>
      <c r="F77" s="26">
        <v>31008</v>
      </c>
      <c r="G77" s="26">
        <v>17994</v>
      </c>
      <c r="H77" s="26">
        <f t="shared" si="9"/>
        <v>49002</v>
      </c>
      <c r="I77" s="70">
        <f t="shared" si="4"/>
        <v>6.201544501226337</v>
      </c>
      <c r="J77" s="26">
        <f t="shared" si="1"/>
        <v>283220.42000000004</v>
      </c>
      <c r="K77" s="70">
        <f t="shared" si="5"/>
        <v>16.695216651268723</v>
      </c>
    </row>
    <row r="78" spans="1:11" ht="120.75" customHeight="1" x14ac:dyDescent="0.2">
      <c r="A78" s="27">
        <v>2509380</v>
      </c>
      <c r="B78" s="25" t="s">
        <v>98</v>
      </c>
      <c r="C78" s="26">
        <v>1358144.74</v>
      </c>
      <c r="D78" s="26">
        <v>224618.40000000002</v>
      </c>
      <c r="E78" s="70">
        <v>629310</v>
      </c>
      <c r="F78" s="26">
        <v>31008</v>
      </c>
      <c r="G78" s="26">
        <v>17994</v>
      </c>
      <c r="H78" s="26">
        <f t="shared" si="9"/>
        <v>49002</v>
      </c>
      <c r="I78" s="70">
        <f t="shared" si="4"/>
        <v>7.7866234447251745</v>
      </c>
      <c r="J78" s="26">
        <f t="shared" si="1"/>
        <v>273620.40000000002</v>
      </c>
      <c r="K78" s="70">
        <f t="shared" si="5"/>
        <v>20.146630321595918</v>
      </c>
    </row>
    <row r="79" spans="1:11" ht="115.5" customHeight="1" x14ac:dyDescent="0.2">
      <c r="A79" s="27">
        <v>2509386</v>
      </c>
      <c r="B79" s="25" t="s">
        <v>99</v>
      </c>
      <c r="C79" s="26">
        <v>1723106.54</v>
      </c>
      <c r="D79" s="26">
        <v>218311.12</v>
      </c>
      <c r="E79" s="70">
        <v>794575</v>
      </c>
      <c r="F79" s="26">
        <v>28623</v>
      </c>
      <c r="G79" s="26">
        <v>15424</v>
      </c>
      <c r="H79" s="26">
        <f t="shared" si="9"/>
        <v>44047</v>
      </c>
      <c r="I79" s="70">
        <f t="shared" si="4"/>
        <v>5.5434666331057487</v>
      </c>
      <c r="J79" s="26">
        <f t="shared" si="1"/>
        <v>262358.12</v>
      </c>
      <c r="K79" s="70">
        <f t="shared" si="5"/>
        <v>15.225879184464125</v>
      </c>
    </row>
    <row r="80" spans="1:11" ht="117.75" customHeight="1" x14ac:dyDescent="0.2">
      <c r="A80" s="27">
        <v>2509395</v>
      </c>
      <c r="B80" s="25" t="s">
        <v>100</v>
      </c>
      <c r="C80" s="26">
        <v>1559154.86</v>
      </c>
      <c r="D80" s="26">
        <v>262075.16999999998</v>
      </c>
      <c r="E80" s="70">
        <v>691391</v>
      </c>
      <c r="F80" s="26">
        <v>35779</v>
      </c>
      <c r="G80" s="26">
        <v>12853</v>
      </c>
      <c r="H80" s="26">
        <f t="shared" si="9"/>
        <v>48632</v>
      </c>
      <c r="I80" s="70">
        <f t="shared" si="4"/>
        <v>7.0339359349485315</v>
      </c>
      <c r="J80" s="26">
        <f t="shared" si="1"/>
        <v>310707.17</v>
      </c>
      <c r="K80" s="70">
        <f t="shared" si="5"/>
        <v>19.927922361733842</v>
      </c>
    </row>
    <row r="81" spans="1:11" ht="107.25" customHeight="1" x14ac:dyDescent="0.2">
      <c r="A81" s="27">
        <v>2509397</v>
      </c>
      <c r="B81" s="25" t="s">
        <v>101</v>
      </c>
      <c r="C81" s="26">
        <v>1064134.5</v>
      </c>
      <c r="D81" s="26">
        <v>200639.88</v>
      </c>
      <c r="E81" s="70">
        <v>479801</v>
      </c>
      <c r="F81" s="26">
        <v>28623</v>
      </c>
      <c r="G81" s="26">
        <v>10282</v>
      </c>
      <c r="H81" s="26">
        <f t="shared" si="9"/>
        <v>38905</v>
      </c>
      <c r="I81" s="70">
        <f t="shared" si="4"/>
        <v>8.108570011317191</v>
      </c>
      <c r="J81" s="26">
        <f t="shared" si="1"/>
        <v>239544.88</v>
      </c>
      <c r="K81" s="70">
        <f t="shared" si="5"/>
        <v>22.510770959873966</v>
      </c>
    </row>
    <row r="82" spans="1:11" ht="107.25" customHeight="1" x14ac:dyDescent="0.2">
      <c r="A82" s="27">
        <v>2509403</v>
      </c>
      <c r="B82" s="25" t="s">
        <v>102</v>
      </c>
      <c r="C82" s="26">
        <v>1097498.46</v>
      </c>
      <c r="D82" s="26">
        <v>227361.26</v>
      </c>
      <c r="E82" s="70">
        <v>505443</v>
      </c>
      <c r="F82" s="26">
        <v>31008</v>
      </c>
      <c r="G82" s="26">
        <v>10282</v>
      </c>
      <c r="H82" s="26">
        <f t="shared" si="9"/>
        <v>41290</v>
      </c>
      <c r="I82" s="70">
        <f t="shared" si="4"/>
        <v>8.1690714877839827</v>
      </c>
      <c r="J82" s="26">
        <f t="shared" si="1"/>
        <v>268651.26</v>
      </c>
      <c r="K82" s="70">
        <f t="shared" si="5"/>
        <v>24.478509063238231</v>
      </c>
    </row>
    <row r="83" spans="1:11" ht="117" customHeight="1" x14ac:dyDescent="0.2">
      <c r="A83" s="27">
        <v>2509405</v>
      </c>
      <c r="B83" s="25" t="s">
        <v>103</v>
      </c>
      <c r="C83" s="26">
        <v>908165.32</v>
      </c>
      <c r="D83" s="26">
        <v>182383.24</v>
      </c>
      <c r="E83" s="70">
        <v>352817</v>
      </c>
      <c r="F83" s="26">
        <v>23853</v>
      </c>
      <c r="G83" s="26"/>
      <c r="H83" s="26">
        <f t="shared" si="9"/>
        <v>23853</v>
      </c>
      <c r="I83" s="70">
        <f t="shared" si="4"/>
        <v>6.7607286496965848</v>
      </c>
      <c r="J83" s="26">
        <f t="shared" si="1"/>
        <v>206236.24</v>
      </c>
      <c r="K83" s="70">
        <f t="shared" si="5"/>
        <v>22.709107632517835</v>
      </c>
    </row>
    <row r="84" spans="1:11" ht="119.25" customHeight="1" x14ac:dyDescent="0.2">
      <c r="A84" s="27">
        <v>2509408</v>
      </c>
      <c r="B84" s="25" t="s">
        <v>104</v>
      </c>
      <c r="C84" s="26">
        <v>1372488.19</v>
      </c>
      <c r="D84" s="26">
        <v>248753.84</v>
      </c>
      <c r="E84" s="70">
        <v>586235</v>
      </c>
      <c r="F84" s="26">
        <v>33394</v>
      </c>
      <c r="G84" s="26">
        <v>15424</v>
      </c>
      <c r="H84" s="26">
        <f t="shared" si="9"/>
        <v>48818</v>
      </c>
      <c r="I84" s="70">
        <f t="shared" si="4"/>
        <v>8.3273772463261313</v>
      </c>
      <c r="J84" s="26">
        <f t="shared" si="1"/>
        <v>297571.83999999997</v>
      </c>
      <c r="K84" s="70">
        <f t="shared" si="5"/>
        <v>21.681194939826764</v>
      </c>
    </row>
    <row r="85" spans="1:11" ht="105.75" customHeight="1" x14ac:dyDescent="0.2">
      <c r="A85" s="27">
        <v>2509412</v>
      </c>
      <c r="B85" s="25" t="s">
        <v>105</v>
      </c>
      <c r="C85" s="26">
        <v>1265323.1100000001</v>
      </c>
      <c r="D85" s="26">
        <v>190062.44</v>
      </c>
      <c r="E85" s="70">
        <v>616139</v>
      </c>
      <c r="F85" s="26">
        <v>26238</v>
      </c>
      <c r="G85" s="26">
        <v>15424</v>
      </c>
      <c r="H85" s="26">
        <f t="shared" si="9"/>
        <v>41662</v>
      </c>
      <c r="I85" s="70">
        <f t="shared" si="4"/>
        <v>6.7617858957150903</v>
      </c>
      <c r="J85" s="26">
        <f t="shared" si="1"/>
        <v>231724.44</v>
      </c>
      <c r="K85" s="70">
        <f t="shared" si="5"/>
        <v>18.313459871921566</v>
      </c>
    </row>
    <row r="86" spans="1:11" ht="108.75" customHeight="1" x14ac:dyDescent="0.2">
      <c r="A86" s="27">
        <v>2509419</v>
      </c>
      <c r="B86" s="25" t="s">
        <v>106</v>
      </c>
      <c r="C86" s="26">
        <v>1233551.08</v>
      </c>
      <c r="D86" s="26">
        <v>172783.31</v>
      </c>
      <c r="E86" s="70">
        <v>613382</v>
      </c>
      <c r="F86" s="26">
        <v>23853</v>
      </c>
      <c r="G86" s="26">
        <v>12853</v>
      </c>
      <c r="H86" s="26">
        <f t="shared" si="9"/>
        <v>36706</v>
      </c>
      <c r="I86" s="70">
        <f t="shared" si="4"/>
        <v>5.9841990798556202</v>
      </c>
      <c r="J86" s="26">
        <f t="shared" si="1"/>
        <v>209489.31</v>
      </c>
      <c r="K86" s="70">
        <f t="shared" si="5"/>
        <v>16.982621424967665</v>
      </c>
    </row>
    <row r="87" spans="1:11" ht="114" customHeight="1" x14ac:dyDescent="0.2">
      <c r="A87" s="27">
        <v>2509420</v>
      </c>
      <c r="B87" s="25" t="s">
        <v>107</v>
      </c>
      <c r="C87" s="26">
        <v>654138.87</v>
      </c>
      <c r="D87" s="26">
        <v>139598.04999999999</v>
      </c>
      <c r="E87" s="70">
        <v>307324</v>
      </c>
      <c r="F87" s="26">
        <v>19082</v>
      </c>
      <c r="G87" s="26">
        <v>7712</v>
      </c>
      <c r="H87" s="26">
        <f t="shared" si="9"/>
        <v>26794</v>
      </c>
      <c r="I87" s="70">
        <f t="shared" si="4"/>
        <v>8.7184860277752474</v>
      </c>
      <c r="J87" s="26">
        <f t="shared" si="1"/>
        <v>166392.04999999999</v>
      </c>
      <c r="K87" s="70">
        <f t="shared" si="5"/>
        <v>25.436808242262074</v>
      </c>
    </row>
    <row r="88" spans="1:11" ht="120" customHeight="1" x14ac:dyDescent="0.2">
      <c r="A88" s="27">
        <v>2509423</v>
      </c>
      <c r="B88" s="25" t="s">
        <v>108</v>
      </c>
      <c r="C88" s="26">
        <v>1411704.71</v>
      </c>
      <c r="D88" s="26">
        <v>279196.09999999998</v>
      </c>
      <c r="E88" s="70">
        <v>627849</v>
      </c>
      <c r="F88" s="26">
        <v>38164</v>
      </c>
      <c r="G88" s="26">
        <v>10282</v>
      </c>
      <c r="H88" s="26">
        <f t="shared" si="9"/>
        <v>48446</v>
      </c>
      <c r="I88" s="70">
        <f t="shared" si="4"/>
        <v>7.7161865352975001</v>
      </c>
      <c r="J88" s="26">
        <f t="shared" si="1"/>
        <v>327642.09999999998</v>
      </c>
      <c r="K88" s="70">
        <f t="shared" si="5"/>
        <v>23.208968396797371</v>
      </c>
    </row>
    <row r="89" spans="1:11" ht="127.5" customHeight="1" x14ac:dyDescent="0.2">
      <c r="A89" s="27">
        <v>2509431</v>
      </c>
      <c r="B89" s="25" t="s">
        <v>109</v>
      </c>
      <c r="C89" s="26">
        <v>1444758.03</v>
      </c>
      <c r="D89" s="26">
        <v>203540.19</v>
      </c>
      <c r="E89" s="70">
        <v>668665</v>
      </c>
      <c r="F89" s="26">
        <v>28623</v>
      </c>
      <c r="G89" s="26">
        <v>15424</v>
      </c>
      <c r="H89" s="26">
        <f t="shared" si="9"/>
        <v>44047</v>
      </c>
      <c r="I89" s="70">
        <f t="shared" si="4"/>
        <v>6.5873045545975941</v>
      </c>
      <c r="J89" s="26">
        <f t="shared" si="1"/>
        <v>247587.19</v>
      </c>
      <c r="K89" s="70">
        <f t="shared" si="5"/>
        <v>17.136931227161963</v>
      </c>
    </row>
    <row r="90" spans="1:11" ht="127.5" customHeight="1" x14ac:dyDescent="0.2">
      <c r="A90" s="27">
        <v>2509436</v>
      </c>
      <c r="B90" s="25" t="s">
        <v>110</v>
      </c>
      <c r="C90" s="26">
        <v>1218850.22</v>
      </c>
      <c r="D90" s="26">
        <v>179247.75</v>
      </c>
      <c r="E90" s="70">
        <v>568751</v>
      </c>
      <c r="F90" s="26">
        <v>26238</v>
      </c>
      <c r="G90" s="26">
        <v>15424</v>
      </c>
      <c r="H90" s="26">
        <f t="shared" si="9"/>
        <v>41662</v>
      </c>
      <c r="I90" s="70">
        <f t="shared" si="4"/>
        <v>7.3251739337601158</v>
      </c>
      <c r="J90" s="26">
        <f t="shared" si="1"/>
        <v>220909.75</v>
      </c>
      <c r="K90" s="70">
        <f t="shared" si="5"/>
        <v>18.124437800076866</v>
      </c>
    </row>
    <row r="91" spans="1:11" ht="127.5" customHeight="1" x14ac:dyDescent="0.2">
      <c r="A91" s="27">
        <v>2509438</v>
      </c>
      <c r="B91" s="25" t="s">
        <v>111</v>
      </c>
      <c r="C91" s="26">
        <v>1298204.3999999999</v>
      </c>
      <c r="D91" s="26">
        <v>194176.44</v>
      </c>
      <c r="E91" s="70">
        <v>629007</v>
      </c>
      <c r="F91" s="26">
        <v>26238</v>
      </c>
      <c r="G91" s="26">
        <v>15424</v>
      </c>
      <c r="H91" s="26">
        <f t="shared" si="9"/>
        <v>41662</v>
      </c>
      <c r="I91" s="70">
        <f t="shared" si="4"/>
        <v>6.6234557008109611</v>
      </c>
      <c r="J91" s="26">
        <f t="shared" si="1"/>
        <v>235838.44</v>
      </c>
      <c r="K91" s="70">
        <f t="shared" si="5"/>
        <v>18.166510604955583</v>
      </c>
    </row>
    <row r="92" spans="1:11" ht="127.5" customHeight="1" x14ac:dyDescent="0.2">
      <c r="A92" s="27">
        <v>2509440</v>
      </c>
      <c r="B92" s="25" t="s">
        <v>112</v>
      </c>
      <c r="C92" s="26">
        <v>1489257.54</v>
      </c>
      <c r="D92" s="26">
        <v>205968.56999999998</v>
      </c>
      <c r="E92" s="70">
        <v>708013</v>
      </c>
      <c r="F92" s="26">
        <v>28623</v>
      </c>
      <c r="G92" s="26">
        <v>15424</v>
      </c>
      <c r="H92" s="26">
        <f t="shared" si="9"/>
        <v>44047</v>
      </c>
      <c r="I92" s="70">
        <f t="shared" si="4"/>
        <v>6.221213452295367</v>
      </c>
      <c r="J92" s="26">
        <f t="shared" si="1"/>
        <v>250015.56999999998</v>
      </c>
      <c r="K92" s="70">
        <f t="shared" si="5"/>
        <v>16.787933804921341</v>
      </c>
    </row>
    <row r="93" spans="1:11" ht="145.5" customHeight="1" x14ac:dyDescent="0.2">
      <c r="A93" s="27">
        <v>2509442</v>
      </c>
      <c r="B93" s="25" t="s">
        <v>113</v>
      </c>
      <c r="C93" s="26">
        <v>1733971.76</v>
      </c>
      <c r="D93" s="26">
        <v>196919.44</v>
      </c>
      <c r="E93" s="70">
        <v>861229</v>
      </c>
      <c r="F93" s="26">
        <v>26238</v>
      </c>
      <c r="G93" s="26">
        <v>15424</v>
      </c>
      <c r="H93" s="26">
        <f t="shared" si="9"/>
        <v>41662</v>
      </c>
      <c r="I93" s="70">
        <f t="shared" si="4"/>
        <v>4.8375054718315331</v>
      </c>
      <c r="J93" s="26">
        <f t="shared" si="1"/>
        <v>238581.44</v>
      </c>
      <c r="K93" s="70">
        <f t="shared" si="5"/>
        <v>13.759245998331599</v>
      </c>
    </row>
    <row r="94" spans="1:11" ht="120" customHeight="1" x14ac:dyDescent="0.2">
      <c r="A94" s="27">
        <v>2509444</v>
      </c>
      <c r="B94" s="25" t="s">
        <v>114</v>
      </c>
      <c r="C94" s="26">
        <v>997598.92</v>
      </c>
      <c r="D94" s="26">
        <v>168669.31</v>
      </c>
      <c r="E94" s="70">
        <v>455847</v>
      </c>
      <c r="F94" s="26">
        <v>23853</v>
      </c>
      <c r="G94" s="26">
        <v>10282</v>
      </c>
      <c r="H94" s="26">
        <f t="shared" si="9"/>
        <v>34135</v>
      </c>
      <c r="I94" s="70">
        <f t="shared" si="4"/>
        <v>7.48825812169434</v>
      </c>
      <c r="J94" s="26">
        <f t="shared" si="1"/>
        <v>202804.31</v>
      </c>
      <c r="K94" s="70">
        <f t="shared" si="5"/>
        <v>20.329243139116471</v>
      </c>
    </row>
    <row r="95" spans="1:11" ht="125.25" customHeight="1" x14ac:dyDescent="0.2">
      <c r="A95" s="27">
        <v>2509445</v>
      </c>
      <c r="B95" s="25" t="s">
        <v>115</v>
      </c>
      <c r="C95" s="26">
        <v>1016567.57</v>
      </c>
      <c r="D95" s="26">
        <v>168590.37</v>
      </c>
      <c r="E95" s="70">
        <v>472324</v>
      </c>
      <c r="F95" s="26">
        <v>26238</v>
      </c>
      <c r="G95" s="26">
        <v>12853</v>
      </c>
      <c r="H95" s="26">
        <f t="shared" si="9"/>
        <v>39091</v>
      </c>
      <c r="I95" s="70">
        <f t="shared" si="4"/>
        <v>8.2763103293501921</v>
      </c>
      <c r="J95" s="26">
        <f t="shared" si="1"/>
        <v>207681.37</v>
      </c>
      <c r="K95" s="70">
        <f t="shared" si="5"/>
        <v>20.429667060891976</v>
      </c>
    </row>
    <row r="96" spans="1:11" ht="130.5" customHeight="1" x14ac:dyDescent="0.2">
      <c r="A96" s="27">
        <v>2509446</v>
      </c>
      <c r="B96" s="25" t="s">
        <v>116</v>
      </c>
      <c r="C96" s="26">
        <v>1228467.28</v>
      </c>
      <c r="D96" s="26">
        <v>215568.56999999998</v>
      </c>
      <c r="E96" s="70">
        <v>570070</v>
      </c>
      <c r="F96" s="26">
        <v>28623</v>
      </c>
      <c r="G96" s="26">
        <v>12853</v>
      </c>
      <c r="H96" s="26">
        <f t="shared" si="9"/>
        <v>41476</v>
      </c>
      <c r="I96" s="70">
        <f t="shared" si="4"/>
        <v>7.2755977336116624</v>
      </c>
      <c r="J96" s="26">
        <f t="shared" si="1"/>
        <v>257044.56999999998</v>
      </c>
      <c r="K96" s="70">
        <f t="shared" si="5"/>
        <v>20.924006213661627</v>
      </c>
    </row>
    <row r="97" spans="1:12" ht="130.5" customHeight="1" x14ac:dyDescent="0.2">
      <c r="A97" s="122">
        <v>2509447</v>
      </c>
      <c r="B97" s="25" t="s">
        <v>117</v>
      </c>
      <c r="C97" s="26">
        <v>1627416.27</v>
      </c>
      <c r="D97" s="26">
        <v>234218.71000000002</v>
      </c>
      <c r="E97" s="70">
        <v>782586</v>
      </c>
      <c r="F97" s="26">
        <v>31008</v>
      </c>
      <c r="G97" s="26">
        <v>15424</v>
      </c>
      <c r="H97" s="26">
        <f t="shared" si="9"/>
        <v>46432</v>
      </c>
      <c r="I97" s="70">
        <f t="shared" si="4"/>
        <v>5.9331498391231126</v>
      </c>
      <c r="J97" s="26">
        <f t="shared" si="1"/>
        <v>280650.71000000002</v>
      </c>
      <c r="K97" s="70">
        <f t="shared" si="5"/>
        <v>17.245170468893001</v>
      </c>
    </row>
    <row r="98" spans="1:12" ht="131.25" customHeight="1" x14ac:dyDescent="0.2">
      <c r="A98" s="27">
        <v>2509449</v>
      </c>
      <c r="B98" s="25" t="s">
        <v>118</v>
      </c>
      <c r="C98" s="26">
        <v>1015782.89</v>
      </c>
      <c r="D98" s="26">
        <v>175526.31</v>
      </c>
      <c r="E98" s="70">
        <v>458763</v>
      </c>
      <c r="F98" s="26">
        <v>23853</v>
      </c>
      <c r="G98" s="26">
        <v>10282</v>
      </c>
      <c r="H98" s="26">
        <f t="shared" si="9"/>
        <v>34135</v>
      </c>
      <c r="I98" s="70">
        <f t="shared" si="4"/>
        <v>7.4406610820837775</v>
      </c>
      <c r="J98" s="26">
        <f t="shared" si="1"/>
        <v>209661.31</v>
      </c>
      <c r="K98" s="70">
        <f t="shared" si="5"/>
        <v>20.640366368053314</v>
      </c>
    </row>
    <row r="99" spans="1:12" ht="114" customHeight="1" x14ac:dyDescent="0.2">
      <c r="A99" s="27">
        <v>2509452</v>
      </c>
      <c r="B99" s="25" t="s">
        <v>119</v>
      </c>
      <c r="C99" s="26">
        <v>990781.34</v>
      </c>
      <c r="D99" s="26">
        <v>170040.31</v>
      </c>
      <c r="E99" s="70">
        <v>451522</v>
      </c>
      <c r="F99" s="26">
        <v>23853</v>
      </c>
      <c r="G99" s="26">
        <v>10282</v>
      </c>
      <c r="H99" s="26">
        <f t="shared" si="9"/>
        <v>34135</v>
      </c>
      <c r="I99" s="70">
        <f t="shared" si="4"/>
        <v>7.559986002896868</v>
      </c>
      <c r="J99" s="26">
        <f t="shared" si="1"/>
        <v>204175.31</v>
      </c>
      <c r="K99" s="70">
        <f t="shared" si="5"/>
        <v>20.607504578154451</v>
      </c>
    </row>
    <row r="100" spans="1:12" ht="112.5" customHeight="1" x14ac:dyDescent="0.2">
      <c r="A100" s="27">
        <v>2509549</v>
      </c>
      <c r="B100" s="25" t="s">
        <v>53</v>
      </c>
      <c r="C100" s="26">
        <v>134955020</v>
      </c>
      <c r="D100" s="26">
        <v>129647766</v>
      </c>
      <c r="E100" s="70">
        <v>4986594</v>
      </c>
      <c r="F100" s="26">
        <v>4970953.9800000004</v>
      </c>
      <c r="G100" s="26"/>
      <c r="H100" s="26">
        <f t="shared" si="9"/>
        <v>4970953.9800000004</v>
      </c>
      <c r="I100" s="70">
        <f t="shared" si="4"/>
        <v>99.686358664852207</v>
      </c>
      <c r="J100" s="26">
        <f t="shared" si="1"/>
        <v>134618719.97999999</v>
      </c>
      <c r="K100" s="70">
        <f t="shared" si="5"/>
        <v>99.750805846273806</v>
      </c>
    </row>
    <row r="101" spans="1:12" ht="71.25" customHeight="1" x14ac:dyDescent="0.2">
      <c r="A101" s="27">
        <v>2520497</v>
      </c>
      <c r="B101" s="25" t="s">
        <v>122</v>
      </c>
      <c r="C101" s="102">
        <v>18981102</v>
      </c>
      <c r="D101" s="26">
        <v>17692302</v>
      </c>
      <c r="E101" s="70">
        <v>1288800</v>
      </c>
      <c r="F101" s="26">
        <v>1288800</v>
      </c>
      <c r="G101" s="26"/>
      <c r="H101" s="26">
        <f t="shared" si="9"/>
        <v>1288800</v>
      </c>
      <c r="I101" s="70">
        <f t="shared" si="4"/>
        <v>100</v>
      </c>
      <c r="J101" s="26">
        <f t="shared" si="1"/>
        <v>18981102</v>
      </c>
      <c r="K101" s="70">
        <f t="shared" si="5"/>
        <v>100</v>
      </c>
    </row>
    <row r="102" spans="1:12" ht="82.5" customHeight="1" x14ac:dyDescent="0.2">
      <c r="A102" s="27">
        <v>2520781</v>
      </c>
      <c r="B102" s="25" t="s">
        <v>123</v>
      </c>
      <c r="C102" s="102">
        <v>87000000</v>
      </c>
      <c r="D102" s="26">
        <v>0</v>
      </c>
      <c r="E102" s="70">
        <v>87000000</v>
      </c>
      <c r="F102" s="26">
        <v>0</v>
      </c>
      <c r="G102" s="26"/>
      <c r="H102" s="26">
        <f t="shared" si="9"/>
        <v>0</v>
      </c>
      <c r="I102" s="70">
        <f t="shared" si="4"/>
        <v>0</v>
      </c>
      <c r="J102" s="26">
        <f t="shared" ref="J102:J181" si="10">SUM(D102+H102)</f>
        <v>0</v>
      </c>
      <c r="K102" s="70">
        <f t="shared" si="5"/>
        <v>0</v>
      </c>
    </row>
    <row r="103" spans="1:12" ht="114" customHeight="1" x14ac:dyDescent="0.2">
      <c r="A103" s="122">
        <v>2540498</v>
      </c>
      <c r="B103" s="25" t="s">
        <v>136</v>
      </c>
      <c r="C103" s="102">
        <v>210000000</v>
      </c>
      <c r="D103" s="26">
        <v>0</v>
      </c>
      <c r="E103" s="70">
        <v>210000000</v>
      </c>
      <c r="F103" s="26">
        <v>0</v>
      </c>
      <c r="G103" s="26">
        <v>114679641</v>
      </c>
      <c r="H103" s="26">
        <f t="shared" si="9"/>
        <v>114679641</v>
      </c>
      <c r="I103" s="70">
        <f t="shared" si="4"/>
        <v>54.609352857142859</v>
      </c>
      <c r="J103" s="26">
        <f t="shared" si="10"/>
        <v>114679641</v>
      </c>
      <c r="K103" s="70">
        <f t="shared" si="5"/>
        <v>54.609352857142859</v>
      </c>
    </row>
    <row r="104" spans="1:12" ht="82.5" customHeight="1" x14ac:dyDescent="0.2">
      <c r="A104" s="122">
        <v>2540692</v>
      </c>
      <c r="B104" s="25" t="s">
        <v>137</v>
      </c>
      <c r="C104" s="102">
        <v>10500000</v>
      </c>
      <c r="D104" s="26">
        <v>0</v>
      </c>
      <c r="E104" s="70">
        <v>6900000</v>
      </c>
      <c r="F104" s="26">
        <v>0</v>
      </c>
      <c r="G104" s="26"/>
      <c r="H104" s="26">
        <f t="shared" si="9"/>
        <v>0</v>
      </c>
      <c r="I104" s="70">
        <f t="shared" ref="I104:I181" si="11">H104/E104%</f>
        <v>0</v>
      </c>
      <c r="J104" s="26">
        <f t="shared" si="10"/>
        <v>0</v>
      </c>
      <c r="K104" s="70">
        <f t="shared" ref="K104:K181" si="12">J104/C104%</f>
        <v>0</v>
      </c>
    </row>
    <row r="105" spans="1:12" s="53" customFormat="1" ht="33.75" customHeight="1" x14ac:dyDescent="0.2">
      <c r="A105" s="85"/>
      <c r="B105" s="83" t="s">
        <v>199</v>
      </c>
      <c r="C105" s="90"/>
      <c r="D105" s="59">
        <f>D106</f>
        <v>932620.37</v>
      </c>
      <c r="E105" s="59">
        <f>E106</f>
        <v>299400</v>
      </c>
      <c r="F105" s="29">
        <v>299400</v>
      </c>
      <c r="G105" s="59">
        <f>G106</f>
        <v>0</v>
      </c>
      <c r="H105" s="59">
        <f t="shared" si="9"/>
        <v>299400</v>
      </c>
      <c r="I105" s="71">
        <f t="shared" ref="I105" si="13">H105/E105%</f>
        <v>100</v>
      </c>
      <c r="J105" s="29">
        <f t="shared" ref="J105" si="14">SUM(D105+H105)</f>
        <v>1232020.3700000001</v>
      </c>
      <c r="K105" s="83"/>
      <c r="L105" s="120"/>
    </row>
    <row r="106" spans="1:12" ht="114.75" customHeight="1" x14ac:dyDescent="0.2">
      <c r="A106" s="122">
        <v>2481822</v>
      </c>
      <c r="B106" s="25" t="s">
        <v>200</v>
      </c>
      <c r="C106" s="102">
        <v>2866953</v>
      </c>
      <c r="D106" s="26">
        <v>932620.37</v>
      </c>
      <c r="E106" s="70">
        <v>299400</v>
      </c>
      <c r="F106" s="26">
        <v>299400</v>
      </c>
      <c r="G106" s="131"/>
      <c r="H106" s="131">
        <f t="shared" si="9"/>
        <v>299400</v>
      </c>
      <c r="I106" s="70">
        <f t="shared" ref="I106:I108" si="15">H106/E106%</f>
        <v>100</v>
      </c>
      <c r="J106" s="26">
        <f t="shared" ref="J106" si="16">SUM(D106+H106)</f>
        <v>1232020.3700000001</v>
      </c>
      <c r="K106" s="70">
        <f t="shared" ref="K106" si="17">J106/C106%</f>
        <v>42.973162448076415</v>
      </c>
    </row>
    <row r="107" spans="1:12" ht="28.5" customHeight="1" x14ac:dyDescent="0.2">
      <c r="A107" s="30"/>
      <c r="B107" s="84" t="s">
        <v>221</v>
      </c>
      <c r="C107" s="28"/>
      <c r="D107" s="29">
        <f>D108</f>
        <v>0</v>
      </c>
      <c r="E107" s="29">
        <f>E108</f>
        <v>92611</v>
      </c>
      <c r="F107" s="29">
        <f>F108</f>
        <v>0</v>
      </c>
      <c r="G107" s="29">
        <f>G108</f>
        <v>0</v>
      </c>
      <c r="H107" s="29">
        <f t="shared" ref="H107" si="18">SUM(F107:G107)</f>
        <v>0</v>
      </c>
      <c r="I107" s="71">
        <f t="shared" si="15"/>
        <v>0</v>
      </c>
      <c r="J107" s="29">
        <f t="shared" ref="J107" si="19">SUM(D107+H107)</f>
        <v>0</v>
      </c>
      <c r="K107" s="66"/>
      <c r="L107" s="121"/>
    </row>
    <row r="108" spans="1:12" ht="103.5" customHeight="1" x14ac:dyDescent="0.2">
      <c r="A108" s="122">
        <v>2547220</v>
      </c>
      <c r="B108" s="25" t="s">
        <v>222</v>
      </c>
      <c r="C108" s="102">
        <v>92610.31</v>
      </c>
      <c r="D108" s="26">
        <v>0</v>
      </c>
      <c r="E108" s="70">
        <v>92611</v>
      </c>
      <c r="F108" s="26"/>
      <c r="G108" s="131"/>
      <c r="H108" s="131">
        <f t="shared" si="9"/>
        <v>0</v>
      </c>
      <c r="I108" s="70">
        <f t="shared" si="15"/>
        <v>0</v>
      </c>
      <c r="J108" s="26">
        <f t="shared" ref="J108" si="20">SUM(D108+H108)</f>
        <v>0</v>
      </c>
      <c r="K108" s="70">
        <f t="shared" ref="K108" si="21">J108/C108%</f>
        <v>0</v>
      </c>
    </row>
    <row r="109" spans="1:12" ht="29.25" customHeight="1" x14ac:dyDescent="0.2">
      <c r="A109" s="30"/>
      <c r="B109" s="84" t="s">
        <v>223</v>
      </c>
      <c r="C109" s="28"/>
      <c r="D109" s="29">
        <f>D110</f>
        <v>12000</v>
      </c>
      <c r="E109" s="29">
        <f>E110</f>
        <v>20000</v>
      </c>
      <c r="F109" s="29">
        <v>0</v>
      </c>
      <c r="G109" s="29">
        <f t="shared" ref="G109" si="22">G110</f>
        <v>0</v>
      </c>
      <c r="H109" s="29">
        <f t="shared" si="9"/>
        <v>0</v>
      </c>
      <c r="I109" s="71">
        <f t="shared" ref="I109:I110" si="23">H109/E109%</f>
        <v>0</v>
      </c>
      <c r="J109" s="29">
        <f t="shared" ref="J109" si="24">SUM(D109+H109)</f>
        <v>12000</v>
      </c>
      <c r="K109" s="66"/>
      <c r="L109" s="121"/>
    </row>
    <row r="110" spans="1:12" ht="66.75" customHeight="1" x14ac:dyDescent="0.2">
      <c r="A110" s="122">
        <v>2516061</v>
      </c>
      <c r="B110" s="25" t="s">
        <v>224</v>
      </c>
      <c r="C110" s="102">
        <v>35120</v>
      </c>
      <c r="D110" s="26">
        <v>12000</v>
      </c>
      <c r="E110" s="70">
        <v>20000</v>
      </c>
      <c r="F110" s="26"/>
      <c r="G110" s="131"/>
      <c r="H110" s="131">
        <f t="shared" si="9"/>
        <v>0</v>
      </c>
      <c r="I110" s="70">
        <f t="shared" si="23"/>
        <v>0</v>
      </c>
      <c r="J110" s="26">
        <f t="shared" ref="J110" si="25">SUM(D110+H110)</f>
        <v>12000</v>
      </c>
      <c r="K110" s="70">
        <f t="shared" ref="K110" si="26">J110/C110%</f>
        <v>34.168564920273347</v>
      </c>
    </row>
    <row r="111" spans="1:12" ht="29.25" customHeight="1" x14ac:dyDescent="0.2">
      <c r="A111" s="30"/>
      <c r="B111" s="84" t="s">
        <v>34</v>
      </c>
      <c r="C111" s="28"/>
      <c r="D111" s="29">
        <f>SUM(D112:D165)</f>
        <v>709500830.45999992</v>
      </c>
      <c r="E111" s="29">
        <f>SUM(E112:E165)</f>
        <v>670210146</v>
      </c>
      <c r="F111" s="29">
        <v>40282433.620000005</v>
      </c>
      <c r="G111" s="29">
        <f>SUM(G112:G165)</f>
        <v>42063557.910000011</v>
      </c>
      <c r="H111" s="29">
        <f t="shared" si="9"/>
        <v>82345991.530000016</v>
      </c>
      <c r="I111" s="71">
        <f t="shared" si="11"/>
        <v>12.286592798014732</v>
      </c>
      <c r="J111" s="29">
        <f t="shared" si="10"/>
        <v>791846821.98999989</v>
      </c>
      <c r="K111" s="66"/>
      <c r="L111" s="121"/>
    </row>
    <row r="112" spans="1:12" ht="28.5" customHeight="1" x14ac:dyDescent="0.2">
      <c r="A112" s="27"/>
      <c r="B112" s="25" t="s">
        <v>28</v>
      </c>
      <c r="C112" s="26"/>
      <c r="D112" s="26">
        <v>925654</v>
      </c>
      <c r="E112" s="70">
        <v>625339</v>
      </c>
      <c r="F112" s="26">
        <v>135730</v>
      </c>
      <c r="G112" s="26">
        <v>81248</v>
      </c>
      <c r="H112" s="26">
        <f t="shared" si="9"/>
        <v>216978</v>
      </c>
      <c r="I112" s="70">
        <f t="shared" si="11"/>
        <v>34.697659989221847</v>
      </c>
      <c r="J112" s="26">
        <f t="shared" si="10"/>
        <v>1142632</v>
      </c>
      <c r="K112" s="70"/>
    </row>
    <row r="113" spans="1:11" ht="51.75" customHeight="1" x14ac:dyDescent="0.2">
      <c r="A113" s="122">
        <v>2089754</v>
      </c>
      <c r="B113" s="25" t="s">
        <v>201</v>
      </c>
      <c r="C113" s="26"/>
      <c r="D113" s="26">
        <v>10409409.380000001</v>
      </c>
      <c r="E113" s="70">
        <v>42142</v>
      </c>
      <c r="F113" s="26"/>
      <c r="G113" s="26"/>
      <c r="H113" s="26">
        <f t="shared" si="9"/>
        <v>0</v>
      </c>
      <c r="I113" s="70"/>
      <c r="J113" s="26"/>
      <c r="K113" s="70"/>
    </row>
    <row r="114" spans="1:11" ht="59.25" customHeight="1" x14ac:dyDescent="0.2">
      <c r="A114" s="122">
        <v>2094709</v>
      </c>
      <c r="B114" s="25" t="s">
        <v>142</v>
      </c>
      <c r="C114" s="26">
        <v>127444055.95999999</v>
      </c>
      <c r="D114" s="26">
        <v>4272200.53</v>
      </c>
      <c r="E114" s="70">
        <v>30000000</v>
      </c>
      <c r="F114" s="26">
        <v>0</v>
      </c>
      <c r="G114" s="26"/>
      <c r="H114" s="26">
        <f t="shared" si="9"/>
        <v>0</v>
      </c>
      <c r="I114" s="70">
        <f t="shared" si="11"/>
        <v>0</v>
      </c>
      <c r="J114" s="26">
        <f t="shared" si="10"/>
        <v>4272200.53</v>
      </c>
      <c r="K114" s="70">
        <f t="shared" si="12"/>
        <v>3.3522163884527392</v>
      </c>
    </row>
    <row r="115" spans="1:11" ht="45.75" customHeight="1" x14ac:dyDescent="0.2">
      <c r="A115" s="122">
        <v>2094808</v>
      </c>
      <c r="B115" s="25" t="s">
        <v>158</v>
      </c>
      <c r="C115" s="26"/>
      <c r="D115" s="26">
        <v>26283984.780000001</v>
      </c>
      <c r="E115" s="70">
        <v>24462398</v>
      </c>
      <c r="F115" s="26">
        <v>5528742.5600000005</v>
      </c>
      <c r="G115" s="26">
        <v>77180</v>
      </c>
      <c r="H115" s="26">
        <f t="shared" si="9"/>
        <v>5605922.5600000005</v>
      </c>
      <c r="I115" s="70">
        <f t="shared" ref="I115" si="27">H115/E115%</f>
        <v>22.916488236353608</v>
      </c>
      <c r="J115" s="26">
        <f t="shared" ref="J115" si="28">SUM(D115+H115)</f>
        <v>31889907.340000004</v>
      </c>
      <c r="K115" s="70"/>
    </row>
    <row r="116" spans="1:11" ht="67.5" customHeight="1" x14ac:dyDescent="0.2">
      <c r="A116" s="122">
        <v>2183907</v>
      </c>
      <c r="B116" s="25" t="s">
        <v>121</v>
      </c>
      <c r="C116" s="119">
        <v>216469820.84</v>
      </c>
      <c r="D116" s="26">
        <v>65993593.469999999</v>
      </c>
      <c r="E116" s="70">
        <v>49093506</v>
      </c>
      <c r="F116" s="26">
        <v>44332.5</v>
      </c>
      <c r="G116" s="26">
        <v>10674163.380000001</v>
      </c>
      <c r="H116" s="26">
        <f t="shared" si="9"/>
        <v>10718495.880000001</v>
      </c>
      <c r="I116" s="70">
        <f t="shared" si="11"/>
        <v>21.832818132809663</v>
      </c>
      <c r="J116" s="26">
        <f t="shared" si="10"/>
        <v>76712089.349999994</v>
      </c>
      <c r="K116" s="70">
        <f t="shared" si="12"/>
        <v>35.437775599537467</v>
      </c>
    </row>
    <row r="117" spans="1:11" ht="78" customHeight="1" x14ac:dyDescent="0.2">
      <c r="A117" s="122">
        <v>2194033</v>
      </c>
      <c r="B117" s="25" t="s">
        <v>143</v>
      </c>
      <c r="C117" s="119">
        <v>4669204.68</v>
      </c>
      <c r="D117" s="26">
        <v>118596.26</v>
      </c>
      <c r="E117" s="70">
        <v>4550609</v>
      </c>
      <c r="F117" s="26">
        <v>0</v>
      </c>
      <c r="G117" s="26"/>
      <c r="H117" s="26">
        <f t="shared" si="9"/>
        <v>0</v>
      </c>
      <c r="I117" s="70">
        <f t="shared" si="11"/>
        <v>0</v>
      </c>
      <c r="J117" s="26">
        <f t="shared" si="10"/>
        <v>118596.26</v>
      </c>
      <c r="K117" s="70">
        <f t="shared" si="12"/>
        <v>2.5399670420959142</v>
      </c>
    </row>
    <row r="118" spans="1:11" ht="57" customHeight="1" x14ac:dyDescent="0.2">
      <c r="A118" s="122">
        <v>2194935</v>
      </c>
      <c r="B118" s="25" t="s">
        <v>124</v>
      </c>
      <c r="C118" s="119">
        <v>188445190.5</v>
      </c>
      <c r="D118" s="26">
        <v>7622988.5700000003</v>
      </c>
      <c r="E118" s="70">
        <v>55655550</v>
      </c>
      <c r="F118" s="26">
        <v>13144657.01</v>
      </c>
      <c r="G118" s="26">
        <v>18269428</v>
      </c>
      <c r="H118" s="26">
        <f t="shared" si="9"/>
        <v>31414085.009999998</v>
      </c>
      <c r="I118" s="70">
        <f t="shared" si="11"/>
        <v>56.443759894565765</v>
      </c>
      <c r="J118" s="26">
        <f t="shared" si="10"/>
        <v>39037073.579999998</v>
      </c>
      <c r="K118" s="70">
        <f t="shared" si="12"/>
        <v>20.715346184438705</v>
      </c>
    </row>
    <row r="119" spans="1:11" ht="60.75" customHeight="1" x14ac:dyDescent="0.2">
      <c r="A119" s="27">
        <v>2250037</v>
      </c>
      <c r="B119" s="109" t="s">
        <v>52</v>
      </c>
      <c r="C119" s="26">
        <v>40719194.479999997</v>
      </c>
      <c r="D119" s="26">
        <v>36543316.140000001</v>
      </c>
      <c r="E119" s="70">
        <v>2291987</v>
      </c>
      <c r="F119" s="26">
        <v>20000</v>
      </c>
      <c r="G119" s="26">
        <v>10000</v>
      </c>
      <c r="H119" s="26">
        <f t="shared" si="9"/>
        <v>30000</v>
      </c>
      <c r="I119" s="70">
        <f t="shared" si="11"/>
        <v>1.3089079475581669</v>
      </c>
      <c r="J119" s="26">
        <f t="shared" si="10"/>
        <v>36573316.140000001</v>
      </c>
      <c r="K119" s="70">
        <f t="shared" si="12"/>
        <v>89.818368479670397</v>
      </c>
    </row>
    <row r="120" spans="1:11" ht="53.25" customHeight="1" x14ac:dyDescent="0.2">
      <c r="A120" s="27">
        <v>2284722</v>
      </c>
      <c r="B120" s="109" t="s">
        <v>14</v>
      </c>
      <c r="C120" s="26">
        <v>72180765.040000007</v>
      </c>
      <c r="D120" s="26">
        <v>68838127.870000005</v>
      </c>
      <c r="E120" s="70">
        <v>2472573</v>
      </c>
      <c r="F120" s="26">
        <v>37812.660000000003</v>
      </c>
      <c r="G120" s="26">
        <v>10000</v>
      </c>
      <c r="H120" s="26">
        <f t="shared" si="9"/>
        <v>47812.66</v>
      </c>
      <c r="I120" s="70">
        <f t="shared" si="11"/>
        <v>1.933720864864253</v>
      </c>
      <c r="J120" s="26">
        <f t="shared" si="10"/>
        <v>68885940.530000001</v>
      </c>
      <c r="K120" s="70">
        <f t="shared" si="12"/>
        <v>95.435315061880914</v>
      </c>
    </row>
    <row r="121" spans="1:11" ht="63" customHeight="1" x14ac:dyDescent="0.2">
      <c r="A121" s="27">
        <v>2285573</v>
      </c>
      <c r="B121" s="25" t="s">
        <v>13</v>
      </c>
      <c r="C121" s="101">
        <v>75359493.790000007</v>
      </c>
      <c r="D121" s="26">
        <v>23708404.52</v>
      </c>
      <c r="E121" s="70">
        <v>41284304</v>
      </c>
      <c r="F121" s="110">
        <v>2070860.17</v>
      </c>
      <c r="G121" s="110">
        <v>1366291.13</v>
      </c>
      <c r="H121" s="110">
        <f t="shared" si="9"/>
        <v>3437151.3</v>
      </c>
      <c r="I121" s="70">
        <f t="shared" si="11"/>
        <v>8.32556435976249</v>
      </c>
      <c r="J121" s="26">
        <f t="shared" si="10"/>
        <v>27145555.82</v>
      </c>
      <c r="K121" s="70">
        <f t="shared" si="12"/>
        <v>36.021414761151355</v>
      </c>
    </row>
    <row r="122" spans="1:11" ht="68.25" customHeight="1" x14ac:dyDescent="0.2">
      <c r="A122" s="27">
        <v>2285839</v>
      </c>
      <c r="B122" s="25" t="s">
        <v>39</v>
      </c>
      <c r="C122" s="101">
        <v>147391356.93000001</v>
      </c>
      <c r="D122" s="26">
        <v>41332872.759999998</v>
      </c>
      <c r="E122" s="70">
        <v>85778084</v>
      </c>
      <c r="F122" s="26">
        <v>9398940.3499999996</v>
      </c>
      <c r="G122" s="26">
        <v>16500</v>
      </c>
      <c r="H122" s="26">
        <f t="shared" si="9"/>
        <v>9415440.3499999996</v>
      </c>
      <c r="I122" s="70">
        <f t="shared" si="11"/>
        <v>10.976510445255457</v>
      </c>
      <c r="J122" s="26">
        <f t="shared" si="10"/>
        <v>50748313.109999999</v>
      </c>
      <c r="K122" s="70">
        <f t="shared" si="12"/>
        <v>34.430996611356051</v>
      </c>
    </row>
    <row r="123" spans="1:11" ht="58.5" customHeight="1" x14ac:dyDescent="0.2">
      <c r="A123" s="27">
        <v>2286124</v>
      </c>
      <c r="B123" s="25" t="s">
        <v>125</v>
      </c>
      <c r="C123" s="101">
        <v>192393587.56999999</v>
      </c>
      <c r="D123" s="26">
        <v>224253.08</v>
      </c>
      <c r="E123" s="70">
        <v>38478518</v>
      </c>
      <c r="F123" s="26">
        <v>28858.5</v>
      </c>
      <c r="G123" s="26">
        <v>4249135.3600000003</v>
      </c>
      <c r="H123" s="26">
        <f t="shared" si="9"/>
        <v>4277993.8600000003</v>
      </c>
      <c r="I123" s="70">
        <f t="shared" si="11"/>
        <v>11.117875849584436</v>
      </c>
      <c r="J123" s="26">
        <f t="shared" si="10"/>
        <v>4502246.9400000004</v>
      </c>
      <c r="K123" s="70">
        <f t="shared" si="12"/>
        <v>2.34012318022913</v>
      </c>
    </row>
    <row r="124" spans="1:11" ht="93" customHeight="1" x14ac:dyDescent="0.2">
      <c r="A124" s="27">
        <v>2327370</v>
      </c>
      <c r="B124" s="134" t="s">
        <v>126</v>
      </c>
      <c r="C124" s="101">
        <v>7154778.21</v>
      </c>
      <c r="D124" s="26">
        <v>5280271.7</v>
      </c>
      <c r="E124" s="70">
        <v>878007</v>
      </c>
      <c r="F124" s="26">
        <v>21455.5</v>
      </c>
      <c r="G124" s="26">
        <v>799666.77</v>
      </c>
      <c r="H124" s="26">
        <f t="shared" si="9"/>
        <v>821122.27</v>
      </c>
      <c r="I124" s="70">
        <f t="shared" si="11"/>
        <v>93.521153020420115</v>
      </c>
      <c r="J124" s="26">
        <f t="shared" si="10"/>
        <v>6101393.9700000007</v>
      </c>
      <c r="K124" s="70">
        <f t="shared" si="12"/>
        <v>85.277192261142091</v>
      </c>
    </row>
    <row r="125" spans="1:11" ht="54.75" customHeight="1" x14ac:dyDescent="0.2">
      <c r="A125" s="27">
        <v>2335179</v>
      </c>
      <c r="B125" s="25" t="s">
        <v>15</v>
      </c>
      <c r="C125" s="101">
        <v>130711204.76000001</v>
      </c>
      <c r="D125" s="26">
        <v>46422660.760000005</v>
      </c>
      <c r="E125" s="70">
        <v>57863324</v>
      </c>
      <c r="F125" s="26">
        <v>2467325.81</v>
      </c>
      <c r="G125" s="26">
        <v>1105040</v>
      </c>
      <c r="H125" s="26">
        <f t="shared" si="9"/>
        <v>3572365.81</v>
      </c>
      <c r="I125" s="70">
        <f t="shared" si="11"/>
        <v>6.1737998494521333</v>
      </c>
      <c r="J125" s="26">
        <f t="shared" si="10"/>
        <v>49995026.570000008</v>
      </c>
      <c r="K125" s="70">
        <f t="shared" si="12"/>
        <v>38.248462832085671</v>
      </c>
    </row>
    <row r="126" spans="1:11" ht="60.75" customHeight="1" x14ac:dyDescent="0.2">
      <c r="A126" s="27">
        <v>2335476</v>
      </c>
      <c r="B126" s="25" t="s">
        <v>51</v>
      </c>
      <c r="C126" s="101">
        <v>31572595.120000001</v>
      </c>
      <c r="D126" s="26">
        <v>1318072.9099999999</v>
      </c>
      <c r="E126" s="70">
        <v>18874860</v>
      </c>
      <c r="F126" s="26">
        <v>2494181.83</v>
      </c>
      <c r="G126" s="26"/>
      <c r="H126" s="26">
        <f t="shared" si="9"/>
        <v>2494181.83</v>
      </c>
      <c r="I126" s="70">
        <f t="shared" si="11"/>
        <v>13.214306384259274</v>
      </c>
      <c r="J126" s="26">
        <f t="shared" si="10"/>
        <v>3812254.74</v>
      </c>
      <c r="K126" s="70">
        <f t="shared" si="12"/>
        <v>12.074568864265093</v>
      </c>
    </row>
    <row r="127" spans="1:11" ht="60.75" customHeight="1" x14ac:dyDescent="0.2">
      <c r="A127" s="122">
        <v>2335905</v>
      </c>
      <c r="B127" s="25" t="s">
        <v>144</v>
      </c>
      <c r="C127" s="101">
        <v>169209745.16</v>
      </c>
      <c r="D127" s="26">
        <v>2303427.9500000002</v>
      </c>
      <c r="E127" s="70">
        <v>45000000</v>
      </c>
      <c r="F127" s="26">
        <v>2663.3</v>
      </c>
      <c r="G127" s="26"/>
      <c r="H127" s="26">
        <f t="shared" si="9"/>
        <v>2663.3</v>
      </c>
      <c r="I127" s="70">
        <f t="shared" si="11"/>
        <v>5.9184444444444449E-3</v>
      </c>
      <c r="J127" s="26">
        <f t="shared" si="10"/>
        <v>2306091.25</v>
      </c>
      <c r="K127" s="70">
        <f t="shared" si="12"/>
        <v>1.362859596425386</v>
      </c>
    </row>
    <row r="128" spans="1:11" ht="51.75" customHeight="1" x14ac:dyDescent="0.2">
      <c r="A128" s="27">
        <v>2343128</v>
      </c>
      <c r="B128" s="25" t="s">
        <v>16</v>
      </c>
      <c r="C128" s="101">
        <v>41620888.850000001</v>
      </c>
      <c r="D128" s="26">
        <v>5887811.0299999993</v>
      </c>
      <c r="E128" s="70">
        <v>18713721</v>
      </c>
      <c r="F128" s="26">
        <v>58307.55</v>
      </c>
      <c r="G128" s="26">
        <v>78216.28</v>
      </c>
      <c r="H128" s="26">
        <f t="shared" si="9"/>
        <v>136523.83000000002</v>
      </c>
      <c r="I128" s="70">
        <f t="shared" si="11"/>
        <v>0.72953866310179583</v>
      </c>
      <c r="J128" s="26">
        <f t="shared" si="10"/>
        <v>6024334.8599999994</v>
      </c>
      <c r="K128" s="70">
        <f t="shared" si="12"/>
        <v>14.474306115161209</v>
      </c>
    </row>
    <row r="129" spans="1:11" ht="70.5" customHeight="1" x14ac:dyDescent="0.2">
      <c r="A129" s="27">
        <v>2343407</v>
      </c>
      <c r="B129" s="25" t="s">
        <v>29</v>
      </c>
      <c r="C129" s="101">
        <v>85246573.370000005</v>
      </c>
      <c r="D129" s="26">
        <v>59051926.430000007</v>
      </c>
      <c r="E129" s="70">
        <v>15495981</v>
      </c>
      <c r="F129" s="26">
        <v>6913</v>
      </c>
      <c r="G129" s="26">
        <v>8976.27</v>
      </c>
      <c r="H129" s="26">
        <f t="shared" si="9"/>
        <v>15889.27</v>
      </c>
      <c r="I129" s="70">
        <f t="shared" si="11"/>
        <v>0.10253800646761248</v>
      </c>
      <c r="J129" s="26">
        <f t="shared" si="10"/>
        <v>59067815.70000001</v>
      </c>
      <c r="K129" s="70">
        <f t="shared" si="12"/>
        <v>69.290545490462108</v>
      </c>
    </row>
    <row r="130" spans="1:11" ht="54.75" customHeight="1" x14ac:dyDescent="0.2">
      <c r="A130" s="27">
        <v>2344420</v>
      </c>
      <c r="B130" s="25" t="s">
        <v>30</v>
      </c>
      <c r="C130" s="101">
        <v>42294206.240000002</v>
      </c>
      <c r="D130" s="26">
        <v>19756142.98</v>
      </c>
      <c r="E130" s="70">
        <v>4565369</v>
      </c>
      <c r="F130" s="26">
        <v>534759.5</v>
      </c>
      <c r="G130" s="26">
        <v>405698.05</v>
      </c>
      <c r="H130" s="26">
        <f t="shared" si="9"/>
        <v>940457.55</v>
      </c>
      <c r="I130" s="70">
        <f t="shared" si="11"/>
        <v>20.599814604252142</v>
      </c>
      <c r="J130" s="26">
        <f t="shared" si="10"/>
        <v>20696600.530000001</v>
      </c>
      <c r="K130" s="70">
        <f t="shared" si="12"/>
        <v>48.93483616303471</v>
      </c>
    </row>
    <row r="131" spans="1:11" ht="62.25" customHeight="1" x14ac:dyDescent="0.2">
      <c r="A131" s="122">
        <v>2352819</v>
      </c>
      <c r="B131" s="25" t="s">
        <v>145</v>
      </c>
      <c r="C131" s="101">
        <v>10151704.18</v>
      </c>
      <c r="D131" s="26">
        <v>18600</v>
      </c>
      <c r="E131" s="70">
        <v>4823573</v>
      </c>
      <c r="F131" s="26">
        <v>0</v>
      </c>
      <c r="G131" s="26"/>
      <c r="H131" s="26">
        <f t="shared" si="9"/>
        <v>0</v>
      </c>
      <c r="I131" s="70">
        <f t="shared" si="11"/>
        <v>0</v>
      </c>
      <c r="J131" s="26">
        <f t="shared" si="10"/>
        <v>18600</v>
      </c>
      <c r="K131" s="70">
        <f t="shared" si="12"/>
        <v>0.18322046890062157</v>
      </c>
    </row>
    <row r="132" spans="1:11" ht="69" customHeight="1" x14ac:dyDescent="0.2">
      <c r="A132" s="27">
        <v>2354781</v>
      </c>
      <c r="B132" s="25" t="s">
        <v>31</v>
      </c>
      <c r="C132" s="101">
        <v>342912239.07999998</v>
      </c>
      <c r="D132" s="26">
        <v>184803755.88999999</v>
      </c>
      <c r="E132" s="70">
        <v>65732392</v>
      </c>
      <c r="F132" s="26">
        <v>1735704.3</v>
      </c>
      <c r="G132" s="26">
        <v>1780737.67</v>
      </c>
      <c r="H132" s="26">
        <f t="shared" si="9"/>
        <v>3516441.9699999997</v>
      </c>
      <c r="I132" s="70">
        <f t="shared" si="11"/>
        <v>5.3496333588468827</v>
      </c>
      <c r="J132" s="26">
        <f t="shared" si="10"/>
        <v>188320197.85999998</v>
      </c>
      <c r="K132" s="70">
        <f t="shared" si="12"/>
        <v>54.917899216792222</v>
      </c>
    </row>
    <row r="133" spans="1:11" ht="57" customHeight="1" x14ac:dyDescent="0.2">
      <c r="A133" s="122">
        <v>2354818</v>
      </c>
      <c r="B133" s="25" t="s">
        <v>146</v>
      </c>
      <c r="C133" s="101">
        <v>35044269.43</v>
      </c>
      <c r="D133" s="26">
        <v>492459.31</v>
      </c>
      <c r="E133" s="70">
        <v>15044270</v>
      </c>
      <c r="F133" s="26">
        <v>0</v>
      </c>
      <c r="G133" s="26"/>
      <c r="H133" s="26">
        <f t="shared" si="9"/>
        <v>0</v>
      </c>
      <c r="I133" s="70">
        <f t="shared" si="11"/>
        <v>0</v>
      </c>
      <c r="J133" s="26">
        <f t="shared" si="10"/>
        <v>492459.31</v>
      </c>
      <c r="K133" s="70">
        <f t="shared" si="12"/>
        <v>1.405249183418346</v>
      </c>
    </row>
    <row r="134" spans="1:11" ht="57.75" customHeight="1" x14ac:dyDescent="0.2">
      <c r="A134" s="27">
        <v>2372478</v>
      </c>
      <c r="B134" s="25" t="s">
        <v>32</v>
      </c>
      <c r="C134" s="101">
        <v>35921226.950000003</v>
      </c>
      <c r="D134" s="26">
        <v>28913724.100000001</v>
      </c>
      <c r="E134" s="70">
        <v>7940965</v>
      </c>
      <c r="F134" s="26">
        <v>36045.74</v>
      </c>
      <c r="G134" s="26">
        <v>7610</v>
      </c>
      <c r="H134" s="26">
        <f t="shared" si="9"/>
        <v>43655.74</v>
      </c>
      <c r="I134" s="70">
        <f t="shared" si="11"/>
        <v>0.549753587882581</v>
      </c>
      <c r="J134" s="26">
        <f t="shared" si="10"/>
        <v>28957379.84</v>
      </c>
      <c r="K134" s="70">
        <f t="shared" si="12"/>
        <v>80.613559999792813</v>
      </c>
    </row>
    <row r="135" spans="1:11" ht="57.75" customHeight="1" x14ac:dyDescent="0.2">
      <c r="A135" s="27">
        <v>2380648</v>
      </c>
      <c r="B135" s="25" t="s">
        <v>225</v>
      </c>
      <c r="C135" s="101">
        <v>21219758.27</v>
      </c>
      <c r="D135" s="26">
        <v>405304.3</v>
      </c>
      <c r="E135" s="26">
        <v>20639975</v>
      </c>
      <c r="F135" s="26"/>
      <c r="G135" s="26"/>
      <c r="H135" s="26">
        <f t="shared" ref="H135:H181" si="29">SUM(F135:G135)</f>
        <v>0</v>
      </c>
      <c r="I135" s="70"/>
      <c r="J135" s="26">
        <f t="shared" si="10"/>
        <v>405304.3</v>
      </c>
      <c r="K135" s="70">
        <f t="shared" si="12"/>
        <v>1.910032597180948</v>
      </c>
    </row>
    <row r="136" spans="1:11" ht="84.75" customHeight="1" x14ac:dyDescent="0.2">
      <c r="A136" s="122">
        <v>2399861</v>
      </c>
      <c r="B136" s="25" t="s">
        <v>147</v>
      </c>
      <c r="C136" s="101">
        <v>9620704.8000000007</v>
      </c>
      <c r="D136" s="26">
        <v>0</v>
      </c>
      <c r="E136" s="26">
        <v>6407581</v>
      </c>
      <c r="F136" s="26">
        <v>0</v>
      </c>
      <c r="G136" s="26"/>
      <c r="H136" s="26">
        <f t="shared" si="29"/>
        <v>0</v>
      </c>
      <c r="I136" s="70">
        <f t="shared" si="11"/>
        <v>0</v>
      </c>
      <c r="J136" s="26">
        <f t="shared" si="10"/>
        <v>0</v>
      </c>
      <c r="K136" s="70">
        <f t="shared" si="12"/>
        <v>0</v>
      </c>
    </row>
    <row r="137" spans="1:11" ht="64.5" customHeight="1" x14ac:dyDescent="0.2">
      <c r="A137" s="27">
        <v>2409087</v>
      </c>
      <c r="B137" s="25" t="s">
        <v>55</v>
      </c>
      <c r="C137" s="101">
        <v>6026581.2699999996</v>
      </c>
      <c r="D137" s="26">
        <v>4455411.79</v>
      </c>
      <c r="E137" s="26">
        <v>1461475</v>
      </c>
      <c r="F137" s="26">
        <v>0</v>
      </c>
      <c r="G137" s="26"/>
      <c r="H137" s="26">
        <f t="shared" si="29"/>
        <v>0</v>
      </c>
      <c r="I137" s="70">
        <f t="shared" si="11"/>
        <v>0</v>
      </c>
      <c r="J137" s="26">
        <f t="shared" si="10"/>
        <v>4455411.79</v>
      </c>
      <c r="K137" s="70">
        <f t="shared" si="12"/>
        <v>73.929340539698728</v>
      </c>
    </row>
    <row r="138" spans="1:11" ht="64.5" customHeight="1" x14ac:dyDescent="0.2">
      <c r="A138" s="27">
        <v>2412981</v>
      </c>
      <c r="B138" s="25" t="s">
        <v>56</v>
      </c>
      <c r="C138" s="101">
        <v>8359718.7800000003</v>
      </c>
      <c r="D138" s="26">
        <v>3690636.9699999997</v>
      </c>
      <c r="E138" s="26">
        <v>67338</v>
      </c>
      <c r="F138" s="26">
        <v>14000</v>
      </c>
      <c r="G138" s="26"/>
      <c r="H138" s="26">
        <f t="shared" si="29"/>
        <v>14000</v>
      </c>
      <c r="I138" s="70">
        <f t="shared" si="11"/>
        <v>20.790638272594968</v>
      </c>
      <c r="J138" s="26">
        <f t="shared" si="10"/>
        <v>3704636.9699999997</v>
      </c>
      <c r="K138" s="70">
        <f t="shared" si="12"/>
        <v>44.315330066641309</v>
      </c>
    </row>
    <row r="139" spans="1:11" ht="64.5" customHeight="1" x14ac:dyDescent="0.2">
      <c r="A139" s="122">
        <v>2414624</v>
      </c>
      <c r="B139" s="25" t="s">
        <v>202</v>
      </c>
      <c r="C139" s="101">
        <v>994445286.64999998</v>
      </c>
      <c r="D139" s="26">
        <v>16721962.17</v>
      </c>
      <c r="E139" s="70">
        <v>2757557</v>
      </c>
      <c r="F139" s="26">
        <v>0</v>
      </c>
      <c r="G139" s="26"/>
      <c r="H139" s="26">
        <f t="shared" si="29"/>
        <v>0</v>
      </c>
      <c r="I139" s="70">
        <f t="shared" ref="I139" si="30">H139/E139%</f>
        <v>0</v>
      </c>
      <c r="J139" s="26">
        <f t="shared" ref="J139" si="31">SUM(D139+H139)</f>
        <v>16721962.17</v>
      </c>
      <c r="K139" s="70">
        <f t="shared" ref="K139" si="32">J139/C139%</f>
        <v>1.6815366711960071</v>
      </c>
    </row>
    <row r="140" spans="1:11" ht="60" x14ac:dyDescent="0.2">
      <c r="A140" s="27">
        <v>2426613</v>
      </c>
      <c r="B140" s="25" t="s">
        <v>60</v>
      </c>
      <c r="C140" s="26">
        <v>704573.7</v>
      </c>
      <c r="D140" s="26">
        <v>55818</v>
      </c>
      <c r="E140" s="70">
        <v>535682</v>
      </c>
      <c r="F140" s="26">
        <v>0</v>
      </c>
      <c r="G140" s="26"/>
      <c r="H140" s="26">
        <f t="shared" si="29"/>
        <v>0</v>
      </c>
      <c r="I140" s="70">
        <f t="shared" si="11"/>
        <v>0</v>
      </c>
      <c r="J140" s="26">
        <f t="shared" si="10"/>
        <v>55818</v>
      </c>
      <c r="K140" s="70">
        <f t="shared" si="12"/>
        <v>7.9222372336634201</v>
      </c>
    </row>
    <row r="141" spans="1:11" ht="54.75" customHeight="1" x14ac:dyDescent="0.2">
      <c r="A141" s="122">
        <v>2426642</v>
      </c>
      <c r="B141" s="25" t="s">
        <v>61</v>
      </c>
      <c r="C141" s="26">
        <v>2311285.27</v>
      </c>
      <c r="D141" s="26">
        <v>59900</v>
      </c>
      <c r="E141" s="70">
        <v>2101790</v>
      </c>
      <c r="F141" s="26">
        <v>0</v>
      </c>
      <c r="G141" s="26"/>
      <c r="H141" s="26">
        <f t="shared" si="29"/>
        <v>0</v>
      </c>
      <c r="I141" s="70">
        <f t="shared" si="11"/>
        <v>0</v>
      </c>
      <c r="J141" s="26">
        <f t="shared" si="10"/>
        <v>59900</v>
      </c>
      <c r="K141" s="70">
        <f t="shared" si="12"/>
        <v>2.5916316249443323</v>
      </c>
    </row>
    <row r="142" spans="1:11" ht="57.75" customHeight="1" x14ac:dyDescent="0.2">
      <c r="A142" s="27">
        <v>2428425</v>
      </c>
      <c r="B142" s="25" t="s">
        <v>57</v>
      </c>
      <c r="C142" s="26">
        <v>1410518.55</v>
      </c>
      <c r="D142" s="26">
        <v>1352448.49</v>
      </c>
      <c r="E142" s="70">
        <v>7636</v>
      </c>
      <c r="F142" s="26">
        <v>0</v>
      </c>
      <c r="G142" s="26"/>
      <c r="H142" s="26">
        <f t="shared" si="29"/>
        <v>0</v>
      </c>
      <c r="I142" s="70">
        <f t="shared" si="11"/>
        <v>0</v>
      </c>
      <c r="J142" s="26">
        <f t="shared" si="10"/>
        <v>1352448.49</v>
      </c>
      <c r="K142" s="70">
        <f t="shared" si="12"/>
        <v>95.883070095037041</v>
      </c>
    </row>
    <row r="143" spans="1:11" ht="51" customHeight="1" x14ac:dyDescent="0.2">
      <c r="A143" s="122">
        <v>2447725</v>
      </c>
      <c r="B143" s="25" t="s">
        <v>203</v>
      </c>
      <c r="C143" s="26">
        <v>2172962.84</v>
      </c>
      <c r="D143" s="26">
        <v>1810775.64</v>
      </c>
      <c r="E143" s="70">
        <v>239000</v>
      </c>
      <c r="F143" s="26">
        <v>0</v>
      </c>
      <c r="G143" s="26"/>
      <c r="H143" s="26">
        <f t="shared" si="29"/>
        <v>0</v>
      </c>
      <c r="I143" s="70">
        <f t="shared" ref="I143" si="33">H143/E143%</f>
        <v>0</v>
      </c>
      <c r="J143" s="26">
        <f t="shared" ref="J143" si="34">SUM(D143+H143)</f>
        <v>1810775.64</v>
      </c>
      <c r="K143" s="70">
        <f t="shared" ref="K143" si="35">J143/C143%</f>
        <v>83.332103369057151</v>
      </c>
    </row>
    <row r="144" spans="1:11" ht="96.75" customHeight="1" x14ac:dyDescent="0.2">
      <c r="A144" s="122">
        <v>2448758</v>
      </c>
      <c r="B144" s="25" t="s">
        <v>148</v>
      </c>
      <c r="C144" s="26">
        <v>11147493.970000001</v>
      </c>
      <c r="D144" s="26">
        <v>60000</v>
      </c>
      <c r="E144" s="70">
        <v>6147494</v>
      </c>
      <c r="F144" s="26">
        <v>0</v>
      </c>
      <c r="G144" s="26"/>
      <c r="H144" s="26">
        <f t="shared" si="29"/>
        <v>0</v>
      </c>
      <c r="I144" s="70">
        <f t="shared" si="11"/>
        <v>0</v>
      </c>
      <c r="J144" s="26">
        <f t="shared" si="10"/>
        <v>60000</v>
      </c>
      <c r="K144" s="70">
        <f t="shared" si="12"/>
        <v>0.53823756407916679</v>
      </c>
    </row>
    <row r="145" spans="1:11" ht="81" customHeight="1" x14ac:dyDescent="0.2">
      <c r="A145" s="122">
        <v>2450018</v>
      </c>
      <c r="B145" s="25" t="s">
        <v>149</v>
      </c>
      <c r="C145" s="26">
        <v>2146543.02</v>
      </c>
      <c r="D145" s="26">
        <v>52000</v>
      </c>
      <c r="E145" s="70">
        <v>2081454</v>
      </c>
      <c r="F145" s="26">
        <v>0</v>
      </c>
      <c r="G145" s="26"/>
      <c r="H145" s="26">
        <f t="shared" si="29"/>
        <v>0</v>
      </c>
      <c r="I145" s="70">
        <f t="shared" si="11"/>
        <v>0</v>
      </c>
      <c r="J145" s="26">
        <f t="shared" si="10"/>
        <v>52000</v>
      </c>
      <c r="K145" s="70">
        <f t="shared" si="12"/>
        <v>2.4224997829300436</v>
      </c>
    </row>
    <row r="146" spans="1:11" ht="70.5" customHeight="1" x14ac:dyDescent="0.2">
      <c r="A146" s="122">
        <v>2451590</v>
      </c>
      <c r="B146" s="25" t="s">
        <v>150</v>
      </c>
      <c r="C146" s="26">
        <v>5664119.8600000003</v>
      </c>
      <c r="D146" s="26">
        <v>42068</v>
      </c>
      <c r="E146" s="70">
        <v>6576040</v>
      </c>
      <c r="F146" s="26">
        <v>0</v>
      </c>
      <c r="G146" s="26"/>
      <c r="H146" s="26">
        <f t="shared" si="29"/>
        <v>0</v>
      </c>
      <c r="I146" s="70">
        <f t="shared" si="11"/>
        <v>0</v>
      </c>
      <c r="J146" s="26">
        <f t="shared" si="10"/>
        <v>42068</v>
      </c>
      <c r="K146" s="70">
        <f t="shared" si="12"/>
        <v>0.74271027167140491</v>
      </c>
    </row>
    <row r="147" spans="1:11" ht="45" customHeight="1" x14ac:dyDescent="0.2">
      <c r="A147" s="27">
        <v>2451748</v>
      </c>
      <c r="B147" s="25" t="s">
        <v>58</v>
      </c>
      <c r="C147" s="26">
        <v>6076105.1699999999</v>
      </c>
      <c r="D147" s="26">
        <v>2495003.2599999998</v>
      </c>
      <c r="E147" s="70">
        <v>989161</v>
      </c>
      <c r="F147" s="26">
        <v>0</v>
      </c>
      <c r="G147" s="26"/>
      <c r="H147" s="26">
        <f t="shared" si="29"/>
        <v>0</v>
      </c>
      <c r="I147" s="70">
        <f t="shared" si="11"/>
        <v>0</v>
      </c>
      <c r="J147" s="26">
        <f t="shared" si="10"/>
        <v>2495003.2599999998</v>
      </c>
      <c r="K147" s="70">
        <f t="shared" si="12"/>
        <v>41.062542372024147</v>
      </c>
    </row>
    <row r="148" spans="1:11" ht="52.5" customHeight="1" x14ac:dyDescent="0.2">
      <c r="A148" s="122">
        <v>2468105</v>
      </c>
      <c r="B148" s="25" t="s">
        <v>204</v>
      </c>
      <c r="C148" s="26">
        <v>3540000.52</v>
      </c>
      <c r="D148" s="26">
        <v>2471715.73</v>
      </c>
      <c r="E148" s="70">
        <v>660445</v>
      </c>
      <c r="F148" s="26">
        <v>0</v>
      </c>
      <c r="G148" s="26"/>
      <c r="H148" s="26">
        <f t="shared" si="29"/>
        <v>0</v>
      </c>
      <c r="I148" s="70">
        <f t="shared" ref="I148" si="36">H148/E148%</f>
        <v>0</v>
      </c>
      <c r="J148" s="26">
        <f t="shared" ref="J148" si="37">SUM(D148+H148)</f>
        <v>2471715.73</v>
      </c>
      <c r="K148" s="70">
        <f t="shared" ref="K148" si="38">J148/C148%</f>
        <v>69.822467992179838</v>
      </c>
    </row>
    <row r="149" spans="1:11" ht="55.5" customHeight="1" x14ac:dyDescent="0.2">
      <c r="A149" s="27">
        <v>2469055</v>
      </c>
      <c r="B149" s="25" t="s">
        <v>59</v>
      </c>
      <c r="C149" s="26">
        <v>20250295.739999998</v>
      </c>
      <c r="D149" s="26">
        <v>8706424.5</v>
      </c>
      <c r="E149" s="70">
        <v>81217</v>
      </c>
      <c r="F149" s="26">
        <v>0</v>
      </c>
      <c r="G149" s="26">
        <v>6667</v>
      </c>
      <c r="H149" s="26">
        <f t="shared" si="29"/>
        <v>6667</v>
      </c>
      <c r="I149" s="70">
        <f t="shared" si="11"/>
        <v>8.2088725266877631</v>
      </c>
      <c r="J149" s="26">
        <f t="shared" si="10"/>
        <v>8713091.5</v>
      </c>
      <c r="K149" s="70">
        <f t="shared" si="12"/>
        <v>43.026983960482156</v>
      </c>
    </row>
    <row r="150" spans="1:11" ht="69.75" customHeight="1" x14ac:dyDescent="0.2">
      <c r="A150" s="122">
        <v>2469195</v>
      </c>
      <c r="B150" s="25" t="s">
        <v>159</v>
      </c>
      <c r="C150" s="26">
        <v>40985178.200000003</v>
      </c>
      <c r="D150" s="26">
        <v>97079.35</v>
      </c>
      <c r="E150" s="70">
        <v>13824296</v>
      </c>
      <c r="F150" s="26">
        <v>5300</v>
      </c>
      <c r="G150" s="26">
        <v>16000</v>
      </c>
      <c r="H150" s="26">
        <f t="shared" si="29"/>
        <v>21300</v>
      </c>
      <c r="I150" s="70">
        <f t="shared" ref="I150:I166" si="39">H150/E150%</f>
        <v>0.15407656201805864</v>
      </c>
      <c r="J150" s="26">
        <f t="shared" ref="J150:J166" si="40">SUM(D150+H150)</f>
        <v>118379.35</v>
      </c>
      <c r="K150" s="70">
        <f t="shared" ref="K150:K165" si="41">J150/C150%</f>
        <v>0.28883453775003959</v>
      </c>
    </row>
    <row r="151" spans="1:11" ht="69.75" customHeight="1" x14ac:dyDescent="0.2">
      <c r="A151" s="122">
        <v>2474925</v>
      </c>
      <c r="B151" s="25" t="s">
        <v>160</v>
      </c>
      <c r="C151" s="26">
        <v>29851833.640000001</v>
      </c>
      <c r="D151" s="26">
        <v>282506.62</v>
      </c>
      <c r="E151" s="70">
        <v>380445</v>
      </c>
      <c r="F151" s="26">
        <v>139940.70000000001</v>
      </c>
      <c r="G151" s="26">
        <v>105500</v>
      </c>
      <c r="H151" s="26">
        <f t="shared" si="29"/>
        <v>245440.7</v>
      </c>
      <c r="I151" s="70">
        <f t="shared" si="39"/>
        <v>64.514108478229446</v>
      </c>
      <c r="J151" s="26">
        <f t="shared" si="40"/>
        <v>527947.32000000007</v>
      </c>
      <c r="K151" s="70">
        <f t="shared" si="41"/>
        <v>1.7685590988038216</v>
      </c>
    </row>
    <row r="152" spans="1:11" ht="78" customHeight="1" x14ac:dyDescent="0.2">
      <c r="A152" s="122">
        <v>2475091</v>
      </c>
      <c r="B152" s="25" t="s">
        <v>161</v>
      </c>
      <c r="C152" s="26">
        <v>4894744.22</v>
      </c>
      <c r="D152" s="26">
        <v>135176.79999999999</v>
      </c>
      <c r="E152" s="70">
        <v>447355</v>
      </c>
      <c r="F152" s="26">
        <v>1240.7</v>
      </c>
      <c r="G152" s="26">
        <v>80300</v>
      </c>
      <c r="H152" s="26">
        <f t="shared" si="29"/>
        <v>81540.7</v>
      </c>
      <c r="I152" s="70">
        <f t="shared" si="39"/>
        <v>18.22729152462809</v>
      </c>
      <c r="J152" s="26">
        <f t="shared" si="40"/>
        <v>216717.5</v>
      </c>
      <c r="K152" s="70">
        <f t="shared" si="41"/>
        <v>4.4275551542507365</v>
      </c>
    </row>
    <row r="153" spans="1:11" ht="69.75" customHeight="1" x14ac:dyDescent="0.2">
      <c r="A153" s="122">
        <v>2475435</v>
      </c>
      <c r="B153" s="25" t="s">
        <v>162</v>
      </c>
      <c r="C153" s="26">
        <v>20414109.120000001</v>
      </c>
      <c r="D153" s="26">
        <v>238000</v>
      </c>
      <c r="E153" s="70">
        <v>439000</v>
      </c>
      <c r="F153" s="26">
        <v>89740.7</v>
      </c>
      <c r="G153" s="26">
        <v>74000</v>
      </c>
      <c r="H153" s="26">
        <f t="shared" si="29"/>
        <v>163740.70000000001</v>
      </c>
      <c r="I153" s="70">
        <f t="shared" si="39"/>
        <v>37.29856492027335</v>
      </c>
      <c r="J153" s="26">
        <f t="shared" si="40"/>
        <v>401740.7</v>
      </c>
      <c r="K153" s="70">
        <f t="shared" si="41"/>
        <v>1.9679560721384053</v>
      </c>
    </row>
    <row r="154" spans="1:11" ht="69.75" customHeight="1" x14ac:dyDescent="0.2">
      <c r="A154" s="122">
        <v>2479465</v>
      </c>
      <c r="B154" s="25" t="s">
        <v>163</v>
      </c>
      <c r="C154" s="26">
        <v>6973188.4100000001</v>
      </c>
      <c r="D154" s="26">
        <v>419077.89</v>
      </c>
      <c r="E154" s="70">
        <v>74473</v>
      </c>
      <c r="F154" s="26">
        <v>0</v>
      </c>
      <c r="G154" s="26"/>
      <c r="H154" s="26">
        <f t="shared" si="29"/>
        <v>0</v>
      </c>
      <c r="I154" s="70">
        <f t="shared" si="39"/>
        <v>0</v>
      </c>
      <c r="J154" s="26">
        <f t="shared" si="40"/>
        <v>419077.89</v>
      </c>
      <c r="K154" s="70">
        <f t="shared" si="41"/>
        <v>6.0098460755630159</v>
      </c>
    </row>
    <row r="155" spans="1:11" ht="69.75" customHeight="1" x14ac:dyDescent="0.2">
      <c r="A155" s="122">
        <v>2479733</v>
      </c>
      <c r="B155" s="25" t="s">
        <v>164</v>
      </c>
      <c r="C155" s="26">
        <v>4906465.0599999996</v>
      </c>
      <c r="D155" s="26">
        <v>485545.6</v>
      </c>
      <c r="E155" s="70">
        <v>147822</v>
      </c>
      <c r="F155" s="26">
        <v>1241</v>
      </c>
      <c r="G155" s="26"/>
      <c r="H155" s="26">
        <f t="shared" si="29"/>
        <v>1241</v>
      </c>
      <c r="I155" s="70">
        <f t="shared" si="39"/>
        <v>0.83952321034758015</v>
      </c>
      <c r="J155" s="26">
        <f t="shared" si="40"/>
        <v>486786.6</v>
      </c>
      <c r="K155" s="70">
        <f t="shared" si="41"/>
        <v>9.9213302050906691</v>
      </c>
    </row>
    <row r="156" spans="1:11" ht="69.75" customHeight="1" x14ac:dyDescent="0.2">
      <c r="A156" s="122">
        <v>2479767</v>
      </c>
      <c r="B156" s="25" t="s">
        <v>165</v>
      </c>
      <c r="C156" s="26">
        <v>6110489.0199999996</v>
      </c>
      <c r="D156" s="26">
        <v>228866.13</v>
      </c>
      <c r="E156" s="70">
        <v>200000</v>
      </c>
      <c r="F156" s="26">
        <v>109241</v>
      </c>
      <c r="G156" s="26">
        <v>32000</v>
      </c>
      <c r="H156" s="26">
        <f t="shared" si="29"/>
        <v>141241</v>
      </c>
      <c r="I156" s="70">
        <f t="shared" si="39"/>
        <v>70.620500000000007</v>
      </c>
      <c r="J156" s="26">
        <f t="shared" si="40"/>
        <v>370107.13</v>
      </c>
      <c r="K156" s="70">
        <f t="shared" si="41"/>
        <v>6.0569150650400818</v>
      </c>
    </row>
    <row r="157" spans="1:11" ht="69.75" customHeight="1" x14ac:dyDescent="0.2">
      <c r="A157" s="122">
        <v>2479930</v>
      </c>
      <c r="B157" s="25" t="s">
        <v>166</v>
      </c>
      <c r="C157" s="26">
        <v>4756146.8600000003</v>
      </c>
      <c r="D157" s="26">
        <v>106298.96</v>
      </c>
      <c r="E157" s="70">
        <v>455864</v>
      </c>
      <c r="F157" s="26">
        <v>13741</v>
      </c>
      <c r="G157" s="26">
        <v>47500</v>
      </c>
      <c r="H157" s="26">
        <f t="shared" si="29"/>
        <v>61241</v>
      </c>
      <c r="I157" s="70">
        <f t="shared" si="39"/>
        <v>13.434050506291349</v>
      </c>
      <c r="J157" s="26">
        <f t="shared" si="40"/>
        <v>167539.96000000002</v>
      </c>
      <c r="K157" s="70">
        <f t="shared" si="41"/>
        <v>3.5225985431408655</v>
      </c>
    </row>
    <row r="158" spans="1:11" ht="77.25" customHeight="1" x14ac:dyDescent="0.2">
      <c r="A158" s="122">
        <v>2498098</v>
      </c>
      <c r="B158" s="25" t="s">
        <v>167</v>
      </c>
      <c r="C158" s="26">
        <v>28530630.609999999</v>
      </c>
      <c r="D158" s="26">
        <v>23071805.84</v>
      </c>
      <c r="E158" s="70">
        <v>5018378</v>
      </c>
      <c r="F158" s="26">
        <v>2140699.92</v>
      </c>
      <c r="G158" s="26">
        <v>2761700</v>
      </c>
      <c r="H158" s="26">
        <f t="shared" si="29"/>
        <v>4902399.92</v>
      </c>
      <c r="I158" s="70">
        <f t="shared" si="39"/>
        <v>97.688932958019507</v>
      </c>
      <c r="J158" s="26">
        <f t="shared" si="40"/>
        <v>27974205.759999998</v>
      </c>
      <c r="K158" s="70">
        <f t="shared" si="41"/>
        <v>98.049728175987198</v>
      </c>
    </row>
    <row r="159" spans="1:11" ht="81" customHeight="1" x14ac:dyDescent="0.2">
      <c r="A159" s="122">
        <v>2509736</v>
      </c>
      <c r="B159" s="25" t="s">
        <v>205</v>
      </c>
      <c r="C159" s="26">
        <v>5132259.4400000004</v>
      </c>
      <c r="D159" s="26">
        <v>471300</v>
      </c>
      <c r="E159" s="70">
        <v>95160</v>
      </c>
      <c r="F159" s="26">
        <v>0</v>
      </c>
      <c r="G159" s="26"/>
      <c r="H159" s="26">
        <f t="shared" si="29"/>
        <v>0</v>
      </c>
      <c r="I159" s="70">
        <f t="shared" ref="I159:I163" si="42">H159/E159%</f>
        <v>0</v>
      </c>
      <c r="J159" s="26">
        <f t="shared" ref="J159:J163" si="43">SUM(D159+H159)</f>
        <v>471300</v>
      </c>
      <c r="K159" s="70">
        <f t="shared" ref="K159:K163" si="44">J159/C159%</f>
        <v>9.1830899335829361</v>
      </c>
    </row>
    <row r="160" spans="1:11" ht="103.5" customHeight="1" x14ac:dyDescent="0.2">
      <c r="A160" s="122">
        <v>2514769</v>
      </c>
      <c r="B160" s="25" t="s">
        <v>206</v>
      </c>
      <c r="C160" s="26">
        <v>1689946.51</v>
      </c>
      <c r="D160" s="26">
        <v>157100</v>
      </c>
      <c r="E160" s="70">
        <v>31720</v>
      </c>
      <c r="F160" s="26">
        <v>0</v>
      </c>
      <c r="G160" s="26"/>
      <c r="H160" s="26">
        <f t="shared" si="29"/>
        <v>0</v>
      </c>
      <c r="I160" s="70">
        <f t="shared" si="42"/>
        <v>0</v>
      </c>
      <c r="J160" s="26">
        <f t="shared" si="43"/>
        <v>157100</v>
      </c>
      <c r="K160" s="70">
        <f t="shared" si="44"/>
        <v>9.2961522196344539</v>
      </c>
    </row>
    <row r="161" spans="1:12" ht="92.25" customHeight="1" x14ac:dyDescent="0.2">
      <c r="A161" s="122">
        <v>2515506</v>
      </c>
      <c r="B161" s="25" t="s">
        <v>207</v>
      </c>
      <c r="C161" s="26">
        <v>1885119.6</v>
      </c>
      <c r="D161" s="26">
        <v>157100</v>
      </c>
      <c r="E161" s="70">
        <v>226894</v>
      </c>
      <c r="F161" s="26">
        <v>0</v>
      </c>
      <c r="G161" s="26"/>
      <c r="H161" s="26">
        <f t="shared" si="29"/>
        <v>0</v>
      </c>
      <c r="I161" s="70">
        <f t="shared" si="42"/>
        <v>0</v>
      </c>
      <c r="J161" s="26">
        <f t="shared" si="43"/>
        <v>157100</v>
      </c>
      <c r="K161" s="70">
        <f t="shared" si="44"/>
        <v>8.3336887484486404</v>
      </c>
    </row>
    <row r="162" spans="1:12" ht="96" x14ac:dyDescent="0.2">
      <c r="A162" s="122">
        <v>2515622</v>
      </c>
      <c r="B162" s="25" t="s">
        <v>208</v>
      </c>
      <c r="C162" s="26">
        <v>2031296.94</v>
      </c>
      <c r="D162" s="26">
        <v>157100</v>
      </c>
      <c r="E162" s="70">
        <v>310651</v>
      </c>
      <c r="F162" s="26">
        <v>0</v>
      </c>
      <c r="G162" s="26"/>
      <c r="H162" s="26">
        <f t="shared" si="29"/>
        <v>0</v>
      </c>
      <c r="I162" s="70">
        <f t="shared" si="42"/>
        <v>0</v>
      </c>
      <c r="J162" s="26">
        <f t="shared" si="43"/>
        <v>157100</v>
      </c>
      <c r="K162" s="70">
        <f t="shared" si="44"/>
        <v>7.7339751223176663</v>
      </c>
    </row>
    <row r="163" spans="1:12" ht="102.75" customHeight="1" x14ac:dyDescent="0.2">
      <c r="A163" s="122">
        <v>2515844</v>
      </c>
      <c r="B163" s="25" t="s">
        <v>209</v>
      </c>
      <c r="C163" s="26">
        <v>2846118.29</v>
      </c>
      <c r="D163" s="26">
        <v>390550</v>
      </c>
      <c r="E163" s="70">
        <v>64200</v>
      </c>
      <c r="F163" s="26">
        <v>0</v>
      </c>
      <c r="G163" s="26"/>
      <c r="H163" s="26">
        <f t="shared" si="29"/>
        <v>0</v>
      </c>
      <c r="I163" s="70">
        <f t="shared" si="42"/>
        <v>0</v>
      </c>
      <c r="J163" s="26">
        <f t="shared" si="43"/>
        <v>390550</v>
      </c>
      <c r="K163" s="70">
        <f t="shared" si="44"/>
        <v>13.722198454372744</v>
      </c>
    </row>
    <row r="164" spans="1:12" ht="105.75" customHeight="1" x14ac:dyDescent="0.2">
      <c r="A164" s="122">
        <v>2516519</v>
      </c>
      <c r="B164" s="25" t="s">
        <v>210</v>
      </c>
      <c r="C164" s="26">
        <v>1689946.51</v>
      </c>
      <c r="D164" s="26">
        <v>157100</v>
      </c>
      <c r="E164" s="70">
        <v>31720</v>
      </c>
      <c r="F164" s="26">
        <v>0</v>
      </c>
      <c r="G164" s="26"/>
      <c r="H164" s="26">
        <f t="shared" si="29"/>
        <v>0</v>
      </c>
      <c r="I164" s="70">
        <f t="shared" ref="I164" si="45">H164/E164%</f>
        <v>0</v>
      </c>
      <c r="J164" s="26">
        <f t="shared" ref="J164" si="46">SUM(D164+H164)</f>
        <v>157100</v>
      </c>
      <c r="K164" s="70">
        <f t="shared" ref="K164" si="47">J164/C164%</f>
        <v>9.2961522196344539</v>
      </c>
    </row>
    <row r="165" spans="1:12" ht="69.75" customHeight="1" x14ac:dyDescent="0.2">
      <c r="A165" s="122">
        <v>2521713</v>
      </c>
      <c r="B165" s="25" t="s">
        <v>168</v>
      </c>
      <c r="C165" s="26">
        <v>8459089.4800000004</v>
      </c>
      <c r="D165" s="26">
        <v>44500</v>
      </c>
      <c r="E165" s="70">
        <v>8040851</v>
      </c>
      <c r="F165" s="26">
        <v>0</v>
      </c>
      <c r="G165" s="26"/>
      <c r="H165" s="26">
        <f t="shared" si="29"/>
        <v>0</v>
      </c>
      <c r="I165" s="70">
        <f t="shared" si="39"/>
        <v>0</v>
      </c>
      <c r="J165" s="26">
        <f t="shared" si="40"/>
        <v>44500</v>
      </c>
      <c r="K165" s="70">
        <f t="shared" si="41"/>
        <v>0.52606134626205647</v>
      </c>
    </row>
    <row r="166" spans="1:12" s="53" customFormat="1" ht="33.75" customHeight="1" x14ac:dyDescent="0.2">
      <c r="A166" s="51"/>
      <c r="B166" s="47" t="s">
        <v>226</v>
      </c>
      <c r="C166" s="123"/>
      <c r="D166" s="29">
        <f>SUM(D167:D168)</f>
        <v>0</v>
      </c>
      <c r="E166" s="29">
        <f>SUM(E167:E168)</f>
        <v>480000</v>
      </c>
      <c r="F166" s="29">
        <v>0</v>
      </c>
      <c r="G166" s="29">
        <f t="shared" ref="G166" si="48">SUM(G167:G168)</f>
        <v>0</v>
      </c>
      <c r="H166" s="29">
        <f t="shared" si="29"/>
        <v>0</v>
      </c>
      <c r="I166" s="71">
        <f t="shared" si="39"/>
        <v>0</v>
      </c>
      <c r="J166" s="29">
        <f t="shared" si="40"/>
        <v>0</v>
      </c>
      <c r="K166" s="47"/>
      <c r="L166" s="120"/>
    </row>
    <row r="167" spans="1:12" ht="80.25" customHeight="1" x14ac:dyDescent="0.2">
      <c r="A167" s="122">
        <v>2536673</v>
      </c>
      <c r="B167" s="25" t="s">
        <v>227</v>
      </c>
      <c r="C167" s="26">
        <v>250000</v>
      </c>
      <c r="D167" s="26">
        <v>0</v>
      </c>
      <c r="E167" s="70">
        <v>240000</v>
      </c>
      <c r="F167" s="26"/>
      <c r="G167" s="26"/>
      <c r="H167" s="26">
        <f t="shared" si="29"/>
        <v>0</v>
      </c>
      <c r="I167" s="70">
        <f t="shared" ref="I167:I168" si="49">H167/E167%</f>
        <v>0</v>
      </c>
      <c r="J167" s="26">
        <f t="shared" ref="J167:J168" si="50">SUM(D167+H167)</f>
        <v>0</v>
      </c>
      <c r="K167" s="70">
        <f t="shared" ref="K167:K168" si="51">J167/C167%</f>
        <v>0</v>
      </c>
    </row>
    <row r="168" spans="1:12" ht="75.75" customHeight="1" x14ac:dyDescent="0.2">
      <c r="A168" s="122">
        <v>2536683</v>
      </c>
      <c r="B168" s="25" t="s">
        <v>228</v>
      </c>
      <c r="C168" s="26">
        <v>250000</v>
      </c>
      <c r="D168" s="26">
        <v>0</v>
      </c>
      <c r="E168" s="70">
        <v>240000</v>
      </c>
      <c r="F168" s="26"/>
      <c r="G168" s="26"/>
      <c r="H168" s="26">
        <f t="shared" si="29"/>
        <v>0</v>
      </c>
      <c r="I168" s="70">
        <f t="shared" si="49"/>
        <v>0</v>
      </c>
      <c r="J168" s="26">
        <f t="shared" si="50"/>
        <v>0</v>
      </c>
      <c r="K168" s="70">
        <f t="shared" si="51"/>
        <v>0</v>
      </c>
    </row>
    <row r="169" spans="1:12" s="53" customFormat="1" ht="33.75" customHeight="1" x14ac:dyDescent="0.2">
      <c r="A169" s="51"/>
      <c r="B169" s="47" t="s">
        <v>129</v>
      </c>
      <c r="C169" s="123"/>
      <c r="D169" s="29">
        <f>SUM(D170:D181)</f>
        <v>2669876</v>
      </c>
      <c r="E169" s="29">
        <f>SUM(E170:E181)</f>
        <v>477330012</v>
      </c>
      <c r="F169" s="29">
        <v>1956712.18</v>
      </c>
      <c r="G169" s="29">
        <f t="shared" ref="G169" si="52">SUM(G170:G181)</f>
        <v>663597</v>
      </c>
      <c r="H169" s="29">
        <f t="shared" si="29"/>
        <v>2620309.1799999997</v>
      </c>
      <c r="I169" s="71">
        <f t="shared" si="11"/>
        <v>0.54895127356877771</v>
      </c>
      <c r="J169" s="29">
        <f t="shared" si="10"/>
        <v>5290185.18</v>
      </c>
      <c r="K169" s="47"/>
      <c r="L169" s="120"/>
    </row>
    <row r="170" spans="1:12" ht="36" customHeight="1" x14ac:dyDescent="0.2">
      <c r="A170" s="27">
        <v>2416127</v>
      </c>
      <c r="B170" s="25" t="s">
        <v>35</v>
      </c>
      <c r="C170" s="26">
        <v>69177499</v>
      </c>
      <c r="D170" s="26">
        <v>2186031</v>
      </c>
      <c r="E170" s="70">
        <v>12282694</v>
      </c>
      <c r="F170" s="26">
        <v>1956712.18</v>
      </c>
      <c r="G170" s="26">
        <v>663597</v>
      </c>
      <c r="H170" s="26">
        <f t="shared" si="29"/>
        <v>2620309.1799999997</v>
      </c>
      <c r="I170" s="70">
        <f t="shared" si="11"/>
        <v>21.333342506130982</v>
      </c>
      <c r="J170" s="26">
        <f t="shared" si="10"/>
        <v>4806340.18</v>
      </c>
      <c r="K170" s="70">
        <f t="shared" si="12"/>
        <v>6.9478374463927928</v>
      </c>
    </row>
    <row r="171" spans="1:12" ht="90.75" customHeight="1" x14ac:dyDescent="0.2">
      <c r="A171" s="27">
        <v>2430241</v>
      </c>
      <c r="B171" s="25" t="s">
        <v>40</v>
      </c>
      <c r="C171" s="26">
        <v>54842694</v>
      </c>
      <c r="D171" s="26">
        <v>0</v>
      </c>
      <c r="E171" s="70">
        <v>41579723</v>
      </c>
      <c r="F171" s="26">
        <v>0</v>
      </c>
      <c r="G171" s="26"/>
      <c r="H171" s="26">
        <f t="shared" si="29"/>
        <v>0</v>
      </c>
      <c r="I171" s="70">
        <f t="shared" si="11"/>
        <v>0</v>
      </c>
      <c r="J171" s="26">
        <f t="shared" si="10"/>
        <v>0</v>
      </c>
      <c r="K171" s="70">
        <f t="shared" si="12"/>
        <v>0</v>
      </c>
    </row>
    <row r="172" spans="1:12" ht="38.25" customHeight="1" x14ac:dyDescent="0.2">
      <c r="A172" s="27">
        <v>2430242</v>
      </c>
      <c r="B172" s="25" t="s">
        <v>41</v>
      </c>
      <c r="C172" s="26">
        <v>235566130.66999999</v>
      </c>
      <c r="D172" s="26">
        <v>0</v>
      </c>
      <c r="E172" s="70">
        <v>119080336</v>
      </c>
      <c r="F172" s="26">
        <v>0</v>
      </c>
      <c r="G172" s="26"/>
      <c r="H172" s="26">
        <f t="shared" si="29"/>
        <v>0</v>
      </c>
      <c r="I172" s="70">
        <f t="shared" si="11"/>
        <v>0</v>
      </c>
      <c r="J172" s="26">
        <f t="shared" si="10"/>
        <v>0</v>
      </c>
      <c r="K172" s="70">
        <f t="shared" si="12"/>
        <v>0</v>
      </c>
    </row>
    <row r="173" spans="1:12" ht="58.5" customHeight="1" x14ac:dyDescent="0.2">
      <c r="A173" s="27">
        <v>2430246</v>
      </c>
      <c r="B173" s="25" t="s">
        <v>42</v>
      </c>
      <c r="C173" s="26">
        <v>230390050.58000001</v>
      </c>
      <c r="D173" s="26">
        <v>452345</v>
      </c>
      <c r="E173" s="70">
        <v>140481828</v>
      </c>
      <c r="F173" s="26">
        <v>0</v>
      </c>
      <c r="G173" s="26"/>
      <c r="H173" s="26">
        <f t="shared" si="29"/>
        <v>0</v>
      </c>
      <c r="I173" s="70">
        <f t="shared" si="11"/>
        <v>0</v>
      </c>
      <c r="J173" s="26">
        <f t="shared" si="10"/>
        <v>452345</v>
      </c>
      <c r="K173" s="70">
        <f t="shared" si="12"/>
        <v>0.19633877368455588</v>
      </c>
    </row>
    <row r="174" spans="1:12" ht="82.5" customHeight="1" x14ac:dyDescent="0.2">
      <c r="A174" s="27">
        <v>2430247</v>
      </c>
      <c r="B174" s="25" t="s">
        <v>43</v>
      </c>
      <c r="C174" s="26">
        <v>72129961.079999998</v>
      </c>
      <c r="D174" s="26">
        <v>31500</v>
      </c>
      <c r="E174" s="70">
        <v>25448084</v>
      </c>
      <c r="F174" s="26">
        <v>0</v>
      </c>
      <c r="G174" s="26"/>
      <c r="H174" s="26">
        <f t="shared" si="29"/>
        <v>0</v>
      </c>
      <c r="I174" s="70">
        <f t="shared" si="11"/>
        <v>0</v>
      </c>
      <c r="J174" s="26">
        <f t="shared" si="10"/>
        <v>31500</v>
      </c>
      <c r="K174" s="70">
        <f t="shared" si="12"/>
        <v>4.3671172877887819E-2</v>
      </c>
    </row>
    <row r="175" spans="1:12" ht="60.75" customHeight="1" x14ac:dyDescent="0.2">
      <c r="A175" s="27">
        <v>2466074</v>
      </c>
      <c r="B175" s="25" t="s">
        <v>44</v>
      </c>
      <c r="C175" s="26">
        <v>52643213.469999999</v>
      </c>
      <c r="D175" s="26">
        <v>0</v>
      </c>
      <c r="E175" s="70">
        <v>13048579</v>
      </c>
      <c r="F175" s="26">
        <v>0</v>
      </c>
      <c r="G175" s="26"/>
      <c r="H175" s="26">
        <f t="shared" si="29"/>
        <v>0</v>
      </c>
      <c r="I175" s="70">
        <f t="shared" si="11"/>
        <v>0</v>
      </c>
      <c r="J175" s="26">
        <f t="shared" si="10"/>
        <v>0</v>
      </c>
      <c r="K175" s="70">
        <f t="shared" si="12"/>
        <v>0</v>
      </c>
    </row>
    <row r="176" spans="1:12" ht="70.5" customHeight="1" x14ac:dyDescent="0.2">
      <c r="A176" s="27">
        <v>2466086</v>
      </c>
      <c r="B176" s="25" t="s">
        <v>45</v>
      </c>
      <c r="C176" s="26">
        <v>85025288.689999998</v>
      </c>
      <c r="D176" s="26">
        <v>0</v>
      </c>
      <c r="E176" s="70">
        <v>30785417</v>
      </c>
      <c r="F176" s="26">
        <v>0</v>
      </c>
      <c r="G176" s="26"/>
      <c r="H176" s="26">
        <f t="shared" si="29"/>
        <v>0</v>
      </c>
      <c r="I176" s="70">
        <f t="shared" si="11"/>
        <v>0</v>
      </c>
      <c r="J176" s="26">
        <f t="shared" si="10"/>
        <v>0</v>
      </c>
      <c r="K176" s="70">
        <f t="shared" si="12"/>
        <v>0</v>
      </c>
    </row>
    <row r="177" spans="1:11" ht="82.5" customHeight="1" x14ac:dyDescent="0.2">
      <c r="A177" s="122">
        <v>2466354</v>
      </c>
      <c r="B177" s="25" t="s">
        <v>46</v>
      </c>
      <c r="C177" s="26">
        <v>62490271.289999999</v>
      </c>
      <c r="D177" s="26">
        <v>0</v>
      </c>
      <c r="E177" s="70">
        <v>22054548</v>
      </c>
      <c r="F177" s="26">
        <v>0</v>
      </c>
      <c r="G177" s="26"/>
      <c r="H177" s="26">
        <f t="shared" si="29"/>
        <v>0</v>
      </c>
      <c r="I177" s="70">
        <f t="shared" si="11"/>
        <v>0</v>
      </c>
      <c r="J177" s="26">
        <f t="shared" si="10"/>
        <v>0</v>
      </c>
      <c r="K177" s="70">
        <f t="shared" si="12"/>
        <v>0</v>
      </c>
    </row>
    <row r="178" spans="1:11" ht="82.5" customHeight="1" x14ac:dyDescent="0.2">
      <c r="A178" s="27">
        <v>2466581</v>
      </c>
      <c r="B178" s="25" t="s">
        <v>47</v>
      </c>
      <c r="C178" s="26">
        <v>65737814.789999999</v>
      </c>
      <c r="D178" s="26">
        <v>0</v>
      </c>
      <c r="E178" s="70">
        <v>20019900</v>
      </c>
      <c r="F178" s="26">
        <v>0</v>
      </c>
      <c r="G178" s="26"/>
      <c r="H178" s="26">
        <f t="shared" si="29"/>
        <v>0</v>
      </c>
      <c r="I178" s="70">
        <f t="shared" si="11"/>
        <v>0</v>
      </c>
      <c r="J178" s="26">
        <f t="shared" si="10"/>
        <v>0</v>
      </c>
      <c r="K178" s="70">
        <f t="shared" si="12"/>
        <v>0</v>
      </c>
    </row>
    <row r="179" spans="1:11" ht="115.5" customHeight="1" x14ac:dyDescent="0.2">
      <c r="A179" s="27">
        <v>2466660</v>
      </c>
      <c r="B179" s="25" t="s">
        <v>54</v>
      </c>
      <c r="C179" s="26">
        <v>55965310</v>
      </c>
      <c r="D179" s="26">
        <v>0</v>
      </c>
      <c r="E179" s="70">
        <v>12573642</v>
      </c>
      <c r="F179" s="26">
        <v>0</v>
      </c>
      <c r="G179" s="26"/>
      <c r="H179" s="26">
        <f t="shared" si="29"/>
        <v>0</v>
      </c>
      <c r="I179" s="70">
        <f t="shared" si="11"/>
        <v>0</v>
      </c>
      <c r="J179" s="26">
        <f t="shared" si="10"/>
        <v>0</v>
      </c>
      <c r="K179" s="70">
        <f t="shared" si="12"/>
        <v>0</v>
      </c>
    </row>
    <row r="180" spans="1:11" ht="70.5" customHeight="1" x14ac:dyDescent="0.2">
      <c r="A180" s="27">
        <v>2466669</v>
      </c>
      <c r="B180" s="25" t="s">
        <v>48</v>
      </c>
      <c r="C180" s="26">
        <v>54230575.359999999</v>
      </c>
      <c r="D180" s="26">
        <v>0</v>
      </c>
      <c r="E180" s="70">
        <v>19093557</v>
      </c>
      <c r="F180" s="26">
        <v>0</v>
      </c>
      <c r="G180" s="26"/>
      <c r="H180" s="26">
        <f t="shared" si="29"/>
        <v>0</v>
      </c>
      <c r="I180" s="70">
        <f t="shared" si="11"/>
        <v>0</v>
      </c>
      <c r="J180" s="26">
        <f t="shared" si="10"/>
        <v>0</v>
      </c>
      <c r="K180" s="70">
        <f t="shared" si="12"/>
        <v>0</v>
      </c>
    </row>
    <row r="181" spans="1:11" ht="72.75" customHeight="1" x14ac:dyDescent="0.2">
      <c r="A181" s="27">
        <v>2466824</v>
      </c>
      <c r="B181" s="25" t="s">
        <v>49</v>
      </c>
      <c r="C181" s="26">
        <v>50417562.090000004</v>
      </c>
      <c r="D181" s="26">
        <v>0</v>
      </c>
      <c r="E181" s="70">
        <v>20881704</v>
      </c>
      <c r="F181" s="26">
        <v>0</v>
      </c>
      <c r="G181" s="26"/>
      <c r="H181" s="26">
        <f t="shared" si="29"/>
        <v>0</v>
      </c>
      <c r="I181" s="70">
        <f t="shared" si="11"/>
        <v>0</v>
      </c>
      <c r="J181" s="26">
        <f t="shared" si="10"/>
        <v>0</v>
      </c>
      <c r="K181" s="70">
        <f t="shared" si="12"/>
        <v>0</v>
      </c>
    </row>
    <row r="182" spans="1:11" s="33" customFormat="1" ht="12" x14ac:dyDescent="0.2">
      <c r="A182" s="92" t="s">
        <v>217</v>
      </c>
      <c r="B182" s="93"/>
      <c r="C182" s="94"/>
      <c r="D182" s="135"/>
      <c r="E182" s="23"/>
      <c r="F182" s="40"/>
      <c r="G182" s="40"/>
      <c r="H182" s="103"/>
      <c r="I182" s="39"/>
      <c r="J182" s="104"/>
      <c r="K182" s="39"/>
    </row>
    <row r="183" spans="1:11" s="33" customFormat="1" ht="12" x14ac:dyDescent="0.2">
      <c r="A183" s="95" t="s">
        <v>6</v>
      </c>
      <c r="B183" s="96"/>
      <c r="C183" s="94"/>
      <c r="D183" s="135"/>
      <c r="E183" s="46"/>
      <c r="F183" s="40"/>
      <c r="G183" s="40"/>
      <c r="H183" s="103"/>
      <c r="I183" s="39"/>
      <c r="J183" s="104"/>
      <c r="K183" s="39"/>
    </row>
    <row r="184" spans="1:11" ht="20.25" customHeight="1" x14ac:dyDescent="0.2">
      <c r="A184" s="97"/>
      <c r="B184" s="152" t="s">
        <v>11</v>
      </c>
      <c r="C184" s="153"/>
      <c r="D184" s="153"/>
      <c r="H184" s="103"/>
    </row>
    <row r="185" spans="1:11" ht="85.5" customHeight="1" x14ac:dyDescent="0.2">
      <c r="A185" s="81"/>
      <c r="B185" s="81" t="s">
        <v>234</v>
      </c>
      <c r="H185" s="103"/>
    </row>
    <row r="186" spans="1:11" ht="71.25" customHeight="1" x14ac:dyDescent="0.2">
      <c r="B186" s="81"/>
    </row>
    <row r="187" spans="1:11" ht="20.25" customHeight="1" x14ac:dyDescent="0.2">
      <c r="B187" s="139"/>
    </row>
    <row r="188" spans="1:11" ht="20.25" customHeight="1" x14ac:dyDescent="0.2">
      <c r="B188" s="139"/>
    </row>
    <row r="189" spans="1:11" ht="20.25" customHeight="1" x14ac:dyDescent="0.2"/>
    <row r="190" spans="1:11" ht="20.25" customHeight="1" x14ac:dyDescent="0.2"/>
    <row r="191" spans="1:11" ht="20.25" customHeight="1" x14ac:dyDescent="0.2"/>
    <row r="192" spans="1:11"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sheetData>
  <mergeCells count="10">
    <mergeCell ref="B184:D184"/>
    <mergeCell ref="E4:I4"/>
    <mergeCell ref="A4:A5"/>
    <mergeCell ref="B4:B5"/>
    <mergeCell ref="A1:K1"/>
    <mergeCell ref="A2:K2"/>
    <mergeCell ref="J4:J5"/>
    <mergeCell ref="K4:K5"/>
    <mergeCell ref="C4:C5"/>
    <mergeCell ref="D4:D5"/>
  </mergeCells>
  <phoneticPr fontId="6" type="noConversion"/>
  <hyperlinks>
    <hyperlink ref="B184"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D7E1"/>
    <pageSetUpPr fitToPage="1"/>
  </sheetPr>
  <dimension ref="A1:EJ169"/>
  <sheetViews>
    <sheetView zoomScale="91" zoomScaleNormal="91" workbookViewId="0">
      <pane xSplit="2" ySplit="7" topLeftCell="C8" activePane="bottomRight" state="frozen"/>
      <selection pane="topRight" activeCell="C1" sqref="C1"/>
      <selection pane="bottomLeft" activeCell="A8" sqref="A8"/>
      <selection pane="bottomRight" activeCell="B22" sqref="B22"/>
    </sheetView>
  </sheetViews>
  <sheetFormatPr baseColWidth="10" defaultColWidth="11.42578125" defaultRowHeight="12" x14ac:dyDescent="0.2"/>
  <cols>
    <col min="1" max="1" width="8.5703125" style="21" customWidth="1"/>
    <col min="2" max="2" width="41.42578125" style="23" customWidth="1"/>
    <col min="3" max="3" width="10.5703125" style="23" customWidth="1"/>
    <col min="4" max="4" width="11.42578125" style="138" customWidth="1"/>
    <col min="5" max="5" width="11.140625" style="23" customWidth="1"/>
    <col min="6" max="7" width="11.7109375" style="23" customWidth="1"/>
    <col min="8" max="8" width="10.7109375" style="22" customWidth="1"/>
    <col min="9" max="9" width="8.7109375" style="31" customWidth="1"/>
    <col min="10" max="10" width="13.42578125" style="32" customWidth="1"/>
    <col min="11" max="11" width="9.85546875" style="31" customWidth="1"/>
    <col min="12" max="16384" width="11.42578125" style="22"/>
  </cols>
  <sheetData>
    <row r="1" spans="1:11" ht="18" customHeight="1" x14ac:dyDescent="0.2">
      <c r="A1" s="171" t="s">
        <v>24</v>
      </c>
      <c r="B1" s="171"/>
      <c r="C1" s="171"/>
      <c r="D1" s="171"/>
      <c r="E1" s="171"/>
      <c r="F1" s="171"/>
      <c r="G1" s="171"/>
      <c r="H1" s="171"/>
      <c r="I1" s="171"/>
      <c r="J1" s="171"/>
      <c r="K1" s="171"/>
    </row>
    <row r="2" spans="1:11" ht="18" customHeight="1" x14ac:dyDescent="0.2">
      <c r="A2" s="158" t="s">
        <v>219</v>
      </c>
      <c r="B2" s="158"/>
      <c r="C2" s="158"/>
      <c r="D2" s="158"/>
      <c r="E2" s="158"/>
      <c r="F2" s="158"/>
      <c r="G2" s="158"/>
      <c r="H2" s="158"/>
      <c r="I2" s="158"/>
      <c r="J2" s="158"/>
      <c r="K2" s="158"/>
    </row>
    <row r="3" spans="1:11" ht="25.5" customHeight="1" x14ac:dyDescent="0.2">
      <c r="B3" s="21"/>
      <c r="C3" s="111"/>
      <c r="D3" s="113"/>
      <c r="E3" s="111"/>
      <c r="F3" s="113"/>
      <c r="G3" s="113"/>
      <c r="H3" s="111"/>
      <c r="I3" s="111"/>
      <c r="J3" s="113"/>
      <c r="K3" s="111"/>
    </row>
    <row r="4" spans="1:11" ht="20.25" customHeight="1" x14ac:dyDescent="0.2">
      <c r="A4" s="175" t="s">
        <v>38</v>
      </c>
      <c r="B4" s="177" t="s">
        <v>5</v>
      </c>
      <c r="C4" s="174" t="s">
        <v>22</v>
      </c>
      <c r="D4" s="165" t="s">
        <v>131</v>
      </c>
      <c r="E4" s="167" t="s">
        <v>133</v>
      </c>
      <c r="F4" s="168"/>
      <c r="G4" s="168"/>
      <c r="H4" s="168"/>
      <c r="I4" s="164"/>
      <c r="J4" s="169" t="s">
        <v>8</v>
      </c>
      <c r="K4" s="172" t="s">
        <v>23</v>
      </c>
    </row>
    <row r="5" spans="1:11" s="24" customFormat="1" ht="65.25" customHeight="1" thickBot="1" x14ac:dyDescent="0.25">
      <c r="A5" s="176"/>
      <c r="B5" s="174"/>
      <c r="C5" s="174"/>
      <c r="D5" s="166"/>
      <c r="E5" s="12" t="s">
        <v>155</v>
      </c>
      <c r="F5" s="14" t="s">
        <v>229</v>
      </c>
      <c r="G5" s="14" t="s">
        <v>230</v>
      </c>
      <c r="H5" s="13" t="s">
        <v>134</v>
      </c>
      <c r="I5" s="15" t="s">
        <v>7</v>
      </c>
      <c r="J5" s="170"/>
      <c r="K5" s="173"/>
    </row>
    <row r="6" spans="1:11" s="57" customFormat="1" ht="18.75" customHeight="1" x14ac:dyDescent="0.25">
      <c r="A6" s="55"/>
      <c r="B6" s="54" t="s">
        <v>10</v>
      </c>
      <c r="C6" s="56"/>
      <c r="D6" s="79">
        <f>D7+D12</f>
        <v>323572976.61000001</v>
      </c>
      <c r="E6" s="80">
        <f t="shared" ref="E6:G6" si="0">E7+E12</f>
        <v>26368895</v>
      </c>
      <c r="F6" s="80">
        <v>647314</v>
      </c>
      <c r="G6" s="80">
        <f t="shared" si="0"/>
        <v>1715687.23</v>
      </c>
      <c r="H6" s="80">
        <f>SUM(F6:G6)</f>
        <v>2363001.23</v>
      </c>
      <c r="I6" s="80">
        <f t="shared" ref="I6:I13" si="1">H6/E6%</f>
        <v>8.9613206393366127</v>
      </c>
      <c r="J6" s="79">
        <f>SUM(D6+H6)</f>
        <v>325935977.84000003</v>
      </c>
      <c r="K6" s="88"/>
    </row>
    <row r="7" spans="1:11" ht="21.75" customHeight="1" x14ac:dyDescent="0.2">
      <c r="A7" s="58"/>
      <c r="B7" s="47" t="s">
        <v>25</v>
      </c>
      <c r="C7" s="29"/>
      <c r="D7" s="29">
        <f>SUM(D8:D11)</f>
        <v>11901439.609999999</v>
      </c>
      <c r="E7" s="29">
        <f>SUM(E8:E11)</f>
        <v>8915497</v>
      </c>
      <c r="F7" s="29">
        <v>113829</v>
      </c>
      <c r="G7" s="29">
        <f>SUM(G8:G11)</f>
        <v>62877</v>
      </c>
      <c r="H7" s="29">
        <f t="shared" ref="H7:H21" si="2">SUM(F7:G7)</f>
        <v>176706</v>
      </c>
      <c r="I7" s="48">
        <f t="shared" si="1"/>
        <v>1.9820095279040528</v>
      </c>
      <c r="J7" s="29">
        <f>SUM(D7+H7)</f>
        <v>12078145.609999999</v>
      </c>
      <c r="K7" s="66"/>
    </row>
    <row r="8" spans="1:11" ht="66" customHeight="1" x14ac:dyDescent="0.2">
      <c r="A8" s="27">
        <v>2178584</v>
      </c>
      <c r="B8" s="25" t="s">
        <v>151</v>
      </c>
      <c r="C8" s="86">
        <v>16194604.67</v>
      </c>
      <c r="D8" s="86">
        <v>8222406.3799999999</v>
      </c>
      <c r="E8" s="86">
        <v>3640314</v>
      </c>
      <c r="F8" s="86">
        <v>0</v>
      </c>
      <c r="G8" s="86"/>
      <c r="H8" s="86">
        <f t="shared" si="2"/>
        <v>0</v>
      </c>
      <c r="I8" s="87">
        <f t="shared" si="1"/>
        <v>0</v>
      </c>
      <c r="J8" s="86">
        <f t="shared" ref="J8:J19" si="3">SUM(D8+H8)</f>
        <v>8222406.3799999999</v>
      </c>
      <c r="K8" s="89">
        <f t="shared" ref="K8" si="4">J8/C8%</f>
        <v>50.772504470156974</v>
      </c>
    </row>
    <row r="9" spans="1:11" ht="66" customHeight="1" x14ac:dyDescent="0.2">
      <c r="A9" s="27">
        <v>2271925</v>
      </c>
      <c r="B9" s="25" t="s">
        <v>62</v>
      </c>
      <c r="C9" s="86"/>
      <c r="D9" s="86">
        <v>1346565.53</v>
      </c>
      <c r="E9" s="86">
        <v>1173183</v>
      </c>
      <c r="F9" s="86">
        <v>113829</v>
      </c>
      <c r="G9" s="86">
        <v>29129</v>
      </c>
      <c r="H9" s="86">
        <f t="shared" si="2"/>
        <v>142958</v>
      </c>
      <c r="I9" s="87">
        <f t="shared" si="1"/>
        <v>12.185481719390751</v>
      </c>
      <c r="J9" s="86">
        <f t="shared" si="3"/>
        <v>1489523.53</v>
      </c>
      <c r="K9" s="89"/>
    </row>
    <row r="10" spans="1:11" ht="88.5" customHeight="1" x14ac:dyDescent="0.2">
      <c r="A10" s="27">
        <v>2443550</v>
      </c>
      <c r="B10" s="25" t="s">
        <v>36</v>
      </c>
      <c r="C10" s="86">
        <v>30313906.329999998</v>
      </c>
      <c r="D10" s="86">
        <v>2007708.1</v>
      </c>
      <c r="E10" s="86">
        <v>3031973</v>
      </c>
      <c r="F10" s="86">
        <v>0</v>
      </c>
      <c r="G10" s="86">
        <v>33748</v>
      </c>
      <c r="H10" s="86">
        <f t="shared" si="2"/>
        <v>33748</v>
      </c>
      <c r="I10" s="87">
        <f t="shared" si="1"/>
        <v>1.1130705979241899</v>
      </c>
      <c r="J10" s="86">
        <f t="shared" si="3"/>
        <v>2041456.1</v>
      </c>
      <c r="K10" s="89">
        <f>J10/C10%</f>
        <v>6.7343880982428308</v>
      </c>
    </row>
    <row r="11" spans="1:11" ht="68.25" customHeight="1" x14ac:dyDescent="0.2">
      <c r="A11" s="27">
        <v>2461958</v>
      </c>
      <c r="B11" s="25" t="s">
        <v>50</v>
      </c>
      <c r="C11" s="86">
        <v>8960547.6300000008</v>
      </c>
      <c r="D11" s="86">
        <v>324759.59999999998</v>
      </c>
      <c r="E11" s="86">
        <v>1070027</v>
      </c>
      <c r="F11" s="86">
        <v>0</v>
      </c>
      <c r="G11" s="86"/>
      <c r="H11" s="86">
        <f t="shared" si="2"/>
        <v>0</v>
      </c>
      <c r="I11" s="87">
        <f t="shared" si="1"/>
        <v>0</v>
      </c>
      <c r="J11" s="86">
        <f t="shared" si="3"/>
        <v>324759.59999999998</v>
      </c>
      <c r="K11" s="89">
        <f>J11/C11%</f>
        <v>3.6243275903439391</v>
      </c>
    </row>
    <row r="12" spans="1:11" ht="28.5" customHeight="1" x14ac:dyDescent="0.2">
      <c r="A12" s="27"/>
      <c r="B12" s="47" t="s">
        <v>26</v>
      </c>
      <c r="C12" s="29"/>
      <c r="D12" s="29">
        <f>SUM(D13:D21)</f>
        <v>311671537</v>
      </c>
      <c r="E12" s="29">
        <f t="shared" ref="E12:G12" si="5">SUM(E13:E21)</f>
        <v>17453398</v>
      </c>
      <c r="F12" s="48">
        <v>533485</v>
      </c>
      <c r="G12" s="29">
        <f t="shared" si="5"/>
        <v>1652810.23</v>
      </c>
      <c r="H12" s="29">
        <f t="shared" si="2"/>
        <v>2186295.23</v>
      </c>
      <c r="I12" s="48">
        <f t="shared" si="1"/>
        <v>12.526473240339788</v>
      </c>
      <c r="J12" s="29">
        <f t="shared" si="3"/>
        <v>313857832.23000002</v>
      </c>
      <c r="K12" s="66"/>
    </row>
    <row r="13" spans="1:11" ht="57" customHeight="1" x14ac:dyDescent="0.2">
      <c r="A13" s="115">
        <v>2193990</v>
      </c>
      <c r="B13" s="25" t="s">
        <v>212</v>
      </c>
      <c r="C13" s="86">
        <v>319765088.17000002</v>
      </c>
      <c r="D13" s="117">
        <v>308582444.45999998</v>
      </c>
      <c r="E13" s="118">
        <v>1455751</v>
      </c>
      <c r="F13" s="117">
        <v>0</v>
      </c>
      <c r="G13" s="117">
        <v>1443939.48</v>
      </c>
      <c r="H13" s="117">
        <f t="shared" si="2"/>
        <v>1443939.48</v>
      </c>
      <c r="I13" s="87">
        <f t="shared" si="1"/>
        <v>99.188630473205919</v>
      </c>
      <c r="J13" s="86">
        <f t="shared" ref="J13" si="6">SUM(D13+H13)</f>
        <v>310026383.94</v>
      </c>
      <c r="K13" s="89">
        <f>J13/C13%</f>
        <v>96.954419168854812</v>
      </c>
    </row>
    <row r="14" spans="1:11" ht="97.5" customHeight="1" x14ac:dyDescent="0.2">
      <c r="A14" s="115">
        <v>2423756</v>
      </c>
      <c r="B14" s="116" t="s">
        <v>152</v>
      </c>
      <c r="C14" s="86">
        <v>11474050.91</v>
      </c>
      <c r="D14" s="117">
        <v>314492.52</v>
      </c>
      <c r="E14" s="118">
        <v>710849</v>
      </c>
      <c r="F14" s="117">
        <v>0</v>
      </c>
      <c r="G14" s="117"/>
      <c r="H14" s="117">
        <f t="shared" si="2"/>
        <v>0</v>
      </c>
      <c r="I14" s="87">
        <f t="shared" ref="I14:I19" si="7">H14/E14%</f>
        <v>0</v>
      </c>
      <c r="J14" s="86">
        <f t="shared" si="3"/>
        <v>314492.52</v>
      </c>
      <c r="K14" s="89">
        <f>J14/C14%</f>
        <v>2.7409022538492471</v>
      </c>
    </row>
    <row r="15" spans="1:11" ht="74.25" customHeight="1" x14ac:dyDescent="0.2">
      <c r="A15" s="115">
        <v>2425167</v>
      </c>
      <c r="B15" s="116" t="s">
        <v>127</v>
      </c>
      <c r="C15" s="86">
        <v>8543286.1699999999</v>
      </c>
      <c r="D15" s="117">
        <v>147360.47</v>
      </c>
      <c r="E15" s="118">
        <v>1505300</v>
      </c>
      <c r="F15" s="117">
        <v>0</v>
      </c>
      <c r="G15" s="117"/>
      <c r="H15" s="117">
        <f t="shared" si="2"/>
        <v>0</v>
      </c>
      <c r="I15" s="87">
        <f t="shared" si="7"/>
        <v>0</v>
      </c>
      <c r="J15" s="86">
        <f t="shared" si="3"/>
        <v>147360.47</v>
      </c>
      <c r="K15" s="89">
        <f t="shared" ref="K15:K19" si="8">J15/C15%</f>
        <v>1.7248687105608218</v>
      </c>
    </row>
    <row r="16" spans="1:11" ht="74.25" customHeight="1" x14ac:dyDescent="0.2">
      <c r="A16" s="115">
        <v>2425169</v>
      </c>
      <c r="B16" s="116" t="s">
        <v>153</v>
      </c>
      <c r="C16" s="86">
        <v>8080479.5300000003</v>
      </c>
      <c r="D16" s="117">
        <v>193973.7</v>
      </c>
      <c r="E16" s="118">
        <v>6186181</v>
      </c>
      <c r="F16" s="117">
        <v>0</v>
      </c>
      <c r="G16" s="117">
        <v>32000</v>
      </c>
      <c r="H16" s="117">
        <f t="shared" si="2"/>
        <v>32000</v>
      </c>
      <c r="I16" s="87">
        <f t="shared" si="7"/>
        <v>0.51728198706116102</v>
      </c>
      <c r="J16" s="86">
        <f t="shared" si="3"/>
        <v>225973.7</v>
      </c>
      <c r="K16" s="89">
        <f t="shared" si="8"/>
        <v>2.7965382396061838</v>
      </c>
    </row>
    <row r="17" spans="1:140" ht="103.5" customHeight="1" x14ac:dyDescent="0.2">
      <c r="A17" s="115">
        <v>2426269</v>
      </c>
      <c r="B17" s="116" t="s">
        <v>154</v>
      </c>
      <c r="C17" s="86">
        <v>7297298.0700000003</v>
      </c>
      <c r="D17" s="117">
        <v>137543.12</v>
      </c>
      <c r="E17" s="118">
        <v>5899490</v>
      </c>
      <c r="F17" s="117">
        <v>0</v>
      </c>
      <c r="G17" s="117"/>
      <c r="H17" s="117">
        <f t="shared" si="2"/>
        <v>0</v>
      </c>
      <c r="I17" s="87">
        <f t="shared" si="7"/>
        <v>0</v>
      </c>
      <c r="J17" s="86">
        <f t="shared" si="3"/>
        <v>137543.12</v>
      </c>
      <c r="K17" s="89">
        <f t="shared" si="8"/>
        <v>1.8848499633782945</v>
      </c>
    </row>
    <row r="18" spans="1:140" ht="84" customHeight="1" x14ac:dyDescent="0.2">
      <c r="A18" s="115">
        <v>2462000</v>
      </c>
      <c r="B18" s="25" t="s">
        <v>120</v>
      </c>
      <c r="C18" s="86">
        <v>2510879.5699999998</v>
      </c>
      <c r="D18" s="117">
        <v>1651080.6</v>
      </c>
      <c r="E18" s="118">
        <v>859799</v>
      </c>
      <c r="F18" s="86">
        <v>276902.40999999997</v>
      </c>
      <c r="G18" s="86">
        <v>46013.43</v>
      </c>
      <c r="H18" s="86">
        <f t="shared" si="2"/>
        <v>322915.83999999997</v>
      </c>
      <c r="I18" s="87">
        <f t="shared" si="7"/>
        <v>37.557131376054166</v>
      </c>
      <c r="J18" s="86">
        <f t="shared" si="3"/>
        <v>1973996.44</v>
      </c>
      <c r="K18" s="89">
        <f t="shared" si="8"/>
        <v>78.617726775322808</v>
      </c>
    </row>
    <row r="19" spans="1:140" ht="79.5" customHeight="1" x14ac:dyDescent="0.2">
      <c r="A19" s="27">
        <v>2495555</v>
      </c>
      <c r="B19" s="25" t="s">
        <v>128</v>
      </c>
      <c r="C19" s="86">
        <v>1986018.33</v>
      </c>
      <c r="D19" s="86">
        <v>195517.13</v>
      </c>
      <c r="E19" s="87">
        <v>386528</v>
      </c>
      <c r="F19" s="86">
        <v>256583</v>
      </c>
      <c r="G19" s="86">
        <v>53857.32</v>
      </c>
      <c r="H19" s="86">
        <f t="shared" si="2"/>
        <v>310440.32000000001</v>
      </c>
      <c r="I19" s="87">
        <f t="shared" si="7"/>
        <v>80.315092308965973</v>
      </c>
      <c r="J19" s="86">
        <f t="shared" si="3"/>
        <v>505957.45</v>
      </c>
      <c r="K19" s="89">
        <f t="shared" si="8"/>
        <v>25.475970808386244</v>
      </c>
    </row>
    <row r="20" spans="1:140" ht="115.5" customHeight="1" x14ac:dyDescent="0.2">
      <c r="A20" s="122">
        <v>2526795</v>
      </c>
      <c r="B20" s="25" t="s">
        <v>213</v>
      </c>
      <c r="C20" s="86">
        <v>746509</v>
      </c>
      <c r="D20" s="86">
        <v>449125</v>
      </c>
      <c r="E20" s="87">
        <v>284500</v>
      </c>
      <c r="F20" s="86">
        <v>0</v>
      </c>
      <c r="G20" s="86">
        <v>77000</v>
      </c>
      <c r="H20" s="86">
        <f t="shared" si="2"/>
        <v>77000</v>
      </c>
      <c r="I20" s="87">
        <f t="shared" ref="I20:I21" si="9">H20/E20%</f>
        <v>27.065026362038665</v>
      </c>
      <c r="J20" s="86">
        <f t="shared" ref="J20:J21" si="10">SUM(D20+H20)</f>
        <v>526125</v>
      </c>
      <c r="K20" s="89">
        <f t="shared" ref="K20:K21" si="11">J20/C20%</f>
        <v>70.47805183862485</v>
      </c>
    </row>
    <row r="21" spans="1:140" ht="79.5" customHeight="1" x14ac:dyDescent="0.2">
      <c r="A21" s="122">
        <v>2536667</v>
      </c>
      <c r="B21" s="25" t="s">
        <v>214</v>
      </c>
      <c r="C21" s="86">
        <v>165000</v>
      </c>
      <c r="D21" s="86">
        <v>0</v>
      </c>
      <c r="E21" s="87">
        <v>165000</v>
      </c>
      <c r="F21" s="86">
        <v>0</v>
      </c>
      <c r="G21" s="86"/>
      <c r="H21" s="86">
        <f t="shared" si="2"/>
        <v>0</v>
      </c>
      <c r="I21" s="87">
        <f t="shared" si="9"/>
        <v>0</v>
      </c>
      <c r="J21" s="86">
        <f t="shared" si="10"/>
        <v>0</v>
      </c>
      <c r="K21" s="89">
        <f t="shared" si="11"/>
        <v>0</v>
      </c>
    </row>
    <row r="22" spans="1:140" s="31" customFormat="1" ht="20.25" customHeight="1" x14ac:dyDescent="0.2">
      <c r="A22" s="60" t="s">
        <v>217</v>
      </c>
      <c r="B22" s="61"/>
      <c r="C22" s="62"/>
      <c r="D22" s="137"/>
      <c r="E22" s="81"/>
      <c r="F22" s="98"/>
      <c r="G22" s="98"/>
      <c r="H22" s="22"/>
      <c r="I22" s="22"/>
      <c r="J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row>
    <row r="23" spans="1:140" s="31" customFormat="1" ht="16.5" customHeight="1" x14ac:dyDescent="0.2">
      <c r="A23" s="63" t="s">
        <v>6</v>
      </c>
      <c r="B23" s="64"/>
      <c r="C23" s="62"/>
      <c r="D23" s="137"/>
      <c r="E23" s="81"/>
      <c r="F23" s="98"/>
      <c r="G23" s="98"/>
      <c r="H23" s="22"/>
      <c r="I23" s="22"/>
      <c r="J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row>
    <row r="24" spans="1:140" s="31" customFormat="1" x14ac:dyDescent="0.2">
      <c r="A24" s="65"/>
      <c r="B24" s="152" t="s">
        <v>11</v>
      </c>
      <c r="C24" s="147"/>
      <c r="D24" s="147"/>
      <c r="E24" s="99"/>
      <c r="F24" s="98"/>
      <c r="G24" s="98"/>
      <c r="H24" s="22"/>
      <c r="I24" s="22"/>
      <c r="J24" s="78"/>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row>
    <row r="25" spans="1:140" ht="57" customHeight="1" x14ac:dyDescent="0.2">
      <c r="A25" s="100"/>
      <c r="B25" s="81" t="s">
        <v>215</v>
      </c>
      <c r="C25" s="81"/>
      <c r="E25" s="81"/>
      <c r="F25" s="98"/>
      <c r="G25" s="98"/>
    </row>
    <row r="26" spans="1:140" x14ac:dyDescent="0.2">
      <c r="B26" s="72"/>
      <c r="C26" s="72"/>
      <c r="F26" s="22"/>
      <c r="G26" s="22"/>
    </row>
    <row r="27" spans="1:140" x14ac:dyDescent="0.2">
      <c r="B27" s="72"/>
      <c r="C27" s="72"/>
      <c r="F27" s="22"/>
      <c r="G27" s="22"/>
    </row>
    <row r="28" spans="1:140" x14ac:dyDescent="0.2">
      <c r="B28" s="72"/>
      <c r="C28" s="72"/>
      <c r="F28" s="22"/>
      <c r="G28" s="22"/>
    </row>
    <row r="29" spans="1:140" x14ac:dyDescent="0.2">
      <c r="B29" s="73"/>
      <c r="C29" s="72"/>
      <c r="F29" s="22"/>
      <c r="G29" s="22"/>
    </row>
    <row r="30" spans="1:140" x14ac:dyDescent="0.2">
      <c r="F30" s="22"/>
      <c r="G30" s="22"/>
    </row>
    <row r="31" spans="1:140" ht="15" x14ac:dyDescent="0.25">
      <c r="B31" s="74"/>
      <c r="F31" s="22"/>
      <c r="G31" s="22"/>
    </row>
    <row r="32" spans="1:140" ht="15" x14ac:dyDescent="0.25">
      <c r="B32" s="91"/>
      <c r="F32" s="22"/>
      <c r="G32" s="22"/>
    </row>
    <row r="33" spans="2:7" x14ac:dyDescent="0.2">
      <c r="B33" s="77"/>
      <c r="F33" s="22"/>
      <c r="G33" s="22"/>
    </row>
    <row r="34" spans="2:7" x14ac:dyDescent="0.2">
      <c r="F34" s="22"/>
      <c r="G34" s="22"/>
    </row>
    <row r="35" spans="2:7" x14ac:dyDescent="0.2">
      <c r="F35" s="22"/>
      <c r="G35" s="22"/>
    </row>
    <row r="36" spans="2:7" x14ac:dyDescent="0.2">
      <c r="F36" s="22"/>
      <c r="G36" s="22"/>
    </row>
    <row r="37" spans="2:7" x14ac:dyDescent="0.2">
      <c r="F37" s="22"/>
      <c r="G37" s="22"/>
    </row>
    <row r="38" spans="2:7" x14ac:dyDescent="0.2">
      <c r="F38" s="22"/>
      <c r="G38" s="22"/>
    </row>
    <row r="39" spans="2:7" x14ac:dyDescent="0.2">
      <c r="F39" s="22"/>
      <c r="G39" s="22"/>
    </row>
    <row r="40" spans="2:7" x14ac:dyDescent="0.2">
      <c r="F40" s="22"/>
      <c r="G40" s="22"/>
    </row>
    <row r="41" spans="2:7" x14ac:dyDescent="0.2">
      <c r="F41" s="22"/>
      <c r="G41" s="22"/>
    </row>
    <row r="42" spans="2:7" x14ac:dyDescent="0.2">
      <c r="F42" s="22"/>
      <c r="G42" s="22"/>
    </row>
    <row r="43" spans="2:7" x14ac:dyDescent="0.2">
      <c r="F43" s="22"/>
      <c r="G43" s="22"/>
    </row>
    <row r="44" spans="2:7" x14ac:dyDescent="0.2">
      <c r="F44" s="22"/>
      <c r="G44" s="22"/>
    </row>
    <row r="45" spans="2:7" x14ac:dyDescent="0.2">
      <c r="F45" s="22"/>
      <c r="G45" s="22"/>
    </row>
    <row r="46" spans="2:7" x14ac:dyDescent="0.2">
      <c r="F46" s="22"/>
      <c r="G46" s="22"/>
    </row>
    <row r="47" spans="2:7" x14ac:dyDescent="0.2">
      <c r="F47" s="22"/>
      <c r="G47" s="22"/>
    </row>
    <row r="48" spans="2:7" x14ac:dyDescent="0.2">
      <c r="F48" s="22"/>
      <c r="G48" s="22"/>
    </row>
    <row r="49" spans="6:7" x14ac:dyDescent="0.2">
      <c r="F49" s="22"/>
      <c r="G49" s="22"/>
    </row>
    <row r="50" spans="6:7" x14ac:dyDescent="0.2">
      <c r="F50" s="22"/>
      <c r="G50" s="22"/>
    </row>
    <row r="51" spans="6:7" x14ac:dyDescent="0.2">
      <c r="F51" s="22"/>
      <c r="G51" s="22"/>
    </row>
    <row r="52" spans="6:7" x14ac:dyDescent="0.2">
      <c r="F52" s="22"/>
      <c r="G52" s="22"/>
    </row>
    <row r="53" spans="6:7" x14ac:dyDescent="0.2">
      <c r="F53" s="22"/>
      <c r="G53" s="22"/>
    </row>
    <row r="54" spans="6:7" x14ac:dyDescent="0.2">
      <c r="F54" s="22"/>
      <c r="G54" s="22"/>
    </row>
    <row r="55" spans="6:7" x14ac:dyDescent="0.2">
      <c r="F55" s="22"/>
      <c r="G55" s="22"/>
    </row>
    <row r="56" spans="6:7" x14ac:dyDescent="0.2">
      <c r="F56" s="22"/>
      <c r="G56" s="22"/>
    </row>
    <row r="57" spans="6:7" x14ac:dyDescent="0.2">
      <c r="F57" s="22"/>
      <c r="G57" s="22"/>
    </row>
    <row r="58" spans="6:7" x14ac:dyDescent="0.2">
      <c r="F58" s="22"/>
      <c r="G58" s="22"/>
    </row>
    <row r="59" spans="6:7" x14ac:dyDescent="0.2">
      <c r="F59" s="22"/>
      <c r="G59" s="22"/>
    </row>
    <row r="60" spans="6:7" x14ac:dyDescent="0.2">
      <c r="F60" s="22"/>
      <c r="G60" s="22"/>
    </row>
    <row r="61" spans="6:7" x14ac:dyDescent="0.2">
      <c r="F61" s="22"/>
      <c r="G61" s="22"/>
    </row>
    <row r="62" spans="6:7" x14ac:dyDescent="0.2">
      <c r="F62" s="22"/>
      <c r="G62" s="22"/>
    </row>
    <row r="63" spans="6:7" x14ac:dyDescent="0.2">
      <c r="F63" s="22"/>
      <c r="G63" s="22"/>
    </row>
    <row r="64" spans="6:7" x14ac:dyDescent="0.2">
      <c r="F64" s="22"/>
      <c r="G64" s="22"/>
    </row>
    <row r="65" spans="3:7" x14ac:dyDescent="0.2">
      <c r="F65" s="22"/>
      <c r="G65" s="22"/>
    </row>
    <row r="66" spans="3:7" x14ac:dyDescent="0.2">
      <c r="F66" s="22"/>
      <c r="G66" s="22"/>
    </row>
    <row r="67" spans="3:7" x14ac:dyDescent="0.2">
      <c r="F67" s="22"/>
      <c r="G67" s="22"/>
    </row>
    <row r="68" spans="3:7" x14ac:dyDescent="0.2">
      <c r="F68" s="22"/>
      <c r="G68" s="22"/>
    </row>
    <row r="69" spans="3:7" x14ac:dyDescent="0.2">
      <c r="F69" s="22"/>
      <c r="G69" s="22"/>
    </row>
    <row r="70" spans="3:7" x14ac:dyDescent="0.2">
      <c r="F70" s="22"/>
      <c r="G70" s="22"/>
    </row>
    <row r="71" spans="3:7" x14ac:dyDescent="0.2">
      <c r="F71" s="22"/>
      <c r="G71" s="22"/>
    </row>
    <row r="72" spans="3:7" x14ac:dyDescent="0.2">
      <c r="F72" s="22"/>
      <c r="G72" s="22"/>
    </row>
    <row r="73" spans="3:7" x14ac:dyDescent="0.2">
      <c r="F73" s="22"/>
      <c r="G73" s="22"/>
    </row>
    <row r="74" spans="3:7" x14ac:dyDescent="0.2">
      <c r="F74" s="22"/>
      <c r="G74" s="22"/>
    </row>
    <row r="75" spans="3:7" x14ac:dyDescent="0.2">
      <c r="F75" s="22"/>
      <c r="G75" s="22"/>
    </row>
    <row r="76" spans="3:7" x14ac:dyDescent="0.2">
      <c r="C76" s="41"/>
      <c r="F76" s="22"/>
      <c r="G76" s="22"/>
    </row>
    <row r="77" spans="3:7" x14ac:dyDescent="0.2">
      <c r="F77" s="22"/>
      <c r="G77" s="22"/>
    </row>
    <row r="78" spans="3:7" x14ac:dyDescent="0.2">
      <c r="F78" s="22"/>
      <c r="G78" s="22"/>
    </row>
    <row r="79" spans="3:7" x14ac:dyDescent="0.2">
      <c r="F79" s="22"/>
      <c r="G79" s="22"/>
    </row>
    <row r="80" spans="3:7" x14ac:dyDescent="0.2">
      <c r="F80" s="22"/>
      <c r="G80" s="22"/>
    </row>
    <row r="81" spans="6:7" x14ac:dyDescent="0.2">
      <c r="F81" s="22"/>
      <c r="G81" s="22"/>
    </row>
    <row r="82" spans="6:7" x14ac:dyDescent="0.2">
      <c r="F82" s="22"/>
      <c r="G82" s="22"/>
    </row>
    <row r="83" spans="6:7" x14ac:dyDescent="0.2">
      <c r="F83" s="22"/>
      <c r="G83" s="22"/>
    </row>
    <row r="84" spans="6:7" x14ac:dyDescent="0.2">
      <c r="F84" s="22"/>
      <c r="G84" s="22"/>
    </row>
    <row r="85" spans="6:7" x14ac:dyDescent="0.2">
      <c r="F85" s="22"/>
      <c r="G85" s="22"/>
    </row>
    <row r="86" spans="6:7" x14ac:dyDescent="0.2">
      <c r="F86" s="22"/>
      <c r="G86" s="22"/>
    </row>
    <row r="87" spans="6:7" x14ac:dyDescent="0.2">
      <c r="F87" s="22"/>
      <c r="G87" s="22"/>
    </row>
    <row r="88" spans="6:7" x14ac:dyDescent="0.2">
      <c r="F88" s="22"/>
      <c r="G88" s="22"/>
    </row>
    <row r="89" spans="6:7" x14ac:dyDescent="0.2">
      <c r="F89" s="22"/>
      <c r="G89" s="22"/>
    </row>
    <row r="90" spans="6:7" x14ac:dyDescent="0.2">
      <c r="F90" s="22"/>
      <c r="G90" s="22"/>
    </row>
    <row r="91" spans="6:7" x14ac:dyDescent="0.2">
      <c r="F91" s="22"/>
      <c r="G91" s="22"/>
    </row>
    <row r="92" spans="6:7" x14ac:dyDescent="0.2">
      <c r="F92" s="22"/>
      <c r="G92" s="22"/>
    </row>
    <row r="93" spans="6:7" x14ac:dyDescent="0.2">
      <c r="F93" s="22"/>
      <c r="G93" s="22"/>
    </row>
    <row r="94" spans="6:7" x14ac:dyDescent="0.2">
      <c r="F94" s="22"/>
      <c r="G94" s="22"/>
    </row>
    <row r="95" spans="6:7" x14ac:dyDescent="0.2">
      <c r="F95" s="22"/>
      <c r="G95" s="22"/>
    </row>
    <row r="96" spans="6:7" x14ac:dyDescent="0.2">
      <c r="F96" s="22"/>
      <c r="G96" s="22"/>
    </row>
    <row r="97" spans="6:7" x14ac:dyDescent="0.2">
      <c r="F97" s="22"/>
      <c r="G97" s="22"/>
    </row>
    <row r="98" spans="6:7" x14ac:dyDescent="0.2">
      <c r="F98" s="22"/>
      <c r="G98" s="22"/>
    </row>
    <row r="99" spans="6:7" x14ac:dyDescent="0.2">
      <c r="F99" s="22"/>
      <c r="G99" s="22"/>
    </row>
    <row r="100" spans="6:7" x14ac:dyDescent="0.2">
      <c r="F100" s="22"/>
      <c r="G100" s="22"/>
    </row>
    <row r="101" spans="6:7" x14ac:dyDescent="0.2">
      <c r="F101" s="22"/>
      <c r="G101" s="22"/>
    </row>
    <row r="102" spans="6:7" x14ac:dyDescent="0.2">
      <c r="F102" s="22"/>
      <c r="G102" s="22"/>
    </row>
    <row r="103" spans="6:7" x14ac:dyDescent="0.2">
      <c r="F103" s="22"/>
      <c r="G103" s="22"/>
    </row>
    <row r="104" spans="6:7" x14ac:dyDescent="0.2">
      <c r="F104" s="22"/>
      <c r="G104" s="22"/>
    </row>
    <row r="105" spans="6:7" x14ac:dyDescent="0.2">
      <c r="F105" s="22"/>
      <c r="G105" s="22"/>
    </row>
    <row r="106" spans="6:7" x14ac:dyDescent="0.2">
      <c r="F106" s="22"/>
      <c r="G106" s="22"/>
    </row>
    <row r="107" spans="6:7" x14ac:dyDescent="0.2">
      <c r="F107" s="22"/>
      <c r="G107" s="22"/>
    </row>
    <row r="108" spans="6:7" x14ac:dyDescent="0.2">
      <c r="F108" s="22"/>
      <c r="G108" s="22"/>
    </row>
    <row r="109" spans="6:7" x14ac:dyDescent="0.2">
      <c r="F109" s="22"/>
      <c r="G109" s="22"/>
    </row>
    <row r="110" spans="6:7" x14ac:dyDescent="0.2">
      <c r="F110" s="22"/>
      <c r="G110" s="22"/>
    </row>
    <row r="111" spans="6:7" x14ac:dyDescent="0.2">
      <c r="F111" s="22"/>
      <c r="G111" s="22"/>
    </row>
    <row r="112" spans="6:7" x14ac:dyDescent="0.2">
      <c r="F112" s="22"/>
      <c r="G112" s="22"/>
    </row>
    <row r="113" spans="6:7" x14ac:dyDescent="0.2">
      <c r="F113" s="22"/>
      <c r="G113" s="22"/>
    </row>
    <row r="114" spans="6:7" x14ac:dyDescent="0.2">
      <c r="F114" s="22"/>
      <c r="G114" s="22"/>
    </row>
    <row r="115" spans="6:7" x14ac:dyDescent="0.2">
      <c r="F115" s="22"/>
      <c r="G115" s="22"/>
    </row>
    <row r="116" spans="6:7" x14ac:dyDescent="0.2">
      <c r="F116" s="22"/>
      <c r="G116" s="22"/>
    </row>
    <row r="117" spans="6:7" x14ac:dyDescent="0.2">
      <c r="F117" s="22"/>
      <c r="G117" s="22"/>
    </row>
    <row r="118" spans="6:7" x14ac:dyDescent="0.2">
      <c r="F118" s="22"/>
      <c r="G118" s="22"/>
    </row>
    <row r="119" spans="6:7" x14ac:dyDescent="0.2">
      <c r="F119" s="22"/>
      <c r="G119" s="22"/>
    </row>
    <row r="120" spans="6:7" x14ac:dyDescent="0.2">
      <c r="F120" s="22"/>
      <c r="G120" s="22"/>
    </row>
    <row r="121" spans="6:7" x14ac:dyDescent="0.2">
      <c r="F121" s="22"/>
      <c r="G121" s="22"/>
    </row>
    <row r="122" spans="6:7" x14ac:dyDescent="0.2">
      <c r="F122" s="22"/>
      <c r="G122" s="22"/>
    </row>
    <row r="123" spans="6:7" x14ac:dyDescent="0.2">
      <c r="F123" s="22"/>
      <c r="G123" s="22"/>
    </row>
    <row r="124" spans="6:7" x14ac:dyDescent="0.2">
      <c r="F124" s="22"/>
      <c r="G124" s="22"/>
    </row>
    <row r="125" spans="6:7" x14ac:dyDescent="0.2">
      <c r="F125" s="22"/>
      <c r="G125" s="22"/>
    </row>
    <row r="126" spans="6:7" x14ac:dyDescent="0.2">
      <c r="F126" s="22"/>
      <c r="G126" s="22"/>
    </row>
    <row r="127" spans="6:7" x14ac:dyDescent="0.2">
      <c r="F127" s="22"/>
      <c r="G127" s="22"/>
    </row>
    <row r="128" spans="6:7" x14ac:dyDescent="0.2">
      <c r="F128" s="22"/>
      <c r="G128" s="22"/>
    </row>
    <row r="129" spans="6:7" x14ac:dyDescent="0.2">
      <c r="F129" s="22"/>
      <c r="G129" s="22"/>
    </row>
    <row r="130" spans="6:7" x14ac:dyDescent="0.2">
      <c r="F130" s="22"/>
      <c r="G130" s="22"/>
    </row>
    <row r="131" spans="6:7" x14ac:dyDescent="0.2">
      <c r="F131" s="22"/>
      <c r="G131" s="22"/>
    </row>
    <row r="132" spans="6:7" x14ac:dyDescent="0.2">
      <c r="F132" s="22"/>
      <c r="G132" s="22"/>
    </row>
    <row r="133" spans="6:7" x14ac:dyDescent="0.2">
      <c r="F133" s="22"/>
      <c r="G133" s="22"/>
    </row>
    <row r="134" spans="6:7" x14ac:dyDescent="0.2">
      <c r="F134" s="22"/>
      <c r="G134" s="22"/>
    </row>
    <row r="135" spans="6:7" x14ac:dyDescent="0.2">
      <c r="F135" s="22"/>
      <c r="G135" s="22"/>
    </row>
    <row r="136" spans="6:7" x14ac:dyDescent="0.2">
      <c r="F136" s="22"/>
      <c r="G136" s="22"/>
    </row>
    <row r="137" spans="6:7" x14ac:dyDescent="0.2">
      <c r="F137" s="22"/>
      <c r="G137" s="22"/>
    </row>
    <row r="138" spans="6:7" x14ac:dyDescent="0.2">
      <c r="F138" s="22"/>
      <c r="G138" s="22"/>
    </row>
    <row r="139" spans="6:7" x14ac:dyDescent="0.2">
      <c r="F139" s="22"/>
      <c r="G139" s="22"/>
    </row>
    <row r="140" spans="6:7" x14ac:dyDescent="0.2">
      <c r="F140" s="22"/>
      <c r="G140" s="22"/>
    </row>
    <row r="141" spans="6:7" x14ac:dyDescent="0.2">
      <c r="F141" s="22"/>
      <c r="G141" s="22"/>
    </row>
    <row r="142" spans="6:7" x14ac:dyDescent="0.2">
      <c r="F142" s="22"/>
      <c r="G142" s="22"/>
    </row>
    <row r="143" spans="6:7" x14ac:dyDescent="0.2">
      <c r="F143" s="22"/>
      <c r="G143" s="22"/>
    </row>
    <row r="144" spans="6:7" x14ac:dyDescent="0.2">
      <c r="F144" s="22"/>
      <c r="G144" s="22"/>
    </row>
    <row r="145" spans="6:7" x14ac:dyDescent="0.2">
      <c r="F145" s="22"/>
      <c r="G145" s="22"/>
    </row>
    <row r="146" spans="6:7" x14ac:dyDescent="0.2">
      <c r="F146" s="22"/>
      <c r="G146" s="22"/>
    </row>
    <row r="147" spans="6:7" x14ac:dyDescent="0.2">
      <c r="F147" s="22"/>
      <c r="G147" s="22"/>
    </row>
    <row r="148" spans="6:7" x14ac:dyDescent="0.2">
      <c r="F148" s="22"/>
      <c r="G148" s="22"/>
    </row>
    <row r="149" spans="6:7" x14ac:dyDescent="0.2">
      <c r="F149" s="22"/>
      <c r="G149" s="22"/>
    </row>
    <row r="150" spans="6:7" x14ac:dyDescent="0.2">
      <c r="F150" s="22"/>
      <c r="G150" s="22"/>
    </row>
    <row r="151" spans="6:7" x14ac:dyDescent="0.2">
      <c r="F151" s="22"/>
      <c r="G151" s="22"/>
    </row>
    <row r="152" spans="6:7" x14ac:dyDescent="0.2">
      <c r="F152" s="22"/>
      <c r="G152" s="22"/>
    </row>
    <row r="153" spans="6:7" x14ac:dyDescent="0.2">
      <c r="F153" s="22"/>
      <c r="G153" s="22"/>
    </row>
    <row r="154" spans="6:7" x14ac:dyDescent="0.2">
      <c r="F154" s="22"/>
      <c r="G154" s="22"/>
    </row>
    <row r="155" spans="6:7" x14ac:dyDescent="0.2">
      <c r="F155" s="22"/>
      <c r="G155" s="22"/>
    </row>
    <row r="156" spans="6:7" x14ac:dyDescent="0.2">
      <c r="F156" s="22"/>
      <c r="G156" s="22"/>
    </row>
    <row r="157" spans="6:7" x14ac:dyDescent="0.2">
      <c r="F157" s="22"/>
      <c r="G157" s="22"/>
    </row>
    <row r="158" spans="6:7" x14ac:dyDescent="0.2">
      <c r="F158" s="22"/>
      <c r="G158" s="22"/>
    </row>
    <row r="159" spans="6:7" x14ac:dyDescent="0.2">
      <c r="F159" s="22"/>
      <c r="G159" s="22"/>
    </row>
    <row r="160" spans="6:7" x14ac:dyDescent="0.2">
      <c r="F160" s="22"/>
      <c r="G160" s="22"/>
    </row>
    <row r="161" spans="6:7" x14ac:dyDescent="0.2">
      <c r="F161" s="22"/>
      <c r="G161" s="22"/>
    </row>
    <row r="162" spans="6:7" x14ac:dyDescent="0.2">
      <c r="F162" s="22"/>
      <c r="G162" s="22"/>
    </row>
    <row r="163" spans="6:7" x14ac:dyDescent="0.2">
      <c r="F163" s="22"/>
      <c r="G163" s="22"/>
    </row>
    <row r="164" spans="6:7" x14ac:dyDescent="0.2">
      <c r="F164" s="22"/>
      <c r="G164" s="22"/>
    </row>
    <row r="165" spans="6:7" x14ac:dyDescent="0.2">
      <c r="F165" s="22"/>
      <c r="G165" s="22"/>
    </row>
    <row r="166" spans="6:7" x14ac:dyDescent="0.2">
      <c r="F166" s="22"/>
      <c r="G166" s="22"/>
    </row>
    <row r="167" spans="6:7" x14ac:dyDescent="0.2">
      <c r="F167" s="22"/>
      <c r="G167" s="22"/>
    </row>
    <row r="168" spans="6:7" x14ac:dyDescent="0.2">
      <c r="F168" s="22"/>
      <c r="G168" s="22"/>
    </row>
    <row r="169" spans="6:7" x14ac:dyDescent="0.2">
      <c r="F169" s="22"/>
      <c r="G169" s="22"/>
    </row>
  </sheetData>
  <mergeCells count="10">
    <mergeCell ref="E4:I4"/>
    <mergeCell ref="B24:D24"/>
    <mergeCell ref="J4:J5"/>
    <mergeCell ref="A1:K1"/>
    <mergeCell ref="K4:K5"/>
    <mergeCell ref="A2:K2"/>
    <mergeCell ref="C4:C5"/>
    <mergeCell ref="D4:D5"/>
    <mergeCell ref="A4:A5"/>
    <mergeCell ref="B4:B5"/>
  </mergeCells>
  <hyperlinks>
    <hyperlink ref="B24"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2021-12-10T08:04:14Z</cp:lastPrinted>
  <dcterms:created xsi:type="dcterms:W3CDTF">2009-03-02T15:11:29Z</dcterms:created>
  <dcterms:modified xsi:type="dcterms:W3CDTF">2022-05-08T21:15:56Z</dcterms:modified>
</cp:coreProperties>
</file>