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Abril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MINSA'!$A$5:$K$184</definedName>
    <definedName name="_xlnm._FilterDatabase" localSheetId="2" hidden="1">'UE ADSCRITAS AL PLIEGO MINSA'!#REF!</definedName>
    <definedName name="_xlnm.Print_Area" localSheetId="0">CONSOLIDADO!$B$2:$E$25</definedName>
    <definedName name="_xlnm.Print_Area" localSheetId="1">'PLIEGO MINSA'!$A$1:$K$184</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D15" i="11" l="1"/>
  <c r="C15" i="11"/>
  <c r="G6" i="5"/>
  <c r="F6" i="5"/>
  <c r="E6" i="5"/>
  <c r="G107" i="5"/>
  <c r="F107" i="5"/>
  <c r="H107" i="5" s="1"/>
  <c r="E107" i="5"/>
  <c r="D107" i="5"/>
  <c r="J107" i="5" l="1"/>
  <c r="I107" i="5"/>
  <c r="C18" i="11"/>
  <c r="H21" i="9"/>
  <c r="H20" i="9"/>
  <c r="H19" i="9"/>
  <c r="H18" i="9"/>
  <c r="H17" i="9"/>
  <c r="H16" i="9"/>
  <c r="H15" i="9"/>
  <c r="H14" i="9"/>
  <c r="H13" i="9"/>
  <c r="H11" i="9"/>
  <c r="H10" i="9"/>
  <c r="H9" i="9"/>
  <c r="H8" i="9"/>
  <c r="H181" i="5"/>
  <c r="H180" i="5"/>
  <c r="H179" i="5"/>
  <c r="H178" i="5"/>
  <c r="H177" i="5"/>
  <c r="H176" i="5"/>
  <c r="H175" i="5"/>
  <c r="H174" i="5"/>
  <c r="H173" i="5"/>
  <c r="H172" i="5"/>
  <c r="H171" i="5"/>
  <c r="H170" i="5"/>
  <c r="H168" i="5"/>
  <c r="H167"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J135" i="5" s="1"/>
  <c r="K135" i="5" s="1"/>
  <c r="H134" i="5"/>
  <c r="H133" i="5"/>
  <c r="H132" i="5"/>
  <c r="H131" i="5"/>
  <c r="H130" i="5"/>
  <c r="H129" i="5"/>
  <c r="H128" i="5"/>
  <c r="H127" i="5"/>
  <c r="H126" i="5"/>
  <c r="H125" i="5"/>
  <c r="H124" i="5"/>
  <c r="H123" i="5"/>
  <c r="H122" i="5"/>
  <c r="H121" i="5"/>
  <c r="H120" i="5"/>
  <c r="H119" i="5"/>
  <c r="H118" i="5"/>
  <c r="H117" i="5"/>
  <c r="H116" i="5"/>
  <c r="H115" i="5"/>
  <c r="H114" i="5"/>
  <c r="H113" i="5"/>
  <c r="H112" i="5"/>
  <c r="H110" i="5"/>
  <c r="H108" i="5"/>
  <c r="H106"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166" i="5"/>
  <c r="H166" i="5" s="1"/>
  <c r="D18" i="11" s="1"/>
  <c r="E18" i="11" s="1"/>
  <c r="D166" i="5"/>
  <c r="G109" i="5"/>
  <c r="H109" i="5" s="1"/>
  <c r="D16" i="11" s="1"/>
  <c r="D109" i="5"/>
  <c r="D6" i="5" s="1"/>
  <c r="G105" i="5"/>
  <c r="H105" i="5" s="1"/>
  <c r="D105" i="5"/>
  <c r="E166" i="5"/>
  <c r="E109" i="5"/>
  <c r="C16" i="11" s="1"/>
  <c r="E16" i="11" l="1"/>
  <c r="J109" i="5"/>
  <c r="J10" i="5"/>
  <c r="K10" i="5" s="1"/>
  <c r="I10" i="5"/>
  <c r="J168" i="5"/>
  <c r="K168" i="5" s="1"/>
  <c r="I168" i="5"/>
  <c r="J108" i="5"/>
  <c r="K108" i="5" s="1"/>
  <c r="I108" i="5"/>
  <c r="J110" i="5"/>
  <c r="K110" i="5" s="1"/>
  <c r="I110" i="5"/>
  <c r="E15" i="11"/>
  <c r="J167" i="5"/>
  <c r="K167" i="5" s="1"/>
  <c r="I167" i="5"/>
  <c r="J166" i="5"/>
  <c r="I166" i="5"/>
  <c r="I109" i="5"/>
  <c r="G12" i="9" l="1"/>
  <c r="H12" i="9" s="1"/>
  <c r="E12" i="9"/>
  <c r="D12" i="9"/>
  <c r="J13" i="9"/>
  <c r="K13" i="9" s="1"/>
  <c r="J21" i="9"/>
  <c r="K21" i="9" s="1"/>
  <c r="J20" i="9"/>
  <c r="K20" i="9" s="1"/>
  <c r="I20" i="9"/>
  <c r="J164" i="5"/>
  <c r="K164" i="5" s="1"/>
  <c r="J163" i="5"/>
  <c r="K163" i="5" s="1"/>
  <c r="J162" i="5"/>
  <c r="K162" i="5" s="1"/>
  <c r="J161" i="5"/>
  <c r="K161" i="5" s="1"/>
  <c r="I160" i="5"/>
  <c r="J159" i="5"/>
  <c r="K159" i="5" s="1"/>
  <c r="J160" i="5" l="1"/>
  <c r="K160" i="5" s="1"/>
  <c r="I163" i="5"/>
  <c r="I13" i="9"/>
  <c r="I21" i="9"/>
  <c r="I164" i="5"/>
  <c r="I159" i="5"/>
  <c r="I162" i="5"/>
  <c r="I161" i="5"/>
  <c r="J148" i="5" l="1"/>
  <c r="K148" i="5" s="1"/>
  <c r="J143" i="5"/>
  <c r="K143" i="5" s="1"/>
  <c r="J139" i="5"/>
  <c r="K139" i="5" s="1"/>
  <c r="J106" i="5"/>
  <c r="K106" i="5" s="1"/>
  <c r="J43" i="5"/>
  <c r="K43" i="5" s="1"/>
  <c r="I42" i="5"/>
  <c r="J41" i="5"/>
  <c r="K41" i="5" s="1"/>
  <c r="J40" i="5"/>
  <c r="K40" i="5" s="1"/>
  <c r="I39" i="5"/>
  <c r="I38" i="5"/>
  <c r="J37" i="5"/>
  <c r="K37" i="5" s="1"/>
  <c r="I36" i="5"/>
  <c r="J35" i="5"/>
  <c r="K35" i="5" s="1"/>
  <c r="J34" i="5"/>
  <c r="K34" i="5" s="1"/>
  <c r="I33" i="5"/>
  <c r="J32" i="5"/>
  <c r="K32" i="5" s="1"/>
  <c r="I31" i="5"/>
  <c r="I30" i="5"/>
  <c r="J29" i="5"/>
  <c r="K29" i="5" s="1"/>
  <c r="J28" i="5"/>
  <c r="K28" i="5" s="1"/>
  <c r="I27" i="5"/>
  <c r="J26" i="5"/>
  <c r="K26" i="5" s="1"/>
  <c r="I25" i="5"/>
  <c r="I24" i="5"/>
  <c r="J23" i="5"/>
  <c r="K23" i="5" s="1"/>
  <c r="J22" i="5"/>
  <c r="K22" i="5" s="1"/>
  <c r="I21" i="5"/>
  <c r="J20" i="5"/>
  <c r="K20" i="5" s="1"/>
  <c r="J19" i="5"/>
  <c r="K19" i="5" s="1"/>
  <c r="I18" i="5"/>
  <c r="J17" i="5"/>
  <c r="K17" i="5" s="1"/>
  <c r="J16" i="5"/>
  <c r="K16" i="5" s="1"/>
  <c r="I15" i="5"/>
  <c r="J25" i="5" l="1"/>
  <c r="K25" i="5" s="1"/>
  <c r="I32" i="5"/>
  <c r="J38" i="5"/>
  <c r="K38" i="5" s="1"/>
  <c r="I19" i="5"/>
  <c r="J18" i="5"/>
  <c r="K18" i="5" s="1"/>
  <c r="J31" i="5"/>
  <c r="K31" i="5" s="1"/>
  <c r="I26" i="5"/>
  <c r="J42" i="5"/>
  <c r="K42" i="5" s="1"/>
  <c r="I20" i="5"/>
  <c r="J36" i="5"/>
  <c r="K36" i="5" s="1"/>
  <c r="I43" i="5"/>
  <c r="J30" i="5"/>
  <c r="K30" i="5" s="1"/>
  <c r="I37" i="5"/>
  <c r="J24" i="5"/>
  <c r="K24" i="5" s="1"/>
  <c r="J15" i="5"/>
  <c r="K15" i="5" s="1"/>
  <c r="J21" i="5"/>
  <c r="K21" i="5" s="1"/>
  <c r="J27" i="5"/>
  <c r="K27" i="5" s="1"/>
  <c r="J33" i="5"/>
  <c r="K33" i="5" s="1"/>
  <c r="J39" i="5"/>
  <c r="K39" i="5" s="1"/>
  <c r="I16" i="5"/>
  <c r="I22" i="5"/>
  <c r="I28" i="5"/>
  <c r="I34" i="5"/>
  <c r="I40" i="5"/>
  <c r="I17" i="5"/>
  <c r="I23" i="5"/>
  <c r="I29" i="5"/>
  <c r="I35" i="5"/>
  <c r="I41" i="5"/>
  <c r="I148" i="5"/>
  <c r="I143" i="5"/>
  <c r="I139" i="5"/>
  <c r="I106" i="5"/>
  <c r="E105" i="5" l="1"/>
  <c r="C14" i="11" s="1"/>
  <c r="D14" i="11" l="1"/>
  <c r="E14" i="11" s="1"/>
  <c r="J105" i="5"/>
  <c r="I105" i="5"/>
  <c r="G7" i="9"/>
  <c r="H7" i="9" s="1"/>
  <c r="I155" i="5"/>
  <c r="J151" i="5"/>
  <c r="K151" i="5" s="1"/>
  <c r="G169" i="5"/>
  <c r="H169" i="5" s="1"/>
  <c r="D169" i="5"/>
  <c r="G7" i="5"/>
  <c r="H7" i="5" s="1"/>
  <c r="I9" i="5"/>
  <c r="J115" i="5"/>
  <c r="J150" i="5"/>
  <c r="K150" i="5" s="1"/>
  <c r="I151" i="5"/>
  <c r="I152" i="5"/>
  <c r="J153" i="5"/>
  <c r="K153" i="5" s="1"/>
  <c r="I154" i="5"/>
  <c r="J155" i="5"/>
  <c r="K155" i="5" s="1"/>
  <c r="J156" i="5"/>
  <c r="K156" i="5" s="1"/>
  <c r="I157" i="5"/>
  <c r="I158" i="5"/>
  <c r="J165" i="5"/>
  <c r="K165" i="5" s="1"/>
  <c r="G111" i="5"/>
  <c r="H111" i="5" s="1"/>
  <c r="D111" i="5"/>
  <c r="E111" i="5"/>
  <c r="H6" i="5" l="1"/>
  <c r="G6" i="9"/>
  <c r="H6" i="9" s="1"/>
  <c r="J9" i="5"/>
  <c r="K9" i="5" s="1"/>
  <c r="J154" i="5"/>
  <c r="K154" i="5" s="1"/>
  <c r="J157" i="5"/>
  <c r="K157" i="5" s="1"/>
  <c r="I115" i="5"/>
  <c r="J152" i="5"/>
  <c r="K152" i="5" s="1"/>
  <c r="J158" i="5"/>
  <c r="K158" i="5" s="1"/>
  <c r="I150" i="5"/>
  <c r="I153" i="5"/>
  <c r="I156" i="5"/>
  <c r="I165" i="5"/>
  <c r="J19" i="9" l="1"/>
  <c r="K19" i="9" s="1"/>
  <c r="J17" i="9"/>
  <c r="K17" i="9" s="1"/>
  <c r="J16" i="9"/>
  <c r="J15" i="9"/>
  <c r="K15" i="9" s="1"/>
  <c r="J14" i="9"/>
  <c r="K14" i="9" s="1"/>
  <c r="I19" i="9"/>
  <c r="I17" i="9"/>
  <c r="I16" i="9"/>
  <c r="I15" i="9"/>
  <c r="I14" i="9"/>
  <c r="J8" i="9"/>
  <c r="K8" i="9" s="1"/>
  <c r="J10" i="9"/>
  <c r="J11" i="9"/>
  <c r="I8" i="9"/>
  <c r="J9" i="9"/>
  <c r="E7" i="9"/>
  <c r="D7" i="9"/>
  <c r="D6" i="9" s="1"/>
  <c r="E6" i="9" l="1"/>
  <c r="J7" i="9"/>
  <c r="J18" i="9"/>
  <c r="K18" i="9" s="1"/>
  <c r="I18" i="9"/>
  <c r="K16" i="9"/>
  <c r="I181" i="5" l="1"/>
  <c r="I180" i="5"/>
  <c r="I179" i="5"/>
  <c r="I178" i="5"/>
  <c r="J177" i="5"/>
  <c r="K177" i="5" s="1"/>
  <c r="J176" i="5"/>
  <c r="K176" i="5" s="1"/>
  <c r="I175" i="5"/>
  <c r="I174" i="5"/>
  <c r="I173" i="5"/>
  <c r="I172" i="5"/>
  <c r="J171" i="5"/>
  <c r="K171" i="5" s="1"/>
  <c r="J170" i="5"/>
  <c r="K170" i="5" s="1"/>
  <c r="I149" i="5"/>
  <c r="I147" i="5"/>
  <c r="I146" i="5"/>
  <c r="J145" i="5"/>
  <c r="K145" i="5" s="1"/>
  <c r="J144" i="5"/>
  <c r="K144" i="5" s="1"/>
  <c r="J142" i="5"/>
  <c r="K142" i="5" s="1"/>
  <c r="I141" i="5"/>
  <c r="I140" i="5"/>
  <c r="I138" i="5"/>
  <c r="J137" i="5"/>
  <c r="K137" i="5" s="1"/>
  <c r="J136" i="5"/>
  <c r="K136" i="5" s="1"/>
  <c r="I134" i="5"/>
  <c r="I133" i="5"/>
  <c r="J132" i="5"/>
  <c r="K132" i="5" s="1"/>
  <c r="I131" i="5"/>
  <c r="I130" i="5"/>
  <c r="J129" i="5"/>
  <c r="K129" i="5" s="1"/>
  <c r="J128" i="5"/>
  <c r="K128" i="5" s="1"/>
  <c r="I127" i="5"/>
  <c r="I126" i="5"/>
  <c r="J125" i="5"/>
  <c r="K125" i="5" s="1"/>
  <c r="I124" i="5"/>
  <c r="I123" i="5"/>
  <c r="I122" i="5"/>
  <c r="I121" i="5"/>
  <c r="J120" i="5"/>
  <c r="K120" i="5" s="1"/>
  <c r="J119" i="5"/>
  <c r="K119" i="5" s="1"/>
  <c r="J118" i="5"/>
  <c r="K118" i="5" s="1"/>
  <c r="I117" i="5"/>
  <c r="I116" i="5"/>
  <c r="I114" i="5"/>
  <c r="J112" i="5"/>
  <c r="J104" i="5"/>
  <c r="K104" i="5" s="1"/>
  <c r="J103" i="5"/>
  <c r="K103" i="5" s="1"/>
  <c r="I102" i="5"/>
  <c r="I101" i="5"/>
  <c r="I100" i="5"/>
  <c r="J99" i="5"/>
  <c r="K99" i="5" s="1"/>
  <c r="J98" i="5"/>
  <c r="K98" i="5" s="1"/>
  <c r="J97" i="5"/>
  <c r="K97" i="5" s="1"/>
  <c r="I96" i="5"/>
  <c r="I95" i="5"/>
  <c r="I94" i="5"/>
  <c r="J93" i="5"/>
  <c r="K93" i="5" s="1"/>
  <c r="J92" i="5"/>
  <c r="K92" i="5" s="1"/>
  <c r="J91" i="5"/>
  <c r="K91" i="5" s="1"/>
  <c r="I90" i="5"/>
  <c r="I89" i="5"/>
  <c r="I88" i="5"/>
  <c r="J87" i="5"/>
  <c r="K87" i="5" s="1"/>
  <c r="J86" i="5"/>
  <c r="K86" i="5" s="1"/>
  <c r="J85" i="5"/>
  <c r="K85" i="5" s="1"/>
  <c r="I84" i="5"/>
  <c r="I83" i="5"/>
  <c r="I82" i="5"/>
  <c r="J81" i="5"/>
  <c r="K81" i="5" s="1"/>
  <c r="J80" i="5"/>
  <c r="K80" i="5" s="1"/>
  <c r="J79" i="5"/>
  <c r="K79" i="5" s="1"/>
  <c r="I78" i="5"/>
  <c r="I77" i="5"/>
  <c r="I76" i="5"/>
  <c r="J75" i="5"/>
  <c r="K75" i="5" s="1"/>
  <c r="J74" i="5"/>
  <c r="K74" i="5" s="1"/>
  <c r="J73" i="5"/>
  <c r="K73" i="5" s="1"/>
  <c r="I72" i="5"/>
  <c r="I71" i="5"/>
  <c r="I70" i="5"/>
  <c r="J69" i="5"/>
  <c r="K69" i="5" s="1"/>
  <c r="J68" i="5"/>
  <c r="K68" i="5" s="1"/>
  <c r="J67" i="5"/>
  <c r="K67" i="5" s="1"/>
  <c r="I66" i="5"/>
  <c r="I65" i="5"/>
  <c r="I64" i="5"/>
  <c r="J63" i="5"/>
  <c r="K63" i="5" s="1"/>
  <c r="J62" i="5"/>
  <c r="K62" i="5" s="1"/>
  <c r="J61" i="5"/>
  <c r="K61" i="5" s="1"/>
  <c r="I60" i="5"/>
  <c r="I59" i="5"/>
  <c r="I58" i="5"/>
  <c r="J57" i="5"/>
  <c r="K57" i="5" s="1"/>
  <c r="J56" i="5"/>
  <c r="K56" i="5" s="1"/>
  <c r="J55" i="5"/>
  <c r="K55" i="5" s="1"/>
  <c r="I54" i="5"/>
  <c r="I53" i="5"/>
  <c r="I52" i="5"/>
  <c r="J51" i="5"/>
  <c r="K51" i="5" s="1"/>
  <c r="J50" i="5"/>
  <c r="K50" i="5" s="1"/>
  <c r="J49" i="5"/>
  <c r="K49" i="5" s="1"/>
  <c r="I48" i="5"/>
  <c r="I47" i="5"/>
  <c r="I46" i="5"/>
  <c r="J45" i="5"/>
  <c r="K45" i="5" s="1"/>
  <c r="J44" i="5"/>
  <c r="K44" i="5" s="1"/>
  <c r="J14" i="5"/>
  <c r="K14" i="5" s="1"/>
  <c r="I13" i="5"/>
  <c r="I12" i="5"/>
  <c r="I11" i="5"/>
  <c r="I176" i="5" l="1"/>
  <c r="I73" i="5"/>
  <c r="J70" i="5"/>
  <c r="K70" i="5" s="1"/>
  <c r="J138" i="5"/>
  <c r="K138" i="5" s="1"/>
  <c r="I91" i="5"/>
  <c r="I144" i="5"/>
  <c r="J88" i="5"/>
  <c r="K88" i="5" s="1"/>
  <c r="I97" i="5"/>
  <c r="I170" i="5"/>
  <c r="J94" i="5"/>
  <c r="K94" i="5" s="1"/>
  <c r="J146" i="5"/>
  <c r="K146" i="5" s="1"/>
  <c r="I118" i="5"/>
  <c r="J114" i="5"/>
  <c r="K114" i="5" s="1"/>
  <c r="I55" i="5"/>
  <c r="I128" i="5"/>
  <c r="J52" i="5"/>
  <c r="K52" i="5" s="1"/>
  <c r="J123" i="5"/>
  <c r="K123" i="5" s="1"/>
  <c r="J172" i="5"/>
  <c r="K172" i="5" s="1"/>
  <c r="I61" i="5"/>
  <c r="I136" i="5"/>
  <c r="J58" i="5"/>
  <c r="K58" i="5" s="1"/>
  <c r="J130" i="5"/>
  <c r="K130" i="5" s="1"/>
  <c r="J178" i="5"/>
  <c r="K178" i="5" s="1"/>
  <c r="I67" i="5"/>
  <c r="I103" i="5"/>
  <c r="J64" i="5"/>
  <c r="K64" i="5" s="1"/>
  <c r="J100" i="5"/>
  <c r="K100" i="5" s="1"/>
  <c r="I14" i="5"/>
  <c r="I79" i="5"/>
  <c r="J11" i="5"/>
  <c r="K11" i="5" s="1"/>
  <c r="J76" i="5"/>
  <c r="K76" i="5" s="1"/>
  <c r="I49" i="5"/>
  <c r="I85" i="5"/>
  <c r="J46" i="5"/>
  <c r="K46" i="5" s="1"/>
  <c r="J82" i="5"/>
  <c r="K82" i="5" s="1"/>
  <c r="I44" i="5"/>
  <c r="I50" i="5"/>
  <c r="I56" i="5"/>
  <c r="I62" i="5"/>
  <c r="I68" i="5"/>
  <c r="I74" i="5"/>
  <c r="I80" i="5"/>
  <c r="I86" i="5"/>
  <c r="I92" i="5"/>
  <c r="I98" i="5"/>
  <c r="I104" i="5"/>
  <c r="I119" i="5"/>
  <c r="I129" i="5"/>
  <c r="I137" i="5"/>
  <c r="I142" i="5"/>
  <c r="I145" i="5"/>
  <c r="I171" i="5"/>
  <c r="I177" i="5"/>
  <c r="J12" i="5"/>
  <c r="K12" i="5" s="1"/>
  <c r="J47" i="5"/>
  <c r="K47" i="5" s="1"/>
  <c r="J53" i="5"/>
  <c r="K53" i="5" s="1"/>
  <c r="J59" i="5"/>
  <c r="K59" i="5" s="1"/>
  <c r="J65" i="5"/>
  <c r="K65" i="5" s="1"/>
  <c r="J71" i="5"/>
  <c r="K71" i="5" s="1"/>
  <c r="J77" i="5"/>
  <c r="K77" i="5" s="1"/>
  <c r="J83" i="5"/>
  <c r="K83" i="5" s="1"/>
  <c r="J89" i="5"/>
  <c r="K89" i="5" s="1"/>
  <c r="J95" i="5"/>
  <c r="K95" i="5" s="1"/>
  <c r="J101" i="5"/>
  <c r="K101" i="5" s="1"/>
  <c r="J116" i="5"/>
  <c r="K116" i="5" s="1"/>
  <c r="J124" i="5"/>
  <c r="K124" i="5" s="1"/>
  <c r="J131" i="5"/>
  <c r="K131" i="5" s="1"/>
  <c r="J140" i="5"/>
  <c r="K140" i="5" s="1"/>
  <c r="J147" i="5"/>
  <c r="K147" i="5" s="1"/>
  <c r="J173" i="5"/>
  <c r="K173" i="5" s="1"/>
  <c r="J179" i="5"/>
  <c r="K179" i="5" s="1"/>
  <c r="I45" i="5"/>
  <c r="I51" i="5"/>
  <c r="I57" i="5"/>
  <c r="I63" i="5"/>
  <c r="I69" i="5"/>
  <c r="I75" i="5"/>
  <c r="I81" i="5"/>
  <c r="I87" i="5"/>
  <c r="I93" i="5"/>
  <c r="I99" i="5"/>
  <c r="I112" i="5"/>
  <c r="I120" i="5"/>
  <c r="J13" i="5"/>
  <c r="K13" i="5" s="1"/>
  <c r="J48" i="5"/>
  <c r="K48" i="5" s="1"/>
  <c r="J54" i="5"/>
  <c r="K54" i="5" s="1"/>
  <c r="J60" i="5"/>
  <c r="K60" i="5" s="1"/>
  <c r="J66" i="5"/>
  <c r="K66" i="5" s="1"/>
  <c r="J72" i="5"/>
  <c r="K72" i="5" s="1"/>
  <c r="J78" i="5"/>
  <c r="K78" i="5" s="1"/>
  <c r="J84" i="5"/>
  <c r="K84" i="5" s="1"/>
  <c r="J90" i="5"/>
  <c r="K90" i="5" s="1"/>
  <c r="J96" i="5"/>
  <c r="K96" i="5" s="1"/>
  <c r="J102" i="5"/>
  <c r="K102" i="5" s="1"/>
  <c r="J117" i="5"/>
  <c r="K117" i="5" s="1"/>
  <c r="J126" i="5"/>
  <c r="K126" i="5" s="1"/>
  <c r="J133" i="5"/>
  <c r="K133" i="5" s="1"/>
  <c r="J174" i="5"/>
  <c r="K174" i="5" s="1"/>
  <c r="J180" i="5"/>
  <c r="K180" i="5" s="1"/>
  <c r="J127" i="5"/>
  <c r="K127" i="5" s="1"/>
  <c r="J134" i="5"/>
  <c r="K134" i="5" s="1"/>
  <c r="J141" i="5"/>
  <c r="K141" i="5" s="1"/>
  <c r="J149" i="5"/>
  <c r="K149" i="5" s="1"/>
  <c r="J175" i="5"/>
  <c r="K175" i="5" s="1"/>
  <c r="J181" i="5"/>
  <c r="K181" i="5" s="1"/>
  <c r="J122" i="5"/>
  <c r="K122" i="5" s="1"/>
  <c r="I132" i="5"/>
  <c r="I125" i="5"/>
  <c r="J121" i="5"/>
  <c r="K121" i="5" s="1"/>
  <c r="D7" i="5"/>
  <c r="J6" i="5" s="1"/>
  <c r="E7" i="5"/>
  <c r="J111" i="5" l="1"/>
  <c r="J8" i="5"/>
  <c r="J12" i="9" l="1"/>
  <c r="J7" i="5"/>
  <c r="I8" i="5"/>
  <c r="J169" i="5" l="1"/>
  <c r="K8" i="5"/>
  <c r="E169" i="5" l="1"/>
  <c r="C19" i="11" l="1"/>
  <c r="I169" i="5"/>
  <c r="D19" i="11"/>
  <c r="E19" i="11" l="1"/>
  <c r="I111" i="5" l="1"/>
  <c r="J6" i="9" l="1"/>
  <c r="I9" i="9" l="1"/>
  <c r="K11" i="9" l="1"/>
  <c r="K10" i="9"/>
  <c r="I10" i="9" l="1"/>
  <c r="I11" i="9"/>
  <c r="I12" i="9" l="1"/>
  <c r="C13" i="11" l="1"/>
  <c r="C17" i="11" l="1"/>
  <c r="C12" i="11" s="1"/>
  <c r="D17" i="11" l="1"/>
  <c r="E17" i="11" l="1"/>
  <c r="C21" i="11" l="1"/>
  <c r="C20" i="11" l="1"/>
  <c r="C11" i="11" s="1"/>
  <c r="D20" i="11" l="1"/>
  <c r="E20" i="11" s="1"/>
  <c r="I7" i="9"/>
  <c r="D21" i="11" l="1"/>
  <c r="E21" i="11" l="1"/>
  <c r="I6" i="9"/>
  <c r="I7" i="5" l="1"/>
  <c r="D13" i="11" l="1"/>
  <c r="E13" i="11" l="1"/>
  <c r="E10" i="11" l="1"/>
  <c r="D12" i="11"/>
  <c r="I6" i="5" l="1"/>
  <c r="D11" i="11" l="1"/>
  <c r="E11" i="11" s="1"/>
  <c r="E12" i="11"/>
</calcChain>
</file>

<file path=xl/sharedStrings.xml><?xml version="1.0" encoding="utf-8"?>
<sst xmlns="http://schemas.openxmlformats.org/spreadsheetml/2006/main" count="251" uniqueCount="235">
  <si>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</si>
  <si>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</si>
  <si>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</si>
  <si>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</si>
  <si>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</si>
  <si>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</si>
  <si>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</si>
  <si>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</si>
  <si>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</si>
  <si>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</si>
  <si>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</si>
  <si>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</si>
  <si>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</si>
  <si>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</si>
  <si>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</si>
  <si>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</si>
  <si>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</si>
  <si>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</si>
  <si>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</si>
  <si>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</si>
  <si>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</si>
  <si>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</si>
  <si>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</si>
  <si>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</si>
  <si>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</si>
  <si>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</si>
  <si>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</si>
  <si>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</si>
  <si>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</si>
  <si>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</si>
  <si>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</si>
  <si>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</si>
  <si>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</si>
  <si>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</si>
  <si>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</si>
  <si>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</si>
  <si>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</si>
  <si>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</si>
  <si>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</si>
  <si>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</si>
  <si>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</si>
  <si>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</si>
  <si>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</si>
  <si>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</si>
  <si>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</si>
  <si>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</si>
  <si>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</si>
  <si>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</si>
  <si>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</si>
  <si>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</si>
  <si>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</si>
  <si>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</si>
  <si>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</si>
  <si>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</si>
  <si>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</si>
  <si>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</si>
  <si>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</si>
  <si>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</si>
  <si>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</si>
  <si>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</si>
  <si>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</si>
  <si>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</si>
  <si>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</si>
  <si>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</si>
  <si>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</si>
  <si>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</si>
  <si>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</si>
  <si>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</si>
  <si>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</si>
  <si>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</si>
  <si>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</si>
  <si>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</si>
  <si>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</si>
  <si>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</si>
  <si>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</si>
  <si>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</si>
  <si>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</si>
  <si>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</si>
  <si>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</si>
  <si>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</si>
  <si>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</si>
  <si>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</si>
  <si>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</si>
  <si>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</si>
  <si>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</si>
  <si>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</si>
  <si>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</si>
  <si>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</si>
  <si>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</si>
  <si>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</si>
  <si>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</si>
  <si>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</si>
  <si>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</si>
  <si>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</si>
  <si>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</si>
  <si>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</si>
  <si>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</si>
  <si>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</si>
  <si>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</si>
  <si>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</si>
  <si>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</si>
  <si>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</si>
  <si>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</si>
  <si>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</si>
  <si>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</si>
  <si>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</si>
  <si>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</si>
  <si>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</si>
  <si>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</si>
  <si>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</si>
  <si>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</si>
  <si>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</si>
  <si>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</si>
  <si>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</si>
  <si>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</si>
  <si>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</si>
  <si>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</si>
  <si>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</si>
  <si>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</si>
  <si>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</si>
  <si>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</si>
  <si>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</si>
  <si>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</si>
  <si>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</si>
  <si>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</si>
  <si>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</si>
  <si>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</si>
  <si>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</si>
  <si>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</si>
  <si>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</si>
  <si>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</si>
  <si>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</si>
  <si>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</si>
  <si>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</si>
  <si>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</si>
  <si>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</si>
  <si>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</si>
  <si>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</si>
  <si>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</si>
  <si>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</si>
  <si>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</si>
  <si>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</si>
  <si>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2094709: FORTALECIMIENTO DE LA CAPACIDAD RESOLUTIVA DE LOS SERVICIOS DE SALUD DEL HOSPITAL SANTIAGO APOSTOL DE UTCUBAMBA - DIRESA AMAZONAS</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</si>
  <si>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</si>
  <si>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</si>
  <si>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2352819: MEJORAMIENTO DEL SERVICIO DE SALUD DEL ESTABLECIMIENTO DE SALUD I - 2, EN EL CENTRO POBLADO DE TACA, DEL DISTRITO DE CANARIA, PROVINCIA DE VICTOR FAJARDO - AYACUCHO</t>
  </si>
  <si>
    <t>2354818: MEJORAMIENTO DE LOS SERVICIOS DE SALUD DEL CENTRO DE SALUD I - 4 TACABAMBA - DISTRITO DE TACABAMBA - PROVINCIA DE CHOTA - REGION CAJAMARCA</t>
  </si>
  <si>
    <t>2399861: MEJORAMIENTO DEL SERVICIO DE SALUD DE CATEGORIA I-1 DE LOS PUESTOS DE SALUD DE CENTRO POBLADO DE SAN PEDRO DE CACHI - CENTRO POBLADO DE SANTIAGO DE PISCHA - DISTRITO DE SANTIAGO DE PISCHA - PROVINCIA DE HUAMANGA - REGION AYACUCHO</t>
  </si>
  <si>
    <t>2448758: MEJORAMIENTO DE LA CAPACIDAD RESOLUTIVA DE LOS ESTABLECIMIENTOS DE SALUD DE PRIMER NIVEL DE COMPLEJIDAD DE LAS LOCALIDADES DE COCHABAMBA GRANDE, SUNE GRANDE Y UCHUYSIHUIS, DISTRITO DE TINTAY PUNCU - PROVINCIA DE TAYACAJA - DEPARTAMENTO DE HUANCAVELICA</t>
  </si>
  <si>
    <t>2450018: MEJORAMIENTO DE LOS SERVICIOS DE LA PRESTACION DE LOS SERVICIOS DE SALUD DE PERCCAPAMPA, DEL CENTRO POBLADO DE PERCCAPAMPA DEL DISTRITO DE LIRCAY - PROVINCIA DE ANGARAES - DEPARTAMENTO DE HUANCAVELICA</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</si>
  <si>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</si>
  <si>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</si>
  <si>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</si>
  <si>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</si>
  <si>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</si>
  <si>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</si>
  <si>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</si>
  <si>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</si>
  <si>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2094808: MEJORAMIENTO DE LA CAPACIDAD RESOLUTIVA DE LOS SERVICIOS DE SALUD DEL HOSPITAL ANTONIO LORENA NIVEL III-1-CUSCO</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</si>
  <si>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</si>
  <si>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</si>
  <si>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</si>
  <si>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</si>
  <si>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</si>
  <si>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</si>
  <si>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</si>
  <si>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</si>
  <si>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</si>
  <si>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</si>
  <si>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 xml:space="preserve">   149-1734: PROGRAMA DE CREACIÓN DE REDES INTEGRADAS EN SALUD</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</si>
  <si>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</si>
  <si>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</si>
  <si>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</si>
  <si>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</si>
  <si>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</si>
  <si>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</si>
  <si>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</si>
  <si>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</si>
  <si>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</si>
  <si>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</si>
  <si>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</si>
  <si>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</si>
  <si>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</si>
  <si>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</si>
  <si>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</si>
  <si>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</si>
  <si>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</si>
  <si>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</si>
  <si>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</si>
  <si>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</si>
  <si>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</si>
  <si>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</si>
  <si>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</si>
  <si>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</si>
  <si>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</si>
  <si>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</si>
  <si>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</si>
  <si>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</si>
  <si>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</si>
  <si>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</si>
  <si>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</si>
  <si>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</si>
  <si>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</si>
  <si>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</si>
  <si>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</si>
  <si>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</si>
  <si>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</si>
  <si>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</si>
  <si>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</si>
  <si>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</si>
  <si>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</si>
  <si>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</si>
  <si>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</si>
  <si>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</si>
  <si>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</si>
  <si>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1/     Proyecto Multisectorial, monto de inversión por                   S/ 330,000,000 que tiene como Unidad Formuladora a la PCM - CONCYTEC, corresponde a INS en el año 2022 un PIM de S/ 1,173,183.00.</t>
  </si>
  <si>
    <t>AL MES DE ABRIL 2022</t>
  </si>
  <si>
    <t>FUENTE DE INFORMACION: Transparencia Económica - Ministerio de Economía y Finanzas de fecha 03.05.2022</t>
  </si>
  <si>
    <t>DEL MINISTERIO DE SALUD AL MES DE ABRIL 2022</t>
  </si>
  <si>
    <t>AL PLIEGO DEL MINISTERIO DE SALUD AL MES DE ABRIL 2022</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</si>
  <si>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</si>
  <si>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</si>
  <si>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</si>
  <si>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</si>
  <si>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</si>
  <si>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</si>
  <si>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</si>
  <si>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</si>
  <si>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</si>
  <si>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Ejecución acumulada al mes de Marzo (Devengado)</t>
  </si>
  <si>
    <t>Nivel de Ejecución Mes Abril (Devengado)</t>
  </si>
  <si>
    <t xml:space="preserve">     021-137: HOSPITAL CAYETANO HEREDIA</t>
  </si>
  <si>
    <t xml:space="preserve">     027-143: HOSPITAL NACIONAL ARZOBISPO LOAYZA</t>
  </si>
  <si>
    <t xml:space="preserve">    145-1685: DIRECCION DE REDES INTEGRADAS DE SALUD LIMA SUR</t>
  </si>
  <si>
    <t>1/     CUI 2094808: Hospital Antonio Lorena Nivel III-1-Cusco.
Monto Inversión por S/ 780 237 043.57
Ejec. Total  acumulada a abril 2022 UE GORE Cusco:
          S/ 226 048 787.75
Ejec. Total  acumulada a abril 2022 UE PRONIS: 
         S/ 31  889 907.14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</si>
</sst>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6"/>
  <sheetViews>
    <sheetView tabSelected="1" workbookViewId="0"/>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3"/>
      <c r="C1" s="143"/>
      <c r="D1" s="143"/>
    </row>
    <row r="2" spans="2:8" ht="15.75" customHeight="1" x14ac:dyDescent="0.15">
      <c r="B2" s="144" t="s">
        <v>18</v>
      </c>
      <c r="C2" s="144"/>
      <c r="D2" s="144"/>
      <c r="E2" s="144"/>
    </row>
    <row r="3" spans="2:8" ht="15" customHeight="1" x14ac:dyDescent="0.15">
      <c r="B3" s="144" t="s">
        <v>216</v>
      </c>
      <c r="C3" s="144"/>
      <c r="D3" s="144"/>
      <c r="E3" s="144"/>
    </row>
    <row r="4" spans="2:8" x14ac:dyDescent="0.15">
      <c r="B4" s="145"/>
      <c r="C4" s="145"/>
      <c r="D4" s="145"/>
    </row>
    <row r="5" spans="2:8" ht="12.75" customHeight="1" x14ac:dyDescent="0.2">
      <c r="B5" s="142" t="s">
        <v>135</v>
      </c>
      <c r="C5" s="142"/>
      <c r="D5" s="142"/>
    </row>
    <row r="6" spans="2:8" ht="12.75" customHeight="1" x14ac:dyDescent="0.2">
      <c r="B6" s="142" t="s">
        <v>4</v>
      </c>
      <c r="C6" s="142"/>
      <c r="D6" s="142"/>
    </row>
    <row r="7" spans="2:8" ht="12.75" customHeight="1" thickBot="1" x14ac:dyDescent="0.25">
      <c r="B7" s="2"/>
      <c r="C7" s="2"/>
      <c r="D7" s="2"/>
    </row>
    <row r="8" spans="2:8" ht="13.5" customHeight="1" thickBot="1" x14ac:dyDescent="0.2">
      <c r="B8" s="148" t="s">
        <v>1</v>
      </c>
      <c r="C8" s="149" t="s">
        <v>2</v>
      </c>
      <c r="D8" s="150" t="s">
        <v>156</v>
      </c>
      <c r="E8" s="148" t="s">
        <v>7</v>
      </c>
    </row>
    <row r="9" spans="2:8" ht="39" customHeight="1" thickBot="1" x14ac:dyDescent="0.2">
      <c r="B9" s="148"/>
      <c r="C9" s="149"/>
      <c r="D9" s="151"/>
      <c r="E9" s="148"/>
    </row>
    <row r="10" spans="2:8" s="8" customFormat="1" ht="27" customHeight="1" thickBot="1" x14ac:dyDescent="0.25">
      <c r="B10" s="4" t="s">
        <v>0</v>
      </c>
      <c r="C10" s="7">
        <v>1523134118</v>
      </c>
      <c r="D10" s="7">
        <v>212023722</v>
      </c>
      <c r="E10" s="43">
        <f t="shared" ref="E10:E21" si="0">D10/C10%</f>
        <v>13.920226688796424</v>
      </c>
      <c r="F10" s="130"/>
      <c r="G10" s="127"/>
      <c r="H10" s="127"/>
    </row>
    <row r="11" spans="2:8" s="8" customFormat="1" ht="24.75" customHeight="1" thickBot="1" x14ac:dyDescent="0.25">
      <c r="B11" s="75" t="s">
        <v>17</v>
      </c>
      <c r="C11" s="7">
        <f>C12+C20+C21</f>
        <v>1523032720</v>
      </c>
      <c r="D11" s="132">
        <f>D12+D20+D21</f>
        <v>212023721.93000001</v>
      </c>
      <c r="E11" s="133">
        <f>D11/C11%</f>
        <v>13.921153442455262</v>
      </c>
      <c r="F11" s="127"/>
      <c r="G11" s="127"/>
      <c r="H11" s="127"/>
    </row>
    <row r="12" spans="2:8" ht="18" customHeight="1" x14ac:dyDescent="0.2">
      <c r="B12" s="9" t="s">
        <v>3</v>
      </c>
      <c r="C12" s="10">
        <f>SUM(C13:C19)</f>
        <v>1496663825</v>
      </c>
      <c r="D12" s="10">
        <f>SUM(D13:D19)</f>
        <v>209660720.70000002</v>
      </c>
      <c r="E12" s="76">
        <f t="shared" si="0"/>
        <v>14.008538002847768</v>
      </c>
      <c r="F12" s="128"/>
      <c r="G12" s="128"/>
      <c r="H12" s="129"/>
    </row>
    <row r="13" spans="2:8" ht="20.100000000000001" customHeight="1" x14ac:dyDescent="0.2">
      <c r="B13" s="114" t="s">
        <v>20</v>
      </c>
      <c r="C13" s="107">
        <f>'PLIEGO MINSA'!E7</f>
        <v>348231656</v>
      </c>
      <c r="D13" s="82">
        <f>'PLIEGO MINSA'!H7</f>
        <v>124395019.98999999</v>
      </c>
      <c r="E13" s="11">
        <f t="shared" si="0"/>
        <v>35.721916100011306</v>
      </c>
      <c r="H13" s="126"/>
    </row>
    <row r="14" spans="2:8" ht="20.100000000000001" customHeight="1" x14ac:dyDescent="0.2">
      <c r="B14" s="114" t="s">
        <v>211</v>
      </c>
      <c r="C14" s="107">
        <f>'PLIEGO MINSA'!E105</f>
        <v>299400</v>
      </c>
      <c r="D14" s="82">
        <f>'PLIEGO MINSA'!H105</f>
        <v>299400</v>
      </c>
      <c r="E14" s="11">
        <f t="shared" si="0"/>
        <v>100</v>
      </c>
      <c r="H14" s="126"/>
    </row>
    <row r="15" spans="2:8" ht="20.100000000000001" customHeight="1" x14ac:dyDescent="0.2">
      <c r="B15" s="114" t="s">
        <v>231</v>
      </c>
      <c r="C15" s="107">
        <f>'PLIEGO MINSA'!E107</f>
        <v>92611</v>
      </c>
      <c r="D15" s="82">
        <f>'PLIEGO MINSA'!H107</f>
        <v>0</v>
      </c>
      <c r="E15" s="11">
        <f t="shared" si="0"/>
        <v>0</v>
      </c>
      <c r="H15" s="126"/>
    </row>
    <row r="16" spans="2:8" ht="20.100000000000001" customHeight="1" x14ac:dyDescent="0.2">
      <c r="B16" s="114" t="s">
        <v>232</v>
      </c>
      <c r="C16" s="107">
        <f>'PLIEGO MINSA'!E109</f>
        <v>20000</v>
      </c>
      <c r="D16" s="82">
        <f>'PLIEGO MINSA'!H109</f>
        <v>0</v>
      </c>
      <c r="E16" s="11">
        <f t="shared" si="0"/>
        <v>0</v>
      </c>
      <c r="H16" s="126"/>
    </row>
    <row r="17" spans="2:8" ht="20.100000000000001" customHeight="1" x14ac:dyDescent="0.2">
      <c r="B17" s="106" t="s">
        <v>63</v>
      </c>
      <c r="C17" s="107">
        <f>'PLIEGO MINSA'!E111</f>
        <v>670210146</v>
      </c>
      <c r="D17" s="107">
        <f>'PLIEGO MINSA'!H111</f>
        <v>82345991.530000016</v>
      </c>
      <c r="E17" s="108">
        <f t="shared" si="0"/>
        <v>12.286592798014732</v>
      </c>
      <c r="H17" s="126"/>
    </row>
    <row r="18" spans="2:8" ht="19.5" customHeight="1" x14ac:dyDescent="0.2">
      <c r="B18" s="114" t="s">
        <v>233</v>
      </c>
      <c r="C18" s="141">
        <f>'PLIEGO MINSA'!E166</f>
        <v>480000</v>
      </c>
      <c r="D18" s="141">
        <f>'PLIEGO MINSA'!H166</f>
        <v>0</v>
      </c>
      <c r="E18" s="108">
        <f t="shared" si="0"/>
        <v>0</v>
      </c>
      <c r="H18" s="126"/>
    </row>
    <row r="19" spans="2:8" ht="22.5" customHeight="1" thickBot="1" x14ac:dyDescent="0.25">
      <c r="B19" s="124" t="s">
        <v>169</v>
      </c>
      <c r="C19" s="125">
        <f>'PLIEGO MINSA'!E169</f>
        <v>477330012</v>
      </c>
      <c r="D19" s="125">
        <f>'PLIEGO MINSA'!H169</f>
        <v>2620309.1799999997</v>
      </c>
      <c r="E19" s="108">
        <f t="shared" si="0"/>
        <v>0.54895127356877771</v>
      </c>
    </row>
    <row r="20" spans="2:8" ht="17.25" customHeight="1" thickBot="1" x14ac:dyDescent="0.25">
      <c r="B20" s="67" t="s">
        <v>12</v>
      </c>
      <c r="C20" s="68">
        <f>'UE ADSCRITAS AL PLIEGO MINSA'!E7</f>
        <v>8915497</v>
      </c>
      <c r="D20" s="68">
        <f>'UE ADSCRITAS AL PLIEGO MINSA'!H7</f>
        <v>176706</v>
      </c>
      <c r="E20" s="69">
        <f t="shared" si="0"/>
        <v>1.9820095279040528</v>
      </c>
    </row>
    <row r="21" spans="2:8" ht="19.5" customHeight="1" thickBot="1" x14ac:dyDescent="0.25">
      <c r="B21" s="67" t="s">
        <v>19</v>
      </c>
      <c r="C21" s="68">
        <f>'UE ADSCRITAS AL PLIEGO MINSA'!E12</f>
        <v>17453398</v>
      </c>
      <c r="D21" s="68">
        <f>'UE ADSCRITAS AL PLIEGO MINSA'!H12</f>
        <v>2186295.23</v>
      </c>
      <c r="E21" s="69">
        <f t="shared" si="0"/>
        <v>12.526473240339788</v>
      </c>
    </row>
    <row r="22" spans="2:8" ht="12.75" x14ac:dyDescent="0.2">
      <c r="C22" s="5"/>
      <c r="D22" s="44"/>
    </row>
    <row r="23" spans="2:8" ht="11.25" x14ac:dyDescent="0.2">
      <c r="B23" s="60" t="s">
        <v>217</v>
      </c>
      <c r="C23" s="62"/>
      <c r="D23" s="62"/>
    </row>
    <row r="24" spans="2:8" ht="12.75" customHeight="1" x14ac:dyDescent="0.2">
      <c r="B24" s="63" t="s">
        <v>6</v>
      </c>
      <c r="C24" s="62"/>
      <c r="D24" s="62"/>
      <c r="E24" s="5"/>
    </row>
    <row r="25" spans="2:8" ht="15.75" customHeight="1" x14ac:dyDescent="0.15">
      <c r="B25" s="146" t="s">
        <v>27</v>
      </c>
      <c r="C25" s="147"/>
      <c r="D25" s="147"/>
      <c r="E25" s="6"/>
    </row>
    <row r="26" spans="2:8" x14ac:dyDescent="0.15">
      <c r="D26" s="5"/>
    </row>
  </sheetData>
  <mergeCells count="11">
    <mergeCell ref="B25:D25"/>
    <mergeCell ref="B8:B9"/>
    <mergeCell ref="C8:C9"/>
    <mergeCell ref="D8:D9"/>
    <mergeCell ref="E8:E9"/>
    <mergeCell ref="B6:D6"/>
    <mergeCell ref="B1:D1"/>
    <mergeCell ref="B2:E2"/>
    <mergeCell ref="B3:E3"/>
    <mergeCell ref="B4:D4"/>
    <mergeCell ref="B5:D5"/>
  </mergeCells>
  <hyperlinks>
    <hyperlink ref="B25"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094"/>
  <sheetViews>
    <sheetView zoomScale="91" zoomScaleNormal="91" workbookViewId="0">
      <pane ySplit="7" topLeftCell="A8" activePane="bottomLeft" state="frozen"/>
      <selection pane="bottomLeft" activeCell="C8" sqref="C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7" width="11.7109375" style="36" customWidth="1"/>
    <col min="8" max="8" width="11.28515625" style="19" customWidth="1"/>
    <col min="9" max="9" width="8.7109375" style="37" customWidth="1"/>
    <col min="10" max="10" width="13" style="105" customWidth="1"/>
    <col min="11" max="11" width="10.5703125" style="38" customWidth="1"/>
    <col min="12" max="12" width="11.42578125" style="19" customWidth="1"/>
    <col min="13" max="16384" width="11.42578125" style="19"/>
  </cols>
  <sheetData>
    <row r="1" spans="1:12" s="17" customFormat="1" ht="18.75" customHeight="1" x14ac:dyDescent="0.2">
      <c r="A1" s="157" t="s">
        <v>21</v>
      </c>
      <c r="B1" s="157"/>
      <c r="C1" s="157"/>
      <c r="D1" s="157"/>
      <c r="E1" s="157"/>
      <c r="F1" s="157"/>
      <c r="G1" s="157"/>
      <c r="H1" s="157"/>
      <c r="I1" s="157"/>
      <c r="J1" s="157"/>
      <c r="K1" s="157"/>
    </row>
    <row r="2" spans="1:12" s="17" customFormat="1" ht="18.75" customHeight="1" x14ac:dyDescent="0.2">
      <c r="A2" s="158" t="s">
        <v>218</v>
      </c>
      <c r="B2" s="158"/>
      <c r="C2" s="158"/>
      <c r="D2" s="158"/>
      <c r="E2" s="158"/>
      <c r="F2" s="158"/>
      <c r="G2" s="158"/>
      <c r="H2" s="158"/>
      <c r="I2" s="158"/>
      <c r="J2" s="158"/>
      <c r="K2" s="158"/>
    </row>
    <row r="3" spans="1:12" s="17" customFormat="1" ht="18.75" customHeight="1" x14ac:dyDescent="0.2">
      <c r="B3" s="111"/>
      <c r="C3" s="111"/>
      <c r="D3" s="113"/>
      <c r="E3" s="113"/>
      <c r="F3" s="113"/>
      <c r="G3" s="140"/>
      <c r="H3" s="113"/>
      <c r="I3" s="112"/>
      <c r="J3" s="113"/>
      <c r="K3" s="111"/>
    </row>
    <row r="4" spans="1:12" s="17" customFormat="1" ht="13.5" customHeight="1" x14ac:dyDescent="0.2">
      <c r="A4" s="155" t="s">
        <v>37</v>
      </c>
      <c r="B4" s="155" t="s">
        <v>5</v>
      </c>
      <c r="C4" s="163" t="s">
        <v>22</v>
      </c>
      <c r="D4" s="165" t="s">
        <v>131</v>
      </c>
      <c r="E4" s="154" t="s">
        <v>133</v>
      </c>
      <c r="F4" s="154"/>
      <c r="G4" s="154"/>
      <c r="H4" s="154"/>
      <c r="I4" s="154"/>
      <c r="J4" s="159" t="s">
        <v>8</v>
      </c>
      <c r="K4" s="161" t="s">
        <v>23</v>
      </c>
    </row>
    <row r="5" spans="1:12" s="18" customFormat="1" ht="63.75" customHeight="1" thickBot="1" x14ac:dyDescent="0.3">
      <c r="A5" s="156"/>
      <c r="B5" s="155"/>
      <c r="C5" s="164"/>
      <c r="D5" s="166"/>
      <c r="E5" s="45" t="s">
        <v>132</v>
      </c>
      <c r="F5" s="14" t="s">
        <v>229</v>
      </c>
      <c r="G5" s="14" t="s">
        <v>230</v>
      </c>
      <c r="H5" s="20" t="s">
        <v>134</v>
      </c>
      <c r="I5" s="16" t="s">
        <v>7</v>
      </c>
      <c r="J5" s="160"/>
      <c r="K5" s="162"/>
    </row>
    <row r="6" spans="1:12" s="53" customFormat="1" ht="21.75" customHeight="1" x14ac:dyDescent="0.2">
      <c r="A6" s="51"/>
      <c r="B6" s="52" t="s">
        <v>9</v>
      </c>
      <c r="C6" s="52"/>
      <c r="D6" s="49">
        <f>D7+D105+D107+D109+D111+D166+D169</f>
        <v>1432700092.6399999</v>
      </c>
      <c r="E6" s="49">
        <f>E7+E105+E107+E109+E111+E166+E169</f>
        <v>1496663825</v>
      </c>
      <c r="F6" s="49">
        <f>F7+F105+F107+F109+F111+F166+F169</f>
        <v>51580424.660000004</v>
      </c>
      <c r="G6" s="49">
        <f>G7+G105+G107+G109+G111+G166+G169</f>
        <v>158080296.04000002</v>
      </c>
      <c r="H6" s="49">
        <f>SUM(F6:G6)</f>
        <v>209660720.70000002</v>
      </c>
      <c r="I6" s="50">
        <f>H6/E6%</f>
        <v>14.008538002847768</v>
      </c>
      <c r="J6" s="49">
        <f>SUM(D6+H6)</f>
        <v>1642360813.3399999</v>
      </c>
      <c r="K6" s="52"/>
      <c r="L6" s="120"/>
    </row>
    <row r="7" spans="1:12" s="53" customFormat="1" ht="33.75" customHeight="1" x14ac:dyDescent="0.2">
      <c r="A7" s="85"/>
      <c r="B7" s="83" t="s">
        <v>33</v>
      </c>
      <c r="C7" s="90"/>
      <c r="D7" s="59">
        <f>SUM(D8:D104)</f>
        <v>719584765.81000006</v>
      </c>
      <c r="E7" s="59">
        <f>SUM(E8:E104)</f>
        <v>348231656</v>
      </c>
      <c r="F7" s="59">
        <v>9041878.8599999994</v>
      </c>
      <c r="G7" s="59">
        <f>SUM(G8:G104)</f>
        <v>115353141.13</v>
      </c>
      <c r="H7" s="59">
        <f t="shared" ref="H7:H70" si="0">SUM(F7:G7)</f>
        <v>124395019.98999999</v>
      </c>
      <c r="I7" s="71">
        <f>H7/E7%</f>
        <v>35.721916100011306</v>
      </c>
      <c r="J7" s="59">
        <f t="shared" ref="J7:J101" si="1">SUM(D7+H7)</f>
        <v>843979785.80000007</v>
      </c>
      <c r="K7" s="83"/>
      <c r="L7" s="120"/>
    </row>
    <row r="8" spans="1:12" ht="48" x14ac:dyDescent="0.2">
      <c r="A8" s="122">
        <v>2063067</v>
      </c>
      <c r="B8" s="134" t="s">
        <v>130</v>
      </c>
      <c r="C8" s="26">
        <v>309614383.63</v>
      </c>
      <c r="D8" s="26">
        <v>305571826.80000001</v>
      </c>
      <c r="E8" s="70">
        <v>548215</v>
      </c>
      <c r="F8" s="26">
        <v>12590</v>
      </c>
      <c r="G8" s="26"/>
      <c r="H8" s="26">
        <f t="shared" si="0"/>
        <v>12590</v>
      </c>
      <c r="I8" s="70">
        <f>H8/E8%</f>
        <v>2.2965442390303075</v>
      </c>
      <c r="J8" s="26">
        <f t="shared" si="1"/>
        <v>305584416.80000001</v>
      </c>
      <c r="K8" s="70">
        <f>J8/C8%</f>
        <v>98.698391598364523</v>
      </c>
    </row>
    <row r="9" spans="1:12" ht="48" x14ac:dyDescent="0.2">
      <c r="A9" s="122">
        <v>2088781</v>
      </c>
      <c r="B9" s="134" t="s">
        <v>157</v>
      </c>
      <c r="C9" s="26">
        <v>307374423.68000001</v>
      </c>
      <c r="D9" s="26">
        <v>232224354.75999999</v>
      </c>
      <c r="E9" s="70">
        <v>84462</v>
      </c>
      <c r="F9" s="26">
        <v>2975</v>
      </c>
      <c r="G9" s="26"/>
      <c r="H9" s="26">
        <f t="shared" si="0"/>
        <v>2975</v>
      </c>
      <c r="I9" s="70">
        <f>H9/E9%</f>
        <v>3.5222940493949944</v>
      </c>
      <c r="J9" s="26">
        <f t="shared" ref="J9" si="2">SUM(D9+H9)</f>
        <v>232227329.75999999</v>
      </c>
      <c r="K9" s="70">
        <f>J9/C9%</f>
        <v>75.551936618437125</v>
      </c>
    </row>
    <row r="10" spans="1:12" ht="177.75" customHeight="1" x14ac:dyDescent="0.2">
      <c r="A10" s="122">
        <v>2449720</v>
      </c>
      <c r="B10" s="134" t="s">
        <v>220</v>
      </c>
      <c r="C10" s="26">
        <v>1555887.97</v>
      </c>
      <c r="D10" s="26">
        <v>0</v>
      </c>
      <c r="E10" s="70">
        <v>157031</v>
      </c>
      <c r="F10" s="26"/>
      <c r="G10" s="26"/>
      <c r="H10" s="26">
        <f t="shared" si="0"/>
        <v>0</v>
      </c>
      <c r="I10" s="70">
        <f>H10/E10%</f>
        <v>0</v>
      </c>
      <c r="J10" s="26">
        <f t="shared" ref="J10" si="3">SUM(D10+H10)</f>
        <v>0</v>
      </c>
      <c r="K10" s="70">
        <f>J10/C10%</f>
        <v>0</v>
      </c>
    </row>
    <row r="11" spans="1:12" ht="67.5" customHeight="1" x14ac:dyDescent="0.2">
      <c r="A11" s="122">
        <v>2462622</v>
      </c>
      <c r="B11" s="134" t="s">
        <v>138</v>
      </c>
      <c r="C11" s="26">
        <v>5949613</v>
      </c>
      <c r="D11" s="26">
        <v>3040237.26</v>
      </c>
      <c r="E11" s="70">
        <v>893024</v>
      </c>
      <c r="F11" s="26">
        <v>280798.8</v>
      </c>
      <c r="G11" s="26"/>
      <c r="H11" s="26">
        <f t="shared" si="0"/>
        <v>280798.8</v>
      </c>
      <c r="I11" s="70">
        <f t="shared" ref="I11:I103" si="4">H11/E11%</f>
        <v>31.443589422008813</v>
      </c>
      <c r="J11" s="26">
        <f t="shared" si="1"/>
        <v>3321036.0599999996</v>
      </c>
      <c r="K11" s="70">
        <f t="shared" ref="K11:K103" si="5">J11/C11%</f>
        <v>55.819362704767514</v>
      </c>
    </row>
    <row r="12" spans="1:12" ht="67.5" customHeight="1" x14ac:dyDescent="0.2">
      <c r="A12" s="122">
        <v>2462766</v>
      </c>
      <c r="B12" s="134" t="s">
        <v>139</v>
      </c>
      <c r="C12" s="26">
        <v>6777556</v>
      </c>
      <c r="D12" s="26">
        <v>4188443.8</v>
      </c>
      <c r="E12" s="70">
        <v>1102701</v>
      </c>
      <c r="F12" s="26">
        <v>304078.8</v>
      </c>
      <c r="G12" s="26"/>
      <c r="H12" s="26">
        <f t="shared" si="0"/>
        <v>304078.8</v>
      </c>
      <c r="I12" s="70">
        <f t="shared" si="4"/>
        <v>27.575816109716051</v>
      </c>
      <c r="J12" s="26">
        <f t="shared" si="1"/>
        <v>4492522.5999999996</v>
      </c>
      <c r="K12" s="70">
        <f t="shared" si="5"/>
        <v>66.285289269465267</v>
      </c>
    </row>
    <row r="13" spans="1:12" ht="75.75" customHeight="1" x14ac:dyDescent="0.2">
      <c r="A13" s="122">
        <v>2462819</v>
      </c>
      <c r="B13" s="134" t="s">
        <v>140</v>
      </c>
      <c r="C13" s="26">
        <v>6154693</v>
      </c>
      <c r="D13" s="26">
        <v>4327624.3899999997</v>
      </c>
      <c r="E13" s="70">
        <v>797725</v>
      </c>
      <c r="F13" s="26">
        <v>295438.8</v>
      </c>
      <c r="G13" s="26"/>
      <c r="H13" s="26">
        <f t="shared" si="0"/>
        <v>295438.8</v>
      </c>
      <c r="I13" s="70">
        <f t="shared" si="4"/>
        <v>37.035168761164563</v>
      </c>
      <c r="J13" s="26">
        <f t="shared" si="1"/>
        <v>4623063.1899999995</v>
      </c>
      <c r="K13" s="70">
        <f t="shared" si="5"/>
        <v>75.114440151604626</v>
      </c>
    </row>
    <row r="14" spans="1:12" ht="59.25" customHeight="1" x14ac:dyDescent="0.2">
      <c r="A14" s="122">
        <v>2463061</v>
      </c>
      <c r="B14" s="134" t="s">
        <v>141</v>
      </c>
      <c r="C14" s="26">
        <v>6642352</v>
      </c>
      <c r="D14" s="26">
        <v>4076155.22</v>
      </c>
      <c r="E14" s="70">
        <v>745594</v>
      </c>
      <c r="F14" s="26">
        <v>269038.8</v>
      </c>
      <c r="G14" s="26"/>
      <c r="H14" s="26">
        <f t="shared" si="0"/>
        <v>269038.8</v>
      </c>
      <c r="I14" s="70">
        <f t="shared" si="4"/>
        <v>36.083820417009797</v>
      </c>
      <c r="J14" s="26">
        <f t="shared" si="1"/>
        <v>4345194.0200000005</v>
      </c>
      <c r="K14" s="70">
        <f t="shared" si="5"/>
        <v>65.41649734913176</v>
      </c>
    </row>
    <row r="15" spans="1:12" ht="103.5" customHeight="1" x14ac:dyDescent="0.2">
      <c r="A15" s="122">
        <v>2484812</v>
      </c>
      <c r="B15" s="134" t="s">
        <v>170</v>
      </c>
      <c r="C15" s="26">
        <v>515900</v>
      </c>
      <c r="D15" s="26">
        <v>126993</v>
      </c>
      <c r="E15" s="70">
        <v>88500</v>
      </c>
      <c r="F15" s="26">
        <v>0</v>
      </c>
      <c r="G15" s="26"/>
      <c r="H15" s="26">
        <f t="shared" si="0"/>
        <v>0</v>
      </c>
      <c r="I15" s="70">
        <f t="shared" ref="I15:I43" si="6">H15/E15%</f>
        <v>0</v>
      </c>
      <c r="J15" s="26">
        <f t="shared" ref="J15:J43" si="7">SUM(D15+H15)</f>
        <v>126993</v>
      </c>
      <c r="K15" s="70">
        <f t="shared" ref="K15:K43" si="8">J15/C15%</f>
        <v>24.615817018802094</v>
      </c>
    </row>
    <row r="16" spans="1:12" ht="96" x14ac:dyDescent="0.2">
      <c r="A16" s="122">
        <v>2484814</v>
      </c>
      <c r="B16" s="134" t="s">
        <v>171</v>
      </c>
      <c r="C16" s="26">
        <v>515900</v>
      </c>
      <c r="D16" s="26">
        <v>114495</v>
      </c>
      <c r="E16" s="70">
        <v>100998</v>
      </c>
      <c r="F16" s="26">
        <v>0</v>
      </c>
      <c r="G16" s="26"/>
      <c r="H16" s="26">
        <f t="shared" si="0"/>
        <v>0</v>
      </c>
      <c r="I16" s="70">
        <f t="shared" si="6"/>
        <v>0</v>
      </c>
      <c r="J16" s="26">
        <f t="shared" si="7"/>
        <v>114495</v>
      </c>
      <c r="K16" s="70">
        <f t="shared" si="8"/>
        <v>22.193254506687342</v>
      </c>
    </row>
    <row r="17" spans="1:11" ht="84" x14ac:dyDescent="0.2">
      <c r="A17" s="122">
        <v>2484818</v>
      </c>
      <c r="B17" s="134" t="s">
        <v>172</v>
      </c>
      <c r="C17" s="26">
        <v>515900</v>
      </c>
      <c r="D17" s="26">
        <v>126993</v>
      </c>
      <c r="E17" s="70">
        <v>88500</v>
      </c>
      <c r="F17" s="26">
        <v>0</v>
      </c>
      <c r="G17" s="26"/>
      <c r="H17" s="26">
        <f t="shared" si="0"/>
        <v>0</v>
      </c>
      <c r="I17" s="70">
        <f t="shared" si="6"/>
        <v>0</v>
      </c>
      <c r="J17" s="26">
        <f t="shared" si="7"/>
        <v>126993</v>
      </c>
      <c r="K17" s="70">
        <f t="shared" si="8"/>
        <v>24.615817018802094</v>
      </c>
    </row>
    <row r="18" spans="1:11" ht="91.5" customHeight="1" x14ac:dyDescent="0.2">
      <c r="A18" s="122">
        <v>2484819</v>
      </c>
      <c r="B18" s="134" t="s">
        <v>173</v>
      </c>
      <c r="C18" s="26">
        <v>515900</v>
      </c>
      <c r="D18" s="26">
        <v>126993</v>
      </c>
      <c r="E18" s="70">
        <v>88500</v>
      </c>
      <c r="F18" s="26">
        <v>0</v>
      </c>
      <c r="G18" s="26"/>
      <c r="H18" s="26">
        <f t="shared" si="0"/>
        <v>0</v>
      </c>
      <c r="I18" s="70">
        <f t="shared" si="6"/>
        <v>0</v>
      </c>
      <c r="J18" s="26">
        <f t="shared" si="7"/>
        <v>126993</v>
      </c>
      <c r="K18" s="70">
        <f t="shared" si="8"/>
        <v>24.615817018802094</v>
      </c>
    </row>
    <row r="19" spans="1:11" ht="84" customHeight="1" x14ac:dyDescent="0.2">
      <c r="A19" s="122">
        <v>2484820</v>
      </c>
      <c r="B19" s="134" t="s">
        <v>174</v>
      </c>
      <c r="C19" s="26">
        <v>653400</v>
      </c>
      <c r="D19" s="26">
        <v>201103</v>
      </c>
      <c r="E19" s="70">
        <v>88500</v>
      </c>
      <c r="F19" s="26">
        <v>0</v>
      </c>
      <c r="G19" s="26"/>
      <c r="H19" s="26">
        <f t="shared" si="0"/>
        <v>0</v>
      </c>
      <c r="I19" s="70">
        <f t="shared" si="6"/>
        <v>0</v>
      </c>
      <c r="J19" s="26">
        <f t="shared" si="7"/>
        <v>201103</v>
      </c>
      <c r="K19" s="70">
        <f t="shared" si="8"/>
        <v>30.777930823385368</v>
      </c>
    </row>
    <row r="20" spans="1:11" ht="93.75" customHeight="1" x14ac:dyDescent="0.2">
      <c r="A20" s="122">
        <v>2484822</v>
      </c>
      <c r="B20" s="134" t="s">
        <v>175</v>
      </c>
      <c r="C20" s="26">
        <v>515900</v>
      </c>
      <c r="D20" s="26">
        <v>114495</v>
      </c>
      <c r="E20" s="70">
        <v>100998</v>
      </c>
      <c r="F20" s="26">
        <v>0</v>
      </c>
      <c r="G20" s="26"/>
      <c r="H20" s="26">
        <f t="shared" si="0"/>
        <v>0</v>
      </c>
      <c r="I20" s="70">
        <f t="shared" si="6"/>
        <v>0</v>
      </c>
      <c r="J20" s="26">
        <f t="shared" si="7"/>
        <v>114495</v>
      </c>
      <c r="K20" s="70">
        <f t="shared" si="8"/>
        <v>22.193254506687342</v>
      </c>
    </row>
    <row r="21" spans="1:11" ht="102" customHeight="1" x14ac:dyDescent="0.2">
      <c r="A21" s="122">
        <v>2484833</v>
      </c>
      <c r="B21" s="134" t="s">
        <v>176</v>
      </c>
      <c r="C21" s="26">
        <v>653400</v>
      </c>
      <c r="D21" s="26">
        <v>277105</v>
      </c>
      <c r="E21" s="70">
        <v>12498</v>
      </c>
      <c r="F21" s="26">
        <v>0</v>
      </c>
      <c r="G21" s="26"/>
      <c r="H21" s="26">
        <f t="shared" si="0"/>
        <v>0</v>
      </c>
      <c r="I21" s="70">
        <f t="shared" si="6"/>
        <v>0</v>
      </c>
      <c r="J21" s="26">
        <f t="shared" si="7"/>
        <v>277105</v>
      </c>
      <c r="K21" s="70">
        <f t="shared" si="8"/>
        <v>42.409703091521273</v>
      </c>
    </row>
    <row r="22" spans="1:11" ht="114" customHeight="1" x14ac:dyDescent="0.2">
      <c r="A22" s="122">
        <v>2484834</v>
      </c>
      <c r="B22" s="134" t="s">
        <v>177</v>
      </c>
      <c r="C22" s="26">
        <v>790900</v>
      </c>
      <c r="D22" s="26">
        <v>275213</v>
      </c>
      <c r="E22" s="70">
        <v>88500</v>
      </c>
      <c r="F22" s="26">
        <v>0</v>
      </c>
      <c r="G22" s="26"/>
      <c r="H22" s="26">
        <f t="shared" si="0"/>
        <v>0</v>
      </c>
      <c r="I22" s="70">
        <f t="shared" si="6"/>
        <v>0</v>
      </c>
      <c r="J22" s="26">
        <f t="shared" si="7"/>
        <v>275213</v>
      </c>
      <c r="K22" s="70">
        <f t="shared" si="8"/>
        <v>34.797445947654573</v>
      </c>
    </row>
    <row r="23" spans="1:11" ht="115.5" customHeight="1" x14ac:dyDescent="0.2">
      <c r="A23" s="122">
        <v>2484839</v>
      </c>
      <c r="B23" s="134" t="s">
        <v>178</v>
      </c>
      <c r="C23" s="26">
        <v>653400</v>
      </c>
      <c r="D23" s="26">
        <v>201103</v>
      </c>
      <c r="E23" s="70">
        <v>88500</v>
      </c>
      <c r="F23" s="26">
        <v>0</v>
      </c>
      <c r="G23" s="26"/>
      <c r="H23" s="26">
        <f t="shared" si="0"/>
        <v>0</v>
      </c>
      <c r="I23" s="70">
        <f t="shared" si="6"/>
        <v>0</v>
      </c>
      <c r="J23" s="26">
        <f t="shared" si="7"/>
        <v>201103</v>
      </c>
      <c r="K23" s="70">
        <f t="shared" si="8"/>
        <v>30.777930823385368</v>
      </c>
    </row>
    <row r="24" spans="1:11" ht="90" customHeight="1" x14ac:dyDescent="0.2">
      <c r="A24" s="122">
        <v>2484841</v>
      </c>
      <c r="B24" s="134" t="s">
        <v>179</v>
      </c>
      <c r="C24" s="26">
        <v>515900</v>
      </c>
      <c r="D24" s="26">
        <v>202995</v>
      </c>
      <c r="E24" s="70">
        <v>12498</v>
      </c>
      <c r="F24" s="26">
        <v>0</v>
      </c>
      <c r="G24" s="26"/>
      <c r="H24" s="26">
        <f t="shared" si="0"/>
        <v>0</v>
      </c>
      <c r="I24" s="70">
        <f t="shared" si="6"/>
        <v>0</v>
      </c>
      <c r="J24" s="26">
        <f t="shared" si="7"/>
        <v>202995</v>
      </c>
      <c r="K24" s="70">
        <f t="shared" si="8"/>
        <v>39.347741810428374</v>
      </c>
    </row>
    <row r="25" spans="1:11" ht="103.5" customHeight="1" x14ac:dyDescent="0.2">
      <c r="A25" s="122">
        <v>2484842</v>
      </c>
      <c r="B25" s="134" t="s">
        <v>180</v>
      </c>
      <c r="C25" s="26">
        <v>988900</v>
      </c>
      <c r="D25" s="26">
        <v>346215</v>
      </c>
      <c r="E25" s="70">
        <v>12498</v>
      </c>
      <c r="F25" s="26">
        <v>0</v>
      </c>
      <c r="G25" s="26"/>
      <c r="H25" s="26">
        <f t="shared" si="0"/>
        <v>0</v>
      </c>
      <c r="I25" s="70">
        <f t="shared" si="6"/>
        <v>0</v>
      </c>
      <c r="J25" s="26">
        <f t="shared" si="7"/>
        <v>346215</v>
      </c>
      <c r="K25" s="70">
        <f t="shared" si="8"/>
        <v>35.010112245929818</v>
      </c>
    </row>
    <row r="26" spans="1:11" ht="103.5" customHeight="1" x14ac:dyDescent="0.2">
      <c r="A26" s="122">
        <v>2484843</v>
      </c>
      <c r="B26" s="134" t="s">
        <v>181</v>
      </c>
      <c r="C26" s="26">
        <v>713900</v>
      </c>
      <c r="D26" s="26">
        <v>126993</v>
      </c>
      <c r="E26" s="70">
        <v>88500</v>
      </c>
      <c r="F26" s="26">
        <v>0</v>
      </c>
      <c r="G26" s="26"/>
      <c r="H26" s="26">
        <f t="shared" si="0"/>
        <v>0</v>
      </c>
      <c r="I26" s="70">
        <f t="shared" si="6"/>
        <v>0</v>
      </c>
      <c r="J26" s="26">
        <f t="shared" si="7"/>
        <v>126993</v>
      </c>
      <c r="K26" s="70">
        <f t="shared" si="8"/>
        <v>17.7886258579633</v>
      </c>
    </row>
    <row r="27" spans="1:11" ht="101.25" customHeight="1" x14ac:dyDescent="0.2">
      <c r="A27" s="122">
        <v>2484844</v>
      </c>
      <c r="B27" s="134" t="s">
        <v>182</v>
      </c>
      <c r="C27" s="26">
        <v>988900</v>
      </c>
      <c r="D27" s="26">
        <v>346215</v>
      </c>
      <c r="E27" s="70">
        <v>12498</v>
      </c>
      <c r="F27" s="26">
        <v>0</v>
      </c>
      <c r="G27" s="26"/>
      <c r="H27" s="26">
        <f t="shared" si="0"/>
        <v>0</v>
      </c>
      <c r="I27" s="70">
        <f t="shared" si="6"/>
        <v>0</v>
      </c>
      <c r="J27" s="26">
        <f t="shared" si="7"/>
        <v>346215</v>
      </c>
      <c r="K27" s="70">
        <f t="shared" si="8"/>
        <v>35.010112245929818</v>
      </c>
    </row>
    <row r="28" spans="1:11" ht="111.75" customHeight="1" x14ac:dyDescent="0.2">
      <c r="A28" s="122">
        <v>2484851</v>
      </c>
      <c r="B28" s="134" t="s">
        <v>183</v>
      </c>
      <c r="C28" s="26">
        <v>790900</v>
      </c>
      <c r="D28" s="26">
        <v>351215</v>
      </c>
      <c r="E28" s="70">
        <v>12498</v>
      </c>
      <c r="F28" s="26">
        <v>0</v>
      </c>
      <c r="G28" s="26"/>
      <c r="H28" s="26">
        <f t="shared" si="0"/>
        <v>0</v>
      </c>
      <c r="I28" s="70">
        <f t="shared" si="6"/>
        <v>0</v>
      </c>
      <c r="J28" s="26">
        <f t="shared" si="7"/>
        <v>351215</v>
      </c>
      <c r="K28" s="70">
        <f t="shared" si="8"/>
        <v>44.40700467821469</v>
      </c>
    </row>
    <row r="29" spans="1:11" ht="96" x14ac:dyDescent="0.2">
      <c r="A29" s="122">
        <v>2484853</v>
      </c>
      <c r="B29" s="134" t="s">
        <v>184</v>
      </c>
      <c r="C29" s="26">
        <v>515900</v>
      </c>
      <c r="D29" s="26">
        <v>202995</v>
      </c>
      <c r="E29" s="70">
        <v>12498</v>
      </c>
      <c r="F29" s="26">
        <v>0</v>
      </c>
      <c r="G29" s="26"/>
      <c r="H29" s="26">
        <f t="shared" si="0"/>
        <v>0</v>
      </c>
      <c r="I29" s="70">
        <f t="shared" si="6"/>
        <v>0</v>
      </c>
      <c r="J29" s="26">
        <f t="shared" si="7"/>
        <v>202995</v>
      </c>
      <c r="K29" s="70">
        <f t="shared" si="8"/>
        <v>39.347741810428374</v>
      </c>
    </row>
    <row r="30" spans="1:11" ht="113.25" customHeight="1" x14ac:dyDescent="0.2">
      <c r="A30" s="122">
        <v>2484854</v>
      </c>
      <c r="B30" s="134" t="s">
        <v>185</v>
      </c>
      <c r="C30" s="26">
        <v>437823</v>
      </c>
      <c r="D30" s="26">
        <v>425325</v>
      </c>
      <c r="E30" s="70">
        <v>12498</v>
      </c>
      <c r="F30" s="26">
        <v>0</v>
      </c>
      <c r="G30" s="26"/>
      <c r="H30" s="26">
        <f t="shared" si="0"/>
        <v>0</v>
      </c>
      <c r="I30" s="70">
        <f t="shared" si="6"/>
        <v>0</v>
      </c>
      <c r="J30" s="26">
        <f t="shared" si="7"/>
        <v>425325</v>
      </c>
      <c r="K30" s="70">
        <f t="shared" si="8"/>
        <v>97.145421780034411</v>
      </c>
    </row>
    <row r="31" spans="1:11" ht="101.25" customHeight="1" x14ac:dyDescent="0.2">
      <c r="A31" s="122">
        <v>2484855</v>
      </c>
      <c r="B31" s="134" t="s">
        <v>186</v>
      </c>
      <c r="C31" s="26">
        <v>515900</v>
      </c>
      <c r="D31" s="26">
        <v>114405</v>
      </c>
      <c r="E31" s="70">
        <v>100998</v>
      </c>
      <c r="F31" s="26">
        <v>0</v>
      </c>
      <c r="G31" s="26"/>
      <c r="H31" s="26">
        <f t="shared" si="0"/>
        <v>0</v>
      </c>
      <c r="I31" s="70">
        <f t="shared" si="6"/>
        <v>0</v>
      </c>
      <c r="J31" s="26">
        <f t="shared" si="7"/>
        <v>114405</v>
      </c>
      <c r="K31" s="70">
        <f t="shared" si="8"/>
        <v>22.175809265361504</v>
      </c>
    </row>
    <row r="32" spans="1:11" ht="93.75" customHeight="1" x14ac:dyDescent="0.2">
      <c r="A32" s="122">
        <v>2484856</v>
      </c>
      <c r="B32" s="134" t="s">
        <v>187</v>
      </c>
      <c r="C32" s="26">
        <v>988900</v>
      </c>
      <c r="D32" s="26">
        <v>351215</v>
      </c>
      <c r="E32" s="70">
        <v>12498</v>
      </c>
      <c r="F32" s="26">
        <v>0</v>
      </c>
      <c r="G32" s="26"/>
      <c r="H32" s="26">
        <f t="shared" si="0"/>
        <v>0</v>
      </c>
      <c r="I32" s="70">
        <f t="shared" si="6"/>
        <v>0</v>
      </c>
      <c r="J32" s="26">
        <f t="shared" si="7"/>
        <v>351215</v>
      </c>
      <c r="K32" s="70">
        <f t="shared" si="8"/>
        <v>35.51572454242087</v>
      </c>
    </row>
    <row r="33" spans="1:11" ht="96" x14ac:dyDescent="0.2">
      <c r="A33" s="122">
        <v>2484857</v>
      </c>
      <c r="B33" s="134" t="s">
        <v>188</v>
      </c>
      <c r="C33" s="26">
        <v>515900</v>
      </c>
      <c r="D33" s="26">
        <v>126993</v>
      </c>
      <c r="E33" s="70">
        <v>88500</v>
      </c>
      <c r="F33" s="26">
        <v>0</v>
      </c>
      <c r="G33" s="26"/>
      <c r="H33" s="26">
        <f t="shared" si="0"/>
        <v>0</v>
      </c>
      <c r="I33" s="70">
        <f t="shared" si="6"/>
        <v>0</v>
      </c>
      <c r="J33" s="26">
        <f t="shared" si="7"/>
        <v>126993</v>
      </c>
      <c r="K33" s="70">
        <f t="shared" si="8"/>
        <v>24.615817018802094</v>
      </c>
    </row>
    <row r="34" spans="1:11" ht="102" customHeight="1" x14ac:dyDescent="0.2">
      <c r="A34" s="122">
        <v>2484858</v>
      </c>
      <c r="B34" s="134" t="s">
        <v>189</v>
      </c>
      <c r="C34" s="26">
        <v>515900</v>
      </c>
      <c r="D34" s="26">
        <v>202995</v>
      </c>
      <c r="E34" s="70">
        <v>12498</v>
      </c>
      <c r="F34" s="26">
        <v>0</v>
      </c>
      <c r="G34" s="26"/>
      <c r="H34" s="26">
        <f t="shared" si="0"/>
        <v>0</v>
      </c>
      <c r="I34" s="70">
        <f t="shared" si="6"/>
        <v>0</v>
      </c>
      <c r="J34" s="26">
        <f t="shared" si="7"/>
        <v>202995</v>
      </c>
      <c r="K34" s="70">
        <f t="shared" si="8"/>
        <v>39.347741810428374</v>
      </c>
    </row>
    <row r="35" spans="1:11" ht="96" x14ac:dyDescent="0.2">
      <c r="A35" s="122">
        <v>2484860</v>
      </c>
      <c r="B35" s="134" t="s">
        <v>190</v>
      </c>
      <c r="C35" s="26">
        <v>515900</v>
      </c>
      <c r="D35" s="26">
        <v>114495</v>
      </c>
      <c r="E35" s="70">
        <v>100998</v>
      </c>
      <c r="F35" s="26">
        <v>0</v>
      </c>
      <c r="G35" s="26"/>
      <c r="H35" s="26">
        <f t="shared" si="0"/>
        <v>0</v>
      </c>
      <c r="I35" s="70">
        <f t="shared" si="6"/>
        <v>0</v>
      </c>
      <c r="J35" s="26">
        <f t="shared" si="7"/>
        <v>114495</v>
      </c>
      <c r="K35" s="70">
        <f t="shared" si="8"/>
        <v>22.193254506687342</v>
      </c>
    </row>
    <row r="36" spans="1:11" ht="105.75" customHeight="1" x14ac:dyDescent="0.2">
      <c r="A36" s="122">
        <v>2484863</v>
      </c>
      <c r="B36" s="134" t="s">
        <v>191</v>
      </c>
      <c r="C36" s="26">
        <v>653400</v>
      </c>
      <c r="D36" s="26">
        <v>201103</v>
      </c>
      <c r="E36" s="70">
        <v>88500</v>
      </c>
      <c r="F36" s="26">
        <v>0</v>
      </c>
      <c r="G36" s="26"/>
      <c r="H36" s="26">
        <f t="shared" si="0"/>
        <v>0</v>
      </c>
      <c r="I36" s="70">
        <f t="shared" si="6"/>
        <v>0</v>
      </c>
      <c r="J36" s="26">
        <f t="shared" si="7"/>
        <v>201103</v>
      </c>
      <c r="K36" s="70">
        <f t="shared" si="8"/>
        <v>30.777930823385368</v>
      </c>
    </row>
    <row r="37" spans="1:11" ht="120" x14ac:dyDescent="0.2">
      <c r="A37" s="122">
        <v>2484864</v>
      </c>
      <c r="B37" s="134" t="s">
        <v>192</v>
      </c>
      <c r="C37" s="26">
        <v>515900</v>
      </c>
      <c r="D37" s="26">
        <v>114495</v>
      </c>
      <c r="E37" s="70">
        <v>100998</v>
      </c>
      <c r="F37" s="26">
        <v>0</v>
      </c>
      <c r="G37" s="26"/>
      <c r="H37" s="26">
        <f t="shared" si="0"/>
        <v>0</v>
      </c>
      <c r="I37" s="70">
        <f t="shared" si="6"/>
        <v>0</v>
      </c>
      <c r="J37" s="26">
        <f t="shared" si="7"/>
        <v>114495</v>
      </c>
      <c r="K37" s="70">
        <f t="shared" si="8"/>
        <v>22.193254506687342</v>
      </c>
    </row>
    <row r="38" spans="1:11" ht="98.25" customHeight="1" x14ac:dyDescent="0.2">
      <c r="A38" s="122">
        <v>2484866</v>
      </c>
      <c r="B38" s="134" t="s">
        <v>193</v>
      </c>
      <c r="C38" s="26">
        <v>988900</v>
      </c>
      <c r="D38" s="26">
        <v>351215</v>
      </c>
      <c r="E38" s="70">
        <v>12498</v>
      </c>
      <c r="F38" s="26">
        <v>0</v>
      </c>
      <c r="G38" s="26"/>
      <c r="H38" s="26">
        <f t="shared" si="0"/>
        <v>0</v>
      </c>
      <c r="I38" s="70">
        <f t="shared" si="6"/>
        <v>0</v>
      </c>
      <c r="J38" s="26">
        <f t="shared" si="7"/>
        <v>351215</v>
      </c>
      <c r="K38" s="70">
        <f t="shared" si="8"/>
        <v>35.51572454242087</v>
      </c>
    </row>
    <row r="39" spans="1:11" ht="102.75" customHeight="1" x14ac:dyDescent="0.2">
      <c r="A39" s="122">
        <v>2484868</v>
      </c>
      <c r="B39" s="134" t="s">
        <v>194</v>
      </c>
      <c r="C39" s="26">
        <v>515900</v>
      </c>
      <c r="D39" s="26">
        <v>202995</v>
      </c>
      <c r="E39" s="70">
        <v>12498</v>
      </c>
      <c r="F39" s="26">
        <v>0</v>
      </c>
      <c r="G39" s="26"/>
      <c r="H39" s="26">
        <f t="shared" si="0"/>
        <v>0</v>
      </c>
      <c r="I39" s="70">
        <f t="shared" si="6"/>
        <v>0</v>
      </c>
      <c r="J39" s="26">
        <f t="shared" si="7"/>
        <v>202995</v>
      </c>
      <c r="K39" s="70">
        <f t="shared" si="8"/>
        <v>39.347741810428374</v>
      </c>
    </row>
    <row r="40" spans="1:11" ht="90" customHeight="1" x14ac:dyDescent="0.2">
      <c r="A40" s="122">
        <v>2484870</v>
      </c>
      <c r="B40" s="134" t="s">
        <v>195</v>
      </c>
      <c r="C40" s="26">
        <v>515900</v>
      </c>
      <c r="D40" s="26">
        <v>202995</v>
      </c>
      <c r="E40" s="70">
        <v>12498</v>
      </c>
      <c r="F40" s="26">
        <v>0</v>
      </c>
      <c r="G40" s="26"/>
      <c r="H40" s="26">
        <f t="shared" si="0"/>
        <v>0</v>
      </c>
      <c r="I40" s="70">
        <f t="shared" si="6"/>
        <v>0</v>
      </c>
      <c r="J40" s="26">
        <f t="shared" si="7"/>
        <v>202995</v>
      </c>
      <c r="K40" s="70">
        <f t="shared" si="8"/>
        <v>39.347741810428374</v>
      </c>
    </row>
    <row r="41" spans="1:11" ht="96" x14ac:dyDescent="0.2">
      <c r="A41" s="122">
        <v>2484874</v>
      </c>
      <c r="B41" s="134" t="s">
        <v>196</v>
      </c>
      <c r="C41" s="26">
        <v>653400</v>
      </c>
      <c r="D41" s="26">
        <v>277105</v>
      </c>
      <c r="E41" s="70">
        <v>12498</v>
      </c>
      <c r="F41" s="26">
        <v>0</v>
      </c>
      <c r="G41" s="26"/>
      <c r="H41" s="26">
        <f t="shared" si="0"/>
        <v>0</v>
      </c>
      <c r="I41" s="70">
        <f t="shared" si="6"/>
        <v>0</v>
      </c>
      <c r="J41" s="26">
        <f t="shared" si="7"/>
        <v>277105</v>
      </c>
      <c r="K41" s="70">
        <f t="shared" si="8"/>
        <v>42.409703091521273</v>
      </c>
    </row>
    <row r="42" spans="1:11" ht="93" customHeight="1" x14ac:dyDescent="0.2">
      <c r="A42" s="122">
        <v>2501868</v>
      </c>
      <c r="B42" s="134" t="s">
        <v>197</v>
      </c>
      <c r="C42" s="26">
        <v>774914</v>
      </c>
      <c r="D42" s="26">
        <v>429758</v>
      </c>
      <c r="E42" s="70">
        <v>257156</v>
      </c>
      <c r="F42" s="26">
        <v>0</v>
      </c>
      <c r="G42" s="26"/>
      <c r="H42" s="26">
        <f t="shared" si="0"/>
        <v>0</v>
      </c>
      <c r="I42" s="70">
        <f t="shared" si="6"/>
        <v>0</v>
      </c>
      <c r="J42" s="26">
        <f t="shared" si="7"/>
        <v>429758</v>
      </c>
      <c r="K42" s="70">
        <f t="shared" si="8"/>
        <v>55.458799299018985</v>
      </c>
    </row>
    <row r="43" spans="1:11" ht="96.75" customHeight="1" x14ac:dyDescent="0.2">
      <c r="A43" s="122">
        <v>2501880</v>
      </c>
      <c r="B43" s="134" t="s">
        <v>198</v>
      </c>
      <c r="C43" s="26">
        <v>1309964</v>
      </c>
      <c r="D43" s="26">
        <v>781637</v>
      </c>
      <c r="E43" s="70">
        <v>180019</v>
      </c>
      <c r="F43" s="26">
        <v>0</v>
      </c>
      <c r="G43" s="26"/>
      <c r="H43" s="26">
        <f t="shared" si="0"/>
        <v>0</v>
      </c>
      <c r="I43" s="70">
        <f t="shared" si="6"/>
        <v>0</v>
      </c>
      <c r="J43" s="26">
        <f t="shared" si="7"/>
        <v>781637</v>
      </c>
      <c r="K43" s="70">
        <f t="shared" si="8"/>
        <v>59.668586312295609</v>
      </c>
    </row>
    <row r="44" spans="1:11" ht="116.25" customHeight="1" x14ac:dyDescent="0.2">
      <c r="A44" s="27">
        <v>2509291</v>
      </c>
      <c r="B44" s="25" t="s">
        <v>64</v>
      </c>
      <c r="C44" s="26">
        <v>1526382.77</v>
      </c>
      <c r="D44" s="26">
        <v>211454.40999999997</v>
      </c>
      <c r="E44" s="70">
        <v>744179</v>
      </c>
      <c r="F44" s="26">
        <v>28623.09</v>
      </c>
      <c r="G44" s="26">
        <v>17994.29</v>
      </c>
      <c r="H44" s="26">
        <f t="shared" si="0"/>
        <v>46617.380000000005</v>
      </c>
      <c r="I44" s="70">
        <f t="shared" si="4"/>
        <v>6.2642697523042177</v>
      </c>
      <c r="J44" s="26">
        <f t="shared" si="1"/>
        <v>258071.78999999998</v>
      </c>
      <c r="K44" s="70">
        <f t="shared" si="5"/>
        <v>16.907409797347228</v>
      </c>
    </row>
    <row r="45" spans="1:11" ht="112.5" customHeight="1" x14ac:dyDescent="0.2">
      <c r="A45" s="122">
        <v>2509292</v>
      </c>
      <c r="B45" s="25" t="s">
        <v>65</v>
      </c>
      <c r="C45" s="26">
        <v>975280.33</v>
      </c>
      <c r="D45" s="26">
        <v>217918.47</v>
      </c>
      <c r="E45" s="70">
        <v>405257</v>
      </c>
      <c r="F45" s="26">
        <v>31008.35</v>
      </c>
      <c r="G45" s="26">
        <v>7711.84</v>
      </c>
      <c r="H45" s="26">
        <f t="shared" si="0"/>
        <v>38720.19</v>
      </c>
      <c r="I45" s="70">
        <f t="shared" si="4"/>
        <v>9.5544777758311401</v>
      </c>
      <c r="J45" s="26">
        <f t="shared" si="1"/>
        <v>256638.66</v>
      </c>
      <c r="K45" s="70">
        <f t="shared" si="5"/>
        <v>26.314347998795384</v>
      </c>
    </row>
    <row r="46" spans="1:11" ht="117.75" customHeight="1" x14ac:dyDescent="0.2">
      <c r="A46" s="122">
        <v>2509293</v>
      </c>
      <c r="B46" s="25" t="s">
        <v>66</v>
      </c>
      <c r="C46" s="26">
        <v>1057216.42</v>
      </c>
      <c r="D46" s="26">
        <v>191433.21000000002</v>
      </c>
      <c r="E46" s="70">
        <v>476160</v>
      </c>
      <c r="F46" s="26">
        <v>26237.83</v>
      </c>
      <c r="G46" s="26">
        <v>10282.450000000001</v>
      </c>
      <c r="H46" s="26">
        <f t="shared" si="0"/>
        <v>36520.28</v>
      </c>
      <c r="I46" s="70">
        <f t="shared" si="4"/>
        <v>7.6697496639784939</v>
      </c>
      <c r="J46" s="26">
        <f t="shared" si="1"/>
        <v>227953.49000000002</v>
      </c>
      <c r="K46" s="70">
        <f t="shared" si="5"/>
        <v>21.561667572283831</v>
      </c>
    </row>
    <row r="47" spans="1:11" ht="120.75" customHeight="1" x14ac:dyDescent="0.2">
      <c r="A47" s="27">
        <v>2509299</v>
      </c>
      <c r="B47" s="25" t="s">
        <v>67</v>
      </c>
      <c r="C47" s="26">
        <v>1046169.97</v>
      </c>
      <c r="D47" s="26">
        <v>196682.98</v>
      </c>
      <c r="E47" s="70">
        <v>499810</v>
      </c>
      <c r="F47" s="26">
        <v>28623.09</v>
      </c>
      <c r="G47" s="26">
        <v>10282.450000000001</v>
      </c>
      <c r="H47" s="26">
        <f t="shared" si="0"/>
        <v>38905.54</v>
      </c>
      <c r="I47" s="70">
        <f t="shared" si="4"/>
        <v>7.7840659450591216</v>
      </c>
      <c r="J47" s="26">
        <f t="shared" si="1"/>
        <v>235588.52000000002</v>
      </c>
      <c r="K47" s="70">
        <f t="shared" si="5"/>
        <v>22.519143806049033</v>
      </c>
    </row>
    <row r="48" spans="1:11" ht="120.75" customHeight="1" x14ac:dyDescent="0.2">
      <c r="A48" s="27">
        <v>2509300</v>
      </c>
      <c r="B48" s="25" t="s">
        <v>68</v>
      </c>
      <c r="C48" s="26">
        <v>597925.22</v>
      </c>
      <c r="D48" s="26">
        <v>123691.26999999999</v>
      </c>
      <c r="E48" s="70">
        <v>275671</v>
      </c>
      <c r="F48" s="26">
        <v>16696.8</v>
      </c>
      <c r="G48" s="26">
        <v>2571</v>
      </c>
      <c r="H48" s="26">
        <f t="shared" si="0"/>
        <v>19267.8</v>
      </c>
      <c r="I48" s="70">
        <f t="shared" si="4"/>
        <v>6.9894185460204374</v>
      </c>
      <c r="J48" s="26">
        <f t="shared" si="1"/>
        <v>142959.06999999998</v>
      </c>
      <c r="K48" s="70">
        <f t="shared" si="5"/>
        <v>23.909188844718738</v>
      </c>
    </row>
    <row r="49" spans="1:11" ht="120.75" customHeight="1" x14ac:dyDescent="0.2">
      <c r="A49" s="27">
        <v>2509303</v>
      </c>
      <c r="B49" s="25" t="s">
        <v>69</v>
      </c>
      <c r="C49" s="26">
        <v>1342670.84</v>
      </c>
      <c r="D49" s="26">
        <v>246011.41</v>
      </c>
      <c r="E49" s="70">
        <v>588254</v>
      </c>
      <c r="F49" s="26">
        <v>33393.61</v>
      </c>
      <c r="G49" s="26">
        <v>10282.450000000001</v>
      </c>
      <c r="H49" s="26">
        <f t="shared" si="0"/>
        <v>43676.06</v>
      </c>
      <c r="I49" s="70">
        <f t="shared" si="4"/>
        <v>7.4246940947277871</v>
      </c>
      <c r="J49" s="26">
        <f t="shared" si="1"/>
        <v>289687.46999999997</v>
      </c>
      <c r="K49" s="70">
        <f t="shared" si="5"/>
        <v>21.575464467523549</v>
      </c>
    </row>
    <row r="50" spans="1:11" ht="117.75" customHeight="1" x14ac:dyDescent="0.2">
      <c r="A50" s="27">
        <v>2509304</v>
      </c>
      <c r="B50" s="25" t="s">
        <v>70</v>
      </c>
      <c r="C50" s="26">
        <v>1123768.28</v>
      </c>
      <c r="D50" s="26">
        <v>145083.94</v>
      </c>
      <c r="E50" s="70">
        <v>565884</v>
      </c>
      <c r="F50" s="26">
        <v>19082.060000000001</v>
      </c>
      <c r="G50" s="26">
        <v>10282.450000000001</v>
      </c>
      <c r="H50" s="26">
        <f t="shared" si="0"/>
        <v>29364.510000000002</v>
      </c>
      <c r="I50" s="70">
        <f t="shared" si="4"/>
        <v>5.1891394702801286</v>
      </c>
      <c r="J50" s="26">
        <f t="shared" si="1"/>
        <v>174448.45</v>
      </c>
      <c r="K50" s="70">
        <f t="shared" si="5"/>
        <v>15.523525009978036</v>
      </c>
    </row>
    <row r="51" spans="1:11" ht="127.5" customHeight="1" x14ac:dyDescent="0.2">
      <c r="A51" s="27">
        <v>2509306</v>
      </c>
      <c r="B51" s="25" t="s">
        <v>71</v>
      </c>
      <c r="C51" s="26">
        <v>1228581.56</v>
      </c>
      <c r="D51" s="26">
        <v>208711.55</v>
      </c>
      <c r="E51" s="70">
        <v>567629</v>
      </c>
      <c r="F51" s="26">
        <v>28623.09</v>
      </c>
      <c r="G51" s="26">
        <v>12853.06</v>
      </c>
      <c r="H51" s="26">
        <f t="shared" si="0"/>
        <v>41476.15</v>
      </c>
      <c r="I51" s="70">
        <f t="shared" si="4"/>
        <v>7.3069117328395841</v>
      </c>
      <c r="J51" s="26">
        <f t="shared" si="1"/>
        <v>250187.69999999998</v>
      </c>
      <c r="K51" s="70">
        <f t="shared" si="5"/>
        <v>20.363947184751819</v>
      </c>
    </row>
    <row r="52" spans="1:11" ht="120.75" customHeight="1" x14ac:dyDescent="0.2">
      <c r="A52" s="27">
        <v>2509308</v>
      </c>
      <c r="B52" s="25" t="s">
        <v>72</v>
      </c>
      <c r="C52" s="26">
        <v>1135607.28</v>
      </c>
      <c r="D52" s="26">
        <v>192804.81</v>
      </c>
      <c r="E52" s="70">
        <v>533864</v>
      </c>
      <c r="F52" s="26">
        <v>26238</v>
      </c>
      <c r="G52" s="26">
        <v>15424</v>
      </c>
      <c r="H52" s="26">
        <f t="shared" si="0"/>
        <v>41662</v>
      </c>
      <c r="I52" s="70">
        <f t="shared" si="4"/>
        <v>7.8038601591416539</v>
      </c>
      <c r="J52" s="26">
        <f t="shared" si="1"/>
        <v>234466.81</v>
      </c>
      <c r="K52" s="70">
        <f t="shared" si="5"/>
        <v>20.646821672365469</v>
      </c>
    </row>
    <row r="53" spans="1:11" ht="118.5" customHeight="1" x14ac:dyDescent="0.2">
      <c r="A53" s="27">
        <v>2509309</v>
      </c>
      <c r="B53" s="25" t="s">
        <v>73</v>
      </c>
      <c r="C53" s="26">
        <v>1334790.57</v>
      </c>
      <c r="D53" s="26">
        <v>240132.28</v>
      </c>
      <c r="E53" s="70">
        <v>628034</v>
      </c>
      <c r="F53" s="26">
        <v>35779</v>
      </c>
      <c r="G53" s="26">
        <v>12853.05</v>
      </c>
      <c r="H53" s="26">
        <f t="shared" si="0"/>
        <v>48632.05</v>
      </c>
      <c r="I53" s="70">
        <f t="shared" si="4"/>
        <v>7.7435377702481079</v>
      </c>
      <c r="J53" s="26">
        <f t="shared" si="1"/>
        <v>288764.33</v>
      </c>
      <c r="K53" s="70">
        <f t="shared" si="5"/>
        <v>21.633680705430816</v>
      </c>
    </row>
    <row r="54" spans="1:11" ht="117" customHeight="1" x14ac:dyDescent="0.2">
      <c r="A54" s="27">
        <v>2509310</v>
      </c>
      <c r="B54" s="25" t="s">
        <v>74</v>
      </c>
      <c r="C54" s="26">
        <v>818563.15</v>
      </c>
      <c r="D54" s="26">
        <v>228732.77000000002</v>
      </c>
      <c r="E54" s="70">
        <v>314905</v>
      </c>
      <c r="F54" s="26">
        <v>31008.35</v>
      </c>
      <c r="G54" s="26"/>
      <c r="H54" s="26">
        <f t="shared" si="0"/>
        <v>31008.35</v>
      </c>
      <c r="I54" s="70">
        <f t="shared" si="4"/>
        <v>9.8468903320048895</v>
      </c>
      <c r="J54" s="26">
        <f t="shared" si="1"/>
        <v>259741.12000000002</v>
      </c>
      <c r="K54" s="70">
        <f t="shared" si="5"/>
        <v>31.731347789110714</v>
      </c>
    </row>
    <row r="55" spans="1:11" ht="115.5" customHeight="1" x14ac:dyDescent="0.2">
      <c r="A55" s="27">
        <v>2509312</v>
      </c>
      <c r="B55" s="25" t="s">
        <v>75</v>
      </c>
      <c r="C55" s="26">
        <v>1513476.06</v>
      </c>
      <c r="D55" s="26">
        <v>292910.74</v>
      </c>
      <c r="E55" s="70">
        <v>678227</v>
      </c>
      <c r="F55" s="26">
        <v>38164.120000000003</v>
      </c>
      <c r="G55" s="26">
        <v>12853.05</v>
      </c>
      <c r="H55" s="26">
        <f t="shared" si="0"/>
        <v>51017.17</v>
      </c>
      <c r="I55" s="70">
        <f t="shared" si="4"/>
        <v>7.5221378682948323</v>
      </c>
      <c r="J55" s="26">
        <f t="shared" si="1"/>
        <v>343927.91</v>
      </c>
      <c r="K55" s="70">
        <f t="shared" si="5"/>
        <v>22.724370678185682</v>
      </c>
    </row>
    <row r="56" spans="1:11" ht="128.25" customHeight="1" x14ac:dyDescent="0.2">
      <c r="A56" s="27">
        <v>2509313</v>
      </c>
      <c r="B56" s="25" t="s">
        <v>76</v>
      </c>
      <c r="C56" s="26">
        <v>980314.29</v>
      </c>
      <c r="D56" s="26">
        <v>187083.13</v>
      </c>
      <c r="E56" s="70">
        <v>429791</v>
      </c>
      <c r="F56" s="26">
        <v>28623.09</v>
      </c>
      <c r="G56" s="26">
        <v>10282.44</v>
      </c>
      <c r="H56" s="26">
        <f t="shared" si="0"/>
        <v>38905.53</v>
      </c>
      <c r="I56" s="70">
        <f t="shared" si="4"/>
        <v>9.0521974634182669</v>
      </c>
      <c r="J56" s="26">
        <f t="shared" si="1"/>
        <v>225988.66</v>
      </c>
      <c r="K56" s="70">
        <f t="shared" si="5"/>
        <v>23.052674260210978</v>
      </c>
    </row>
    <row r="57" spans="1:11" ht="114.75" customHeight="1" x14ac:dyDescent="0.2">
      <c r="A57" s="27">
        <v>2509315</v>
      </c>
      <c r="B57" s="25" t="s">
        <v>77</v>
      </c>
      <c r="C57" s="26">
        <v>772356.56</v>
      </c>
      <c r="D57" s="26">
        <v>166476.94999999998</v>
      </c>
      <c r="E57" s="70">
        <v>316521</v>
      </c>
      <c r="F57" s="26">
        <v>21467.32</v>
      </c>
      <c r="G57" s="110"/>
      <c r="H57" s="110">
        <f t="shared" si="0"/>
        <v>21467.32</v>
      </c>
      <c r="I57" s="70">
        <f t="shared" si="4"/>
        <v>6.7822735300343417</v>
      </c>
      <c r="J57" s="26">
        <f t="shared" si="1"/>
        <v>187944.27</v>
      </c>
      <c r="K57" s="70">
        <f t="shared" si="5"/>
        <v>24.333873722779018</v>
      </c>
    </row>
    <row r="58" spans="1:11" ht="129" customHeight="1" x14ac:dyDescent="0.2">
      <c r="A58" s="27">
        <v>2509316</v>
      </c>
      <c r="B58" s="25" t="s">
        <v>78</v>
      </c>
      <c r="C58" s="26">
        <v>1148906.74</v>
      </c>
      <c r="D58" s="26">
        <v>160990.82</v>
      </c>
      <c r="E58" s="70">
        <v>528633</v>
      </c>
      <c r="F58" s="26">
        <v>21467.32</v>
      </c>
      <c r="G58" s="26">
        <v>12853.05</v>
      </c>
      <c r="H58" s="26">
        <f t="shared" si="0"/>
        <v>34320.369999999995</v>
      </c>
      <c r="I58" s="70">
        <f t="shared" si="4"/>
        <v>6.4922867093049419</v>
      </c>
      <c r="J58" s="26">
        <f t="shared" si="1"/>
        <v>195311.19</v>
      </c>
      <c r="K58" s="70">
        <f t="shared" si="5"/>
        <v>16.999742729335889</v>
      </c>
    </row>
    <row r="59" spans="1:11" ht="132" customHeight="1" x14ac:dyDescent="0.2">
      <c r="A59" s="27">
        <v>2509318</v>
      </c>
      <c r="B59" s="25" t="s">
        <v>79</v>
      </c>
      <c r="C59" s="26">
        <v>1515392.51</v>
      </c>
      <c r="D59" s="26">
        <v>276611.03000000003</v>
      </c>
      <c r="E59" s="70">
        <v>678708</v>
      </c>
      <c r="F59" s="26">
        <v>38164.120000000003</v>
      </c>
      <c r="G59" s="26">
        <v>12853.05</v>
      </c>
      <c r="H59" s="26">
        <f t="shared" si="0"/>
        <v>51017.17</v>
      </c>
      <c r="I59" s="70">
        <f t="shared" si="4"/>
        <v>7.5168069331730285</v>
      </c>
      <c r="J59" s="26">
        <f t="shared" si="1"/>
        <v>327628.2</v>
      </c>
      <c r="K59" s="70">
        <f t="shared" si="5"/>
        <v>21.620022392746286</v>
      </c>
    </row>
    <row r="60" spans="1:11" ht="107.25" customHeight="1" x14ac:dyDescent="0.2">
      <c r="A60" s="27">
        <v>2509322</v>
      </c>
      <c r="B60" s="25" t="s">
        <v>80</v>
      </c>
      <c r="C60" s="26">
        <v>1222763.49</v>
      </c>
      <c r="D60" s="26">
        <v>207340.12</v>
      </c>
      <c r="E60" s="70">
        <v>563952</v>
      </c>
      <c r="F60" s="26">
        <v>28623.09</v>
      </c>
      <c r="G60" s="26">
        <v>15424</v>
      </c>
      <c r="H60" s="26">
        <f t="shared" si="0"/>
        <v>44047.09</v>
      </c>
      <c r="I60" s="70">
        <f t="shared" si="4"/>
        <v>7.8104324481516141</v>
      </c>
      <c r="J60" s="26">
        <f t="shared" si="1"/>
        <v>251387.21</v>
      </c>
      <c r="K60" s="70">
        <f t="shared" si="5"/>
        <v>20.55893981590831</v>
      </c>
    </row>
    <row r="61" spans="1:11" ht="118.5" customHeight="1" x14ac:dyDescent="0.2">
      <c r="A61" s="122">
        <v>2509329</v>
      </c>
      <c r="B61" s="25" t="s">
        <v>81</v>
      </c>
      <c r="C61" s="26">
        <v>1535023.82</v>
      </c>
      <c r="D61" s="26">
        <v>215568.71</v>
      </c>
      <c r="E61" s="70">
        <v>727305</v>
      </c>
      <c r="F61" s="26">
        <v>28623</v>
      </c>
      <c r="G61" s="26">
        <v>17994.28</v>
      </c>
      <c r="H61" s="26">
        <f t="shared" si="0"/>
        <v>46617.279999999999</v>
      </c>
      <c r="I61" s="70">
        <f t="shared" si="4"/>
        <v>6.4095915743738869</v>
      </c>
      <c r="J61" s="26">
        <f t="shared" si="1"/>
        <v>262185.99</v>
      </c>
      <c r="K61" s="70">
        <f t="shared" si="5"/>
        <v>17.080255471214773</v>
      </c>
    </row>
    <row r="62" spans="1:11" ht="114" customHeight="1" x14ac:dyDescent="0.2">
      <c r="A62" s="122">
        <v>2509332</v>
      </c>
      <c r="B62" s="25" t="s">
        <v>82</v>
      </c>
      <c r="C62" s="26">
        <v>824308.69</v>
      </c>
      <c r="D62" s="26">
        <v>230103.71000000002</v>
      </c>
      <c r="E62" s="70">
        <v>300152</v>
      </c>
      <c r="F62" s="26">
        <v>31008.35</v>
      </c>
      <c r="G62" s="26"/>
      <c r="H62" s="26">
        <f t="shared" si="0"/>
        <v>31008.35</v>
      </c>
      <c r="I62" s="70">
        <f t="shared" si="4"/>
        <v>10.330882352941176</v>
      </c>
      <c r="J62" s="26">
        <f t="shared" si="1"/>
        <v>261112.06000000003</v>
      </c>
      <c r="K62" s="70">
        <f t="shared" si="5"/>
        <v>31.676490029481556</v>
      </c>
    </row>
    <row r="63" spans="1:11" ht="116.25" customHeight="1" x14ac:dyDescent="0.2">
      <c r="A63" s="27">
        <v>2509337</v>
      </c>
      <c r="B63" s="25" t="s">
        <v>83</v>
      </c>
      <c r="C63" s="26">
        <v>1897420.93</v>
      </c>
      <c r="D63" s="26">
        <v>352187.39</v>
      </c>
      <c r="E63" s="70">
        <v>849250</v>
      </c>
      <c r="F63" s="26">
        <v>50090</v>
      </c>
      <c r="G63" s="26">
        <v>17994.28</v>
      </c>
      <c r="H63" s="26">
        <f t="shared" si="0"/>
        <v>68084.28</v>
      </c>
      <c r="I63" s="70">
        <f t="shared" si="4"/>
        <v>8.016989108036503</v>
      </c>
      <c r="J63" s="26">
        <f t="shared" si="1"/>
        <v>420271.67000000004</v>
      </c>
      <c r="K63" s="70">
        <f t="shared" si="5"/>
        <v>22.149627600028637</v>
      </c>
    </row>
    <row r="64" spans="1:11" ht="116.25" customHeight="1" x14ac:dyDescent="0.2">
      <c r="A64" s="27">
        <v>2509338</v>
      </c>
      <c r="B64" s="25" t="s">
        <v>84</v>
      </c>
      <c r="C64" s="26">
        <v>1115563.02</v>
      </c>
      <c r="D64" s="26">
        <v>196919.1</v>
      </c>
      <c r="E64" s="70">
        <v>536989</v>
      </c>
      <c r="F64" s="26">
        <v>26238</v>
      </c>
      <c r="G64" s="26">
        <v>10282.44</v>
      </c>
      <c r="H64" s="26">
        <f t="shared" si="0"/>
        <v>36520.44</v>
      </c>
      <c r="I64" s="70">
        <f t="shared" si="4"/>
        <v>6.8009661277977758</v>
      </c>
      <c r="J64" s="26">
        <f t="shared" si="1"/>
        <v>233439.54</v>
      </c>
      <c r="K64" s="70">
        <f t="shared" si="5"/>
        <v>20.925715160403939</v>
      </c>
    </row>
    <row r="65" spans="1:11" ht="118.5" customHeight="1" x14ac:dyDescent="0.2">
      <c r="A65" s="27">
        <v>2509339</v>
      </c>
      <c r="B65" s="25" t="s">
        <v>85</v>
      </c>
      <c r="C65" s="26">
        <v>1211400.43</v>
      </c>
      <c r="D65" s="26">
        <v>247382.84</v>
      </c>
      <c r="E65" s="70">
        <v>540929</v>
      </c>
      <c r="F65" s="26">
        <v>33394</v>
      </c>
      <c r="G65" s="26">
        <v>12853.05</v>
      </c>
      <c r="H65" s="26">
        <f t="shared" si="0"/>
        <v>46247.05</v>
      </c>
      <c r="I65" s="70">
        <f t="shared" si="4"/>
        <v>8.5495601086279347</v>
      </c>
      <c r="J65" s="26">
        <f t="shared" si="1"/>
        <v>293629.89</v>
      </c>
      <c r="K65" s="70">
        <f t="shared" si="5"/>
        <v>24.238879459535941</v>
      </c>
    </row>
    <row r="66" spans="1:11" ht="131.25" customHeight="1" x14ac:dyDescent="0.2">
      <c r="A66" s="27">
        <v>2509340</v>
      </c>
      <c r="B66" s="25" t="s">
        <v>86</v>
      </c>
      <c r="C66" s="26">
        <v>1251633.69</v>
      </c>
      <c r="D66" s="26">
        <v>116834.12</v>
      </c>
      <c r="E66" s="70">
        <v>645519</v>
      </c>
      <c r="F66" s="26">
        <v>16697</v>
      </c>
      <c r="G66" s="26">
        <v>17994.28</v>
      </c>
      <c r="H66" s="26">
        <f t="shared" si="0"/>
        <v>34691.279999999999</v>
      </c>
      <c r="I66" s="70">
        <f t="shared" si="4"/>
        <v>5.3741686921686274</v>
      </c>
      <c r="J66" s="26">
        <f t="shared" si="1"/>
        <v>151525.4</v>
      </c>
      <c r="K66" s="70">
        <f t="shared" si="5"/>
        <v>12.106209764935297</v>
      </c>
    </row>
    <row r="67" spans="1:11" ht="141.75" customHeight="1" x14ac:dyDescent="0.2">
      <c r="A67" s="27">
        <v>2509341</v>
      </c>
      <c r="B67" s="25" t="s">
        <v>87</v>
      </c>
      <c r="C67" s="26">
        <v>1171879.8999999999</v>
      </c>
      <c r="D67" s="26">
        <v>119576.97999999998</v>
      </c>
      <c r="E67" s="70">
        <v>613760</v>
      </c>
      <c r="F67" s="26">
        <v>16697</v>
      </c>
      <c r="G67" s="26">
        <v>17994.28</v>
      </c>
      <c r="H67" s="26">
        <f t="shared" si="0"/>
        <v>34691.279999999999</v>
      </c>
      <c r="I67" s="70">
        <f t="shared" si="4"/>
        <v>5.6522549530761204</v>
      </c>
      <c r="J67" s="26">
        <f t="shared" si="1"/>
        <v>154268.25999999998</v>
      </c>
      <c r="K67" s="70">
        <f t="shared" si="5"/>
        <v>13.164169809551302</v>
      </c>
    </row>
    <row r="68" spans="1:11" ht="143.25" customHeight="1" x14ac:dyDescent="0.2">
      <c r="A68" s="27">
        <v>2509342</v>
      </c>
      <c r="B68" s="25" t="s">
        <v>88</v>
      </c>
      <c r="C68" s="26">
        <v>1316599.1399999999</v>
      </c>
      <c r="D68" s="26">
        <v>181833.44</v>
      </c>
      <c r="E68" s="70">
        <v>659070</v>
      </c>
      <c r="F68" s="26">
        <v>26238</v>
      </c>
      <c r="G68" s="26">
        <v>17994.28</v>
      </c>
      <c r="H68" s="26">
        <f t="shared" si="0"/>
        <v>44232.28</v>
      </c>
      <c r="I68" s="70">
        <f t="shared" si="4"/>
        <v>6.7113174624850167</v>
      </c>
      <c r="J68" s="26">
        <f t="shared" si="1"/>
        <v>226065.72</v>
      </c>
      <c r="K68" s="70">
        <f t="shared" si="5"/>
        <v>17.170428958354023</v>
      </c>
    </row>
    <row r="69" spans="1:11" ht="115.5" customHeight="1" x14ac:dyDescent="0.2">
      <c r="A69" s="27">
        <v>2509343</v>
      </c>
      <c r="B69" s="25" t="s">
        <v>89</v>
      </c>
      <c r="C69" s="26">
        <v>1570481.22</v>
      </c>
      <c r="D69" s="26">
        <v>222425.40999999997</v>
      </c>
      <c r="E69" s="70">
        <v>732412</v>
      </c>
      <c r="F69" s="26">
        <v>28623</v>
      </c>
      <c r="G69" s="26">
        <v>17994.28</v>
      </c>
      <c r="H69" s="26">
        <f t="shared" si="0"/>
        <v>46617.279999999999</v>
      </c>
      <c r="I69" s="70">
        <f t="shared" si="4"/>
        <v>6.3648984451374364</v>
      </c>
      <c r="J69" s="26">
        <f t="shared" si="1"/>
        <v>269042.68999999994</v>
      </c>
      <c r="K69" s="70">
        <f t="shared" si="5"/>
        <v>17.13122618556368</v>
      </c>
    </row>
    <row r="70" spans="1:11" ht="120.75" customHeight="1" x14ac:dyDescent="0.2">
      <c r="A70" s="27">
        <v>2509351</v>
      </c>
      <c r="B70" s="25" t="s">
        <v>90</v>
      </c>
      <c r="C70" s="26">
        <v>1057267.33</v>
      </c>
      <c r="D70" s="26">
        <v>235589.79</v>
      </c>
      <c r="E70" s="70">
        <v>394382</v>
      </c>
      <c r="F70" s="26">
        <v>31008</v>
      </c>
      <c r="G70" s="26"/>
      <c r="H70" s="26">
        <f t="shared" si="0"/>
        <v>31008</v>
      </c>
      <c r="I70" s="70">
        <f t="shared" si="4"/>
        <v>7.8624277984289339</v>
      </c>
      <c r="J70" s="26">
        <f t="shared" si="1"/>
        <v>266597.79000000004</v>
      </c>
      <c r="K70" s="70">
        <f t="shared" si="5"/>
        <v>25.215740847681356</v>
      </c>
    </row>
    <row r="71" spans="1:11" ht="127.5" customHeight="1" x14ac:dyDescent="0.2">
      <c r="A71" s="27">
        <v>2509352</v>
      </c>
      <c r="B71" s="25" t="s">
        <v>91</v>
      </c>
      <c r="C71" s="26">
        <v>1097181.0900000001</v>
      </c>
      <c r="D71" s="26">
        <v>212825.84</v>
      </c>
      <c r="E71" s="70">
        <v>491068</v>
      </c>
      <c r="F71" s="26">
        <v>28623</v>
      </c>
      <c r="G71" s="26">
        <v>12853.05</v>
      </c>
      <c r="H71" s="26">
        <f t="shared" ref="H71:H134" si="9">SUM(F71:G71)</f>
        <v>41476.050000000003</v>
      </c>
      <c r="I71" s="70">
        <f t="shared" si="4"/>
        <v>8.4460909690714931</v>
      </c>
      <c r="J71" s="26">
        <f t="shared" si="1"/>
        <v>254301.89</v>
      </c>
      <c r="K71" s="70">
        <f t="shared" si="5"/>
        <v>23.177749992027298</v>
      </c>
    </row>
    <row r="72" spans="1:11" ht="127.5" customHeight="1" x14ac:dyDescent="0.2">
      <c r="A72" s="27">
        <v>2509354</v>
      </c>
      <c r="B72" s="25" t="s">
        <v>92</v>
      </c>
      <c r="C72" s="26">
        <v>965061.62</v>
      </c>
      <c r="D72" s="26">
        <v>228732.77000000002</v>
      </c>
      <c r="E72" s="70">
        <v>368797</v>
      </c>
      <c r="F72" s="26">
        <v>31008</v>
      </c>
      <c r="G72" s="26"/>
      <c r="H72" s="26">
        <f t="shared" si="9"/>
        <v>31008</v>
      </c>
      <c r="I72" s="70">
        <f t="shared" si="4"/>
        <v>8.4078775044265548</v>
      </c>
      <c r="J72" s="26">
        <f t="shared" si="1"/>
        <v>259740.77000000002</v>
      </c>
      <c r="K72" s="70">
        <f t="shared" si="5"/>
        <v>26.914423350500666</v>
      </c>
    </row>
    <row r="73" spans="1:11" ht="120.75" customHeight="1" x14ac:dyDescent="0.2">
      <c r="A73" s="27">
        <v>2509355</v>
      </c>
      <c r="B73" s="25" t="s">
        <v>93</v>
      </c>
      <c r="C73" s="26">
        <v>1550483.62</v>
      </c>
      <c r="D73" s="26">
        <v>231475.64</v>
      </c>
      <c r="E73" s="70">
        <v>726834</v>
      </c>
      <c r="F73" s="26">
        <v>31008</v>
      </c>
      <c r="G73" s="26">
        <v>17994.28</v>
      </c>
      <c r="H73" s="26">
        <f t="shared" si="9"/>
        <v>49002.28</v>
      </c>
      <c r="I73" s="70">
        <f t="shared" si="4"/>
        <v>6.7418805394354138</v>
      </c>
      <c r="J73" s="26">
        <f t="shared" si="1"/>
        <v>280477.92000000004</v>
      </c>
      <c r="K73" s="70">
        <f t="shared" si="5"/>
        <v>18.089705455901559</v>
      </c>
    </row>
    <row r="74" spans="1:11" ht="120.75" customHeight="1" x14ac:dyDescent="0.2">
      <c r="A74" s="27">
        <v>2509360</v>
      </c>
      <c r="B74" s="25" t="s">
        <v>94</v>
      </c>
      <c r="C74" s="26">
        <v>1112268.1399999999</v>
      </c>
      <c r="D74" s="26">
        <v>212432.97999999998</v>
      </c>
      <c r="E74" s="70">
        <v>473120</v>
      </c>
      <c r="F74" s="26">
        <v>31008</v>
      </c>
      <c r="G74" s="26">
        <v>10282</v>
      </c>
      <c r="H74" s="26">
        <f t="shared" si="9"/>
        <v>41290</v>
      </c>
      <c r="I74" s="70">
        <f t="shared" si="4"/>
        <v>8.72717281028069</v>
      </c>
      <c r="J74" s="26">
        <f t="shared" si="1"/>
        <v>253722.97999999998</v>
      </c>
      <c r="K74" s="70">
        <f t="shared" si="5"/>
        <v>22.811314185444527</v>
      </c>
    </row>
    <row r="75" spans="1:11" ht="118.5" customHeight="1" x14ac:dyDescent="0.2">
      <c r="A75" s="27">
        <v>2509361</v>
      </c>
      <c r="B75" s="25" t="s">
        <v>95</v>
      </c>
      <c r="C75" s="26">
        <v>1408427.46</v>
      </c>
      <c r="D75" s="26">
        <v>225989.71000000002</v>
      </c>
      <c r="E75" s="70">
        <v>655273</v>
      </c>
      <c r="F75" s="26">
        <v>31008</v>
      </c>
      <c r="G75" s="26">
        <v>17994</v>
      </c>
      <c r="H75" s="26">
        <f t="shared" si="9"/>
        <v>49002</v>
      </c>
      <c r="I75" s="70">
        <f t="shared" si="4"/>
        <v>7.4781045457389519</v>
      </c>
      <c r="J75" s="26">
        <f t="shared" si="1"/>
        <v>274991.71000000002</v>
      </c>
      <c r="K75" s="70">
        <f t="shared" si="5"/>
        <v>19.524733634489067</v>
      </c>
    </row>
    <row r="76" spans="1:11" ht="121.5" customHeight="1" x14ac:dyDescent="0.2">
      <c r="A76" s="27">
        <v>2509366</v>
      </c>
      <c r="B76" s="25" t="s">
        <v>96</v>
      </c>
      <c r="C76" s="26">
        <v>1638745.96</v>
      </c>
      <c r="D76" s="26">
        <v>361788.06</v>
      </c>
      <c r="E76" s="70">
        <v>694831</v>
      </c>
      <c r="F76" s="26">
        <v>50090</v>
      </c>
      <c r="G76" s="26">
        <v>12853</v>
      </c>
      <c r="H76" s="26">
        <f t="shared" si="9"/>
        <v>62943</v>
      </c>
      <c r="I76" s="70">
        <f t="shared" si="4"/>
        <v>9.0587495376573575</v>
      </c>
      <c r="J76" s="26">
        <f t="shared" si="1"/>
        <v>424731.06</v>
      </c>
      <c r="K76" s="70">
        <f t="shared" si="5"/>
        <v>25.91805382696413</v>
      </c>
    </row>
    <row r="77" spans="1:11" ht="127.5" customHeight="1" x14ac:dyDescent="0.2">
      <c r="A77" s="27">
        <v>2509371</v>
      </c>
      <c r="B77" s="25" t="s">
        <v>97</v>
      </c>
      <c r="C77" s="26">
        <v>1696416.56</v>
      </c>
      <c r="D77" s="26">
        <v>234218.42</v>
      </c>
      <c r="E77" s="70">
        <v>790158</v>
      </c>
      <c r="F77" s="26">
        <v>31008</v>
      </c>
      <c r="G77" s="26">
        <v>17994</v>
      </c>
      <c r="H77" s="26">
        <f t="shared" si="9"/>
        <v>49002</v>
      </c>
      <c r="I77" s="70">
        <f t="shared" si="4"/>
        <v>6.201544501226337</v>
      </c>
      <c r="J77" s="26">
        <f t="shared" si="1"/>
        <v>283220.42000000004</v>
      </c>
      <c r="K77" s="70">
        <f t="shared" si="5"/>
        <v>16.695216651268723</v>
      </c>
    </row>
    <row r="78" spans="1:11" ht="120.75" customHeight="1" x14ac:dyDescent="0.2">
      <c r="A78" s="27">
        <v>2509380</v>
      </c>
      <c r="B78" s="25" t="s">
        <v>98</v>
      </c>
      <c r="C78" s="26">
        <v>1358144.74</v>
      </c>
      <c r="D78" s="26">
        <v>224618.40000000002</v>
      </c>
      <c r="E78" s="70">
        <v>629310</v>
      </c>
      <c r="F78" s="26">
        <v>31008</v>
      </c>
      <c r="G78" s="26">
        <v>17994</v>
      </c>
      <c r="H78" s="26">
        <f t="shared" si="9"/>
        <v>49002</v>
      </c>
      <c r="I78" s="70">
        <f t="shared" si="4"/>
        <v>7.7866234447251745</v>
      </c>
      <c r="J78" s="26">
        <f t="shared" si="1"/>
        <v>273620.40000000002</v>
      </c>
      <c r="K78" s="70">
        <f t="shared" si="5"/>
        <v>20.146630321595918</v>
      </c>
    </row>
    <row r="79" spans="1:11" ht="115.5" customHeight="1" x14ac:dyDescent="0.2">
      <c r="A79" s="27">
        <v>2509386</v>
      </c>
      <c r="B79" s="25" t="s">
        <v>99</v>
      </c>
      <c r="C79" s="26">
        <v>1723106.54</v>
      </c>
      <c r="D79" s="26">
        <v>218311.12</v>
      </c>
      <c r="E79" s="70">
        <v>794575</v>
      </c>
      <c r="F79" s="26">
        <v>28623</v>
      </c>
      <c r="G79" s="26">
        <v>15424</v>
      </c>
      <c r="H79" s="26">
        <f t="shared" si="9"/>
        <v>44047</v>
      </c>
      <c r="I79" s="70">
        <f t="shared" si="4"/>
        <v>5.5434666331057487</v>
      </c>
      <c r="J79" s="26">
        <f t="shared" si="1"/>
        <v>262358.12</v>
      </c>
      <c r="K79" s="70">
        <f t="shared" si="5"/>
        <v>15.225879184464125</v>
      </c>
    </row>
    <row r="80" spans="1:11" ht="117.75" customHeight="1" x14ac:dyDescent="0.2">
      <c r="A80" s="27">
        <v>2509395</v>
      </c>
      <c r="B80" s="25" t="s">
        <v>100</v>
      </c>
      <c r="C80" s="26">
        <v>1559154.86</v>
      </c>
      <c r="D80" s="26">
        <v>262075.16999999998</v>
      </c>
      <c r="E80" s="70">
        <v>691391</v>
      </c>
      <c r="F80" s="26">
        <v>35779</v>
      </c>
      <c r="G80" s="26">
        <v>12853</v>
      </c>
      <c r="H80" s="26">
        <f t="shared" si="9"/>
        <v>48632</v>
      </c>
      <c r="I80" s="70">
        <f t="shared" si="4"/>
        <v>7.0339359349485315</v>
      </c>
      <c r="J80" s="26">
        <f t="shared" si="1"/>
        <v>310707.17</v>
      </c>
      <c r="K80" s="70">
        <f t="shared" si="5"/>
        <v>19.927922361733842</v>
      </c>
    </row>
    <row r="81" spans="1:11" ht="107.25" customHeight="1" x14ac:dyDescent="0.2">
      <c r="A81" s="27">
        <v>2509397</v>
      </c>
      <c r="B81" s="25" t="s">
        <v>101</v>
      </c>
      <c r="C81" s="26">
        <v>1064134.5</v>
      </c>
      <c r="D81" s="26">
        <v>200639.88</v>
      </c>
      <c r="E81" s="70">
        <v>479801</v>
      </c>
      <c r="F81" s="26">
        <v>28623</v>
      </c>
      <c r="G81" s="26">
        <v>10282</v>
      </c>
      <c r="H81" s="26">
        <f t="shared" si="9"/>
        <v>38905</v>
      </c>
      <c r="I81" s="70">
        <f t="shared" si="4"/>
        <v>8.108570011317191</v>
      </c>
      <c r="J81" s="26">
        <f t="shared" si="1"/>
        <v>239544.88</v>
      </c>
      <c r="K81" s="70">
        <f t="shared" si="5"/>
        <v>22.510770959873966</v>
      </c>
    </row>
    <row r="82" spans="1:11" ht="107.25" customHeight="1" x14ac:dyDescent="0.2">
      <c r="A82" s="27">
        <v>2509403</v>
      </c>
      <c r="B82" s="25" t="s">
        <v>102</v>
      </c>
      <c r="C82" s="26">
        <v>1097498.46</v>
      </c>
      <c r="D82" s="26">
        <v>227361.26</v>
      </c>
      <c r="E82" s="70">
        <v>505443</v>
      </c>
      <c r="F82" s="26">
        <v>31008</v>
      </c>
      <c r="G82" s="26">
        <v>10282</v>
      </c>
      <c r="H82" s="26">
        <f t="shared" si="9"/>
        <v>41290</v>
      </c>
      <c r="I82" s="70">
        <f t="shared" si="4"/>
        <v>8.1690714877839827</v>
      </c>
      <c r="J82" s="26">
        <f t="shared" si="1"/>
        <v>268651.26</v>
      </c>
      <c r="K82" s="70">
        <f t="shared" si="5"/>
        <v>24.478509063238231</v>
      </c>
    </row>
    <row r="83" spans="1:11" ht="117" customHeight="1" x14ac:dyDescent="0.2">
      <c r="A83" s="27">
        <v>2509405</v>
      </c>
      <c r="B83" s="25" t="s">
        <v>103</v>
      </c>
      <c r="C83" s="26">
        <v>908165.32</v>
      </c>
      <c r="D83" s="26">
        <v>182383.24</v>
      </c>
      <c r="E83" s="70">
        <v>352817</v>
      </c>
      <c r="F83" s="26">
        <v>23853</v>
      </c>
      <c r="G83" s="26"/>
      <c r="H83" s="26">
        <f t="shared" si="9"/>
        <v>23853</v>
      </c>
      <c r="I83" s="70">
        <f t="shared" si="4"/>
        <v>6.7607286496965848</v>
      </c>
      <c r="J83" s="26">
        <f t="shared" si="1"/>
        <v>206236.24</v>
      </c>
      <c r="K83" s="70">
        <f t="shared" si="5"/>
        <v>22.709107632517835</v>
      </c>
    </row>
    <row r="84" spans="1:11" ht="119.25" customHeight="1" x14ac:dyDescent="0.2">
      <c r="A84" s="27">
        <v>2509408</v>
      </c>
      <c r="B84" s="25" t="s">
        <v>104</v>
      </c>
      <c r="C84" s="26">
        <v>1372488.19</v>
      </c>
      <c r="D84" s="26">
        <v>248753.84</v>
      </c>
      <c r="E84" s="70">
        <v>586235</v>
      </c>
      <c r="F84" s="26">
        <v>33394</v>
      </c>
      <c r="G84" s="26">
        <v>15424</v>
      </c>
      <c r="H84" s="26">
        <f t="shared" si="9"/>
        <v>48818</v>
      </c>
      <c r="I84" s="70">
        <f t="shared" si="4"/>
        <v>8.3273772463261313</v>
      </c>
      <c r="J84" s="26">
        <f t="shared" si="1"/>
        <v>297571.83999999997</v>
      </c>
      <c r="K84" s="70">
        <f t="shared" si="5"/>
        <v>21.681194939826764</v>
      </c>
    </row>
    <row r="85" spans="1:11" ht="105.75" customHeight="1" x14ac:dyDescent="0.2">
      <c r="A85" s="27">
        <v>2509412</v>
      </c>
      <c r="B85" s="25" t="s">
        <v>105</v>
      </c>
      <c r="C85" s="26">
        <v>1265323.1100000001</v>
      </c>
      <c r="D85" s="26">
        <v>190062.44</v>
      </c>
      <c r="E85" s="70">
        <v>616139</v>
      </c>
      <c r="F85" s="26">
        <v>26238</v>
      </c>
      <c r="G85" s="26">
        <v>15424</v>
      </c>
      <c r="H85" s="26">
        <f t="shared" si="9"/>
        <v>41662</v>
      </c>
      <c r="I85" s="70">
        <f t="shared" si="4"/>
        <v>6.7617858957150903</v>
      </c>
      <c r="J85" s="26">
        <f t="shared" si="1"/>
        <v>231724.44</v>
      </c>
      <c r="K85" s="70">
        <f t="shared" si="5"/>
        <v>18.313459871921566</v>
      </c>
    </row>
    <row r="86" spans="1:11" ht="108.75" customHeight="1" x14ac:dyDescent="0.2">
      <c r="A86" s="27">
        <v>2509419</v>
      </c>
      <c r="B86" s="25" t="s">
        <v>106</v>
      </c>
      <c r="C86" s="26">
        <v>1233551.08</v>
      </c>
      <c r="D86" s="26">
        <v>172783.31</v>
      </c>
      <c r="E86" s="70">
        <v>613382</v>
      </c>
      <c r="F86" s="26">
        <v>23853</v>
      </c>
      <c r="G86" s="26">
        <v>12853</v>
      </c>
      <c r="H86" s="26">
        <f t="shared" si="9"/>
        <v>36706</v>
      </c>
      <c r="I86" s="70">
        <f t="shared" si="4"/>
        <v>5.9841990798556202</v>
      </c>
      <c r="J86" s="26">
        <f t="shared" si="1"/>
        <v>209489.31</v>
      </c>
      <c r="K86" s="70">
        <f t="shared" si="5"/>
        <v>16.982621424967665</v>
      </c>
    </row>
    <row r="87" spans="1:11" ht="114" customHeight="1" x14ac:dyDescent="0.2">
      <c r="A87" s="27">
        <v>2509420</v>
      </c>
      <c r="B87" s="25" t="s">
        <v>107</v>
      </c>
      <c r="C87" s="26">
        <v>654138.87</v>
      </c>
      <c r="D87" s="26">
        <v>139598.04999999999</v>
      </c>
      <c r="E87" s="70">
        <v>307324</v>
      </c>
      <c r="F87" s="26">
        <v>19082</v>
      </c>
      <c r="G87" s="26">
        <v>7712</v>
      </c>
      <c r="H87" s="26">
        <f t="shared" si="9"/>
        <v>26794</v>
      </c>
      <c r="I87" s="70">
        <f t="shared" si="4"/>
        <v>8.7184860277752474</v>
      </c>
      <c r="J87" s="26">
        <f t="shared" si="1"/>
        <v>166392.04999999999</v>
      </c>
      <c r="K87" s="70">
        <f t="shared" si="5"/>
        <v>25.436808242262074</v>
      </c>
    </row>
    <row r="88" spans="1:11" ht="120" customHeight="1" x14ac:dyDescent="0.2">
      <c r="A88" s="27">
        <v>2509423</v>
      </c>
      <c r="B88" s="25" t="s">
        <v>108</v>
      </c>
      <c r="C88" s="26">
        <v>1411704.71</v>
      </c>
      <c r="D88" s="26">
        <v>279196.09999999998</v>
      </c>
      <c r="E88" s="70">
        <v>627849</v>
      </c>
      <c r="F88" s="26">
        <v>38164</v>
      </c>
      <c r="G88" s="26">
        <v>10282</v>
      </c>
      <c r="H88" s="26">
        <f t="shared" si="9"/>
        <v>48446</v>
      </c>
      <c r="I88" s="70">
        <f t="shared" si="4"/>
        <v>7.7161865352975001</v>
      </c>
      <c r="J88" s="26">
        <f t="shared" si="1"/>
        <v>327642.09999999998</v>
      </c>
      <c r="K88" s="70">
        <f t="shared" si="5"/>
        <v>23.208968396797371</v>
      </c>
    </row>
    <row r="89" spans="1:11" ht="127.5" customHeight="1" x14ac:dyDescent="0.2">
      <c r="A89" s="27">
        <v>2509431</v>
      </c>
      <c r="B89" s="25" t="s">
        <v>109</v>
      </c>
      <c r="C89" s="26">
        <v>1444758.03</v>
      </c>
      <c r="D89" s="26">
        <v>203540.19</v>
      </c>
      <c r="E89" s="70">
        <v>668665</v>
      </c>
      <c r="F89" s="26">
        <v>28623</v>
      </c>
      <c r="G89" s="26">
        <v>15424</v>
      </c>
      <c r="H89" s="26">
        <f t="shared" si="9"/>
        <v>44047</v>
      </c>
      <c r="I89" s="70">
        <f t="shared" si="4"/>
        <v>6.5873045545975941</v>
      </c>
      <c r="J89" s="26">
        <f t="shared" si="1"/>
        <v>247587.19</v>
      </c>
      <c r="K89" s="70">
        <f t="shared" si="5"/>
        <v>17.136931227161963</v>
      </c>
    </row>
    <row r="90" spans="1:11" ht="127.5" customHeight="1" x14ac:dyDescent="0.2">
      <c r="A90" s="27">
        <v>2509436</v>
      </c>
      <c r="B90" s="25" t="s">
        <v>110</v>
      </c>
      <c r="C90" s="26">
        <v>1218850.22</v>
      </c>
      <c r="D90" s="26">
        <v>179247.75</v>
      </c>
      <c r="E90" s="70">
        <v>568751</v>
      </c>
      <c r="F90" s="26">
        <v>26238</v>
      </c>
      <c r="G90" s="26">
        <v>15424</v>
      </c>
      <c r="H90" s="26">
        <f t="shared" si="9"/>
        <v>41662</v>
      </c>
      <c r="I90" s="70">
        <f t="shared" si="4"/>
        <v>7.3251739337601158</v>
      </c>
      <c r="J90" s="26">
        <f t="shared" si="1"/>
        <v>220909.75</v>
      </c>
      <c r="K90" s="70">
        <f t="shared" si="5"/>
        <v>18.124437800076866</v>
      </c>
    </row>
    <row r="91" spans="1:11" ht="127.5" customHeight="1" x14ac:dyDescent="0.2">
      <c r="A91" s="27">
        <v>2509438</v>
      </c>
      <c r="B91" s="25" t="s">
        <v>111</v>
      </c>
      <c r="C91" s="26">
        <v>1298204.3999999999</v>
      </c>
      <c r="D91" s="26">
        <v>194176.44</v>
      </c>
      <c r="E91" s="70">
        <v>629007</v>
      </c>
      <c r="F91" s="26">
        <v>26238</v>
      </c>
      <c r="G91" s="26">
        <v>15424</v>
      </c>
      <c r="H91" s="26">
        <f t="shared" si="9"/>
        <v>41662</v>
      </c>
      <c r="I91" s="70">
        <f t="shared" si="4"/>
        <v>6.6234557008109611</v>
      </c>
      <c r="J91" s="26">
        <f t="shared" si="1"/>
        <v>235838.44</v>
      </c>
      <c r="K91" s="70">
        <f t="shared" si="5"/>
        <v>18.166510604955583</v>
      </c>
    </row>
    <row r="92" spans="1:11" ht="127.5" customHeight="1" x14ac:dyDescent="0.2">
      <c r="A92" s="27">
        <v>2509440</v>
      </c>
      <c r="B92" s="25" t="s">
        <v>112</v>
      </c>
      <c r="C92" s="26">
        <v>1489257.54</v>
      </c>
      <c r="D92" s="26">
        <v>205968.56999999998</v>
      </c>
      <c r="E92" s="70">
        <v>708013</v>
      </c>
      <c r="F92" s="26">
        <v>28623</v>
      </c>
      <c r="G92" s="26">
        <v>15424</v>
      </c>
      <c r="H92" s="26">
        <f t="shared" si="9"/>
        <v>44047</v>
      </c>
      <c r="I92" s="70">
        <f t="shared" si="4"/>
        <v>6.221213452295367</v>
      </c>
      <c r="J92" s="26">
        <f t="shared" si="1"/>
        <v>250015.56999999998</v>
      </c>
      <c r="K92" s="70">
        <f t="shared" si="5"/>
        <v>16.787933804921341</v>
      </c>
    </row>
    <row r="93" spans="1:11" ht="145.5" customHeight="1" x14ac:dyDescent="0.2">
      <c r="A93" s="27">
        <v>2509442</v>
      </c>
      <c r="B93" s="25" t="s">
        <v>113</v>
      </c>
      <c r="C93" s="26">
        <v>1733971.76</v>
      </c>
      <c r="D93" s="26">
        <v>196919.44</v>
      </c>
      <c r="E93" s="70">
        <v>861229</v>
      </c>
      <c r="F93" s="26">
        <v>26238</v>
      </c>
      <c r="G93" s="26">
        <v>15424</v>
      </c>
      <c r="H93" s="26">
        <f t="shared" si="9"/>
        <v>41662</v>
      </c>
      <c r="I93" s="70">
        <f t="shared" si="4"/>
        <v>4.8375054718315331</v>
      </c>
      <c r="J93" s="26">
        <f t="shared" si="1"/>
        <v>238581.44</v>
      </c>
      <c r="K93" s="70">
        <f t="shared" si="5"/>
        <v>13.759245998331599</v>
      </c>
    </row>
    <row r="94" spans="1:11" ht="120" customHeight="1" x14ac:dyDescent="0.2">
      <c r="A94" s="27">
        <v>2509444</v>
      </c>
      <c r="B94" s="25" t="s">
        <v>114</v>
      </c>
      <c r="C94" s="26">
        <v>997598.92</v>
      </c>
      <c r="D94" s="26">
        <v>168669.31</v>
      </c>
      <c r="E94" s="70">
        <v>455847</v>
      </c>
      <c r="F94" s="26">
        <v>23853</v>
      </c>
      <c r="G94" s="26">
        <v>10282</v>
      </c>
      <c r="H94" s="26">
        <f t="shared" si="9"/>
        <v>34135</v>
      </c>
      <c r="I94" s="70">
        <f t="shared" si="4"/>
        <v>7.48825812169434</v>
      </c>
      <c r="J94" s="26">
        <f t="shared" si="1"/>
        <v>202804.31</v>
      </c>
      <c r="K94" s="70">
        <f t="shared" si="5"/>
        <v>20.329243139116471</v>
      </c>
    </row>
    <row r="95" spans="1:11" ht="125.25" customHeight="1" x14ac:dyDescent="0.2">
      <c r="A95" s="27">
        <v>2509445</v>
      </c>
      <c r="B95" s="25" t="s">
        <v>115</v>
      </c>
      <c r="C95" s="26">
        <v>1016567.57</v>
      </c>
      <c r="D95" s="26">
        <v>168590.37</v>
      </c>
      <c r="E95" s="70">
        <v>472324</v>
      </c>
      <c r="F95" s="26">
        <v>26238</v>
      </c>
      <c r="G95" s="26">
        <v>12853</v>
      </c>
      <c r="H95" s="26">
        <f t="shared" si="9"/>
        <v>39091</v>
      </c>
      <c r="I95" s="70">
        <f t="shared" si="4"/>
        <v>8.2763103293501921</v>
      </c>
      <c r="J95" s="26">
        <f t="shared" si="1"/>
        <v>207681.37</v>
      </c>
      <c r="K95" s="70">
        <f t="shared" si="5"/>
        <v>20.429667060891976</v>
      </c>
    </row>
    <row r="96" spans="1:11" ht="130.5" customHeight="1" x14ac:dyDescent="0.2">
      <c r="A96" s="27">
        <v>2509446</v>
      </c>
      <c r="B96" s="25" t="s">
        <v>116</v>
      </c>
      <c r="C96" s="26">
        <v>1228467.28</v>
      </c>
      <c r="D96" s="26">
        <v>215568.56999999998</v>
      </c>
      <c r="E96" s="70">
        <v>570070</v>
      </c>
      <c r="F96" s="26">
        <v>28623</v>
      </c>
      <c r="G96" s="26">
        <v>12853</v>
      </c>
      <c r="H96" s="26">
        <f t="shared" si="9"/>
        <v>41476</v>
      </c>
      <c r="I96" s="70">
        <f t="shared" si="4"/>
        <v>7.2755977336116624</v>
      </c>
      <c r="J96" s="26">
        <f t="shared" si="1"/>
        <v>257044.56999999998</v>
      </c>
      <c r="K96" s="70">
        <f t="shared" si="5"/>
        <v>20.924006213661627</v>
      </c>
    </row>
    <row r="97" spans="1:12" ht="130.5" customHeight="1" x14ac:dyDescent="0.2">
      <c r="A97" s="122">
        <v>2509447</v>
      </c>
      <c r="B97" s="25" t="s">
        <v>117</v>
      </c>
      <c r="C97" s="26">
        <v>1627416.27</v>
      </c>
      <c r="D97" s="26">
        <v>234218.71000000002</v>
      </c>
      <c r="E97" s="70">
        <v>782586</v>
      </c>
      <c r="F97" s="26">
        <v>31008</v>
      </c>
      <c r="G97" s="26">
        <v>15424</v>
      </c>
      <c r="H97" s="26">
        <f t="shared" si="9"/>
        <v>46432</v>
      </c>
      <c r="I97" s="70">
        <f t="shared" si="4"/>
        <v>5.9331498391231126</v>
      </c>
      <c r="J97" s="26">
        <f t="shared" si="1"/>
        <v>280650.71000000002</v>
      </c>
      <c r="K97" s="70">
        <f t="shared" si="5"/>
        <v>17.245170468893001</v>
      </c>
    </row>
    <row r="98" spans="1:12" ht="131.25" customHeight="1" x14ac:dyDescent="0.2">
      <c r="A98" s="27">
        <v>2509449</v>
      </c>
      <c r="B98" s="25" t="s">
        <v>118</v>
      </c>
      <c r="C98" s="26">
        <v>1015782.89</v>
      </c>
      <c r="D98" s="26">
        <v>175526.31</v>
      </c>
      <c r="E98" s="70">
        <v>458763</v>
      </c>
      <c r="F98" s="26">
        <v>23853</v>
      </c>
      <c r="G98" s="26">
        <v>10282</v>
      </c>
      <c r="H98" s="26">
        <f t="shared" si="9"/>
        <v>34135</v>
      </c>
      <c r="I98" s="70">
        <f t="shared" si="4"/>
        <v>7.4406610820837775</v>
      </c>
      <c r="J98" s="26">
        <f t="shared" si="1"/>
        <v>209661.31</v>
      </c>
      <c r="K98" s="70">
        <f t="shared" si="5"/>
        <v>20.640366368053314</v>
      </c>
    </row>
    <row r="99" spans="1:12" ht="114" customHeight="1" x14ac:dyDescent="0.2">
      <c r="A99" s="27">
        <v>2509452</v>
      </c>
      <c r="B99" s="25" t="s">
        <v>119</v>
      </c>
      <c r="C99" s="26">
        <v>990781.34</v>
      </c>
      <c r="D99" s="26">
        <v>170040.31</v>
      </c>
      <c r="E99" s="70">
        <v>451522</v>
      </c>
      <c r="F99" s="26">
        <v>23853</v>
      </c>
      <c r="G99" s="26">
        <v>10282</v>
      </c>
      <c r="H99" s="26">
        <f t="shared" si="9"/>
        <v>34135</v>
      </c>
      <c r="I99" s="70">
        <f t="shared" si="4"/>
        <v>7.559986002896868</v>
      </c>
      <c r="J99" s="26">
        <f t="shared" si="1"/>
        <v>204175.31</v>
      </c>
      <c r="K99" s="70">
        <f t="shared" si="5"/>
        <v>20.607504578154451</v>
      </c>
    </row>
    <row r="100" spans="1:12" ht="112.5" customHeight="1" x14ac:dyDescent="0.2">
      <c r="A100" s="27">
        <v>2509549</v>
      </c>
      <c r="B100" s="25" t="s">
        <v>53</v>
      </c>
      <c r="C100" s="26">
        <v>134955020</v>
      </c>
      <c r="D100" s="26">
        <v>129647766</v>
      </c>
      <c r="E100" s="70">
        <v>4986594</v>
      </c>
      <c r="F100" s="26">
        <v>4970953.9800000004</v>
      </c>
      <c r="G100" s="26"/>
      <c r="H100" s="26">
        <f t="shared" si="9"/>
        <v>4970953.9800000004</v>
      </c>
      <c r="I100" s="70">
        <f t="shared" si="4"/>
        <v>99.686358664852207</v>
      </c>
      <c r="J100" s="26">
        <f t="shared" si="1"/>
        <v>134618719.97999999</v>
      </c>
      <c r="K100" s="70">
        <f t="shared" si="5"/>
        <v>99.750805846273806</v>
      </c>
    </row>
    <row r="101" spans="1:12" ht="71.25" customHeight="1" x14ac:dyDescent="0.2">
      <c r="A101" s="27">
        <v>2520497</v>
      </c>
      <c r="B101" s="25" t="s">
        <v>122</v>
      </c>
      <c r="C101" s="102">
        <v>18981102</v>
      </c>
      <c r="D101" s="26">
        <v>17692302</v>
      </c>
      <c r="E101" s="70">
        <v>1288800</v>
      </c>
      <c r="F101" s="26">
        <v>1288800</v>
      </c>
      <c r="G101" s="26"/>
      <c r="H101" s="26">
        <f t="shared" si="9"/>
        <v>1288800</v>
      </c>
      <c r="I101" s="70">
        <f t="shared" si="4"/>
        <v>100</v>
      </c>
      <c r="J101" s="26">
        <f t="shared" si="1"/>
        <v>18981102</v>
      </c>
      <c r="K101" s="70">
        <f t="shared" si="5"/>
        <v>100</v>
      </c>
    </row>
    <row r="102" spans="1:12" ht="82.5" customHeight="1" x14ac:dyDescent="0.2">
      <c r="A102" s="27">
        <v>2520781</v>
      </c>
      <c r="B102" s="25" t="s">
        <v>123</v>
      </c>
      <c r="C102" s="102">
        <v>87000000</v>
      </c>
      <c r="D102" s="26">
        <v>0</v>
      </c>
      <c r="E102" s="70">
        <v>87000000</v>
      </c>
      <c r="F102" s="26">
        <v>0</v>
      </c>
      <c r="G102" s="26"/>
      <c r="H102" s="26">
        <f t="shared" si="9"/>
        <v>0</v>
      </c>
      <c r="I102" s="70">
        <f t="shared" si="4"/>
        <v>0</v>
      </c>
      <c r="J102" s="26">
        <f t="shared" ref="J102:J181" si="10">SUM(D102+H102)</f>
        <v>0</v>
      </c>
      <c r="K102" s="70">
        <f t="shared" si="5"/>
        <v>0</v>
      </c>
    </row>
    <row r="103" spans="1:12" ht="114" customHeight="1" x14ac:dyDescent="0.2">
      <c r="A103" s="122">
        <v>2540498</v>
      </c>
      <c r="B103" s="25" t="s">
        <v>136</v>
      </c>
      <c r="C103" s="102">
        <v>210000000</v>
      </c>
      <c r="D103" s="26">
        <v>0</v>
      </c>
      <c r="E103" s="70">
        <v>210000000</v>
      </c>
      <c r="F103" s="26">
        <v>0</v>
      </c>
      <c r="G103" s="26">
        <v>114679641</v>
      </c>
      <c r="H103" s="26">
        <f t="shared" si="9"/>
        <v>114679641</v>
      </c>
      <c r="I103" s="70">
        <f t="shared" si="4"/>
        <v>54.609352857142859</v>
      </c>
      <c r="J103" s="26">
        <f t="shared" si="10"/>
        <v>114679641</v>
      </c>
      <c r="K103" s="70">
        <f t="shared" si="5"/>
        <v>54.609352857142859</v>
      </c>
    </row>
    <row r="104" spans="1:12" ht="82.5" customHeight="1" x14ac:dyDescent="0.2">
      <c r="A104" s="122">
        <v>2540692</v>
      </c>
      <c r="B104" s="25" t="s">
        <v>137</v>
      </c>
      <c r="C104" s="102">
        <v>10500000</v>
      </c>
      <c r="D104" s="26">
        <v>0</v>
      </c>
      <c r="E104" s="70">
        <v>6900000</v>
      </c>
      <c r="F104" s="26">
        <v>0</v>
      </c>
      <c r="G104" s="26"/>
      <c r="H104" s="26">
        <f t="shared" si="9"/>
        <v>0</v>
      </c>
      <c r="I104" s="70">
        <f t="shared" ref="I104:I181" si="11">H104/E104%</f>
        <v>0</v>
      </c>
      <c r="J104" s="26">
        <f t="shared" si="10"/>
        <v>0</v>
      </c>
      <c r="K104" s="70">
        <f t="shared" ref="K104:K181" si="12">J104/C104%</f>
        <v>0</v>
      </c>
    </row>
    <row r="105" spans="1:12" s="53" customFormat="1" ht="33.75" customHeight="1" x14ac:dyDescent="0.2">
      <c r="A105" s="85"/>
      <c r="B105" s="83" t="s">
        <v>199</v>
      </c>
      <c r="C105" s="90"/>
      <c r="D105" s="59">
        <f>D106</f>
        <v>932620.37</v>
      </c>
      <c r="E105" s="59">
        <f>E106</f>
        <v>299400</v>
      </c>
      <c r="F105" s="29">
        <v>299400</v>
      </c>
      <c r="G105" s="59">
        <f>G106</f>
        <v>0</v>
      </c>
      <c r="H105" s="59">
        <f t="shared" si="9"/>
        <v>299400</v>
      </c>
      <c r="I105" s="71">
        <f t="shared" ref="I105" si="13">H105/E105%</f>
        <v>100</v>
      </c>
      <c r="J105" s="29">
        <f t="shared" ref="J105" si="14">SUM(D105+H105)</f>
        <v>1232020.3700000001</v>
      </c>
      <c r="K105" s="83"/>
      <c r="L105" s="120"/>
    </row>
    <row r="106" spans="1:12" ht="114.75" customHeight="1" x14ac:dyDescent="0.2">
      <c r="A106" s="122">
        <v>2481822</v>
      </c>
      <c r="B106" s="25" t="s">
        <v>200</v>
      </c>
      <c r="C106" s="102">
        <v>2866953</v>
      </c>
      <c r="D106" s="26">
        <v>932620.37</v>
      </c>
      <c r="E106" s="70">
        <v>299400</v>
      </c>
      <c r="F106" s="26">
        <v>299400</v>
      </c>
      <c r="G106" s="131"/>
      <c r="H106" s="131">
        <f t="shared" si="9"/>
        <v>299400</v>
      </c>
      <c r="I106" s="70">
        <f t="shared" ref="I106:I108" si="15">H106/E106%</f>
        <v>100</v>
      </c>
      <c r="J106" s="26">
        <f t="shared" ref="J106" si="16">SUM(D106+H106)</f>
        <v>1232020.3700000001</v>
      </c>
      <c r="K106" s="70">
        <f t="shared" ref="K106" si="17">J106/C106%</f>
        <v>42.973162448076415</v>
      </c>
    </row>
    <row r="107" spans="1:12" ht="28.5" customHeight="1" x14ac:dyDescent="0.2">
      <c r="A107" s="30"/>
      <c r="B107" s="84" t="s">
        <v>221</v>
      </c>
      <c r="C107" s="28"/>
      <c r="D107" s="29">
        <f>D108</f>
        <v>0</v>
      </c>
      <c r="E107" s="29">
        <f>E108</f>
        <v>92611</v>
      </c>
      <c r="F107" s="29">
        <f>F108</f>
        <v>0</v>
      </c>
      <c r="G107" s="29">
        <f>G108</f>
        <v>0</v>
      </c>
      <c r="H107" s="29">
        <f t="shared" ref="H107" si="18">SUM(F107:G107)</f>
        <v>0</v>
      </c>
      <c r="I107" s="71">
        <f t="shared" si="15"/>
        <v>0</v>
      </c>
      <c r="J107" s="29">
        <f t="shared" ref="J107" si="19">SUM(D107+H107)</f>
        <v>0</v>
      </c>
      <c r="K107" s="66"/>
      <c r="L107" s="121"/>
    </row>
    <row r="108" spans="1:12" ht="103.5" customHeight="1" x14ac:dyDescent="0.2">
      <c r="A108" s="122">
        <v>2547220</v>
      </c>
      <c r="B108" s="25" t="s">
        <v>222</v>
      </c>
      <c r="C108" s="102">
        <v>92610.31</v>
      </c>
      <c r="D108" s="26">
        <v>0</v>
      </c>
      <c r="E108" s="70">
        <v>92611</v>
      </c>
      <c r="F108" s="26"/>
      <c r="G108" s="131"/>
      <c r="H108" s="131">
        <f t="shared" si="9"/>
        <v>0</v>
      </c>
      <c r="I108" s="70">
        <f t="shared" si="15"/>
        <v>0</v>
      </c>
      <c r="J108" s="26">
        <f t="shared" ref="J108" si="20">SUM(D108+H108)</f>
        <v>0</v>
      </c>
      <c r="K108" s="70">
        <f t="shared" ref="K108" si="21">J108/C108%</f>
        <v>0</v>
      </c>
    </row>
    <row r="109" spans="1:12" ht="29.25" customHeight="1" x14ac:dyDescent="0.2">
      <c r="A109" s="30"/>
      <c r="B109" s="84" t="s">
        <v>223</v>
      </c>
      <c r="C109" s="28"/>
      <c r="D109" s="29">
        <f>D110</f>
        <v>12000</v>
      </c>
      <c r="E109" s="29">
        <f>E110</f>
        <v>20000</v>
      </c>
      <c r="F109" s="29">
        <v>0</v>
      </c>
      <c r="G109" s="29">
        <f t="shared" ref="G109" si="22">G110</f>
        <v>0</v>
      </c>
      <c r="H109" s="29">
        <f t="shared" si="9"/>
        <v>0</v>
      </c>
      <c r="I109" s="71">
        <f t="shared" ref="I109:I110" si="23">H109/E109%</f>
        <v>0</v>
      </c>
      <c r="J109" s="29">
        <f t="shared" ref="J109" si="24">SUM(D109+H109)</f>
        <v>12000</v>
      </c>
      <c r="K109" s="66"/>
      <c r="L109" s="121"/>
    </row>
    <row r="110" spans="1:12" ht="66.75" customHeight="1" x14ac:dyDescent="0.2">
      <c r="A110" s="122">
        <v>2516061</v>
      </c>
      <c r="B110" s="25" t="s">
        <v>224</v>
      </c>
      <c r="C110" s="102">
        <v>35120</v>
      </c>
      <c r="D110" s="26">
        <v>12000</v>
      </c>
      <c r="E110" s="70">
        <v>20000</v>
      </c>
      <c r="F110" s="26"/>
      <c r="G110" s="131"/>
      <c r="H110" s="131">
        <f t="shared" si="9"/>
        <v>0</v>
      </c>
      <c r="I110" s="70">
        <f t="shared" si="23"/>
        <v>0</v>
      </c>
      <c r="J110" s="26">
        <f t="shared" ref="J110" si="25">SUM(D110+H110)</f>
        <v>12000</v>
      </c>
      <c r="K110" s="70">
        <f t="shared" ref="K110" si="26">J110/C110%</f>
        <v>34.168564920273347</v>
      </c>
    </row>
    <row r="111" spans="1:12" ht="29.25" customHeight="1" x14ac:dyDescent="0.2">
      <c r="A111" s="30"/>
      <c r="B111" s="84" t="s">
        <v>34</v>
      </c>
      <c r="C111" s="28"/>
      <c r="D111" s="29">
        <f>SUM(D112:D165)</f>
        <v>709500830.45999992</v>
      </c>
      <c r="E111" s="29">
        <f>SUM(E112:E165)</f>
        <v>670210146</v>
      </c>
      <c r="F111" s="29">
        <v>40282433.620000005</v>
      </c>
      <c r="G111" s="29">
        <f>SUM(G112:G165)</f>
        <v>42063557.910000011</v>
      </c>
      <c r="H111" s="29">
        <f t="shared" si="9"/>
        <v>82345991.530000016</v>
      </c>
      <c r="I111" s="71">
        <f t="shared" si="11"/>
        <v>12.286592798014732</v>
      </c>
      <c r="J111" s="29">
        <f t="shared" si="10"/>
        <v>791846821.98999989</v>
      </c>
      <c r="K111" s="66"/>
      <c r="L111" s="121"/>
    </row>
    <row r="112" spans="1:12" ht="28.5" customHeight="1" x14ac:dyDescent="0.2">
      <c r="A112" s="27"/>
      <c r="B112" s="25" t="s">
        <v>28</v>
      </c>
      <c r="C112" s="26"/>
      <c r="D112" s="26">
        <v>925654</v>
      </c>
      <c r="E112" s="70">
        <v>625339</v>
      </c>
      <c r="F112" s="26">
        <v>135730</v>
      </c>
      <c r="G112" s="26">
        <v>81248</v>
      </c>
      <c r="H112" s="26">
        <f t="shared" si="9"/>
        <v>216978</v>
      </c>
      <c r="I112" s="70">
        <f t="shared" si="11"/>
        <v>34.697659989221847</v>
      </c>
      <c r="J112" s="26">
        <f t="shared" si="10"/>
        <v>1142632</v>
      </c>
      <c r="K112" s="70"/>
    </row>
    <row r="113" spans="1:11" ht="51.75" customHeight="1" x14ac:dyDescent="0.2">
      <c r="A113" s="122">
        <v>2089754</v>
      </c>
      <c r="B113" s="25" t="s">
        <v>201</v>
      </c>
      <c r="C113" s="26"/>
      <c r="D113" s="26">
        <v>10409409.380000001</v>
      </c>
      <c r="E113" s="70">
        <v>42142</v>
      </c>
      <c r="F113" s="26"/>
      <c r="G113" s="26"/>
      <c r="H113" s="26">
        <f t="shared" si="9"/>
        <v>0</v>
      </c>
      <c r="I113" s="70"/>
      <c r="J113" s="26"/>
      <c r="K113" s="70"/>
    </row>
    <row r="114" spans="1:11" ht="59.25" customHeight="1" x14ac:dyDescent="0.2">
      <c r="A114" s="122">
        <v>2094709</v>
      </c>
      <c r="B114" s="25" t="s">
        <v>142</v>
      </c>
      <c r="C114" s="26">
        <v>127444055.95999999</v>
      </c>
      <c r="D114" s="26">
        <v>4272200.53</v>
      </c>
      <c r="E114" s="70">
        <v>30000000</v>
      </c>
      <c r="F114" s="26">
        <v>0</v>
      </c>
      <c r="G114" s="26"/>
      <c r="H114" s="26">
        <f t="shared" si="9"/>
        <v>0</v>
      </c>
      <c r="I114" s="70">
        <f t="shared" si="11"/>
        <v>0</v>
      </c>
      <c r="J114" s="26">
        <f t="shared" si="10"/>
        <v>4272200.53</v>
      </c>
      <c r="K114" s="70">
        <f t="shared" si="12"/>
        <v>3.3522163884527392</v>
      </c>
    </row>
    <row r="115" spans="1:11" ht="45.75" customHeight="1" x14ac:dyDescent="0.2">
      <c r="A115" s="122">
        <v>2094808</v>
      </c>
      <c r="B115" s="25" t="s">
        <v>158</v>
      </c>
      <c r="C115" s="26"/>
      <c r="D115" s="26">
        <v>26283984.780000001</v>
      </c>
      <c r="E115" s="70">
        <v>24462398</v>
      </c>
      <c r="F115" s="26">
        <v>5528742.5600000005</v>
      </c>
      <c r="G115" s="26">
        <v>77180</v>
      </c>
      <c r="H115" s="26">
        <f t="shared" si="9"/>
        <v>5605922.5600000005</v>
      </c>
      <c r="I115" s="70">
        <f t="shared" ref="I115" si="27">H115/E115%</f>
        <v>22.916488236353608</v>
      </c>
      <c r="J115" s="26">
        <f t="shared" ref="J115" si="28">SUM(D115+H115)</f>
        <v>31889907.340000004</v>
      </c>
      <c r="K115" s="70"/>
    </row>
    <row r="116" spans="1:11" ht="67.5" customHeight="1" x14ac:dyDescent="0.2">
      <c r="A116" s="122">
        <v>2183907</v>
      </c>
      <c r="B116" s="25" t="s">
        <v>121</v>
      </c>
      <c r="C116" s="119">
        <v>216469820.84</v>
      </c>
      <c r="D116" s="26">
        <v>65993593.469999999</v>
      </c>
      <c r="E116" s="70">
        <v>49093506</v>
      </c>
      <c r="F116" s="26">
        <v>44332.5</v>
      </c>
      <c r="G116" s="26">
        <v>10674163.380000001</v>
      </c>
      <c r="H116" s="26">
        <f t="shared" si="9"/>
        <v>10718495.880000001</v>
      </c>
      <c r="I116" s="70">
        <f t="shared" si="11"/>
        <v>21.832818132809663</v>
      </c>
      <c r="J116" s="26">
        <f t="shared" si="10"/>
        <v>76712089.349999994</v>
      </c>
      <c r="K116" s="70">
        <f t="shared" si="12"/>
        <v>35.437775599537467</v>
      </c>
    </row>
    <row r="117" spans="1:11" ht="78" customHeight="1" x14ac:dyDescent="0.2">
      <c r="A117" s="122">
        <v>2194033</v>
      </c>
      <c r="B117" s="25" t="s">
        <v>143</v>
      </c>
      <c r="C117" s="119">
        <v>4669204.68</v>
      </c>
      <c r="D117" s="26">
        <v>118596.26</v>
      </c>
      <c r="E117" s="70">
        <v>4550609</v>
      </c>
      <c r="F117" s="26">
        <v>0</v>
      </c>
      <c r="G117" s="26"/>
      <c r="H117" s="26">
        <f t="shared" si="9"/>
        <v>0</v>
      </c>
      <c r="I117" s="70">
        <f t="shared" si="11"/>
        <v>0</v>
      </c>
      <c r="J117" s="26">
        <f t="shared" si="10"/>
        <v>118596.26</v>
      </c>
      <c r="K117" s="70">
        <f t="shared" si="12"/>
        <v>2.5399670420959142</v>
      </c>
    </row>
    <row r="118" spans="1:11" ht="57" customHeight="1" x14ac:dyDescent="0.2">
      <c r="A118" s="122">
        <v>2194935</v>
      </c>
      <c r="B118" s="25" t="s">
        <v>124</v>
      </c>
      <c r="C118" s="119">
        <v>188445190.5</v>
      </c>
      <c r="D118" s="26">
        <v>7622988.5700000003</v>
      </c>
      <c r="E118" s="70">
        <v>55655550</v>
      </c>
      <c r="F118" s="26">
        <v>13144657.01</v>
      </c>
      <c r="G118" s="26">
        <v>18269428</v>
      </c>
      <c r="H118" s="26">
        <f t="shared" si="9"/>
        <v>31414085.009999998</v>
      </c>
      <c r="I118" s="70">
        <f t="shared" si="11"/>
        <v>56.443759894565765</v>
      </c>
      <c r="J118" s="26">
        <f t="shared" si="10"/>
        <v>39037073.579999998</v>
      </c>
      <c r="K118" s="70">
        <f t="shared" si="12"/>
        <v>20.715346184438705</v>
      </c>
    </row>
    <row r="119" spans="1:11" ht="60.75" customHeight="1" x14ac:dyDescent="0.2">
      <c r="A119" s="27">
        <v>2250037</v>
      </c>
      <c r="B119" s="109" t="s">
        <v>52</v>
      </c>
      <c r="C119" s="26">
        <v>40719194.479999997</v>
      </c>
      <c r="D119" s="26">
        <v>36543316.140000001</v>
      </c>
      <c r="E119" s="70">
        <v>2291987</v>
      </c>
      <c r="F119" s="26">
        <v>20000</v>
      </c>
      <c r="G119" s="26">
        <v>10000</v>
      </c>
      <c r="H119" s="26">
        <f t="shared" si="9"/>
        <v>30000</v>
      </c>
      <c r="I119" s="70">
        <f t="shared" si="11"/>
        <v>1.3089079475581669</v>
      </c>
      <c r="J119" s="26">
        <f t="shared" si="10"/>
        <v>36573316.140000001</v>
      </c>
      <c r="K119" s="70">
        <f t="shared" si="12"/>
        <v>89.818368479670397</v>
      </c>
    </row>
    <row r="120" spans="1:11" ht="53.25" customHeight="1" x14ac:dyDescent="0.2">
      <c r="A120" s="27">
        <v>2284722</v>
      </c>
      <c r="B120" s="109" t="s">
        <v>14</v>
      </c>
      <c r="C120" s="26">
        <v>72180765.040000007</v>
      </c>
      <c r="D120" s="26">
        <v>68838127.870000005</v>
      </c>
      <c r="E120" s="70">
        <v>2472573</v>
      </c>
      <c r="F120" s="26">
        <v>37812.660000000003</v>
      </c>
      <c r="G120" s="26">
        <v>10000</v>
      </c>
      <c r="H120" s="26">
        <f t="shared" si="9"/>
        <v>47812.66</v>
      </c>
      <c r="I120" s="70">
        <f t="shared" si="11"/>
        <v>1.933720864864253</v>
      </c>
      <c r="J120" s="26">
        <f t="shared" si="10"/>
        <v>68885940.530000001</v>
      </c>
      <c r="K120" s="70">
        <f t="shared" si="12"/>
        <v>95.435315061880914</v>
      </c>
    </row>
    <row r="121" spans="1:11" ht="63" customHeight="1" x14ac:dyDescent="0.2">
      <c r="A121" s="27">
        <v>2285573</v>
      </c>
      <c r="B121" s="25" t="s">
        <v>13</v>
      </c>
      <c r="C121" s="101">
        <v>75359493.790000007</v>
      </c>
      <c r="D121" s="26">
        <v>23708404.52</v>
      </c>
      <c r="E121" s="70">
        <v>41284304</v>
      </c>
      <c r="F121" s="110">
        <v>2070860.17</v>
      </c>
      <c r="G121" s="110">
        <v>1366291.13</v>
      </c>
      <c r="H121" s="110">
        <f t="shared" si="9"/>
        <v>3437151.3</v>
      </c>
      <c r="I121" s="70">
        <f t="shared" si="11"/>
        <v>8.32556435976249</v>
      </c>
      <c r="J121" s="26">
        <f t="shared" si="10"/>
        <v>27145555.82</v>
      </c>
      <c r="K121" s="70">
        <f t="shared" si="12"/>
        <v>36.021414761151355</v>
      </c>
    </row>
    <row r="122" spans="1:11" ht="68.25" customHeight="1" x14ac:dyDescent="0.2">
      <c r="A122" s="27">
        <v>2285839</v>
      </c>
      <c r="B122" s="25" t="s">
        <v>39</v>
      </c>
      <c r="C122" s="101">
        <v>147391356.93000001</v>
      </c>
      <c r="D122" s="26">
        <v>41332872.759999998</v>
      </c>
      <c r="E122" s="70">
        <v>85778084</v>
      </c>
      <c r="F122" s="26">
        <v>9398940.3499999996</v>
      </c>
      <c r="G122" s="26">
        <v>16500</v>
      </c>
      <c r="H122" s="26">
        <f t="shared" si="9"/>
        <v>9415440.3499999996</v>
      </c>
      <c r="I122" s="70">
        <f t="shared" si="11"/>
        <v>10.976510445255457</v>
      </c>
      <c r="J122" s="26">
        <f t="shared" si="10"/>
        <v>50748313.109999999</v>
      </c>
      <c r="K122" s="70">
        <f t="shared" si="12"/>
        <v>34.430996611356051</v>
      </c>
    </row>
    <row r="123" spans="1:11" ht="58.5" customHeight="1" x14ac:dyDescent="0.2">
      <c r="A123" s="27">
        <v>2286124</v>
      </c>
      <c r="B123" s="25" t="s">
        <v>125</v>
      </c>
      <c r="C123" s="101">
        <v>192393587.56999999</v>
      </c>
      <c r="D123" s="26">
        <v>224253.08</v>
      </c>
      <c r="E123" s="70">
        <v>38478518</v>
      </c>
      <c r="F123" s="26">
        <v>28858.5</v>
      </c>
      <c r="G123" s="26">
        <v>4249135.3600000003</v>
      </c>
      <c r="H123" s="26">
        <f t="shared" si="9"/>
        <v>4277993.8600000003</v>
      </c>
      <c r="I123" s="70">
        <f t="shared" si="11"/>
        <v>11.117875849584436</v>
      </c>
      <c r="J123" s="26">
        <f t="shared" si="10"/>
        <v>4502246.9400000004</v>
      </c>
      <c r="K123" s="70">
        <f t="shared" si="12"/>
        <v>2.34012318022913</v>
      </c>
    </row>
    <row r="124" spans="1:11" ht="93" customHeight="1" x14ac:dyDescent="0.2">
      <c r="A124" s="27">
        <v>2327370</v>
      </c>
      <c r="B124" s="134" t="s">
        <v>126</v>
      </c>
      <c r="C124" s="101">
        <v>7154778.21</v>
      </c>
      <c r="D124" s="26">
        <v>5280271.7</v>
      </c>
      <c r="E124" s="70">
        <v>878007</v>
      </c>
      <c r="F124" s="26">
        <v>21455.5</v>
      </c>
      <c r="G124" s="26">
        <v>799666.77</v>
      </c>
      <c r="H124" s="26">
        <f t="shared" si="9"/>
        <v>821122.27</v>
      </c>
      <c r="I124" s="70">
        <f t="shared" si="11"/>
        <v>93.521153020420115</v>
      </c>
      <c r="J124" s="26">
        <f t="shared" si="10"/>
        <v>6101393.9700000007</v>
      </c>
      <c r="K124" s="70">
        <f t="shared" si="12"/>
        <v>85.277192261142091</v>
      </c>
    </row>
    <row r="125" spans="1:11" ht="54.75" customHeight="1" x14ac:dyDescent="0.2">
      <c r="A125" s="27">
        <v>2335179</v>
      </c>
      <c r="B125" s="25" t="s">
        <v>15</v>
      </c>
      <c r="C125" s="101">
        <v>130711204.76000001</v>
      </c>
      <c r="D125" s="26">
        <v>46422660.760000005</v>
      </c>
      <c r="E125" s="70">
        <v>57863324</v>
      </c>
      <c r="F125" s="26">
        <v>2467325.81</v>
      </c>
      <c r="G125" s="26">
        <v>1105040</v>
      </c>
      <c r="H125" s="26">
        <f t="shared" si="9"/>
        <v>3572365.81</v>
      </c>
      <c r="I125" s="70">
        <f t="shared" si="11"/>
        <v>6.1737998494521333</v>
      </c>
      <c r="J125" s="26">
        <f t="shared" si="10"/>
        <v>49995026.570000008</v>
      </c>
      <c r="K125" s="70">
        <f t="shared" si="12"/>
        <v>38.248462832085671</v>
      </c>
    </row>
    <row r="126" spans="1:11" ht="60.75" customHeight="1" x14ac:dyDescent="0.2">
      <c r="A126" s="27">
        <v>2335476</v>
      </c>
      <c r="B126" s="25" t="s">
        <v>51</v>
      </c>
      <c r="C126" s="101">
        <v>31572595.120000001</v>
      </c>
      <c r="D126" s="26">
        <v>1318072.9099999999</v>
      </c>
      <c r="E126" s="70">
        <v>18874860</v>
      </c>
      <c r="F126" s="26">
        <v>2494181.83</v>
      </c>
      <c r="G126" s="26"/>
      <c r="H126" s="26">
        <f t="shared" si="9"/>
        <v>2494181.83</v>
      </c>
      <c r="I126" s="70">
        <f t="shared" si="11"/>
        <v>13.214306384259274</v>
      </c>
      <c r="J126" s="26">
        <f t="shared" si="10"/>
        <v>3812254.74</v>
      </c>
      <c r="K126" s="70">
        <f t="shared" si="12"/>
        <v>12.074568864265093</v>
      </c>
    </row>
    <row r="127" spans="1:11" ht="60.75" customHeight="1" x14ac:dyDescent="0.2">
      <c r="A127" s="122">
        <v>2335905</v>
      </c>
      <c r="B127" s="25" t="s">
        <v>144</v>
      </c>
      <c r="C127" s="101">
        <v>169209745.16</v>
      </c>
      <c r="D127" s="26">
        <v>2303427.9500000002</v>
      </c>
      <c r="E127" s="70">
        <v>45000000</v>
      </c>
      <c r="F127" s="26">
        <v>2663.3</v>
      </c>
      <c r="G127" s="26"/>
      <c r="H127" s="26">
        <f t="shared" si="9"/>
        <v>2663.3</v>
      </c>
      <c r="I127" s="70">
        <f t="shared" si="11"/>
        <v>5.9184444444444449E-3</v>
      </c>
      <c r="J127" s="26">
        <f t="shared" si="10"/>
        <v>2306091.25</v>
      </c>
      <c r="K127" s="70">
        <f t="shared" si="12"/>
        <v>1.362859596425386</v>
      </c>
    </row>
    <row r="128" spans="1:11" ht="51.75" customHeight="1" x14ac:dyDescent="0.2">
      <c r="A128" s="27">
        <v>2343128</v>
      </c>
      <c r="B128" s="25" t="s">
        <v>16</v>
      </c>
      <c r="C128" s="101">
        <v>41620888.850000001</v>
      </c>
      <c r="D128" s="26">
        <v>5887811.0299999993</v>
      </c>
      <c r="E128" s="70">
        <v>18713721</v>
      </c>
      <c r="F128" s="26">
        <v>58307.55</v>
      </c>
      <c r="G128" s="26">
        <v>78216.28</v>
      </c>
      <c r="H128" s="26">
        <f t="shared" si="9"/>
        <v>136523.83000000002</v>
      </c>
      <c r="I128" s="70">
        <f t="shared" si="11"/>
        <v>0.72953866310179583</v>
      </c>
      <c r="J128" s="26">
        <f t="shared" si="10"/>
        <v>6024334.8599999994</v>
      </c>
      <c r="K128" s="70">
        <f t="shared" si="12"/>
        <v>14.474306115161209</v>
      </c>
    </row>
    <row r="129" spans="1:11" ht="70.5" customHeight="1" x14ac:dyDescent="0.2">
      <c r="A129" s="27">
        <v>2343407</v>
      </c>
      <c r="B129" s="25" t="s">
        <v>29</v>
      </c>
      <c r="C129" s="101">
        <v>85246573.370000005</v>
      </c>
      <c r="D129" s="26">
        <v>59051926.430000007</v>
      </c>
      <c r="E129" s="70">
        <v>15495981</v>
      </c>
      <c r="F129" s="26">
        <v>6913</v>
      </c>
      <c r="G129" s="26">
        <v>8976.27</v>
      </c>
      <c r="H129" s="26">
        <f t="shared" si="9"/>
        <v>15889.27</v>
      </c>
      <c r="I129" s="70">
        <f t="shared" si="11"/>
        <v>0.10253800646761248</v>
      </c>
      <c r="J129" s="26">
        <f t="shared" si="10"/>
        <v>59067815.70000001</v>
      </c>
      <c r="K129" s="70">
        <f t="shared" si="12"/>
        <v>69.290545490462108</v>
      </c>
    </row>
    <row r="130" spans="1:11" ht="54.75" customHeight="1" x14ac:dyDescent="0.2">
      <c r="A130" s="27">
        <v>2344420</v>
      </c>
      <c r="B130" s="25" t="s">
        <v>30</v>
      </c>
      <c r="C130" s="101">
        <v>42294206.240000002</v>
      </c>
      <c r="D130" s="26">
        <v>19756142.98</v>
      </c>
      <c r="E130" s="70">
        <v>4565369</v>
      </c>
      <c r="F130" s="26">
        <v>534759.5</v>
      </c>
      <c r="G130" s="26">
        <v>405698.05</v>
      </c>
      <c r="H130" s="26">
        <f t="shared" si="9"/>
        <v>940457.55</v>
      </c>
      <c r="I130" s="70">
        <f t="shared" si="11"/>
        <v>20.599814604252142</v>
      </c>
      <c r="J130" s="26">
        <f t="shared" si="10"/>
        <v>20696600.530000001</v>
      </c>
      <c r="K130" s="70">
        <f t="shared" si="12"/>
        <v>48.93483616303471</v>
      </c>
    </row>
    <row r="131" spans="1:11" ht="62.25" customHeight="1" x14ac:dyDescent="0.2">
      <c r="A131" s="122">
        <v>2352819</v>
      </c>
      <c r="B131" s="25" t="s">
        <v>145</v>
      </c>
      <c r="C131" s="101">
        <v>10151704.18</v>
      </c>
      <c r="D131" s="26">
        <v>18600</v>
      </c>
      <c r="E131" s="70">
        <v>4823573</v>
      </c>
      <c r="F131" s="26">
        <v>0</v>
      </c>
      <c r="G131" s="26"/>
      <c r="H131" s="26">
        <f t="shared" si="9"/>
        <v>0</v>
      </c>
      <c r="I131" s="70">
        <f t="shared" si="11"/>
        <v>0</v>
      </c>
      <c r="J131" s="26">
        <f t="shared" si="10"/>
        <v>18600</v>
      </c>
      <c r="K131" s="70">
        <f t="shared" si="12"/>
        <v>0.18322046890062157</v>
      </c>
    </row>
    <row r="132" spans="1:11" ht="69" customHeight="1" x14ac:dyDescent="0.2">
      <c r="A132" s="27">
        <v>2354781</v>
      </c>
      <c r="B132" s="25" t="s">
        <v>31</v>
      </c>
      <c r="C132" s="101">
        <v>342912239.07999998</v>
      </c>
      <c r="D132" s="26">
        <v>184803755.88999999</v>
      </c>
      <c r="E132" s="70">
        <v>65732392</v>
      </c>
      <c r="F132" s="26">
        <v>1735704.3</v>
      </c>
      <c r="G132" s="26">
        <v>1780737.67</v>
      </c>
      <c r="H132" s="26">
        <f t="shared" si="9"/>
        <v>3516441.9699999997</v>
      </c>
      <c r="I132" s="70">
        <f t="shared" si="11"/>
        <v>5.3496333588468827</v>
      </c>
      <c r="J132" s="26">
        <f t="shared" si="10"/>
        <v>188320197.85999998</v>
      </c>
      <c r="K132" s="70">
        <f t="shared" si="12"/>
        <v>54.917899216792222</v>
      </c>
    </row>
    <row r="133" spans="1:11" ht="57" customHeight="1" x14ac:dyDescent="0.2">
      <c r="A133" s="122">
        <v>2354818</v>
      </c>
      <c r="B133" s="25" t="s">
        <v>146</v>
      </c>
      <c r="C133" s="101">
        <v>35044269.43</v>
      </c>
      <c r="D133" s="26">
        <v>492459.31</v>
      </c>
      <c r="E133" s="70">
        <v>15044270</v>
      </c>
      <c r="F133" s="26">
        <v>0</v>
      </c>
      <c r="G133" s="26"/>
      <c r="H133" s="26">
        <f t="shared" si="9"/>
        <v>0</v>
      </c>
      <c r="I133" s="70">
        <f t="shared" si="11"/>
        <v>0</v>
      </c>
      <c r="J133" s="26">
        <f t="shared" si="10"/>
        <v>492459.31</v>
      </c>
      <c r="K133" s="70">
        <f t="shared" si="12"/>
        <v>1.405249183418346</v>
      </c>
    </row>
    <row r="134" spans="1:11" ht="57.75" customHeight="1" x14ac:dyDescent="0.2">
      <c r="A134" s="27">
        <v>2372478</v>
      </c>
      <c r="B134" s="25" t="s">
        <v>32</v>
      </c>
      <c r="C134" s="101">
        <v>35921226.950000003</v>
      </c>
      <c r="D134" s="26">
        <v>28913724.100000001</v>
      </c>
      <c r="E134" s="70">
        <v>7940965</v>
      </c>
      <c r="F134" s="26">
        <v>36045.74</v>
      </c>
      <c r="G134" s="26">
        <v>7610</v>
      </c>
      <c r="H134" s="26">
        <f t="shared" si="9"/>
        <v>43655.74</v>
      </c>
      <c r="I134" s="70">
        <f t="shared" si="11"/>
        <v>0.549753587882581</v>
      </c>
      <c r="J134" s="26">
        <f t="shared" si="10"/>
        <v>28957379.84</v>
      </c>
      <c r="K134" s="70">
        <f t="shared" si="12"/>
        <v>80.613559999792813</v>
      </c>
    </row>
    <row r="135" spans="1:11" ht="57.75" customHeight="1" x14ac:dyDescent="0.2">
      <c r="A135" s="27">
        <v>2380648</v>
      </c>
      <c r="B135" s="25" t="s">
        <v>225</v>
      </c>
      <c r="C135" s="101">
        <v>21219758.27</v>
      </c>
      <c r="D135" s="26">
        <v>405304.3</v>
      </c>
      <c r="E135" s="26">
        <v>20639975</v>
      </c>
      <c r="F135" s="26"/>
      <c r="G135" s="26"/>
      <c r="H135" s="26">
        <f t="shared" ref="H135:H181" si="29">SUM(F135:G135)</f>
        <v>0</v>
      </c>
      <c r="I135" s="70"/>
      <c r="J135" s="26">
        <f t="shared" si="10"/>
        <v>405304.3</v>
      </c>
      <c r="K135" s="70">
        <f t="shared" si="12"/>
        <v>1.910032597180948</v>
      </c>
    </row>
    <row r="136" spans="1:11" ht="84.75" customHeight="1" x14ac:dyDescent="0.2">
      <c r="A136" s="122">
        <v>2399861</v>
      </c>
      <c r="B136" s="25" t="s">
        <v>147</v>
      </c>
      <c r="C136" s="101">
        <v>9620704.8000000007</v>
      </c>
      <c r="D136" s="26">
        <v>0</v>
      </c>
      <c r="E136" s="26">
        <v>6407581</v>
      </c>
      <c r="F136" s="26">
        <v>0</v>
      </c>
      <c r="G136" s="26"/>
      <c r="H136" s="26">
        <f t="shared" si="29"/>
        <v>0</v>
      </c>
      <c r="I136" s="70">
        <f t="shared" si="11"/>
        <v>0</v>
      </c>
      <c r="J136" s="26">
        <f t="shared" si="10"/>
        <v>0</v>
      </c>
      <c r="K136" s="70">
        <f t="shared" si="12"/>
        <v>0</v>
      </c>
    </row>
    <row r="137" spans="1:11" ht="64.5" customHeight="1" x14ac:dyDescent="0.2">
      <c r="A137" s="27">
        <v>2409087</v>
      </c>
      <c r="B137" s="25" t="s">
        <v>55</v>
      </c>
      <c r="C137" s="101">
        <v>6026581.2699999996</v>
      </c>
      <c r="D137" s="26">
        <v>4455411.79</v>
      </c>
      <c r="E137" s="26">
        <v>1461475</v>
      </c>
      <c r="F137" s="26">
        <v>0</v>
      </c>
      <c r="G137" s="26"/>
      <c r="H137" s="26">
        <f t="shared" si="29"/>
        <v>0</v>
      </c>
      <c r="I137" s="70">
        <f t="shared" si="11"/>
        <v>0</v>
      </c>
      <c r="J137" s="26">
        <f t="shared" si="10"/>
        <v>4455411.79</v>
      </c>
      <c r="K137" s="70">
        <f t="shared" si="12"/>
        <v>73.929340539698728</v>
      </c>
    </row>
    <row r="138" spans="1:11" ht="64.5" customHeight="1" x14ac:dyDescent="0.2">
      <c r="A138" s="27">
        <v>2412981</v>
      </c>
      <c r="B138" s="25" t="s">
        <v>56</v>
      </c>
      <c r="C138" s="101">
        <v>8359718.7800000003</v>
      </c>
      <c r="D138" s="26">
        <v>3690636.9699999997</v>
      </c>
      <c r="E138" s="26">
        <v>67338</v>
      </c>
      <c r="F138" s="26">
        <v>14000</v>
      </c>
      <c r="G138" s="26"/>
      <c r="H138" s="26">
        <f t="shared" si="29"/>
        <v>14000</v>
      </c>
      <c r="I138" s="70">
        <f t="shared" si="11"/>
        <v>20.790638272594968</v>
      </c>
      <c r="J138" s="26">
        <f t="shared" si="10"/>
        <v>3704636.9699999997</v>
      </c>
      <c r="K138" s="70">
        <f t="shared" si="12"/>
        <v>44.315330066641309</v>
      </c>
    </row>
    <row r="139" spans="1:11" ht="64.5" customHeight="1" x14ac:dyDescent="0.2">
      <c r="A139" s="122">
        <v>2414624</v>
      </c>
      <c r="B139" s="25" t="s">
        <v>202</v>
      </c>
      <c r="C139" s="101">
        <v>994445286.64999998</v>
      </c>
      <c r="D139" s="26">
        <v>16721962.17</v>
      </c>
      <c r="E139" s="70">
        <v>2757557</v>
      </c>
      <c r="F139" s="26">
        <v>0</v>
      </c>
      <c r="G139" s="26"/>
      <c r="H139" s="26">
        <f t="shared" si="29"/>
        <v>0</v>
      </c>
      <c r="I139" s="70">
        <f t="shared" ref="I139" si="30">H139/E139%</f>
        <v>0</v>
      </c>
      <c r="J139" s="26">
        <f t="shared" ref="J139" si="31">SUM(D139+H139)</f>
        <v>16721962.17</v>
      </c>
      <c r="K139" s="70">
        <f t="shared" ref="K139" si="32">J139/C139%</f>
        <v>1.6815366711960071</v>
      </c>
    </row>
    <row r="140" spans="1:11" ht="60" x14ac:dyDescent="0.2">
      <c r="A140" s="27">
        <v>2426613</v>
      </c>
      <c r="B140" s="25" t="s">
        <v>60</v>
      </c>
      <c r="C140" s="26">
        <v>704573.7</v>
      </c>
      <c r="D140" s="26">
        <v>55818</v>
      </c>
      <c r="E140" s="70">
        <v>535682</v>
      </c>
      <c r="F140" s="26">
        <v>0</v>
      </c>
      <c r="G140" s="26"/>
      <c r="H140" s="26">
        <f t="shared" si="29"/>
        <v>0</v>
      </c>
      <c r="I140" s="70">
        <f t="shared" si="11"/>
        <v>0</v>
      </c>
      <c r="J140" s="26">
        <f t="shared" si="10"/>
        <v>55818</v>
      </c>
      <c r="K140" s="70">
        <f t="shared" si="12"/>
        <v>7.9222372336634201</v>
      </c>
    </row>
    <row r="141" spans="1:11" ht="54.75" customHeight="1" x14ac:dyDescent="0.2">
      <c r="A141" s="122">
        <v>2426642</v>
      </c>
      <c r="B141" s="25" t="s">
        <v>61</v>
      </c>
      <c r="C141" s="26">
        <v>2311285.27</v>
      </c>
      <c r="D141" s="26">
        <v>59900</v>
      </c>
      <c r="E141" s="70">
        <v>2101790</v>
      </c>
      <c r="F141" s="26">
        <v>0</v>
      </c>
      <c r="G141" s="26"/>
      <c r="H141" s="26">
        <f t="shared" si="29"/>
        <v>0</v>
      </c>
      <c r="I141" s="70">
        <f t="shared" si="11"/>
        <v>0</v>
      </c>
      <c r="J141" s="26">
        <f t="shared" si="10"/>
        <v>59900</v>
      </c>
      <c r="K141" s="70">
        <f t="shared" si="12"/>
        <v>2.5916316249443323</v>
      </c>
    </row>
    <row r="142" spans="1:11" ht="57.75" customHeight="1" x14ac:dyDescent="0.2">
      <c r="A142" s="27">
        <v>2428425</v>
      </c>
      <c r="B142" s="25" t="s">
        <v>57</v>
      </c>
      <c r="C142" s="26">
        <v>1410518.55</v>
      </c>
      <c r="D142" s="26">
        <v>1352448.49</v>
      </c>
      <c r="E142" s="70">
        <v>7636</v>
      </c>
      <c r="F142" s="26">
        <v>0</v>
      </c>
      <c r="G142" s="26"/>
      <c r="H142" s="26">
        <f t="shared" si="29"/>
        <v>0</v>
      </c>
      <c r="I142" s="70">
        <f t="shared" si="11"/>
        <v>0</v>
      </c>
      <c r="J142" s="26">
        <f t="shared" si="10"/>
        <v>1352448.49</v>
      </c>
      <c r="K142" s="70">
        <f t="shared" si="12"/>
        <v>95.883070095037041</v>
      </c>
    </row>
    <row r="143" spans="1:11" ht="51" customHeight="1" x14ac:dyDescent="0.2">
      <c r="A143" s="122">
        <v>2447725</v>
      </c>
      <c r="B143" s="25" t="s">
        <v>203</v>
      </c>
      <c r="C143" s="26">
        <v>2172962.84</v>
      </c>
      <c r="D143" s="26">
        <v>1810775.64</v>
      </c>
      <c r="E143" s="70">
        <v>239000</v>
      </c>
      <c r="F143" s="26">
        <v>0</v>
      </c>
      <c r="G143" s="26"/>
      <c r="H143" s="26">
        <f t="shared" si="29"/>
        <v>0</v>
      </c>
      <c r="I143" s="70">
        <f t="shared" ref="I143" si="33">H143/E143%</f>
        <v>0</v>
      </c>
      <c r="J143" s="26">
        <f t="shared" ref="J143" si="34">SUM(D143+H143)</f>
        <v>1810775.64</v>
      </c>
      <c r="K143" s="70">
        <f t="shared" ref="K143" si="35">J143/C143%</f>
        <v>83.332103369057151</v>
      </c>
    </row>
    <row r="144" spans="1:11" ht="96.75" customHeight="1" x14ac:dyDescent="0.2">
      <c r="A144" s="122">
        <v>2448758</v>
      </c>
      <c r="B144" s="25" t="s">
        <v>148</v>
      </c>
      <c r="C144" s="26">
        <v>11147493.970000001</v>
      </c>
      <c r="D144" s="26">
        <v>60000</v>
      </c>
      <c r="E144" s="70">
        <v>6147494</v>
      </c>
      <c r="F144" s="26">
        <v>0</v>
      </c>
      <c r="G144" s="26"/>
      <c r="H144" s="26">
        <f t="shared" si="29"/>
        <v>0</v>
      </c>
      <c r="I144" s="70">
        <f t="shared" si="11"/>
        <v>0</v>
      </c>
      <c r="J144" s="26">
        <f t="shared" si="10"/>
        <v>60000</v>
      </c>
      <c r="K144" s="70">
        <f t="shared" si="12"/>
        <v>0.53823756407916679</v>
      </c>
    </row>
    <row r="145" spans="1:11" ht="81" customHeight="1" x14ac:dyDescent="0.2">
      <c r="A145" s="122">
        <v>2450018</v>
      </c>
      <c r="B145" s="25" t="s">
        <v>149</v>
      </c>
      <c r="C145" s="26">
        <v>2146543.02</v>
      </c>
      <c r="D145" s="26">
        <v>52000</v>
      </c>
      <c r="E145" s="70">
        <v>2081454</v>
      </c>
      <c r="F145" s="26">
        <v>0</v>
      </c>
      <c r="G145" s="26"/>
      <c r="H145" s="26">
        <f t="shared" si="29"/>
        <v>0</v>
      </c>
      <c r="I145" s="70">
        <f t="shared" si="11"/>
        <v>0</v>
      </c>
      <c r="J145" s="26">
        <f t="shared" si="10"/>
        <v>52000</v>
      </c>
      <c r="K145" s="70">
        <f t="shared" si="12"/>
        <v>2.4224997829300436</v>
      </c>
    </row>
    <row r="146" spans="1:11" ht="70.5" customHeight="1" x14ac:dyDescent="0.2">
      <c r="A146" s="122">
        <v>2451590</v>
      </c>
      <c r="B146" s="25" t="s">
        <v>150</v>
      </c>
      <c r="C146" s="26">
        <v>5664119.8600000003</v>
      </c>
      <c r="D146" s="26">
        <v>42068</v>
      </c>
      <c r="E146" s="70">
        <v>6576040</v>
      </c>
      <c r="F146" s="26">
        <v>0</v>
      </c>
      <c r="G146" s="26"/>
      <c r="H146" s="26">
        <f t="shared" si="29"/>
        <v>0</v>
      </c>
      <c r="I146" s="70">
        <f t="shared" si="11"/>
        <v>0</v>
      </c>
      <c r="J146" s="26">
        <f t="shared" si="10"/>
        <v>42068</v>
      </c>
      <c r="K146" s="70">
        <f t="shared" si="12"/>
        <v>0.74271027167140491</v>
      </c>
    </row>
    <row r="147" spans="1:11" ht="45" customHeight="1" x14ac:dyDescent="0.2">
      <c r="A147" s="27">
        <v>2451748</v>
      </c>
      <c r="B147" s="25" t="s">
        <v>58</v>
      </c>
      <c r="C147" s="26">
        <v>6076105.1699999999</v>
      </c>
      <c r="D147" s="26">
        <v>2495003.2599999998</v>
      </c>
      <c r="E147" s="70">
        <v>989161</v>
      </c>
      <c r="F147" s="26">
        <v>0</v>
      </c>
      <c r="G147" s="26"/>
      <c r="H147" s="26">
        <f t="shared" si="29"/>
        <v>0</v>
      </c>
      <c r="I147" s="70">
        <f t="shared" si="11"/>
        <v>0</v>
      </c>
      <c r="J147" s="26">
        <f t="shared" si="10"/>
        <v>2495003.2599999998</v>
      </c>
      <c r="K147" s="70">
        <f t="shared" si="12"/>
        <v>41.062542372024147</v>
      </c>
    </row>
    <row r="148" spans="1:11" ht="52.5" customHeight="1" x14ac:dyDescent="0.2">
      <c r="A148" s="122">
        <v>2468105</v>
      </c>
      <c r="B148" s="25" t="s">
        <v>204</v>
      </c>
      <c r="C148" s="26">
        <v>3540000.52</v>
      </c>
      <c r="D148" s="26">
        <v>2471715.73</v>
      </c>
      <c r="E148" s="70">
        <v>660445</v>
      </c>
      <c r="F148" s="26">
        <v>0</v>
      </c>
      <c r="G148" s="26"/>
      <c r="H148" s="26">
        <f t="shared" si="29"/>
        <v>0</v>
      </c>
      <c r="I148" s="70">
        <f t="shared" ref="I148" si="36">H148/E148%</f>
        <v>0</v>
      </c>
      <c r="J148" s="26">
        <f t="shared" ref="J148" si="37">SUM(D148+H148)</f>
        <v>2471715.73</v>
      </c>
      <c r="K148" s="70">
        <f t="shared" ref="K148" si="38">J148/C148%</f>
        <v>69.822467992179838</v>
      </c>
    </row>
    <row r="149" spans="1:11" ht="55.5" customHeight="1" x14ac:dyDescent="0.2">
      <c r="A149" s="27">
        <v>2469055</v>
      </c>
      <c r="B149" s="25" t="s">
        <v>59</v>
      </c>
      <c r="C149" s="26">
        <v>20250295.739999998</v>
      </c>
      <c r="D149" s="26">
        <v>8706424.5</v>
      </c>
      <c r="E149" s="70">
        <v>81217</v>
      </c>
      <c r="F149" s="26">
        <v>0</v>
      </c>
      <c r="G149" s="26">
        <v>6667</v>
      </c>
      <c r="H149" s="26">
        <f t="shared" si="29"/>
        <v>6667</v>
      </c>
      <c r="I149" s="70">
        <f t="shared" si="11"/>
        <v>8.2088725266877631</v>
      </c>
      <c r="J149" s="26">
        <f t="shared" si="10"/>
        <v>8713091.5</v>
      </c>
      <c r="K149" s="70">
        <f t="shared" si="12"/>
        <v>43.026983960482156</v>
      </c>
    </row>
    <row r="150" spans="1:11" ht="69.75" customHeight="1" x14ac:dyDescent="0.2">
      <c r="A150" s="122">
        <v>2469195</v>
      </c>
      <c r="B150" s="25" t="s">
        <v>159</v>
      </c>
      <c r="C150" s="26">
        <v>40985178.200000003</v>
      </c>
      <c r="D150" s="26">
        <v>97079.35</v>
      </c>
      <c r="E150" s="70">
        <v>13824296</v>
      </c>
      <c r="F150" s="26">
        <v>5300</v>
      </c>
      <c r="G150" s="26">
        <v>16000</v>
      </c>
      <c r="H150" s="26">
        <f t="shared" si="29"/>
        <v>21300</v>
      </c>
      <c r="I150" s="70">
        <f t="shared" ref="I150:I166" si="39">H150/E150%</f>
        <v>0.15407656201805864</v>
      </c>
      <c r="J150" s="26">
        <f t="shared" ref="J150:J166" si="40">SUM(D150+H150)</f>
        <v>118379.35</v>
      </c>
      <c r="K150" s="70">
        <f t="shared" ref="K150:K165" si="41">J150/C150%</f>
        <v>0.28883453775003959</v>
      </c>
    </row>
    <row r="151" spans="1:11" ht="69.75" customHeight="1" x14ac:dyDescent="0.2">
      <c r="A151" s="122">
        <v>2474925</v>
      </c>
      <c r="B151" s="25" t="s">
        <v>160</v>
      </c>
      <c r="C151" s="26">
        <v>29851833.640000001</v>
      </c>
      <c r="D151" s="26">
        <v>282506.62</v>
      </c>
      <c r="E151" s="70">
        <v>380445</v>
      </c>
      <c r="F151" s="26">
        <v>139940.70000000001</v>
      </c>
      <c r="G151" s="26">
        <v>105500</v>
      </c>
      <c r="H151" s="26">
        <f t="shared" si="29"/>
        <v>245440.7</v>
      </c>
      <c r="I151" s="70">
        <f t="shared" si="39"/>
        <v>64.514108478229446</v>
      </c>
      <c r="J151" s="26">
        <f t="shared" si="40"/>
        <v>527947.32000000007</v>
      </c>
      <c r="K151" s="70">
        <f t="shared" si="41"/>
        <v>1.7685590988038216</v>
      </c>
    </row>
    <row r="152" spans="1:11" ht="78" customHeight="1" x14ac:dyDescent="0.2">
      <c r="A152" s="122">
        <v>2475091</v>
      </c>
      <c r="B152" s="25" t="s">
        <v>161</v>
      </c>
      <c r="C152" s="26">
        <v>4894744.22</v>
      </c>
      <c r="D152" s="26">
        <v>135176.79999999999</v>
      </c>
      <c r="E152" s="70">
        <v>447355</v>
      </c>
      <c r="F152" s="26">
        <v>1240.7</v>
      </c>
      <c r="G152" s="26">
        <v>80300</v>
      </c>
      <c r="H152" s="26">
        <f t="shared" si="29"/>
        <v>81540.7</v>
      </c>
      <c r="I152" s="70">
        <f t="shared" si="39"/>
        <v>18.22729152462809</v>
      </c>
      <c r="J152" s="26">
        <f t="shared" si="40"/>
        <v>216717.5</v>
      </c>
      <c r="K152" s="70">
        <f t="shared" si="41"/>
        <v>4.4275551542507365</v>
      </c>
    </row>
    <row r="153" spans="1:11" ht="69.75" customHeight="1" x14ac:dyDescent="0.2">
      <c r="A153" s="122">
        <v>2475435</v>
      </c>
      <c r="B153" s="25" t="s">
        <v>162</v>
      </c>
      <c r="C153" s="26">
        <v>20414109.120000001</v>
      </c>
      <c r="D153" s="26">
        <v>238000</v>
      </c>
      <c r="E153" s="70">
        <v>439000</v>
      </c>
      <c r="F153" s="26">
        <v>89740.7</v>
      </c>
      <c r="G153" s="26">
        <v>74000</v>
      </c>
      <c r="H153" s="26">
        <f t="shared" si="29"/>
        <v>163740.70000000001</v>
      </c>
      <c r="I153" s="70">
        <f t="shared" si="39"/>
        <v>37.29856492027335</v>
      </c>
      <c r="J153" s="26">
        <f t="shared" si="40"/>
        <v>401740.7</v>
      </c>
      <c r="K153" s="70">
        <f t="shared" si="41"/>
        <v>1.9679560721384053</v>
      </c>
    </row>
    <row r="154" spans="1:11" ht="69.75" customHeight="1" x14ac:dyDescent="0.2">
      <c r="A154" s="122">
        <v>2479465</v>
      </c>
      <c r="B154" s="25" t="s">
        <v>163</v>
      </c>
      <c r="C154" s="26">
        <v>6973188.4100000001</v>
      </c>
      <c r="D154" s="26">
        <v>419077.89</v>
      </c>
      <c r="E154" s="70">
        <v>74473</v>
      </c>
      <c r="F154" s="26">
        <v>0</v>
      </c>
      <c r="G154" s="26"/>
      <c r="H154" s="26">
        <f t="shared" si="29"/>
        <v>0</v>
      </c>
      <c r="I154" s="70">
        <f t="shared" si="39"/>
        <v>0</v>
      </c>
      <c r="J154" s="26">
        <f t="shared" si="40"/>
        <v>419077.89</v>
      </c>
      <c r="K154" s="70">
        <f t="shared" si="41"/>
        <v>6.0098460755630159</v>
      </c>
    </row>
    <row r="155" spans="1:11" ht="69.75" customHeight="1" x14ac:dyDescent="0.2">
      <c r="A155" s="122">
        <v>2479733</v>
      </c>
      <c r="B155" s="25" t="s">
        <v>164</v>
      </c>
      <c r="C155" s="26">
        <v>4906465.0599999996</v>
      </c>
      <c r="D155" s="26">
        <v>485545.6</v>
      </c>
      <c r="E155" s="70">
        <v>147822</v>
      </c>
      <c r="F155" s="26">
        <v>1241</v>
      </c>
      <c r="G155" s="26"/>
      <c r="H155" s="26">
        <f t="shared" si="29"/>
        <v>1241</v>
      </c>
      <c r="I155" s="70">
        <f t="shared" si="39"/>
        <v>0.83952321034758015</v>
      </c>
      <c r="J155" s="26">
        <f t="shared" si="40"/>
        <v>486786.6</v>
      </c>
      <c r="K155" s="70">
        <f t="shared" si="41"/>
        <v>9.9213302050906691</v>
      </c>
    </row>
    <row r="156" spans="1:11" ht="69.75" customHeight="1" x14ac:dyDescent="0.2">
      <c r="A156" s="122">
        <v>2479767</v>
      </c>
      <c r="B156" s="25" t="s">
        <v>165</v>
      </c>
      <c r="C156" s="26">
        <v>6110489.0199999996</v>
      </c>
      <c r="D156" s="26">
        <v>228866.13</v>
      </c>
      <c r="E156" s="70">
        <v>200000</v>
      </c>
      <c r="F156" s="26">
        <v>109241</v>
      </c>
      <c r="G156" s="26">
        <v>32000</v>
      </c>
      <c r="H156" s="26">
        <f t="shared" si="29"/>
        <v>141241</v>
      </c>
      <c r="I156" s="70">
        <f t="shared" si="39"/>
        <v>70.620500000000007</v>
      </c>
      <c r="J156" s="26">
        <f t="shared" si="40"/>
        <v>370107.13</v>
      </c>
      <c r="K156" s="70">
        <f t="shared" si="41"/>
        <v>6.0569150650400818</v>
      </c>
    </row>
    <row r="157" spans="1:11" ht="69.75" customHeight="1" x14ac:dyDescent="0.2">
      <c r="A157" s="122">
        <v>2479930</v>
      </c>
      <c r="B157" s="25" t="s">
        <v>166</v>
      </c>
      <c r="C157" s="26">
        <v>4756146.8600000003</v>
      </c>
      <c r="D157" s="26">
        <v>106298.96</v>
      </c>
      <c r="E157" s="70">
        <v>455864</v>
      </c>
      <c r="F157" s="26">
        <v>13741</v>
      </c>
      <c r="G157" s="26">
        <v>47500</v>
      </c>
      <c r="H157" s="26">
        <f t="shared" si="29"/>
        <v>61241</v>
      </c>
      <c r="I157" s="70">
        <f t="shared" si="39"/>
        <v>13.434050506291349</v>
      </c>
      <c r="J157" s="26">
        <f t="shared" si="40"/>
        <v>167539.96000000002</v>
      </c>
      <c r="K157" s="70">
        <f t="shared" si="41"/>
        <v>3.5225985431408655</v>
      </c>
    </row>
    <row r="158" spans="1:11" ht="77.25" customHeight="1" x14ac:dyDescent="0.2">
      <c r="A158" s="122">
        <v>2498098</v>
      </c>
      <c r="B158" s="25" t="s">
        <v>167</v>
      </c>
      <c r="C158" s="26">
        <v>28530630.609999999</v>
      </c>
      <c r="D158" s="26">
        <v>23071805.84</v>
      </c>
      <c r="E158" s="70">
        <v>5018378</v>
      </c>
      <c r="F158" s="26">
        <v>2140699.92</v>
      </c>
      <c r="G158" s="26">
        <v>2761700</v>
      </c>
      <c r="H158" s="26">
        <f t="shared" si="29"/>
        <v>4902399.92</v>
      </c>
      <c r="I158" s="70">
        <f t="shared" si="39"/>
        <v>97.688932958019507</v>
      </c>
      <c r="J158" s="26">
        <f t="shared" si="40"/>
        <v>27974205.759999998</v>
      </c>
      <c r="K158" s="70">
        <f t="shared" si="41"/>
        <v>98.049728175987198</v>
      </c>
    </row>
    <row r="159" spans="1:11" ht="81" customHeight="1" x14ac:dyDescent="0.2">
      <c r="A159" s="122">
        <v>2509736</v>
      </c>
      <c r="B159" s="25" t="s">
        <v>205</v>
      </c>
      <c r="C159" s="26">
        <v>5132259.4400000004</v>
      </c>
      <c r="D159" s="26">
        <v>471300</v>
      </c>
      <c r="E159" s="70">
        <v>95160</v>
      </c>
      <c r="F159" s="26">
        <v>0</v>
      </c>
      <c r="G159" s="26"/>
      <c r="H159" s="26">
        <f t="shared" si="29"/>
        <v>0</v>
      </c>
      <c r="I159" s="70">
        <f t="shared" ref="I159:I163" si="42">H159/E159%</f>
        <v>0</v>
      </c>
      <c r="J159" s="26">
        <f t="shared" ref="J159:J163" si="43">SUM(D159+H159)</f>
        <v>471300</v>
      </c>
      <c r="K159" s="70">
        <f t="shared" ref="K159:K163" si="44">J159/C159%</f>
        <v>9.1830899335829361</v>
      </c>
    </row>
    <row r="160" spans="1:11" ht="103.5" customHeight="1" x14ac:dyDescent="0.2">
      <c r="A160" s="122">
        <v>2514769</v>
      </c>
      <c r="B160" s="25" t="s">
        <v>206</v>
      </c>
      <c r="C160" s="26">
        <v>1689946.51</v>
      </c>
      <c r="D160" s="26">
        <v>157100</v>
      </c>
      <c r="E160" s="70">
        <v>31720</v>
      </c>
      <c r="F160" s="26">
        <v>0</v>
      </c>
      <c r="G160" s="26"/>
      <c r="H160" s="26">
        <f t="shared" si="29"/>
        <v>0</v>
      </c>
      <c r="I160" s="70">
        <f t="shared" si="42"/>
        <v>0</v>
      </c>
      <c r="J160" s="26">
        <f t="shared" si="43"/>
        <v>157100</v>
      </c>
      <c r="K160" s="70">
        <f t="shared" si="44"/>
        <v>9.2961522196344539</v>
      </c>
    </row>
    <row r="161" spans="1:12" ht="92.25" customHeight="1" x14ac:dyDescent="0.2">
      <c r="A161" s="122">
        <v>2515506</v>
      </c>
      <c r="B161" s="25" t="s">
        <v>207</v>
      </c>
      <c r="C161" s="26">
        <v>1885119.6</v>
      </c>
      <c r="D161" s="26">
        <v>157100</v>
      </c>
      <c r="E161" s="70">
        <v>226894</v>
      </c>
      <c r="F161" s="26">
        <v>0</v>
      </c>
      <c r="G161" s="26"/>
      <c r="H161" s="26">
        <f t="shared" si="29"/>
        <v>0</v>
      </c>
      <c r="I161" s="70">
        <f t="shared" si="42"/>
        <v>0</v>
      </c>
      <c r="J161" s="26">
        <f t="shared" si="43"/>
        <v>157100</v>
      </c>
      <c r="K161" s="70">
        <f t="shared" si="44"/>
        <v>8.3336887484486404</v>
      </c>
    </row>
    <row r="162" spans="1:12" ht="96" x14ac:dyDescent="0.2">
      <c r="A162" s="122">
        <v>2515622</v>
      </c>
      <c r="B162" s="25" t="s">
        <v>208</v>
      </c>
      <c r="C162" s="26">
        <v>2031296.94</v>
      </c>
      <c r="D162" s="26">
        <v>157100</v>
      </c>
      <c r="E162" s="70">
        <v>310651</v>
      </c>
      <c r="F162" s="26">
        <v>0</v>
      </c>
      <c r="G162" s="26"/>
      <c r="H162" s="26">
        <f t="shared" si="29"/>
        <v>0</v>
      </c>
      <c r="I162" s="70">
        <f t="shared" si="42"/>
        <v>0</v>
      </c>
      <c r="J162" s="26">
        <f t="shared" si="43"/>
        <v>157100</v>
      </c>
      <c r="K162" s="70">
        <f t="shared" si="44"/>
        <v>7.7339751223176663</v>
      </c>
    </row>
    <row r="163" spans="1:12" ht="102.75" customHeight="1" x14ac:dyDescent="0.2">
      <c r="A163" s="122">
        <v>2515844</v>
      </c>
      <c r="B163" s="25" t="s">
        <v>209</v>
      </c>
      <c r="C163" s="26">
        <v>2846118.29</v>
      </c>
      <c r="D163" s="26">
        <v>390550</v>
      </c>
      <c r="E163" s="70">
        <v>64200</v>
      </c>
      <c r="F163" s="26">
        <v>0</v>
      </c>
      <c r="G163" s="26"/>
      <c r="H163" s="26">
        <f t="shared" si="29"/>
        <v>0</v>
      </c>
      <c r="I163" s="70">
        <f t="shared" si="42"/>
        <v>0</v>
      </c>
      <c r="J163" s="26">
        <f t="shared" si="43"/>
        <v>390550</v>
      </c>
      <c r="K163" s="70">
        <f t="shared" si="44"/>
        <v>13.722198454372744</v>
      </c>
    </row>
    <row r="164" spans="1:12" ht="105.75" customHeight="1" x14ac:dyDescent="0.2">
      <c r="A164" s="122">
        <v>2516519</v>
      </c>
      <c r="B164" s="25" t="s">
        <v>210</v>
      </c>
      <c r="C164" s="26">
        <v>1689946.51</v>
      </c>
      <c r="D164" s="26">
        <v>157100</v>
      </c>
      <c r="E164" s="70">
        <v>31720</v>
      </c>
      <c r="F164" s="26">
        <v>0</v>
      </c>
      <c r="G164" s="26"/>
      <c r="H164" s="26">
        <f t="shared" si="29"/>
        <v>0</v>
      </c>
      <c r="I164" s="70">
        <f t="shared" ref="I164" si="45">H164/E164%</f>
        <v>0</v>
      </c>
      <c r="J164" s="26">
        <f t="shared" ref="J164" si="46">SUM(D164+H164)</f>
        <v>157100</v>
      </c>
      <c r="K164" s="70">
        <f t="shared" ref="K164" si="47">J164/C164%</f>
        <v>9.2961522196344539</v>
      </c>
    </row>
    <row r="165" spans="1:12" ht="69.75" customHeight="1" x14ac:dyDescent="0.2">
      <c r="A165" s="122">
        <v>2521713</v>
      </c>
      <c r="B165" s="25" t="s">
        <v>168</v>
      </c>
      <c r="C165" s="26">
        <v>8459089.4800000004</v>
      </c>
      <c r="D165" s="26">
        <v>44500</v>
      </c>
      <c r="E165" s="70">
        <v>8040851</v>
      </c>
      <c r="F165" s="26">
        <v>0</v>
      </c>
      <c r="G165" s="26"/>
      <c r="H165" s="26">
        <f t="shared" si="29"/>
        <v>0</v>
      </c>
      <c r="I165" s="70">
        <f t="shared" si="39"/>
        <v>0</v>
      </c>
      <c r="J165" s="26">
        <f t="shared" si="40"/>
        <v>44500</v>
      </c>
      <c r="K165" s="70">
        <f t="shared" si="41"/>
        <v>0.52606134626205647</v>
      </c>
    </row>
    <row r="166" spans="1:12" s="53" customFormat="1" ht="33.75" customHeight="1" x14ac:dyDescent="0.2">
      <c r="A166" s="51"/>
      <c r="B166" s="47" t="s">
        <v>226</v>
      </c>
      <c r="C166" s="123"/>
      <c r="D166" s="29">
        <f>SUM(D167:D168)</f>
        <v>0</v>
      </c>
      <c r="E166" s="29">
        <f>SUM(E167:E168)</f>
        <v>480000</v>
      </c>
      <c r="F166" s="29">
        <v>0</v>
      </c>
      <c r="G166" s="29">
        <f t="shared" ref="G166" si="48">SUM(G167:G168)</f>
        <v>0</v>
      </c>
      <c r="H166" s="29">
        <f t="shared" si="29"/>
        <v>0</v>
      </c>
      <c r="I166" s="71">
        <f t="shared" si="39"/>
        <v>0</v>
      </c>
      <c r="J166" s="29">
        <f t="shared" si="40"/>
        <v>0</v>
      </c>
      <c r="K166" s="47"/>
      <c r="L166" s="120"/>
    </row>
    <row r="167" spans="1:12" ht="80.25" customHeight="1" x14ac:dyDescent="0.2">
      <c r="A167" s="122">
        <v>2536673</v>
      </c>
      <c r="B167" s="25" t="s">
        <v>227</v>
      </c>
      <c r="C167" s="26">
        <v>250000</v>
      </c>
      <c r="D167" s="26">
        <v>0</v>
      </c>
      <c r="E167" s="70">
        <v>240000</v>
      </c>
      <c r="F167" s="26"/>
      <c r="G167" s="26"/>
      <c r="H167" s="26">
        <f t="shared" si="29"/>
        <v>0</v>
      </c>
      <c r="I167" s="70">
        <f t="shared" ref="I167:I168" si="49">H167/E167%</f>
        <v>0</v>
      </c>
      <c r="J167" s="26">
        <f t="shared" ref="J167:J168" si="50">SUM(D167+H167)</f>
        <v>0</v>
      </c>
      <c r="K167" s="70">
        <f t="shared" ref="K167:K168" si="51">J167/C167%</f>
        <v>0</v>
      </c>
    </row>
    <row r="168" spans="1:12" ht="75.75" customHeight="1" x14ac:dyDescent="0.2">
      <c r="A168" s="122">
        <v>2536683</v>
      </c>
      <c r="B168" s="25" t="s">
        <v>228</v>
      </c>
      <c r="C168" s="26">
        <v>250000</v>
      </c>
      <c r="D168" s="26">
        <v>0</v>
      </c>
      <c r="E168" s="70">
        <v>240000</v>
      </c>
      <c r="F168" s="26"/>
      <c r="G168" s="26"/>
      <c r="H168" s="26">
        <f t="shared" si="29"/>
        <v>0</v>
      </c>
      <c r="I168" s="70">
        <f t="shared" si="49"/>
        <v>0</v>
      </c>
      <c r="J168" s="26">
        <f t="shared" si="50"/>
        <v>0</v>
      </c>
      <c r="K168" s="70">
        <f t="shared" si="51"/>
        <v>0</v>
      </c>
    </row>
    <row r="169" spans="1:12" s="53" customFormat="1" ht="33.75" customHeight="1" x14ac:dyDescent="0.2">
      <c r="A169" s="51"/>
      <c r="B169" s="47" t="s">
        <v>129</v>
      </c>
      <c r="C169" s="123"/>
      <c r="D169" s="29">
        <f>SUM(D170:D181)</f>
        <v>2669876</v>
      </c>
      <c r="E169" s="29">
        <f>SUM(E170:E181)</f>
        <v>477330012</v>
      </c>
      <c r="F169" s="29">
        <v>1956712.18</v>
      </c>
      <c r="G169" s="29">
        <f t="shared" ref="G169" si="52">SUM(G170:G181)</f>
        <v>663597</v>
      </c>
      <c r="H169" s="29">
        <f t="shared" si="29"/>
        <v>2620309.1799999997</v>
      </c>
      <c r="I169" s="71">
        <f t="shared" si="11"/>
        <v>0.54895127356877771</v>
      </c>
      <c r="J169" s="29">
        <f t="shared" si="10"/>
        <v>5290185.18</v>
      </c>
      <c r="K169" s="47"/>
      <c r="L169" s="120"/>
    </row>
    <row r="170" spans="1:12" ht="36" customHeight="1" x14ac:dyDescent="0.2">
      <c r="A170" s="27">
        <v>2416127</v>
      </c>
      <c r="B170" s="25" t="s">
        <v>35</v>
      </c>
      <c r="C170" s="26">
        <v>69177499</v>
      </c>
      <c r="D170" s="26">
        <v>2186031</v>
      </c>
      <c r="E170" s="70">
        <v>12282694</v>
      </c>
      <c r="F170" s="26">
        <v>1956712.18</v>
      </c>
      <c r="G170" s="26">
        <v>663597</v>
      </c>
      <c r="H170" s="26">
        <f t="shared" si="29"/>
        <v>2620309.1799999997</v>
      </c>
      <c r="I170" s="70">
        <f t="shared" si="11"/>
        <v>21.333342506130982</v>
      </c>
      <c r="J170" s="26">
        <f t="shared" si="10"/>
        <v>4806340.18</v>
      </c>
      <c r="K170" s="70">
        <f t="shared" si="12"/>
        <v>6.9478374463927928</v>
      </c>
    </row>
    <row r="171" spans="1:12" ht="90.75" customHeight="1" x14ac:dyDescent="0.2">
      <c r="A171" s="27">
        <v>2430241</v>
      </c>
      <c r="B171" s="25" t="s">
        <v>40</v>
      </c>
      <c r="C171" s="26">
        <v>54842694</v>
      </c>
      <c r="D171" s="26">
        <v>0</v>
      </c>
      <c r="E171" s="70">
        <v>41579723</v>
      </c>
      <c r="F171" s="26">
        <v>0</v>
      </c>
      <c r="G171" s="26"/>
      <c r="H171" s="26">
        <f t="shared" si="29"/>
        <v>0</v>
      </c>
      <c r="I171" s="70">
        <f t="shared" si="11"/>
        <v>0</v>
      </c>
      <c r="J171" s="26">
        <f t="shared" si="10"/>
        <v>0</v>
      </c>
      <c r="K171" s="70">
        <f t="shared" si="12"/>
        <v>0</v>
      </c>
    </row>
    <row r="172" spans="1:12" ht="38.25" customHeight="1" x14ac:dyDescent="0.2">
      <c r="A172" s="27">
        <v>2430242</v>
      </c>
      <c r="B172" s="25" t="s">
        <v>41</v>
      </c>
      <c r="C172" s="26">
        <v>235566130.66999999</v>
      </c>
      <c r="D172" s="26">
        <v>0</v>
      </c>
      <c r="E172" s="70">
        <v>119080336</v>
      </c>
      <c r="F172" s="26">
        <v>0</v>
      </c>
      <c r="G172" s="26"/>
      <c r="H172" s="26">
        <f t="shared" si="29"/>
        <v>0</v>
      </c>
      <c r="I172" s="70">
        <f t="shared" si="11"/>
        <v>0</v>
      </c>
      <c r="J172" s="26">
        <f t="shared" si="10"/>
        <v>0</v>
      </c>
      <c r="K172" s="70">
        <f t="shared" si="12"/>
        <v>0</v>
      </c>
    </row>
    <row r="173" spans="1:12" ht="58.5" customHeight="1" x14ac:dyDescent="0.2">
      <c r="A173" s="27">
        <v>2430246</v>
      </c>
      <c r="B173" s="25" t="s">
        <v>42</v>
      </c>
      <c r="C173" s="26">
        <v>230390050.58000001</v>
      </c>
      <c r="D173" s="26">
        <v>452345</v>
      </c>
      <c r="E173" s="70">
        <v>140481828</v>
      </c>
      <c r="F173" s="26">
        <v>0</v>
      </c>
      <c r="G173" s="26"/>
      <c r="H173" s="26">
        <f t="shared" si="29"/>
        <v>0</v>
      </c>
      <c r="I173" s="70">
        <f t="shared" si="11"/>
        <v>0</v>
      </c>
      <c r="J173" s="26">
        <f t="shared" si="10"/>
        <v>452345</v>
      </c>
      <c r="K173" s="70">
        <f t="shared" si="12"/>
        <v>0.19633877368455588</v>
      </c>
    </row>
    <row r="174" spans="1:12" ht="82.5" customHeight="1" x14ac:dyDescent="0.2">
      <c r="A174" s="27">
        <v>2430247</v>
      </c>
      <c r="B174" s="25" t="s">
        <v>43</v>
      </c>
      <c r="C174" s="26">
        <v>72129961.079999998</v>
      </c>
      <c r="D174" s="26">
        <v>31500</v>
      </c>
      <c r="E174" s="70">
        <v>25448084</v>
      </c>
      <c r="F174" s="26">
        <v>0</v>
      </c>
      <c r="G174" s="26"/>
      <c r="H174" s="26">
        <f t="shared" si="29"/>
        <v>0</v>
      </c>
      <c r="I174" s="70">
        <f t="shared" si="11"/>
        <v>0</v>
      </c>
      <c r="J174" s="26">
        <f t="shared" si="10"/>
        <v>31500</v>
      </c>
      <c r="K174" s="70">
        <f t="shared" si="12"/>
        <v>4.3671172877887819E-2</v>
      </c>
    </row>
    <row r="175" spans="1:12" ht="60.75" customHeight="1" x14ac:dyDescent="0.2">
      <c r="A175" s="27">
        <v>2466074</v>
      </c>
      <c r="B175" s="25" t="s">
        <v>44</v>
      </c>
      <c r="C175" s="26">
        <v>52643213.469999999</v>
      </c>
      <c r="D175" s="26">
        <v>0</v>
      </c>
      <c r="E175" s="70">
        <v>13048579</v>
      </c>
      <c r="F175" s="26">
        <v>0</v>
      </c>
      <c r="G175" s="26"/>
      <c r="H175" s="26">
        <f t="shared" si="29"/>
        <v>0</v>
      </c>
      <c r="I175" s="70">
        <f t="shared" si="11"/>
        <v>0</v>
      </c>
      <c r="J175" s="26">
        <f t="shared" si="10"/>
        <v>0</v>
      </c>
      <c r="K175" s="70">
        <f t="shared" si="12"/>
        <v>0</v>
      </c>
    </row>
    <row r="176" spans="1:12" ht="70.5" customHeight="1" x14ac:dyDescent="0.2">
      <c r="A176" s="27">
        <v>2466086</v>
      </c>
      <c r="B176" s="25" t="s">
        <v>45</v>
      </c>
      <c r="C176" s="26">
        <v>85025288.689999998</v>
      </c>
      <c r="D176" s="26">
        <v>0</v>
      </c>
      <c r="E176" s="70">
        <v>30785417</v>
      </c>
      <c r="F176" s="26">
        <v>0</v>
      </c>
      <c r="G176" s="26"/>
      <c r="H176" s="26">
        <f t="shared" si="29"/>
        <v>0</v>
      </c>
      <c r="I176" s="70">
        <f t="shared" si="11"/>
        <v>0</v>
      </c>
      <c r="J176" s="26">
        <f t="shared" si="10"/>
        <v>0</v>
      </c>
      <c r="K176" s="70">
        <f t="shared" si="12"/>
        <v>0</v>
      </c>
    </row>
    <row r="177" spans="1:11" ht="82.5" customHeight="1" x14ac:dyDescent="0.2">
      <c r="A177" s="122">
        <v>2466354</v>
      </c>
      <c r="B177" s="25" t="s">
        <v>46</v>
      </c>
      <c r="C177" s="26">
        <v>62490271.289999999</v>
      </c>
      <c r="D177" s="26">
        <v>0</v>
      </c>
      <c r="E177" s="70">
        <v>22054548</v>
      </c>
      <c r="F177" s="26">
        <v>0</v>
      </c>
      <c r="G177" s="26"/>
      <c r="H177" s="26">
        <f t="shared" si="29"/>
        <v>0</v>
      </c>
      <c r="I177" s="70">
        <f t="shared" si="11"/>
        <v>0</v>
      </c>
      <c r="J177" s="26">
        <f t="shared" si="10"/>
        <v>0</v>
      </c>
      <c r="K177" s="70">
        <f t="shared" si="12"/>
        <v>0</v>
      </c>
    </row>
    <row r="178" spans="1:11" ht="82.5" customHeight="1" x14ac:dyDescent="0.2">
      <c r="A178" s="27">
        <v>2466581</v>
      </c>
      <c r="B178" s="25" t="s">
        <v>47</v>
      </c>
      <c r="C178" s="26">
        <v>65737814.789999999</v>
      </c>
      <c r="D178" s="26">
        <v>0</v>
      </c>
      <c r="E178" s="70">
        <v>20019900</v>
      </c>
      <c r="F178" s="26">
        <v>0</v>
      </c>
      <c r="G178" s="26"/>
      <c r="H178" s="26">
        <f t="shared" si="29"/>
        <v>0</v>
      </c>
      <c r="I178" s="70">
        <f t="shared" si="11"/>
        <v>0</v>
      </c>
      <c r="J178" s="26">
        <f t="shared" si="10"/>
        <v>0</v>
      </c>
      <c r="K178" s="70">
        <f t="shared" si="12"/>
        <v>0</v>
      </c>
    </row>
    <row r="179" spans="1:11" ht="115.5" customHeight="1" x14ac:dyDescent="0.2">
      <c r="A179" s="27">
        <v>2466660</v>
      </c>
      <c r="B179" s="25" t="s">
        <v>54</v>
      </c>
      <c r="C179" s="26">
        <v>55965310</v>
      </c>
      <c r="D179" s="26">
        <v>0</v>
      </c>
      <c r="E179" s="70">
        <v>12573642</v>
      </c>
      <c r="F179" s="26">
        <v>0</v>
      </c>
      <c r="G179" s="26"/>
      <c r="H179" s="26">
        <f t="shared" si="29"/>
        <v>0</v>
      </c>
      <c r="I179" s="70">
        <f t="shared" si="11"/>
        <v>0</v>
      </c>
      <c r="J179" s="26">
        <f t="shared" si="10"/>
        <v>0</v>
      </c>
      <c r="K179" s="70">
        <f t="shared" si="12"/>
        <v>0</v>
      </c>
    </row>
    <row r="180" spans="1:11" ht="70.5" customHeight="1" x14ac:dyDescent="0.2">
      <c r="A180" s="27">
        <v>2466669</v>
      </c>
      <c r="B180" s="25" t="s">
        <v>48</v>
      </c>
      <c r="C180" s="26">
        <v>54230575.359999999</v>
      </c>
      <c r="D180" s="26">
        <v>0</v>
      </c>
      <c r="E180" s="70">
        <v>19093557</v>
      </c>
      <c r="F180" s="26">
        <v>0</v>
      </c>
      <c r="G180" s="26"/>
      <c r="H180" s="26">
        <f t="shared" si="29"/>
        <v>0</v>
      </c>
      <c r="I180" s="70">
        <f t="shared" si="11"/>
        <v>0</v>
      </c>
      <c r="J180" s="26">
        <f t="shared" si="10"/>
        <v>0</v>
      </c>
      <c r="K180" s="70">
        <f t="shared" si="12"/>
        <v>0</v>
      </c>
    </row>
    <row r="181" spans="1:11" ht="72.75" customHeight="1" x14ac:dyDescent="0.2">
      <c r="A181" s="27">
        <v>2466824</v>
      </c>
      <c r="B181" s="25" t="s">
        <v>49</v>
      </c>
      <c r="C181" s="26">
        <v>50417562.090000004</v>
      </c>
      <c r="D181" s="26">
        <v>0</v>
      </c>
      <c r="E181" s="70">
        <v>20881704</v>
      </c>
      <c r="F181" s="26">
        <v>0</v>
      </c>
      <c r="G181" s="26"/>
      <c r="H181" s="26">
        <f t="shared" si="29"/>
        <v>0</v>
      </c>
      <c r="I181" s="70">
        <f t="shared" si="11"/>
        <v>0</v>
      </c>
      <c r="J181" s="26">
        <f t="shared" si="10"/>
        <v>0</v>
      </c>
      <c r="K181" s="70">
        <f t="shared" si="12"/>
        <v>0</v>
      </c>
    </row>
    <row r="182" spans="1:11" s="33" customFormat="1" ht="12" x14ac:dyDescent="0.2">
      <c r="A182" s="92" t="s">
        <v>217</v>
      </c>
      <c r="B182" s="93"/>
      <c r="C182" s="94"/>
      <c r="D182" s="135"/>
      <c r="E182" s="23"/>
      <c r="F182" s="40"/>
      <c r="G182" s="40"/>
      <c r="H182" s="103"/>
      <c r="I182" s="39"/>
      <c r="J182" s="104"/>
      <c r="K182" s="39"/>
    </row>
    <row r="183" spans="1:11" s="33" customFormat="1" ht="12" x14ac:dyDescent="0.2">
      <c r="A183" s="95" t="s">
        <v>6</v>
      </c>
      <c r="B183" s="96"/>
      <c r="C183" s="94"/>
      <c r="D183" s="135"/>
      <c r="E183" s="46"/>
      <c r="F183" s="40"/>
      <c r="G183" s="40"/>
      <c r="H183" s="103"/>
      <c r="I183" s="39"/>
      <c r="J183" s="104"/>
      <c r="K183" s="39"/>
    </row>
    <row r="184" spans="1:11" ht="20.25" customHeight="1" x14ac:dyDescent="0.2">
      <c r="A184" s="97"/>
      <c r="B184" s="152" t="s">
        <v>11</v>
      </c>
      <c r="C184" s="153"/>
      <c r="D184" s="153"/>
      <c r="H184" s="103"/>
    </row>
    <row r="185" spans="1:11" ht="85.5" customHeight="1" x14ac:dyDescent="0.2">
      <c r="A185" s="81"/>
      <c r="B185" s="81" t="s">
        <v>234</v>
      </c>
      <c r="H185" s="103"/>
    </row>
    <row r="186" spans="1:11" ht="71.25" customHeight="1" x14ac:dyDescent="0.2">
      <c r="B186" s="81"/>
    </row>
    <row r="187" spans="1:11" ht="20.25" customHeight="1" x14ac:dyDescent="0.2">
      <c r="B187" s="139"/>
    </row>
    <row r="188" spans="1:11" ht="20.25" customHeight="1" x14ac:dyDescent="0.2">
      <c r="B188" s="139"/>
    </row>
    <row r="189" spans="1:11" ht="20.25" customHeight="1" x14ac:dyDescent="0.2"/>
    <row r="190" spans="1:11" ht="20.25" customHeight="1" x14ac:dyDescent="0.2"/>
    <row r="191" spans="1:11" ht="20.25" customHeight="1" x14ac:dyDescent="0.2"/>
    <row r="192" spans="1:11"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sheetData>
  <mergeCells count="10">
    <mergeCell ref="B184:D184"/>
    <mergeCell ref="E4:I4"/>
    <mergeCell ref="A4:A5"/>
    <mergeCell ref="B4:B5"/>
    <mergeCell ref="A1:K1"/>
    <mergeCell ref="A2:K2"/>
    <mergeCell ref="J4:J5"/>
    <mergeCell ref="K4:K5"/>
    <mergeCell ref="C4:C5"/>
    <mergeCell ref="D4:D5"/>
  </mergeCells>
  <phoneticPr fontId="6" type="noConversion"/>
  <hyperlinks>
    <hyperlink ref="B184"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69"/>
  <sheetViews>
    <sheetView zoomScale="91" zoomScaleNormal="91" workbookViewId="0">
      <pane xSplit="2" ySplit="7" topLeftCell="C8" activePane="bottomRight" state="frozen"/>
      <selection pane="topRight" activeCell="C1" sqref="C1"/>
      <selection pane="bottomLeft" activeCell="A8" sqref="A8"/>
      <selection pane="bottomRight" activeCell="B22" sqref="B22"/>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1" t="s">
        <v>24</v>
      </c>
      <c r="B1" s="171"/>
      <c r="C1" s="171"/>
      <c r="D1" s="171"/>
      <c r="E1" s="171"/>
      <c r="F1" s="171"/>
      <c r="G1" s="171"/>
      <c r="H1" s="171"/>
      <c r="I1" s="171"/>
      <c r="J1" s="171"/>
      <c r="K1" s="171"/>
    </row>
    <row r="2" spans="1:11" ht="18" customHeight="1" x14ac:dyDescent="0.2">
      <c r="A2" s="158" t="s">
        <v>219</v>
      </c>
      <c r="B2" s="158"/>
      <c r="C2" s="158"/>
      <c r="D2" s="158"/>
      <c r="E2" s="158"/>
      <c r="F2" s="158"/>
      <c r="G2" s="158"/>
      <c r="H2" s="158"/>
      <c r="I2" s="158"/>
      <c r="J2" s="158"/>
      <c r="K2" s="158"/>
    </row>
    <row r="3" spans="1:11" ht="25.5" customHeight="1" x14ac:dyDescent="0.2">
      <c r="B3" s="21"/>
      <c r="C3" s="111"/>
      <c r="D3" s="113"/>
      <c r="E3" s="111"/>
      <c r="F3" s="113"/>
      <c r="G3" s="113"/>
      <c r="H3" s="111"/>
      <c r="I3" s="111"/>
      <c r="J3" s="113"/>
      <c r="K3" s="111"/>
    </row>
    <row r="4" spans="1:11" ht="20.25" customHeight="1" x14ac:dyDescent="0.2">
      <c r="A4" s="175" t="s">
        <v>38</v>
      </c>
      <c r="B4" s="177" t="s">
        <v>5</v>
      </c>
      <c r="C4" s="174" t="s">
        <v>22</v>
      </c>
      <c r="D4" s="165" t="s">
        <v>131</v>
      </c>
      <c r="E4" s="167" t="s">
        <v>133</v>
      </c>
      <c r="F4" s="168"/>
      <c r="G4" s="168"/>
      <c r="H4" s="168"/>
      <c r="I4" s="164"/>
      <c r="J4" s="169" t="s">
        <v>8</v>
      </c>
      <c r="K4" s="172" t="s">
        <v>23</v>
      </c>
    </row>
    <row r="5" spans="1:11" s="24" customFormat="1" ht="65.25" customHeight="1" thickBot="1" x14ac:dyDescent="0.25">
      <c r="A5" s="176"/>
      <c r="B5" s="174"/>
      <c r="C5" s="174"/>
      <c r="D5" s="166"/>
      <c r="E5" s="12" t="s">
        <v>155</v>
      </c>
      <c r="F5" s="14" t="s">
        <v>229</v>
      </c>
      <c r="G5" s="14" t="s">
        <v>230</v>
      </c>
      <c r="H5" s="13" t="s">
        <v>134</v>
      </c>
      <c r="I5" s="15" t="s">
        <v>7</v>
      </c>
      <c r="J5" s="170"/>
      <c r="K5" s="173"/>
    </row>
    <row r="6" spans="1:11" s="57" customFormat="1" ht="18.75" customHeight="1" x14ac:dyDescent="0.25">
      <c r="A6" s="55"/>
      <c r="B6" s="54" t="s">
        <v>10</v>
      </c>
      <c r="C6" s="56"/>
      <c r="D6" s="79">
        <f>D7+D12</f>
        <v>323572976.61000001</v>
      </c>
      <c r="E6" s="80">
        <f t="shared" ref="E6:G6" si="0">E7+E12</f>
        <v>26368895</v>
      </c>
      <c r="F6" s="80">
        <v>647314</v>
      </c>
      <c r="G6" s="80">
        <f t="shared" si="0"/>
        <v>1715687.23</v>
      </c>
      <c r="H6" s="80">
        <f>SUM(F6:G6)</f>
        <v>2363001.23</v>
      </c>
      <c r="I6" s="80">
        <f t="shared" ref="I6:I13" si="1">H6/E6%</f>
        <v>8.9613206393366127</v>
      </c>
      <c r="J6" s="79">
        <f>SUM(D6+H6)</f>
        <v>325935977.84000003</v>
      </c>
      <c r="K6" s="88"/>
    </row>
    <row r="7" spans="1:11" ht="21.75" customHeight="1" x14ac:dyDescent="0.2">
      <c r="A7" s="58"/>
      <c r="B7" s="47" t="s">
        <v>25</v>
      </c>
      <c r="C7" s="29"/>
      <c r="D7" s="29">
        <f>SUM(D8:D11)</f>
        <v>11901439.609999999</v>
      </c>
      <c r="E7" s="29">
        <f>SUM(E8:E11)</f>
        <v>8915497</v>
      </c>
      <c r="F7" s="29">
        <v>113829</v>
      </c>
      <c r="G7" s="29">
        <f>SUM(G8:G11)</f>
        <v>62877</v>
      </c>
      <c r="H7" s="29">
        <f t="shared" ref="H7:H21" si="2">SUM(F7:G7)</f>
        <v>176706</v>
      </c>
      <c r="I7" s="48">
        <f t="shared" si="1"/>
        <v>1.9820095279040528</v>
      </c>
      <c r="J7" s="29">
        <f>SUM(D7+H7)</f>
        <v>12078145.609999999</v>
      </c>
      <c r="K7" s="66"/>
    </row>
    <row r="8" spans="1:11" ht="66" customHeight="1" x14ac:dyDescent="0.2">
      <c r="A8" s="27">
        <v>2178584</v>
      </c>
      <c r="B8" s="25" t="s">
        <v>151</v>
      </c>
      <c r="C8" s="86">
        <v>16194604.67</v>
      </c>
      <c r="D8" s="86">
        <v>8222406.3799999999</v>
      </c>
      <c r="E8" s="86">
        <v>3640314</v>
      </c>
      <c r="F8" s="86">
        <v>0</v>
      </c>
      <c r="G8" s="86"/>
      <c r="H8" s="86">
        <f t="shared" si="2"/>
        <v>0</v>
      </c>
      <c r="I8" s="87">
        <f t="shared" si="1"/>
        <v>0</v>
      </c>
      <c r="J8" s="86">
        <f t="shared" ref="J8:J19" si="3">SUM(D8+H8)</f>
        <v>8222406.3799999999</v>
      </c>
      <c r="K8" s="89">
        <f t="shared" ref="K8" si="4">J8/C8%</f>
        <v>50.772504470156974</v>
      </c>
    </row>
    <row r="9" spans="1:11" ht="66" customHeight="1" x14ac:dyDescent="0.2">
      <c r="A9" s="27">
        <v>2271925</v>
      </c>
      <c r="B9" s="25" t="s">
        <v>62</v>
      </c>
      <c r="C9" s="86"/>
      <c r="D9" s="86">
        <v>1346565.53</v>
      </c>
      <c r="E9" s="86">
        <v>1173183</v>
      </c>
      <c r="F9" s="86">
        <v>113829</v>
      </c>
      <c r="G9" s="86">
        <v>29129</v>
      </c>
      <c r="H9" s="86">
        <f t="shared" si="2"/>
        <v>142958</v>
      </c>
      <c r="I9" s="87">
        <f t="shared" si="1"/>
        <v>12.185481719390751</v>
      </c>
      <c r="J9" s="86">
        <f t="shared" si="3"/>
        <v>1489523.53</v>
      </c>
      <c r="K9" s="89"/>
    </row>
    <row r="10" spans="1:11" ht="88.5" customHeight="1" x14ac:dyDescent="0.2">
      <c r="A10" s="27">
        <v>2443550</v>
      </c>
      <c r="B10" s="25" t="s">
        <v>36</v>
      </c>
      <c r="C10" s="86">
        <v>30313906.329999998</v>
      </c>
      <c r="D10" s="86">
        <v>2007708.1</v>
      </c>
      <c r="E10" s="86">
        <v>3031973</v>
      </c>
      <c r="F10" s="86">
        <v>0</v>
      </c>
      <c r="G10" s="86">
        <v>33748</v>
      </c>
      <c r="H10" s="86">
        <f t="shared" si="2"/>
        <v>33748</v>
      </c>
      <c r="I10" s="87">
        <f t="shared" si="1"/>
        <v>1.1130705979241899</v>
      </c>
      <c r="J10" s="86">
        <f t="shared" si="3"/>
        <v>2041456.1</v>
      </c>
      <c r="K10" s="89">
        <f>J10/C10%</f>
        <v>6.7343880982428308</v>
      </c>
    </row>
    <row r="11" spans="1:11" ht="68.25" customHeight="1" x14ac:dyDescent="0.2">
      <c r="A11" s="27">
        <v>2461958</v>
      </c>
      <c r="B11" s="25" t="s">
        <v>50</v>
      </c>
      <c r="C11" s="86">
        <v>8960547.6300000008</v>
      </c>
      <c r="D11" s="86">
        <v>324759.59999999998</v>
      </c>
      <c r="E11" s="86">
        <v>1070027</v>
      </c>
      <c r="F11" s="86">
        <v>0</v>
      </c>
      <c r="G11" s="86"/>
      <c r="H11" s="86">
        <f t="shared" si="2"/>
        <v>0</v>
      </c>
      <c r="I11" s="87">
        <f t="shared" si="1"/>
        <v>0</v>
      </c>
      <c r="J11" s="86">
        <f t="shared" si="3"/>
        <v>324759.59999999998</v>
      </c>
      <c r="K11" s="89">
        <f>J11/C11%</f>
        <v>3.6243275903439391</v>
      </c>
    </row>
    <row r="12" spans="1:11" ht="28.5" customHeight="1" x14ac:dyDescent="0.2">
      <c r="A12" s="27"/>
      <c r="B12" s="47" t="s">
        <v>26</v>
      </c>
      <c r="C12" s="29"/>
      <c r="D12" s="29">
        <f>SUM(D13:D21)</f>
        <v>311671537</v>
      </c>
      <c r="E12" s="29">
        <f t="shared" ref="E12:G12" si="5">SUM(E13:E21)</f>
        <v>17453398</v>
      </c>
      <c r="F12" s="48">
        <v>533485</v>
      </c>
      <c r="G12" s="29">
        <f t="shared" si="5"/>
        <v>1652810.23</v>
      </c>
      <c r="H12" s="29">
        <f t="shared" si="2"/>
        <v>2186295.23</v>
      </c>
      <c r="I12" s="48">
        <f t="shared" si="1"/>
        <v>12.526473240339788</v>
      </c>
      <c r="J12" s="29">
        <f t="shared" si="3"/>
        <v>313857832.23000002</v>
      </c>
      <c r="K12" s="66"/>
    </row>
    <row r="13" spans="1:11" ht="57" customHeight="1" x14ac:dyDescent="0.2">
      <c r="A13" s="115">
        <v>2193990</v>
      </c>
      <c r="B13" s="25" t="s">
        <v>212</v>
      </c>
      <c r="C13" s="86">
        <v>319765088.17000002</v>
      </c>
      <c r="D13" s="117">
        <v>308582444.45999998</v>
      </c>
      <c r="E13" s="118">
        <v>1455751</v>
      </c>
      <c r="F13" s="117">
        <v>0</v>
      </c>
      <c r="G13" s="117">
        <v>1443939.48</v>
      </c>
      <c r="H13" s="117">
        <f t="shared" si="2"/>
        <v>1443939.48</v>
      </c>
      <c r="I13" s="87">
        <f t="shared" si="1"/>
        <v>99.188630473205919</v>
      </c>
      <c r="J13" s="86">
        <f t="shared" ref="J13" si="6">SUM(D13+H13)</f>
        <v>310026383.94</v>
      </c>
      <c r="K13" s="89">
        <f>J13/C13%</f>
        <v>96.954419168854812</v>
      </c>
    </row>
    <row r="14" spans="1:11" ht="97.5" customHeight="1" x14ac:dyDescent="0.2">
      <c r="A14" s="115">
        <v>2423756</v>
      </c>
      <c r="B14" s="116" t="s">
        <v>152</v>
      </c>
      <c r="C14" s="86">
        <v>11474050.91</v>
      </c>
      <c r="D14" s="117">
        <v>314492.52</v>
      </c>
      <c r="E14" s="118">
        <v>710849</v>
      </c>
      <c r="F14" s="117">
        <v>0</v>
      </c>
      <c r="G14" s="117"/>
      <c r="H14" s="117">
        <f t="shared" si="2"/>
        <v>0</v>
      </c>
      <c r="I14" s="87">
        <f t="shared" ref="I14:I19" si="7">H14/E14%</f>
        <v>0</v>
      </c>
      <c r="J14" s="86">
        <f t="shared" si="3"/>
        <v>314492.52</v>
      </c>
      <c r="K14" s="89">
        <f>J14/C14%</f>
        <v>2.7409022538492471</v>
      </c>
    </row>
    <row r="15" spans="1:11" ht="74.25" customHeight="1" x14ac:dyDescent="0.2">
      <c r="A15" s="115">
        <v>2425167</v>
      </c>
      <c r="B15" s="116" t="s">
        <v>127</v>
      </c>
      <c r="C15" s="86">
        <v>8543286.1699999999</v>
      </c>
      <c r="D15" s="117">
        <v>147360.47</v>
      </c>
      <c r="E15" s="118">
        <v>1505300</v>
      </c>
      <c r="F15" s="117">
        <v>0</v>
      </c>
      <c r="G15" s="117"/>
      <c r="H15" s="117">
        <f t="shared" si="2"/>
        <v>0</v>
      </c>
      <c r="I15" s="87">
        <f t="shared" si="7"/>
        <v>0</v>
      </c>
      <c r="J15" s="86">
        <f t="shared" si="3"/>
        <v>147360.47</v>
      </c>
      <c r="K15" s="89">
        <f t="shared" ref="K15:K19" si="8">J15/C15%</f>
        <v>1.7248687105608218</v>
      </c>
    </row>
    <row r="16" spans="1:11" ht="74.25" customHeight="1" x14ac:dyDescent="0.2">
      <c r="A16" s="115">
        <v>2425169</v>
      </c>
      <c r="B16" s="116" t="s">
        <v>153</v>
      </c>
      <c r="C16" s="86">
        <v>8080479.5300000003</v>
      </c>
      <c r="D16" s="117">
        <v>193973.7</v>
      </c>
      <c r="E16" s="118">
        <v>6186181</v>
      </c>
      <c r="F16" s="117">
        <v>0</v>
      </c>
      <c r="G16" s="117">
        <v>32000</v>
      </c>
      <c r="H16" s="117">
        <f t="shared" si="2"/>
        <v>32000</v>
      </c>
      <c r="I16" s="87">
        <f t="shared" si="7"/>
        <v>0.51728198706116102</v>
      </c>
      <c r="J16" s="86">
        <f t="shared" si="3"/>
        <v>225973.7</v>
      </c>
      <c r="K16" s="89">
        <f t="shared" si="8"/>
        <v>2.7965382396061838</v>
      </c>
    </row>
    <row r="17" spans="1:140" ht="103.5" customHeight="1" x14ac:dyDescent="0.2">
      <c r="A17" s="115">
        <v>2426269</v>
      </c>
      <c r="B17" s="116" t="s">
        <v>154</v>
      </c>
      <c r="C17" s="86">
        <v>7297298.0700000003</v>
      </c>
      <c r="D17" s="117">
        <v>137543.12</v>
      </c>
      <c r="E17" s="118">
        <v>5899490</v>
      </c>
      <c r="F17" s="117">
        <v>0</v>
      </c>
      <c r="G17" s="117"/>
      <c r="H17" s="117">
        <f t="shared" si="2"/>
        <v>0</v>
      </c>
      <c r="I17" s="87">
        <f t="shared" si="7"/>
        <v>0</v>
      </c>
      <c r="J17" s="86">
        <f t="shared" si="3"/>
        <v>137543.12</v>
      </c>
      <c r="K17" s="89">
        <f t="shared" si="8"/>
        <v>1.8848499633782945</v>
      </c>
    </row>
    <row r="18" spans="1:140" ht="84" customHeight="1" x14ac:dyDescent="0.2">
      <c r="A18" s="115">
        <v>2462000</v>
      </c>
      <c r="B18" s="25" t="s">
        <v>120</v>
      </c>
      <c r="C18" s="86">
        <v>2510879.5699999998</v>
      </c>
      <c r="D18" s="117">
        <v>1651080.6</v>
      </c>
      <c r="E18" s="118">
        <v>859799</v>
      </c>
      <c r="F18" s="86">
        <v>276902.40999999997</v>
      </c>
      <c r="G18" s="86">
        <v>46013.43</v>
      </c>
      <c r="H18" s="86">
        <f t="shared" si="2"/>
        <v>322915.83999999997</v>
      </c>
      <c r="I18" s="87">
        <f t="shared" si="7"/>
        <v>37.557131376054166</v>
      </c>
      <c r="J18" s="86">
        <f t="shared" si="3"/>
        <v>1973996.44</v>
      </c>
      <c r="K18" s="89">
        <f t="shared" si="8"/>
        <v>78.617726775322808</v>
      </c>
    </row>
    <row r="19" spans="1:140" ht="79.5" customHeight="1" x14ac:dyDescent="0.2">
      <c r="A19" s="27">
        <v>2495555</v>
      </c>
      <c r="B19" s="25" t="s">
        <v>128</v>
      </c>
      <c r="C19" s="86">
        <v>1986018.33</v>
      </c>
      <c r="D19" s="86">
        <v>195517.13</v>
      </c>
      <c r="E19" s="87">
        <v>386528</v>
      </c>
      <c r="F19" s="86">
        <v>256583</v>
      </c>
      <c r="G19" s="86">
        <v>53857.32</v>
      </c>
      <c r="H19" s="86">
        <f t="shared" si="2"/>
        <v>310440.32000000001</v>
      </c>
      <c r="I19" s="87">
        <f t="shared" si="7"/>
        <v>80.315092308965973</v>
      </c>
      <c r="J19" s="86">
        <f t="shared" si="3"/>
        <v>505957.45</v>
      </c>
      <c r="K19" s="89">
        <f t="shared" si="8"/>
        <v>25.475970808386244</v>
      </c>
    </row>
    <row r="20" spans="1:140" ht="115.5" customHeight="1" x14ac:dyDescent="0.2">
      <c r="A20" s="122">
        <v>2526795</v>
      </c>
      <c r="B20" s="25" t="s">
        <v>213</v>
      </c>
      <c r="C20" s="86">
        <v>746509</v>
      </c>
      <c r="D20" s="86">
        <v>449125</v>
      </c>
      <c r="E20" s="87">
        <v>284500</v>
      </c>
      <c r="F20" s="86">
        <v>0</v>
      </c>
      <c r="G20" s="86">
        <v>77000</v>
      </c>
      <c r="H20" s="86">
        <f t="shared" si="2"/>
        <v>77000</v>
      </c>
      <c r="I20" s="87">
        <f t="shared" ref="I20:I21" si="9">H20/E20%</f>
        <v>27.065026362038665</v>
      </c>
      <c r="J20" s="86">
        <f t="shared" ref="J20:J21" si="10">SUM(D20+H20)</f>
        <v>526125</v>
      </c>
      <c r="K20" s="89">
        <f t="shared" ref="K20:K21" si="11">J20/C20%</f>
        <v>70.47805183862485</v>
      </c>
    </row>
    <row r="21" spans="1:140" ht="79.5" customHeight="1" x14ac:dyDescent="0.2">
      <c r="A21" s="122">
        <v>2536667</v>
      </c>
      <c r="B21" s="25" t="s">
        <v>214</v>
      </c>
      <c r="C21" s="86">
        <v>165000</v>
      </c>
      <c r="D21" s="86">
        <v>0</v>
      </c>
      <c r="E21" s="87">
        <v>165000</v>
      </c>
      <c r="F21" s="86">
        <v>0</v>
      </c>
      <c r="G21" s="86"/>
      <c r="H21" s="86">
        <f t="shared" si="2"/>
        <v>0</v>
      </c>
      <c r="I21" s="87">
        <f t="shared" si="9"/>
        <v>0</v>
      </c>
      <c r="J21" s="86">
        <f t="shared" si="10"/>
        <v>0</v>
      </c>
      <c r="K21" s="89">
        <f t="shared" si="11"/>
        <v>0</v>
      </c>
    </row>
    <row r="22" spans="1:140" s="31" customFormat="1" ht="20.25" customHeight="1" x14ac:dyDescent="0.2">
      <c r="A22" s="60" t="s">
        <v>217</v>
      </c>
      <c r="B22" s="61"/>
      <c r="C22" s="62"/>
      <c r="D22" s="137"/>
      <c r="E22" s="81"/>
      <c r="F22" s="98"/>
      <c r="G22" s="98"/>
      <c r="H22" s="22"/>
      <c r="I22" s="22"/>
      <c r="J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row>
    <row r="23" spans="1:140" s="31" customFormat="1" ht="16.5" customHeight="1" x14ac:dyDescent="0.2">
      <c r="A23" s="63" t="s">
        <v>6</v>
      </c>
      <c r="B23" s="64"/>
      <c r="C23" s="62"/>
      <c r="D23" s="137"/>
      <c r="E23" s="81"/>
      <c r="F23" s="98"/>
      <c r="G23" s="98"/>
      <c r="H23" s="22"/>
      <c r="I23" s="22"/>
      <c r="J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31" customFormat="1" x14ac:dyDescent="0.2">
      <c r="A24" s="65"/>
      <c r="B24" s="152" t="s">
        <v>11</v>
      </c>
      <c r="C24" s="147"/>
      <c r="D24" s="147"/>
      <c r="E24" s="99"/>
      <c r="F24" s="98"/>
      <c r="G24" s="98"/>
      <c r="H24" s="22"/>
      <c r="I24" s="22"/>
      <c r="J24" s="78"/>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ht="57" customHeight="1" x14ac:dyDescent="0.2">
      <c r="A25" s="100"/>
      <c r="B25" s="81" t="s">
        <v>215</v>
      </c>
      <c r="C25" s="81"/>
      <c r="E25" s="81"/>
      <c r="F25" s="98"/>
      <c r="G25" s="98"/>
    </row>
    <row r="26" spans="1:140" x14ac:dyDescent="0.2">
      <c r="B26" s="72"/>
      <c r="C26" s="72"/>
      <c r="F26" s="22"/>
      <c r="G26" s="22"/>
    </row>
    <row r="27" spans="1:140" x14ac:dyDescent="0.2">
      <c r="B27" s="72"/>
      <c r="C27" s="72"/>
      <c r="F27" s="22"/>
      <c r="G27" s="22"/>
    </row>
    <row r="28" spans="1:140" x14ac:dyDescent="0.2">
      <c r="B28" s="72"/>
      <c r="C28" s="72"/>
      <c r="F28" s="22"/>
      <c r="G28" s="22"/>
    </row>
    <row r="29" spans="1:140" x14ac:dyDescent="0.2">
      <c r="B29" s="73"/>
      <c r="C29" s="72"/>
      <c r="F29" s="22"/>
      <c r="G29" s="22"/>
    </row>
    <row r="30" spans="1:140" x14ac:dyDescent="0.2">
      <c r="F30" s="22"/>
      <c r="G30" s="22"/>
    </row>
    <row r="31" spans="1:140" ht="15" x14ac:dyDescent="0.25">
      <c r="B31" s="74"/>
      <c r="F31" s="22"/>
      <c r="G31" s="22"/>
    </row>
    <row r="32" spans="1:140" ht="15" x14ac:dyDescent="0.25">
      <c r="B32" s="91"/>
      <c r="F32" s="22"/>
      <c r="G32" s="22"/>
    </row>
    <row r="33" spans="2:7" x14ac:dyDescent="0.2">
      <c r="B33" s="77"/>
      <c r="F33" s="22"/>
      <c r="G33" s="22"/>
    </row>
    <row r="34" spans="2:7" x14ac:dyDescent="0.2">
      <c r="F34" s="22"/>
      <c r="G34" s="22"/>
    </row>
    <row r="35" spans="2:7" x14ac:dyDescent="0.2">
      <c r="F35" s="22"/>
      <c r="G35" s="22"/>
    </row>
    <row r="36" spans="2:7" x14ac:dyDescent="0.2">
      <c r="F36" s="22"/>
      <c r="G36" s="22"/>
    </row>
    <row r="37" spans="2:7" x14ac:dyDescent="0.2">
      <c r="F37" s="22"/>
      <c r="G37" s="22"/>
    </row>
    <row r="38" spans="2:7" x14ac:dyDescent="0.2">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3:7" x14ac:dyDescent="0.2">
      <c r="F65" s="22"/>
      <c r="G65" s="22"/>
    </row>
    <row r="66" spans="3:7" x14ac:dyDescent="0.2">
      <c r="F66" s="22"/>
      <c r="G66" s="22"/>
    </row>
    <row r="67" spans="3:7" x14ac:dyDescent="0.2">
      <c r="F67" s="22"/>
      <c r="G67" s="22"/>
    </row>
    <row r="68" spans="3:7" x14ac:dyDescent="0.2">
      <c r="F68" s="22"/>
      <c r="G68" s="22"/>
    </row>
    <row r="69" spans="3:7" x14ac:dyDescent="0.2">
      <c r="F69" s="22"/>
      <c r="G69" s="22"/>
    </row>
    <row r="70" spans="3:7" x14ac:dyDescent="0.2">
      <c r="F70" s="22"/>
      <c r="G70" s="22"/>
    </row>
    <row r="71" spans="3:7" x14ac:dyDescent="0.2">
      <c r="F71" s="22"/>
      <c r="G71" s="22"/>
    </row>
    <row r="72" spans="3:7" x14ac:dyDescent="0.2">
      <c r="F72" s="22"/>
      <c r="G72" s="22"/>
    </row>
    <row r="73" spans="3:7" x14ac:dyDescent="0.2">
      <c r="F73" s="22"/>
      <c r="G73" s="22"/>
    </row>
    <row r="74" spans="3:7" x14ac:dyDescent="0.2">
      <c r="F74" s="22"/>
      <c r="G74" s="22"/>
    </row>
    <row r="75" spans="3:7" x14ac:dyDescent="0.2">
      <c r="F75" s="22"/>
      <c r="G75" s="22"/>
    </row>
    <row r="76" spans="3:7" x14ac:dyDescent="0.2">
      <c r="C76" s="41"/>
      <c r="F76" s="22"/>
      <c r="G76" s="22"/>
    </row>
    <row r="77" spans="3:7" x14ac:dyDescent="0.2">
      <c r="F77" s="22"/>
      <c r="G77" s="22"/>
    </row>
    <row r="78" spans="3:7" x14ac:dyDescent="0.2">
      <c r="F78" s="22"/>
      <c r="G78" s="22"/>
    </row>
    <row r="79" spans="3:7" x14ac:dyDescent="0.2">
      <c r="F79" s="22"/>
      <c r="G79" s="22"/>
    </row>
    <row r="80" spans="3:7" x14ac:dyDescent="0.2">
      <c r="F80" s="22"/>
      <c r="G80" s="22"/>
    </row>
    <row r="81" spans="6:7" x14ac:dyDescent="0.2">
      <c r="F81" s="22"/>
      <c r="G81" s="22"/>
    </row>
    <row r="82" spans="6:7" x14ac:dyDescent="0.2">
      <c r="F82" s="22"/>
      <c r="G82" s="22"/>
    </row>
    <row r="83" spans="6:7" x14ac:dyDescent="0.2">
      <c r="F83" s="22"/>
      <c r="G83" s="22"/>
    </row>
    <row r="84" spans="6:7" x14ac:dyDescent="0.2">
      <c r="F84" s="22"/>
      <c r="G84" s="22"/>
    </row>
    <row r="85" spans="6:7" x14ac:dyDescent="0.2">
      <c r="F85" s="22"/>
      <c r="G85" s="22"/>
    </row>
    <row r="86" spans="6:7" x14ac:dyDescent="0.2">
      <c r="F86" s="22"/>
      <c r="G86" s="22"/>
    </row>
    <row r="87" spans="6:7" x14ac:dyDescent="0.2">
      <c r="F87" s="22"/>
      <c r="G87" s="22"/>
    </row>
    <row r="88" spans="6:7" x14ac:dyDescent="0.2">
      <c r="F88" s="22"/>
      <c r="G88" s="22"/>
    </row>
    <row r="89" spans="6:7" x14ac:dyDescent="0.2">
      <c r="F89" s="22"/>
      <c r="G89" s="22"/>
    </row>
    <row r="90" spans="6:7" x14ac:dyDescent="0.2">
      <c r="F90" s="22"/>
      <c r="G90" s="22"/>
    </row>
    <row r="91" spans="6:7" x14ac:dyDescent="0.2">
      <c r="F91" s="22"/>
      <c r="G91" s="22"/>
    </row>
    <row r="92" spans="6:7" x14ac:dyDescent="0.2">
      <c r="F92" s="22"/>
      <c r="G92" s="22"/>
    </row>
    <row r="93" spans="6:7" x14ac:dyDescent="0.2">
      <c r="F93" s="22"/>
      <c r="G93" s="22"/>
    </row>
    <row r="94" spans="6:7" x14ac:dyDescent="0.2">
      <c r="F94" s="22"/>
      <c r="G94" s="22"/>
    </row>
    <row r="95" spans="6:7" x14ac:dyDescent="0.2">
      <c r="F95" s="22"/>
      <c r="G95" s="22"/>
    </row>
    <row r="96" spans="6: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2022-05-08T21:15:56Z</dcterms:modified>
</cp:coreProperties>
</file>