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2\Todo SECTOR SALUD Diciembre 2022\"/>
    </mc:Choice>
  </mc:AlternateContent>
  <bookViews>
    <workbookView xWindow="0" yWindow="0" windowWidth="28800" windowHeight="12435" tabRatio="720"/>
  </bookViews>
  <sheets>
    <sheet name="CONSOLIDADO" sheetId="11" r:id="rId1"/>
    <sheet name="PLIEGO MINSA" sheetId="5" r:id="rId2"/>
    <sheet name="UE ADSCRITAS AL PLIEGO MINSA" sheetId="9" r:id="rId3"/>
  </sheets>
  <definedNames>
    <definedName name="_xlnm._FilterDatabase" localSheetId="1" hidden="1">'PLIEGO MINSA'!$A$5:$K$285</definedName>
    <definedName name="_xlnm._FilterDatabase" localSheetId="2" hidden="1">'UE ADSCRITAS AL PLIEGO MINSA'!#REF!</definedName>
    <definedName name="_xlnm.Print_Area" localSheetId="0">CONSOLIDADO!$B$2:$E$42</definedName>
    <definedName name="_xlnm.Print_Area" localSheetId="1">'PLIEGO MINSA'!$A$1:$K$285</definedName>
    <definedName name="_xlnm.Print_Area" localSheetId="2">'UE ADSCRITAS AL PLIEGO MINSA'!$A$1:$K$32</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D35" i="11" l="1"/>
  <c r="E35" i="11" s="1"/>
  <c r="C35" i="11"/>
  <c r="D28" i="11"/>
  <c r="C28" i="11"/>
  <c r="D30" i="11"/>
  <c r="C30" i="11"/>
  <c r="C31" i="5"/>
  <c r="D29" i="11"/>
  <c r="C29" i="11"/>
  <c r="E29" i="11" s="1"/>
  <c r="D21" i="11"/>
  <c r="E21" i="11" s="1"/>
  <c r="C21" i="11"/>
  <c r="D20" i="11"/>
  <c r="E20" i="11" s="1"/>
  <c r="C20" i="11"/>
  <c r="G17" i="9"/>
  <c r="H17" i="9" s="1"/>
  <c r="F17" i="9"/>
  <c r="D17" i="9"/>
  <c r="J28" i="9"/>
  <c r="K28" i="9" s="1"/>
  <c r="I28" i="9"/>
  <c r="J9" i="9"/>
  <c r="I9" i="9"/>
  <c r="H28" i="9"/>
  <c r="H27" i="9"/>
  <c r="H26" i="9"/>
  <c r="H25" i="9"/>
  <c r="H24" i="9"/>
  <c r="H23" i="9"/>
  <c r="H22" i="9"/>
  <c r="H21" i="9"/>
  <c r="H20" i="9"/>
  <c r="H19" i="9"/>
  <c r="J19" i="9" s="1"/>
  <c r="H18" i="9"/>
  <c r="H16" i="9"/>
  <c r="H15" i="9"/>
  <c r="H14" i="9"/>
  <c r="H13" i="9"/>
  <c r="H12" i="9"/>
  <c r="H11" i="9"/>
  <c r="H10" i="9"/>
  <c r="H9" i="9"/>
  <c r="H8" i="9"/>
  <c r="H7" i="9"/>
  <c r="E271" i="5"/>
  <c r="G104" i="5"/>
  <c r="H7" i="5"/>
  <c r="E30" i="11" l="1"/>
  <c r="I19" i="9"/>
  <c r="E113" i="5"/>
  <c r="G271" i="5" l="1"/>
  <c r="F271" i="5"/>
  <c r="J270" i="5" l="1"/>
  <c r="K270" i="5" s="1"/>
  <c r="I270" i="5"/>
  <c r="J269" i="5"/>
  <c r="K269" i="5" s="1"/>
  <c r="I269" i="5"/>
  <c r="J268" i="5"/>
  <c r="K268" i="5" s="1"/>
  <c r="I268" i="5"/>
  <c r="K267" i="5"/>
  <c r="J267" i="5"/>
  <c r="I267" i="5"/>
  <c r="J266" i="5"/>
  <c r="K266" i="5" s="1"/>
  <c r="I266" i="5"/>
  <c r="J265" i="5"/>
  <c r="K265" i="5" s="1"/>
  <c r="I265" i="5"/>
  <c r="J264" i="5"/>
  <c r="K264" i="5" s="1"/>
  <c r="I264" i="5"/>
  <c r="I263" i="5"/>
  <c r="G263" i="5"/>
  <c r="F263" i="5"/>
  <c r="D263" i="5"/>
  <c r="J263" i="5" s="1"/>
  <c r="G242" i="5"/>
  <c r="F242" i="5"/>
  <c r="D242" i="5"/>
  <c r="G238" i="5"/>
  <c r="F238" i="5"/>
  <c r="D238" i="5"/>
  <c r="G233" i="5"/>
  <c r="F233" i="5"/>
  <c r="D233" i="5"/>
  <c r="G173" i="5"/>
  <c r="F173" i="5"/>
  <c r="D173" i="5"/>
  <c r="K172" i="5"/>
  <c r="J172" i="5"/>
  <c r="I172" i="5"/>
  <c r="G171" i="5"/>
  <c r="F171" i="5"/>
  <c r="D171" i="5"/>
  <c r="J169" i="5"/>
  <c r="I169" i="5"/>
  <c r="J133" i="5"/>
  <c r="I133" i="5"/>
  <c r="J131" i="5"/>
  <c r="I131" i="5"/>
  <c r="J170" i="5"/>
  <c r="K170" i="5" s="1"/>
  <c r="I170" i="5"/>
  <c r="G169" i="5"/>
  <c r="F169" i="5"/>
  <c r="D169" i="5"/>
  <c r="J168" i="5"/>
  <c r="K168" i="5" s="1"/>
  <c r="I168" i="5"/>
  <c r="G166" i="5"/>
  <c r="F166" i="5"/>
  <c r="D166" i="5"/>
  <c r="G164" i="5"/>
  <c r="F164" i="5"/>
  <c r="J163" i="5"/>
  <c r="K163" i="5" s="1"/>
  <c r="I163" i="5"/>
  <c r="G159" i="5"/>
  <c r="F159" i="5"/>
  <c r="D159" i="5"/>
  <c r="I153" i="5"/>
  <c r="I158" i="5"/>
  <c r="J158" i="5"/>
  <c r="K158" i="5"/>
  <c r="G154" i="5"/>
  <c r="F154" i="5"/>
  <c r="D154" i="5"/>
  <c r="J153" i="5"/>
  <c r="K153" i="5"/>
  <c r="G145" i="5"/>
  <c r="F145" i="5"/>
  <c r="D145" i="5"/>
  <c r="G141" i="5"/>
  <c r="F141" i="5"/>
  <c r="J140" i="5"/>
  <c r="K140" i="5" s="1"/>
  <c r="I140" i="5"/>
  <c r="J139" i="5"/>
  <c r="K139" i="5" s="1"/>
  <c r="I139" i="5"/>
  <c r="G135" i="5"/>
  <c r="F135" i="5"/>
  <c r="D135" i="5"/>
  <c r="J134" i="5"/>
  <c r="K134" i="5" s="1"/>
  <c r="I134" i="5"/>
  <c r="G133" i="5"/>
  <c r="F133" i="5"/>
  <c r="D133" i="5"/>
  <c r="G131" i="5"/>
  <c r="F131" i="5"/>
  <c r="D131" i="5"/>
  <c r="J132" i="5"/>
  <c r="K132" i="5" s="1"/>
  <c r="I132" i="5"/>
  <c r="I130" i="5"/>
  <c r="J130" i="5"/>
  <c r="K130" i="5"/>
  <c r="G123" i="5"/>
  <c r="F123" i="5"/>
  <c r="D123" i="5"/>
  <c r="G127" i="5"/>
  <c r="F127" i="5"/>
  <c r="D127" i="5"/>
  <c r="I115" i="5"/>
  <c r="I122" i="5"/>
  <c r="J126" i="5"/>
  <c r="K126" i="5" s="1"/>
  <c r="I126" i="5"/>
  <c r="G119" i="5"/>
  <c r="F119" i="5"/>
  <c r="D119" i="5"/>
  <c r="G116" i="5"/>
  <c r="F116" i="5"/>
  <c r="J115" i="5"/>
  <c r="K115" i="5"/>
  <c r="G113" i="5"/>
  <c r="F113" i="5"/>
  <c r="D113" i="5"/>
  <c r="G108" i="5"/>
  <c r="F108" i="5"/>
  <c r="D108" i="5"/>
  <c r="J107" i="5"/>
  <c r="K107" i="5" s="1"/>
  <c r="I107" i="5"/>
  <c r="F104" i="5"/>
  <c r="D104" i="5"/>
  <c r="J171" i="5" l="1"/>
  <c r="H104" i="5"/>
  <c r="E104" i="5"/>
  <c r="H169" i="5"/>
  <c r="H135" i="5"/>
  <c r="H133" i="5"/>
  <c r="H131" i="5"/>
  <c r="H123" i="5"/>
  <c r="H116" i="5"/>
  <c r="H113" i="5"/>
  <c r="H108" i="5"/>
  <c r="F6" i="5"/>
  <c r="H282" i="5"/>
  <c r="H281" i="5"/>
  <c r="H280" i="5"/>
  <c r="H279" i="5"/>
  <c r="H278" i="5"/>
  <c r="H277" i="5"/>
  <c r="H276" i="5"/>
  <c r="H275" i="5"/>
  <c r="H274" i="5"/>
  <c r="H273" i="5"/>
  <c r="H272" i="5"/>
  <c r="H270" i="5"/>
  <c r="H269" i="5"/>
  <c r="H268" i="5"/>
  <c r="H267" i="5"/>
  <c r="H266" i="5"/>
  <c r="H265" i="5"/>
  <c r="H264" i="5"/>
  <c r="H263" i="5"/>
  <c r="H262" i="5"/>
  <c r="H261" i="5"/>
  <c r="H260" i="5"/>
  <c r="H259" i="5"/>
  <c r="H258" i="5"/>
  <c r="H257" i="5"/>
  <c r="H256" i="5"/>
  <c r="H255" i="5"/>
  <c r="H254" i="5"/>
  <c r="H253" i="5"/>
  <c r="H252" i="5"/>
  <c r="H251" i="5"/>
  <c r="H250" i="5"/>
  <c r="H249" i="5"/>
  <c r="H248" i="5"/>
  <c r="H247" i="5"/>
  <c r="H246" i="5"/>
  <c r="H245" i="5"/>
  <c r="H244" i="5"/>
  <c r="H243" i="5"/>
  <c r="H241" i="5"/>
  <c r="H240" i="5"/>
  <c r="H239" i="5"/>
  <c r="H237" i="5"/>
  <c r="H236" i="5"/>
  <c r="H235" i="5"/>
  <c r="H234"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2" i="5"/>
  <c r="H171" i="5"/>
  <c r="I171" i="5" s="1"/>
  <c r="H170" i="5"/>
  <c r="H168" i="5"/>
  <c r="H167" i="5"/>
  <c r="H165" i="5"/>
  <c r="H164" i="5"/>
  <c r="H163" i="5"/>
  <c r="H162" i="5"/>
  <c r="H161" i="5"/>
  <c r="H160" i="5"/>
  <c r="H158" i="5"/>
  <c r="H157" i="5"/>
  <c r="H156" i="5"/>
  <c r="H155" i="5"/>
  <c r="H153" i="5"/>
  <c r="H152" i="5"/>
  <c r="H151" i="5"/>
  <c r="H150" i="5"/>
  <c r="H149" i="5"/>
  <c r="H148" i="5"/>
  <c r="H147" i="5"/>
  <c r="H146" i="5"/>
  <c r="H144" i="5"/>
  <c r="H143" i="5"/>
  <c r="H142" i="5"/>
  <c r="H140" i="5"/>
  <c r="H139" i="5"/>
  <c r="H138" i="5"/>
  <c r="H137" i="5"/>
  <c r="H136" i="5"/>
  <c r="H134" i="5"/>
  <c r="H132" i="5"/>
  <c r="H130" i="5"/>
  <c r="H129" i="5"/>
  <c r="H128" i="5"/>
  <c r="H126" i="5"/>
  <c r="H125" i="5"/>
  <c r="H124" i="5"/>
  <c r="H122" i="5"/>
  <c r="J122" i="5" s="1"/>
  <c r="K122" i="5" s="1"/>
  <c r="H121" i="5"/>
  <c r="H120" i="5"/>
  <c r="H119" i="5"/>
  <c r="H118" i="5"/>
  <c r="H117" i="5"/>
  <c r="H115" i="5"/>
  <c r="H114" i="5"/>
  <c r="H112" i="5"/>
  <c r="H111" i="5"/>
  <c r="H110" i="5"/>
  <c r="H109" i="5"/>
  <c r="H107" i="5"/>
  <c r="H106" i="5"/>
  <c r="H105"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J112" i="5" l="1"/>
  <c r="K112" i="5" s="1"/>
  <c r="I112" i="5"/>
  <c r="I105" i="5"/>
  <c r="J105" i="5"/>
  <c r="G7" i="5"/>
  <c r="E17" i="9" l="1"/>
  <c r="E263" i="5"/>
  <c r="E171" i="5"/>
  <c r="E169" i="5"/>
  <c r="E166" i="5"/>
  <c r="E159" i="5"/>
  <c r="E154" i="5"/>
  <c r="E145" i="5"/>
  <c r="E135" i="5"/>
  <c r="E133" i="5"/>
  <c r="E131" i="5"/>
  <c r="E127" i="5"/>
  <c r="E123" i="5"/>
  <c r="E119" i="5"/>
  <c r="E108" i="5"/>
  <c r="H166" i="5" l="1"/>
  <c r="I236" i="5" l="1"/>
  <c r="J236" i="5"/>
  <c r="K236" i="5" s="1"/>
  <c r="H141" i="5"/>
  <c r="E233" i="5"/>
  <c r="H233" i="5"/>
  <c r="J152" i="5" l="1"/>
  <c r="K152" i="5" s="1"/>
  <c r="H145" i="5"/>
  <c r="I152" i="5"/>
  <c r="G7" i="9" l="1"/>
  <c r="D7" i="9"/>
  <c r="I16" i="9"/>
  <c r="J16" i="9"/>
  <c r="K16" i="9" s="1"/>
  <c r="J10" i="9"/>
  <c r="K10" i="9" s="1"/>
  <c r="I10" i="9"/>
  <c r="E7" i="9" l="1"/>
  <c r="I27" i="9" l="1"/>
  <c r="I26" i="9"/>
  <c r="J25" i="9"/>
  <c r="K25" i="9" s="1"/>
  <c r="I25" i="9"/>
  <c r="I24" i="9"/>
  <c r="I23" i="9"/>
  <c r="J22" i="9"/>
  <c r="K22" i="9" s="1"/>
  <c r="I22" i="9"/>
  <c r="J21" i="9"/>
  <c r="K21" i="9" s="1"/>
  <c r="I20" i="9"/>
  <c r="J18" i="9"/>
  <c r="K18" i="9" s="1"/>
  <c r="I18" i="9"/>
  <c r="C38" i="11"/>
  <c r="J17" i="9"/>
  <c r="I15" i="9"/>
  <c r="J15" i="9"/>
  <c r="K15" i="9" s="1"/>
  <c r="J14" i="9"/>
  <c r="K14" i="9" s="1"/>
  <c r="I14" i="9"/>
  <c r="I13" i="9"/>
  <c r="I12" i="9"/>
  <c r="J12" i="9"/>
  <c r="K12" i="9" s="1"/>
  <c r="J11" i="9"/>
  <c r="K11" i="9" s="1"/>
  <c r="I11" i="9"/>
  <c r="I8" i="9"/>
  <c r="D6" i="9"/>
  <c r="J282" i="5"/>
  <c r="K282" i="5" s="1"/>
  <c r="I282" i="5"/>
  <c r="J281" i="5"/>
  <c r="K281" i="5" s="1"/>
  <c r="I281" i="5"/>
  <c r="J280" i="5"/>
  <c r="K280" i="5" s="1"/>
  <c r="I280" i="5"/>
  <c r="J279" i="5"/>
  <c r="K279" i="5" s="1"/>
  <c r="I279" i="5"/>
  <c r="J278" i="5"/>
  <c r="K278" i="5" s="1"/>
  <c r="I278" i="5"/>
  <c r="J277" i="5"/>
  <c r="K277" i="5" s="1"/>
  <c r="I277" i="5"/>
  <c r="J276" i="5"/>
  <c r="K276" i="5" s="1"/>
  <c r="I276" i="5"/>
  <c r="J275" i="5"/>
  <c r="K275" i="5" s="1"/>
  <c r="I275" i="5"/>
  <c r="J274" i="5"/>
  <c r="K274" i="5" s="1"/>
  <c r="I274" i="5"/>
  <c r="J273" i="5"/>
  <c r="K273" i="5" s="1"/>
  <c r="I273" i="5"/>
  <c r="J272" i="5"/>
  <c r="K272" i="5" s="1"/>
  <c r="I272" i="5"/>
  <c r="H271" i="5"/>
  <c r="C36" i="11"/>
  <c r="D271" i="5"/>
  <c r="J262" i="5"/>
  <c r="K262" i="5" s="1"/>
  <c r="I262" i="5"/>
  <c r="J261" i="5"/>
  <c r="K261" i="5" s="1"/>
  <c r="I261" i="5"/>
  <c r="J260" i="5"/>
  <c r="K260" i="5" s="1"/>
  <c r="I260" i="5"/>
  <c r="J259" i="5"/>
  <c r="K259" i="5" s="1"/>
  <c r="I259" i="5"/>
  <c r="J258" i="5"/>
  <c r="K258" i="5" s="1"/>
  <c r="I258" i="5"/>
  <c r="J257" i="5"/>
  <c r="K257" i="5" s="1"/>
  <c r="I257" i="5"/>
  <c r="J256" i="5"/>
  <c r="K256" i="5" s="1"/>
  <c r="I256" i="5"/>
  <c r="J255" i="5"/>
  <c r="K255" i="5" s="1"/>
  <c r="I255" i="5"/>
  <c r="J254" i="5"/>
  <c r="K254" i="5" s="1"/>
  <c r="I254" i="5"/>
  <c r="J253" i="5"/>
  <c r="K253" i="5" s="1"/>
  <c r="I253" i="5"/>
  <c r="J252" i="5"/>
  <c r="K252" i="5" s="1"/>
  <c r="I252" i="5"/>
  <c r="J251" i="5"/>
  <c r="K251" i="5" s="1"/>
  <c r="I251" i="5"/>
  <c r="J250" i="5"/>
  <c r="K250" i="5" s="1"/>
  <c r="I250" i="5"/>
  <c r="J249" i="5"/>
  <c r="K249" i="5" s="1"/>
  <c r="I249" i="5"/>
  <c r="J248" i="5"/>
  <c r="K248" i="5" s="1"/>
  <c r="I248" i="5"/>
  <c r="J247" i="5"/>
  <c r="K247" i="5" s="1"/>
  <c r="I247" i="5"/>
  <c r="J246" i="5"/>
  <c r="K246" i="5" s="1"/>
  <c r="I246" i="5"/>
  <c r="J245" i="5"/>
  <c r="K245" i="5" s="1"/>
  <c r="I245" i="5"/>
  <c r="J244" i="5"/>
  <c r="K244" i="5" s="1"/>
  <c r="I244" i="5"/>
  <c r="J243" i="5"/>
  <c r="K243" i="5" s="1"/>
  <c r="I243" i="5"/>
  <c r="H242" i="5"/>
  <c r="E242" i="5"/>
  <c r="J241" i="5"/>
  <c r="K241" i="5" s="1"/>
  <c r="I241" i="5"/>
  <c r="J240" i="5"/>
  <c r="K240" i="5" s="1"/>
  <c r="I240" i="5"/>
  <c r="J239" i="5"/>
  <c r="K239" i="5" s="1"/>
  <c r="I239" i="5"/>
  <c r="H238" i="5"/>
  <c r="D33" i="11" s="1"/>
  <c r="E238" i="5"/>
  <c r="C33" i="11" s="1"/>
  <c r="J237" i="5"/>
  <c r="K237" i="5" s="1"/>
  <c r="J235" i="5"/>
  <c r="K235" i="5" s="1"/>
  <c r="I235" i="5"/>
  <c r="J234" i="5"/>
  <c r="K234" i="5" s="1"/>
  <c r="I234" i="5"/>
  <c r="I233" i="5"/>
  <c r="J233" i="5"/>
  <c r="J232" i="5"/>
  <c r="K232" i="5" s="1"/>
  <c r="I232" i="5"/>
  <c r="J231" i="5"/>
  <c r="K231" i="5" s="1"/>
  <c r="I231" i="5"/>
  <c r="J230" i="5"/>
  <c r="K230" i="5" s="1"/>
  <c r="I230" i="5"/>
  <c r="J229" i="5"/>
  <c r="K229" i="5" s="1"/>
  <c r="I229" i="5"/>
  <c r="J228" i="5"/>
  <c r="K228" i="5" s="1"/>
  <c r="I228" i="5"/>
  <c r="J227" i="5"/>
  <c r="K227" i="5" s="1"/>
  <c r="I227" i="5"/>
  <c r="J226" i="5"/>
  <c r="K226" i="5" s="1"/>
  <c r="I226" i="5"/>
  <c r="J225" i="5"/>
  <c r="K225" i="5" s="1"/>
  <c r="I225" i="5"/>
  <c r="J224" i="5"/>
  <c r="K224" i="5" s="1"/>
  <c r="I224" i="5"/>
  <c r="J223" i="5"/>
  <c r="K223" i="5" s="1"/>
  <c r="I223" i="5"/>
  <c r="J222" i="5"/>
  <c r="K222" i="5" s="1"/>
  <c r="I222" i="5"/>
  <c r="J221" i="5"/>
  <c r="K221" i="5" s="1"/>
  <c r="I221" i="5"/>
  <c r="J220" i="5"/>
  <c r="K220" i="5" s="1"/>
  <c r="I220" i="5"/>
  <c r="J219" i="5"/>
  <c r="K219" i="5" s="1"/>
  <c r="I219" i="5"/>
  <c r="J218" i="5"/>
  <c r="K218" i="5" s="1"/>
  <c r="I218" i="5"/>
  <c r="J217" i="5"/>
  <c r="K217" i="5" s="1"/>
  <c r="I217" i="5"/>
  <c r="J216" i="5"/>
  <c r="K216" i="5" s="1"/>
  <c r="I216" i="5"/>
  <c r="J215" i="5"/>
  <c r="K215" i="5" s="1"/>
  <c r="I215" i="5"/>
  <c r="J214" i="5"/>
  <c r="K214" i="5" s="1"/>
  <c r="I214" i="5"/>
  <c r="J213" i="5"/>
  <c r="K213" i="5" s="1"/>
  <c r="I213" i="5"/>
  <c r="J212" i="5"/>
  <c r="K212" i="5" s="1"/>
  <c r="I212" i="5"/>
  <c r="J211" i="5"/>
  <c r="K211" i="5" s="1"/>
  <c r="I211" i="5"/>
  <c r="J210" i="5"/>
  <c r="K210" i="5" s="1"/>
  <c r="I210" i="5"/>
  <c r="J209" i="5"/>
  <c r="K209" i="5" s="1"/>
  <c r="I209" i="5"/>
  <c r="J208" i="5"/>
  <c r="K208" i="5" s="1"/>
  <c r="I208" i="5"/>
  <c r="J207" i="5"/>
  <c r="K207" i="5" s="1"/>
  <c r="I207" i="5"/>
  <c r="J206" i="5"/>
  <c r="K206" i="5" s="1"/>
  <c r="I206" i="5"/>
  <c r="J205" i="5"/>
  <c r="K205" i="5" s="1"/>
  <c r="I205" i="5"/>
  <c r="J204" i="5"/>
  <c r="K204" i="5" s="1"/>
  <c r="I204" i="5"/>
  <c r="J203" i="5"/>
  <c r="K203" i="5" s="1"/>
  <c r="I203" i="5"/>
  <c r="J202" i="5"/>
  <c r="K202" i="5" s="1"/>
  <c r="I202" i="5"/>
  <c r="J201" i="5"/>
  <c r="K201" i="5" s="1"/>
  <c r="I201" i="5"/>
  <c r="J200" i="5"/>
  <c r="K200" i="5" s="1"/>
  <c r="I200" i="5"/>
  <c r="J199" i="5"/>
  <c r="K199" i="5" s="1"/>
  <c r="I199" i="5"/>
  <c r="J198" i="5"/>
  <c r="K198" i="5" s="1"/>
  <c r="I198" i="5"/>
  <c r="J197" i="5"/>
  <c r="K197" i="5" s="1"/>
  <c r="I197" i="5"/>
  <c r="J196" i="5"/>
  <c r="K196" i="5" s="1"/>
  <c r="I196" i="5"/>
  <c r="J195" i="5"/>
  <c r="K195" i="5" s="1"/>
  <c r="I195" i="5"/>
  <c r="J194" i="5"/>
  <c r="K194" i="5" s="1"/>
  <c r="I194" i="5"/>
  <c r="J193" i="5"/>
  <c r="K193" i="5" s="1"/>
  <c r="I193" i="5"/>
  <c r="J192" i="5"/>
  <c r="K192" i="5" s="1"/>
  <c r="I192" i="5"/>
  <c r="J191" i="5"/>
  <c r="K191" i="5" s="1"/>
  <c r="I191" i="5"/>
  <c r="J190" i="5"/>
  <c r="K190" i="5" s="1"/>
  <c r="I190" i="5"/>
  <c r="J189" i="5"/>
  <c r="K189" i="5" s="1"/>
  <c r="I189" i="5"/>
  <c r="J188" i="5"/>
  <c r="K188" i="5" s="1"/>
  <c r="I188" i="5"/>
  <c r="J187" i="5"/>
  <c r="K187" i="5" s="1"/>
  <c r="I187" i="5"/>
  <c r="J186" i="5"/>
  <c r="K186" i="5" s="1"/>
  <c r="I186" i="5"/>
  <c r="J185" i="5"/>
  <c r="K185" i="5" s="1"/>
  <c r="I185" i="5"/>
  <c r="J184" i="5"/>
  <c r="K184" i="5" s="1"/>
  <c r="I184" i="5"/>
  <c r="J183" i="5"/>
  <c r="K183" i="5" s="1"/>
  <c r="I183" i="5"/>
  <c r="J182" i="5"/>
  <c r="K182" i="5" s="1"/>
  <c r="I182" i="5"/>
  <c r="J181" i="5"/>
  <c r="K181" i="5" s="1"/>
  <c r="I181" i="5"/>
  <c r="J180" i="5"/>
  <c r="K180" i="5" s="1"/>
  <c r="I180" i="5"/>
  <c r="J179" i="5"/>
  <c r="K179" i="5" s="1"/>
  <c r="I179" i="5"/>
  <c r="J178" i="5"/>
  <c r="K178" i="5" s="1"/>
  <c r="I178" i="5"/>
  <c r="J177" i="5"/>
  <c r="K177" i="5" s="1"/>
  <c r="I177" i="5"/>
  <c r="J176" i="5"/>
  <c r="I176" i="5"/>
  <c r="J175" i="5"/>
  <c r="I175" i="5"/>
  <c r="J174" i="5"/>
  <c r="I174" i="5"/>
  <c r="H173" i="5"/>
  <c r="E173" i="5"/>
  <c r="J167" i="5"/>
  <c r="K167" i="5" s="1"/>
  <c r="I167" i="5"/>
  <c r="J165" i="5"/>
  <c r="K165" i="5" s="1"/>
  <c r="I165" i="5"/>
  <c r="E164" i="5"/>
  <c r="C27" i="11" s="1"/>
  <c r="D164" i="5"/>
  <c r="J162" i="5"/>
  <c r="K162" i="5" s="1"/>
  <c r="I162" i="5"/>
  <c r="J161" i="5"/>
  <c r="K161" i="5" s="1"/>
  <c r="I161" i="5"/>
  <c r="J160" i="5"/>
  <c r="K160" i="5" s="1"/>
  <c r="I160" i="5"/>
  <c r="H159" i="5"/>
  <c r="C26" i="11"/>
  <c r="J157" i="5"/>
  <c r="K157" i="5" s="1"/>
  <c r="I157" i="5"/>
  <c r="J156" i="5"/>
  <c r="K156" i="5" s="1"/>
  <c r="I156" i="5"/>
  <c r="J155" i="5"/>
  <c r="K155" i="5" s="1"/>
  <c r="I155" i="5"/>
  <c r="H154" i="5"/>
  <c r="C25" i="11"/>
  <c r="J151" i="5"/>
  <c r="K151" i="5" s="1"/>
  <c r="I151" i="5"/>
  <c r="J150" i="5"/>
  <c r="K150" i="5" s="1"/>
  <c r="I150" i="5"/>
  <c r="J149" i="5"/>
  <c r="K149" i="5" s="1"/>
  <c r="I149" i="5"/>
  <c r="J148" i="5"/>
  <c r="K148" i="5" s="1"/>
  <c r="I148" i="5"/>
  <c r="J147" i="5"/>
  <c r="K147" i="5" s="1"/>
  <c r="I147" i="5"/>
  <c r="J146" i="5"/>
  <c r="K146" i="5" s="1"/>
  <c r="I146" i="5"/>
  <c r="J144" i="5"/>
  <c r="K144" i="5" s="1"/>
  <c r="I144" i="5"/>
  <c r="J143" i="5"/>
  <c r="K143" i="5" s="1"/>
  <c r="I143" i="5"/>
  <c r="J142" i="5"/>
  <c r="K142" i="5" s="1"/>
  <c r="I142" i="5"/>
  <c r="E141" i="5"/>
  <c r="D141" i="5"/>
  <c r="J138" i="5"/>
  <c r="K138" i="5" s="1"/>
  <c r="I138" i="5"/>
  <c r="J137" i="5"/>
  <c r="K137" i="5" s="1"/>
  <c r="I137" i="5"/>
  <c r="J136" i="5"/>
  <c r="K136" i="5" s="1"/>
  <c r="I136" i="5"/>
  <c r="C22" i="11"/>
  <c r="J129" i="5"/>
  <c r="K129" i="5" s="1"/>
  <c r="I129" i="5"/>
  <c r="J128" i="5"/>
  <c r="K128" i="5" s="1"/>
  <c r="I128" i="5"/>
  <c r="C19" i="11"/>
  <c r="J125" i="5"/>
  <c r="K125" i="5" s="1"/>
  <c r="I125" i="5"/>
  <c r="J124" i="5"/>
  <c r="K124" i="5" s="1"/>
  <c r="I124" i="5"/>
  <c r="C18" i="11"/>
  <c r="J123" i="5"/>
  <c r="J121" i="5"/>
  <c r="K121" i="5" s="1"/>
  <c r="I121" i="5"/>
  <c r="J120" i="5"/>
  <c r="K120" i="5" s="1"/>
  <c r="I120" i="5"/>
  <c r="C17" i="11"/>
  <c r="J118" i="5"/>
  <c r="K118" i="5" s="1"/>
  <c r="I118" i="5"/>
  <c r="J117" i="5"/>
  <c r="K117" i="5" s="1"/>
  <c r="I117" i="5"/>
  <c r="E116" i="5"/>
  <c r="C16" i="11" s="1"/>
  <c r="D116" i="5"/>
  <c r="J114" i="5"/>
  <c r="K114" i="5" s="1"/>
  <c r="I114" i="5"/>
  <c r="C15" i="11"/>
  <c r="J111" i="5"/>
  <c r="K111" i="5" s="1"/>
  <c r="I111" i="5"/>
  <c r="J110" i="5"/>
  <c r="K110" i="5" s="1"/>
  <c r="I110" i="5"/>
  <c r="J109" i="5"/>
  <c r="K109" i="5" s="1"/>
  <c r="I109" i="5"/>
  <c r="J106" i="5"/>
  <c r="K106" i="5" s="1"/>
  <c r="I106" i="5"/>
  <c r="J103" i="5"/>
  <c r="K103" i="5" s="1"/>
  <c r="I103" i="5"/>
  <c r="J102" i="5"/>
  <c r="K102" i="5" s="1"/>
  <c r="I102" i="5"/>
  <c r="J101" i="5"/>
  <c r="K101" i="5" s="1"/>
  <c r="I101" i="5"/>
  <c r="J100" i="5"/>
  <c r="K100" i="5" s="1"/>
  <c r="I100" i="5"/>
  <c r="J99" i="5"/>
  <c r="K99" i="5" s="1"/>
  <c r="I99" i="5"/>
  <c r="J98" i="5"/>
  <c r="K98" i="5" s="1"/>
  <c r="I98" i="5"/>
  <c r="J97" i="5"/>
  <c r="K97" i="5" s="1"/>
  <c r="I97" i="5"/>
  <c r="J96" i="5"/>
  <c r="K96" i="5" s="1"/>
  <c r="I96" i="5"/>
  <c r="J95" i="5"/>
  <c r="K95" i="5" s="1"/>
  <c r="I95" i="5"/>
  <c r="J94" i="5"/>
  <c r="K94" i="5" s="1"/>
  <c r="I94" i="5"/>
  <c r="J93" i="5"/>
  <c r="K93" i="5" s="1"/>
  <c r="I93" i="5"/>
  <c r="J92" i="5"/>
  <c r="K92" i="5" s="1"/>
  <c r="I92" i="5"/>
  <c r="J91" i="5"/>
  <c r="K91" i="5" s="1"/>
  <c r="I91" i="5"/>
  <c r="J90" i="5"/>
  <c r="K90" i="5" s="1"/>
  <c r="I90" i="5"/>
  <c r="J89" i="5"/>
  <c r="K89" i="5" s="1"/>
  <c r="I89" i="5"/>
  <c r="J88" i="5"/>
  <c r="K88" i="5" s="1"/>
  <c r="I88" i="5"/>
  <c r="J87" i="5"/>
  <c r="K87" i="5" s="1"/>
  <c r="I87" i="5"/>
  <c r="J86" i="5"/>
  <c r="K86" i="5" s="1"/>
  <c r="I86" i="5"/>
  <c r="J85" i="5"/>
  <c r="K85" i="5" s="1"/>
  <c r="I85" i="5"/>
  <c r="J84" i="5"/>
  <c r="K84" i="5" s="1"/>
  <c r="I84" i="5"/>
  <c r="J83" i="5"/>
  <c r="K83" i="5" s="1"/>
  <c r="I83" i="5"/>
  <c r="J82" i="5"/>
  <c r="K82" i="5" s="1"/>
  <c r="I82" i="5"/>
  <c r="J81" i="5"/>
  <c r="K81" i="5" s="1"/>
  <c r="I81" i="5"/>
  <c r="J80" i="5"/>
  <c r="K80" i="5" s="1"/>
  <c r="I80" i="5"/>
  <c r="J79" i="5"/>
  <c r="K79" i="5" s="1"/>
  <c r="I79" i="5"/>
  <c r="J78" i="5"/>
  <c r="K78" i="5" s="1"/>
  <c r="I78" i="5"/>
  <c r="J77" i="5"/>
  <c r="K77" i="5" s="1"/>
  <c r="I77" i="5"/>
  <c r="J76" i="5"/>
  <c r="K76" i="5" s="1"/>
  <c r="I76" i="5"/>
  <c r="J75" i="5"/>
  <c r="K75" i="5" s="1"/>
  <c r="I75" i="5"/>
  <c r="J74" i="5"/>
  <c r="K74" i="5" s="1"/>
  <c r="I74" i="5"/>
  <c r="J73" i="5"/>
  <c r="K73" i="5" s="1"/>
  <c r="I73" i="5"/>
  <c r="J72" i="5"/>
  <c r="K72" i="5" s="1"/>
  <c r="I72" i="5"/>
  <c r="J71" i="5"/>
  <c r="K71" i="5" s="1"/>
  <c r="I71" i="5"/>
  <c r="J70" i="5"/>
  <c r="K70" i="5" s="1"/>
  <c r="I70" i="5"/>
  <c r="J69" i="5"/>
  <c r="K69" i="5" s="1"/>
  <c r="I69" i="5"/>
  <c r="J68" i="5"/>
  <c r="K68" i="5" s="1"/>
  <c r="I68" i="5"/>
  <c r="J67" i="5"/>
  <c r="K67" i="5" s="1"/>
  <c r="I67" i="5"/>
  <c r="J66" i="5"/>
  <c r="K66" i="5" s="1"/>
  <c r="I66" i="5"/>
  <c r="J65" i="5"/>
  <c r="K65" i="5" s="1"/>
  <c r="I65" i="5"/>
  <c r="J64" i="5"/>
  <c r="K64" i="5" s="1"/>
  <c r="I64" i="5"/>
  <c r="J63" i="5"/>
  <c r="K63" i="5" s="1"/>
  <c r="I63" i="5"/>
  <c r="J62" i="5"/>
  <c r="K62" i="5" s="1"/>
  <c r="I62" i="5"/>
  <c r="J61" i="5"/>
  <c r="K61" i="5" s="1"/>
  <c r="I61" i="5"/>
  <c r="J60" i="5"/>
  <c r="K60" i="5" s="1"/>
  <c r="I60" i="5"/>
  <c r="J59" i="5"/>
  <c r="K59" i="5" s="1"/>
  <c r="I59" i="5"/>
  <c r="J58" i="5"/>
  <c r="K58" i="5" s="1"/>
  <c r="I58" i="5"/>
  <c r="J57" i="5"/>
  <c r="K57" i="5" s="1"/>
  <c r="I57" i="5"/>
  <c r="J56" i="5"/>
  <c r="K56" i="5" s="1"/>
  <c r="I56" i="5"/>
  <c r="J55" i="5"/>
  <c r="K55" i="5" s="1"/>
  <c r="I55" i="5"/>
  <c r="J54" i="5"/>
  <c r="K54" i="5" s="1"/>
  <c r="I54" i="5"/>
  <c r="J53" i="5"/>
  <c r="K53" i="5" s="1"/>
  <c r="I53" i="5"/>
  <c r="J52" i="5"/>
  <c r="K52" i="5" s="1"/>
  <c r="I52" i="5"/>
  <c r="J51" i="5"/>
  <c r="K51" i="5" s="1"/>
  <c r="I51" i="5"/>
  <c r="J50" i="5"/>
  <c r="K50" i="5" s="1"/>
  <c r="I50" i="5"/>
  <c r="J49" i="5"/>
  <c r="K49" i="5" s="1"/>
  <c r="I49" i="5"/>
  <c r="J48" i="5"/>
  <c r="K48" i="5" s="1"/>
  <c r="I48" i="5"/>
  <c r="J47" i="5"/>
  <c r="K47" i="5" s="1"/>
  <c r="I47" i="5"/>
  <c r="J46" i="5"/>
  <c r="K46" i="5" s="1"/>
  <c r="I46" i="5"/>
  <c r="J45" i="5"/>
  <c r="K45" i="5" s="1"/>
  <c r="I45" i="5"/>
  <c r="J44" i="5"/>
  <c r="K44" i="5" s="1"/>
  <c r="I44" i="5"/>
  <c r="J43" i="5"/>
  <c r="K43" i="5" s="1"/>
  <c r="I43" i="5"/>
  <c r="J42" i="5"/>
  <c r="K42" i="5" s="1"/>
  <c r="I42" i="5"/>
  <c r="J41" i="5"/>
  <c r="K41" i="5" s="1"/>
  <c r="I41" i="5"/>
  <c r="J40" i="5"/>
  <c r="K40" i="5" s="1"/>
  <c r="I40" i="5"/>
  <c r="J39" i="5"/>
  <c r="K39" i="5" s="1"/>
  <c r="I39" i="5"/>
  <c r="J38" i="5"/>
  <c r="K38" i="5" s="1"/>
  <c r="I38" i="5"/>
  <c r="J37" i="5"/>
  <c r="K37" i="5" s="1"/>
  <c r="I37" i="5"/>
  <c r="J36" i="5"/>
  <c r="K36" i="5" s="1"/>
  <c r="I36" i="5"/>
  <c r="J35" i="5"/>
  <c r="K35" i="5" s="1"/>
  <c r="I35" i="5"/>
  <c r="J34" i="5"/>
  <c r="K34" i="5" s="1"/>
  <c r="I34" i="5"/>
  <c r="J33" i="5"/>
  <c r="K33" i="5" s="1"/>
  <c r="I33" i="5"/>
  <c r="J32" i="5"/>
  <c r="K32" i="5" s="1"/>
  <c r="I32" i="5"/>
  <c r="J31" i="5"/>
  <c r="K31" i="5" s="1"/>
  <c r="I31" i="5"/>
  <c r="J30" i="5"/>
  <c r="K30" i="5" s="1"/>
  <c r="I30" i="5"/>
  <c r="J29" i="5"/>
  <c r="K29" i="5" s="1"/>
  <c r="I29" i="5"/>
  <c r="J28" i="5"/>
  <c r="K28" i="5" s="1"/>
  <c r="I28" i="5"/>
  <c r="J27" i="5"/>
  <c r="K27" i="5" s="1"/>
  <c r="I27" i="5"/>
  <c r="J26" i="5"/>
  <c r="K26" i="5" s="1"/>
  <c r="I26" i="5"/>
  <c r="J25" i="5"/>
  <c r="K25" i="5" s="1"/>
  <c r="I25" i="5"/>
  <c r="J24" i="5"/>
  <c r="K24" i="5" s="1"/>
  <c r="I24" i="5"/>
  <c r="J23" i="5"/>
  <c r="K23" i="5" s="1"/>
  <c r="I23" i="5"/>
  <c r="J22" i="5"/>
  <c r="K22" i="5" s="1"/>
  <c r="I22" i="5"/>
  <c r="J21" i="5"/>
  <c r="K21" i="5" s="1"/>
  <c r="I21" i="5"/>
  <c r="J20" i="5"/>
  <c r="K20" i="5" s="1"/>
  <c r="I20" i="5"/>
  <c r="J19" i="5"/>
  <c r="K19" i="5" s="1"/>
  <c r="I19" i="5"/>
  <c r="J18" i="5"/>
  <c r="K18" i="5" s="1"/>
  <c r="I18" i="5"/>
  <c r="J17" i="5"/>
  <c r="K17" i="5" s="1"/>
  <c r="I17" i="5"/>
  <c r="J16" i="5"/>
  <c r="K16" i="5" s="1"/>
  <c r="I16" i="5"/>
  <c r="J15" i="5"/>
  <c r="K15" i="5" s="1"/>
  <c r="I15" i="5"/>
  <c r="J14" i="5"/>
  <c r="K14" i="5" s="1"/>
  <c r="I14" i="5"/>
  <c r="J13" i="5"/>
  <c r="K13" i="5" s="1"/>
  <c r="I13" i="5"/>
  <c r="J12" i="5"/>
  <c r="K12" i="5" s="1"/>
  <c r="I12" i="5"/>
  <c r="J11" i="5"/>
  <c r="K11" i="5" s="1"/>
  <c r="I11" i="5"/>
  <c r="J10" i="5"/>
  <c r="K10" i="5" s="1"/>
  <c r="I10" i="5"/>
  <c r="J8" i="5"/>
  <c r="K8" i="5" s="1"/>
  <c r="I8" i="5"/>
  <c r="E7" i="5"/>
  <c r="D7" i="5"/>
  <c r="D38" i="11"/>
  <c r="C37" i="11"/>
  <c r="D32" i="11"/>
  <c r="C32" i="11"/>
  <c r="C24" i="11"/>
  <c r="D23" i="11"/>
  <c r="C23" i="11"/>
  <c r="D18" i="11"/>
  <c r="C14" i="11"/>
  <c r="C13" i="11"/>
  <c r="J238" i="5" l="1"/>
  <c r="H127" i="5"/>
  <c r="D19" i="11" s="1"/>
  <c r="E19" i="11" s="1"/>
  <c r="G6" i="5"/>
  <c r="H6" i="5" s="1"/>
  <c r="C12" i="11"/>
  <c r="E6" i="5"/>
  <c r="D6" i="5"/>
  <c r="D36" i="11"/>
  <c r="E36" i="11" s="1"/>
  <c r="D26" i="11"/>
  <c r="E26" i="11" s="1"/>
  <c r="D25" i="11"/>
  <c r="E25" i="11" s="1"/>
  <c r="J135" i="5"/>
  <c r="J159" i="5"/>
  <c r="I173" i="5"/>
  <c r="I119" i="5"/>
  <c r="J242" i="5"/>
  <c r="J166" i="5"/>
  <c r="J164" i="5"/>
  <c r="D24" i="11"/>
  <c r="E24" i="11" s="1"/>
  <c r="J141" i="5"/>
  <c r="I116" i="5"/>
  <c r="J7" i="5"/>
  <c r="J113" i="5"/>
  <c r="I123" i="5"/>
  <c r="I238" i="5"/>
  <c r="I141" i="5"/>
  <c r="E32" i="11"/>
  <c r="J108" i="5"/>
  <c r="J104" i="5"/>
  <c r="J173" i="5"/>
  <c r="E18" i="11"/>
  <c r="E33" i="11"/>
  <c r="E23" i="11"/>
  <c r="I166" i="5"/>
  <c r="J116" i="5"/>
  <c r="D16" i="11"/>
  <c r="E16" i="11" s="1"/>
  <c r="I108" i="5"/>
  <c r="D14" i="11"/>
  <c r="E14" i="11" s="1"/>
  <c r="J7" i="9"/>
  <c r="I7" i="9"/>
  <c r="D37" i="11"/>
  <c r="E37" i="11" s="1"/>
  <c r="J24" i="9"/>
  <c r="K24" i="9" s="1"/>
  <c r="J27" i="9"/>
  <c r="K27" i="9" s="1"/>
  <c r="J8" i="9"/>
  <c r="K8" i="9" s="1"/>
  <c r="J20" i="9"/>
  <c r="K20" i="9" s="1"/>
  <c r="J23" i="9"/>
  <c r="K23" i="9" s="1"/>
  <c r="J26" i="9"/>
  <c r="K26" i="9" s="1"/>
  <c r="G6" i="9"/>
  <c r="J13" i="9"/>
  <c r="K13" i="9" s="1"/>
  <c r="I21" i="9"/>
  <c r="I17" i="9"/>
  <c r="E38" i="11"/>
  <c r="E6" i="9"/>
  <c r="C34" i="11"/>
  <c r="I7" i="5"/>
  <c r="D31" i="11"/>
  <c r="D15" i="11"/>
  <c r="E15" i="11" s="1"/>
  <c r="I113" i="5"/>
  <c r="D13" i="11"/>
  <c r="E13" i="11" s="1"/>
  <c r="I104" i="5"/>
  <c r="D12" i="11"/>
  <c r="C31" i="11"/>
  <c r="C11" i="11" l="1"/>
  <c r="C10" i="11" s="1"/>
  <c r="H6" i="9"/>
  <c r="J6" i="9" s="1"/>
  <c r="I271" i="5"/>
  <c r="J271" i="5"/>
  <c r="I159" i="5"/>
  <c r="J154" i="5"/>
  <c r="I154" i="5"/>
  <c r="J127" i="5"/>
  <c r="I135" i="5"/>
  <c r="D22" i="11"/>
  <c r="E22" i="11" s="1"/>
  <c r="I164" i="5"/>
  <c r="D34" i="11"/>
  <c r="E34" i="11" s="1"/>
  <c r="D17" i="11"/>
  <c r="E17" i="11" s="1"/>
  <c r="J145" i="5"/>
  <c r="I127" i="5"/>
  <c r="J119" i="5"/>
  <c r="I242" i="5"/>
  <c r="E28" i="11"/>
  <c r="D27" i="11"/>
  <c r="E27" i="11" s="1"/>
  <c r="I145" i="5"/>
  <c r="E31" i="11"/>
  <c r="E12" i="11"/>
  <c r="I6" i="9" l="1"/>
  <c r="D11" i="11"/>
  <c r="D10" i="11" s="1"/>
  <c r="E10" i="11" s="1"/>
  <c r="E11" i="11" l="1"/>
  <c r="J6" i="5"/>
  <c r="I6" i="5"/>
</calcChain>
</file>

<file path=xl/sharedStrings.xml><?xml version="1.0" encoding="utf-8"?>
<sst xmlns="http://schemas.openxmlformats.org/spreadsheetml/2006/main" count="377" uniqueCount="360">
  <si>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</si>
  <si>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</si>
  <si>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</si>
  <si>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</si>
  <si>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</si>
  <si>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</si>
  <si>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</si>
  <si>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</si>
  <si>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</si>
  <si>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</si>
  <si>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</si>
  <si>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</si>
  <si>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</si>
  <si>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</si>
  <si>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</si>
  <si>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</si>
  <si>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</si>
  <si>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</si>
  <si>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</si>
  <si>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</si>
  <si>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</si>
  <si>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</si>
  <si>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</si>
  <si>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</si>
  <si>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</si>
  <si>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</si>
  <si>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</si>
  <si>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</si>
  <si>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</si>
  <si>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</si>
  <si>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</si>
  <si>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</si>
  <si>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001-117: ADMINISTRACION CENTRAL - MINSA</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</si>
  <si>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</si>
  <si>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</si>
  <si>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</si>
  <si>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 xml:space="preserve">
Código Unificado
</t>
  </si>
  <si>
    <t>Código Unificado</t>
  </si>
  <si>
    <t>2285839: MEJORAMIENTO Y AMPLIACION DE LOS SERVICIOS DE SALUD DEL ESTABLECIMIENTO DE SALUD LLATA, DISTRITO DE LLATA, PROVINCIA DE HUAMALIES - REGION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</si>
  <si>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</si>
  <si>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</si>
  <si>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</si>
  <si>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</si>
  <si>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</si>
  <si>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</si>
  <si>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</si>
  <si>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</si>
  <si>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</si>
  <si>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</si>
  <si>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2461958: RENOVACION DE CERCO PERIMETRICO; EN EL(LA) INSTITUTO NACIONAL DE SALUD EN LA LOCALIDAD CHORRILLOS, DISTRITO DE CHORRILLOS, PROVINCIA LIMA, DEPARTAMENTO LIMA</t>
  </si>
  <si>
    <t>2335476: MEJORAMIENTO Y AMPLIACION DE LOS SERVICIOS DE SALUD DEL ESTABLECIMIENTO DE SALUD PARCONA EN EL DISTRITO DE PARCONA, PROVINCIA Y DEPARTAMENTO DE ICA</t>
  </si>
  <si>
    <t>2250037: MEJORAMIENTO DE LA CAPACIDAD RESOLUTIVA DEL ESTABLECIMIENTO DE SALUD ESTRATEGICO DE PUTINA, PROVINCIA SAN ANTONIO DE PUTINA - REGION PUNO</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</si>
  <si>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</si>
  <si>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</si>
  <si>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</si>
  <si>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</si>
  <si>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2451748: REHABILITACION Y REPOSICION DEL CENTRO DE SALUD LAS LOMAS, DISTRITO DE LAS LOMAS, PROVINCIA PIURA, REGION PIURA</t>
  </si>
  <si>
    <t>2469055: REHABILITACION DE LOS SERVICIOS DE SALUD DEL HOSPITAL DE LA AMISTAD PERU-COREA SANTA ROSA II-2, DISTRITO 26 DE OCTUBRE, PROVINCIA PIURA, REGION PIURA</t>
  </si>
  <si>
    <t>2426613: RECUPERACION DE LOS SERVICIOS DE SALUD DEL PUESTO DE SALUD PUCHACA DEL CENTRO POBLADO DE PUCHACA ALTO, DISTRITO DE INCAHUASI, PROVINCIA DE FERREÑAFE - LAMBAYEQUE</t>
  </si>
  <si>
    <t>2426642: RECUPERACION DE LOS SERVICIOS DE SALAS DEL CENTRO DE SALUD SALAS, DISTRITO DE SALAS, PROVINCIA DE LAMBAYEQUE - LAMBAYEQUE</t>
  </si>
  <si>
    <t>2271925: MEJORAMIENTO Y AMPLIACION DE LOS SERVICIOS DEL SISTEMA NACIONAL DE CIENCIA, TECNOLOGIA E INNOVACION TECNOLOGICA  1/</t>
  </si>
  <si>
    <t xml:space="preserve">    125-1655: PROGRAMA NACIONAL DE INVERSIONES EN SALUD</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</si>
  <si>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</si>
  <si>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</si>
  <si>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</si>
  <si>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</si>
  <si>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</si>
  <si>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</si>
  <si>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</si>
  <si>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</si>
  <si>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</si>
  <si>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</si>
  <si>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</si>
  <si>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</si>
  <si>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</si>
  <si>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</si>
  <si>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</si>
  <si>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</si>
  <si>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</si>
  <si>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</si>
  <si>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</si>
  <si>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</si>
  <si>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</si>
  <si>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</si>
  <si>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</si>
  <si>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</si>
  <si>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</si>
  <si>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</si>
  <si>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</si>
  <si>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</si>
  <si>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</si>
  <si>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</si>
  <si>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</si>
  <si>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</si>
  <si>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</si>
  <si>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</si>
  <si>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</si>
  <si>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</si>
  <si>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</si>
  <si>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</si>
  <si>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</si>
  <si>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</si>
  <si>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</si>
  <si>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</si>
  <si>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</si>
  <si>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</si>
  <si>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</si>
  <si>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</si>
  <si>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</si>
  <si>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</si>
  <si>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</si>
  <si>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</si>
  <si>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</si>
  <si>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</si>
  <si>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</si>
  <si>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</si>
  <si>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</si>
  <si>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</si>
  <si>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2462000: REFORZAMIENTO ESTRUCTURAL DE BLOQUE DE INFRAESTRUCTURA; EN EL(LA) EESS INSTITUTO NACIONAL DE ENFERMEDADES NEOPLASICAS - SURQUILLO EN LA LOCALIDAD SURQUILLO, DISTRITO DE SURQUILLO, PROVINCIA LIMA, DEPARTAMENTO LIMA</t>
  </si>
  <si>
    <t>2183907: MEJORAMIENTO Y AMPLIACION DE LOS SERVICIOS DE SALUD DEL HOSPITAL QUILLABAMBA DISTRITO DE SANTA ANA, PROVINCIA DE LA CONVENCION Y DEPARTAMENTO DE CUSCO</t>
  </si>
  <si>
    <t>2520497: ADQUISICION DE EQUIPO PARA TERAPIA DE ALTO FLUJO; EN EL(LA) EESS DIRECCION GENERAL DE OPERACIONES EN SALUD - EN LA LOCALIDAD LIMA, DISTRITO DE LIMA,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</si>
  <si>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</si>
  <si>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</si>
  <si>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</si>
  <si>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</si>
  <si>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</si>
  <si>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Unidad Ejecutora 149-1734: PROGRAMA DE CREACIÓN DE REDES INTEGRADAS EN SALUD</t>
  </si>
  <si>
    <t>2063067: NUEVO INSTITUTO NACIONAL DE SALUD DEL NIÑO, INSN, TERCER NIVEL DE ATENCION, 8VO NIVEL DE COMPLEJIDAD, CATEGORIA III-2, LIMA -PERU</t>
  </si>
  <si>
    <t>Ppto. Ejecución Acumulada al 2021</t>
  </si>
  <si>
    <t>Ppto. 2022                    (PIM)</t>
  </si>
  <si>
    <t>AÑO 2022</t>
  </si>
  <si>
    <t>Ppto. Ejecución acumulada 2022</t>
  </si>
  <si>
    <r>
      <t xml:space="preserve">Año de Ejecución: </t>
    </r>
    <r>
      <rPr>
        <b/>
        <sz val="10"/>
        <rFont val="Arial"/>
        <family val="2"/>
      </rPr>
      <t>2022</t>
    </r>
  </si>
  <si>
    <t>2540498: ADQUISICION DE MONITOR MULTI PARAMETRO, INCUBADORA NEONATAL, VENTILADOR PULMONAR Y ASPIRADORA DE SECRECIONES; ADEMAS DE OTROS ACTIVOS EN EL(LA) EESS DIRECCION GENERAL DE OPERACIONES EN SALUD - EN LA LOCALIDAD JESUS MARIA, DISTRITO DE JESUS MARIA, PROVINCIA LIMA, DEPARTAMENTO LIMA</t>
  </si>
  <si>
    <t>2462622: ADQUISICION DE SISTEMA DE TECNOLOGIA, INFORMACION Y COMUNICACION; EN EL(LA) ESTABLECIMIENTOS DE SALUD DE LA DIRIS LIMA ESTE DISTRITO DE EL AGUSTINO, PROVINCIA LIMA, DEPARTAMENTO LIMA</t>
  </si>
  <si>
    <t>2462766: ADQUISICION DE SISTEMA DE TECNOLOGIA, INFORMACION Y COMUNICACION; EN EL(LA) DIRIS LIMA NORTE EN LA LOCALIDAD INDEPENDENCIA, DISTRITO DE INDEPENDENCIA, PROVINCIA LIMA, DEPARTAMENTO LIMA</t>
  </si>
  <si>
    <t>2462819: ADQUISICION DE SISTEMA DE TECNOLOGIA, INFORMACION Y COMUNICACION; EN EL(LA) DIRECCION DE REDES INTEGRADAS DE SALUD LIMA SUR EN LA LOCALIDAD BARRANCO, DISTRITO DE BARRANCO, PROVINCIA LIMA, DEPARTAMENTO LIMA</t>
  </si>
  <si>
    <t>2463061: ADQUISICION DE SISTEMA DE TECNOLOGIA, INFORMACION Y COMUNICACION; EN EL(LA) DIRIS LIMA CENTRO DISTRITO DE LIMA, PROVINCIA LIMA, DEPARTAMENTO LIMA</t>
  </si>
  <si>
    <t>2194033: AMPLIACION Y MEJORAMIENTO DE LA CAPACIDAD RESOLUTIVA DEL PUESTO DE SALUD, NIVEL I-3 CHINCHE TINGO, LOCALIDAD DE CHINCHE TINGO, DISTRITO DE YANAHUANCA, PROVINCIA DE DANIEL ALCIDES CARRION - PASCO</t>
  </si>
  <si>
    <t>2335905: MEJORAMIENTO Y AMPLIACION DE LOS SERVICIOS DE SALUD DEL HOSPITAL DE APOYO LEONCIO PRADO DISTRITO DE HUAMACHUCO, PROVINCIA SANCHEZ CARRION - LA LIBERTAD</t>
  </si>
  <si>
    <t>2451590: MEJORAMIENTO DE LOS SERVICIOS DE SALUD EN EL PUESTO DE SALUD I-2 DE LA COMUNIDAD DE NUEVO ARICA DEL DISTRITO DE BALSAPUERTO - PROVINCIA DE ALTO AMAZONAS - DEPARTAMENTO DE LORETO</t>
  </si>
  <si>
    <t>2178584: MEJORAMIENTO DE LAS AREAS TECNICAS Y AREAS DE INVESTIGACION DEL CENTRO NACIONAL DE SALUD PUBLICA DEL INSTITUTO NACIONAL DE SALUD SEDE CHORRILLOS</t>
  </si>
  <si>
    <t>2425169: RENOVACION DE CALDERO;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</si>
  <si>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</si>
  <si>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Ppto 2022 (PIM)</t>
  </si>
  <si>
    <t>Ejecución acumulada
Año 2022 (Devengado)</t>
  </si>
  <si>
    <t>2088781: FORTALECIMIENTO DE LA ATENCION DE LOS SERVICIOS DE EMERGENCIAS Y SERVICIOS ESPECIALIZADOS - NUEVO HOSPITAL DE LIMA ESTE - VITARTE</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</si>
  <si>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</si>
  <si>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</si>
  <si>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</si>
  <si>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</si>
  <si>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</si>
  <si>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</si>
  <si>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</si>
  <si>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</si>
  <si>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2498098: ADQUISICION DE MODULO DE ATENCION TEMPORAL, ELECTROCARDIOGRAFO, BOMBA DE INFUSION Y COCHE DE PARO EQUIPADO; ADEMAS DE OTROS ACTIVOS EN EL(LA) EESS REGIONAL DE ICA - ICA DISTRITO DE ICA, PROVINCIA ICA, DEPARTAMENTO ICA</t>
  </si>
  <si>
    <t>2521713: CREACION DE LOS SERVICIOS DE SALUD BASICOS EN LA COMUNIDAD NATIVA NUEVA ALIANZA DEL DISTRITO DE URARINAS - PROVINCIA DE LORETO - DEPARTAMENTO DE LORETO</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</si>
  <si>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</si>
  <si>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</si>
  <si>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</si>
  <si>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</si>
  <si>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</si>
  <si>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2484822: ADQUISICION DE MONITOR DE FUNCIONES VITALES, VENTILADOR MECANICO, VENTILADOR DE TRANSPORTE Y DESFIBRILADOR; ADEMAS DE OTROS ACTIVOS EN EL(LA) EESS CARLOS MONJE MEDRANO - JULIACA DISTRITO DE JULIACA, PROVINCIA SAN ROMAN, DEPARTAMENTO PUNO</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</si>
  <si>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</si>
  <si>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</si>
  <si>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</si>
  <si>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</si>
  <si>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</si>
  <si>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</si>
  <si>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</si>
  <si>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</si>
  <si>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</si>
  <si>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</si>
  <si>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</si>
  <si>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</si>
  <si>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</si>
  <si>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</si>
  <si>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</si>
  <si>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</si>
  <si>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</si>
  <si>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</si>
  <si>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</si>
  <si>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2484870: ADQUISICION DE MONITOR DE FUNCIONES VITALES, VENTILADOR MECANICO, VENTILADOR DE TRANSPORTE Y DESFIBRILADOR; ADEMAS DE OTROS ACTIVOS EN EL(LA) EESS HOSPITAL DE BARRANCA - BARRANCA DISTRITO DE BARRANCA, PROVINCIA BARRANCA, DEPARTAMENTO LIMA</t>
  </si>
  <si>
    <t>2484874: ADQUISICION DE MONITOR DE FUNCIONES VITALES, VENTILADOR MECANICO, VENTILADOR DE TRANSPORTE Y DESFIBRILADOR; ADEMAS DE OTROS ACTIVOS EN EL(LA) EESS REGIONAL CAJAMARCA - CAJAMARCA DISTRITO DE CAJAMARCA, PROVINCIA CAJAMARCA, DEPARTAMENTO CAJAMARCA</t>
  </si>
  <si>
    <t>2501868: ADQUISICION DE ELECTROCARDIOGRAFO, DESFIBRILADOR, MONITOR MULTI PARAMETRO Y EQUIPO ECOGRAFO - ULTRASONIDO; ADEMAS DE OTROS ACTIVOS EN CUATRO ESTABLECIMIENTOS DE SALUD I.4, ESTABLECIMIENTOS DE SALUD I.3 A NIVEL NACIONAL</t>
  </si>
  <si>
    <t>2501880: ADQUISICION DE VENTILADOR PULMONAR, ELECTROCARDIOGRAFO, DESFIBRILADOR Y MONITOR MULTI PARAMETRO; ADEMAS DE OTROS ACTIVOS EN EL(LA) EESS CONTAMANA - CONTAMANA DISTRITO DE CONTAMANA, PROVINCIA UCAYALI, DEPARTAMENTO LORETO</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</si>
  <si>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</si>
  <si>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</si>
  <si>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2089754: EXPEDIENTES TECNICOS, ESTUDIOS DE PRE-INVERSION Y OTROS ESTUDIOS - PLAN INTEGRAL PARA LA RECONSTRUCCION CON CAMBIOS</t>
  </si>
  <si>
    <t>2414624: MEJORAMIENTO Y AMPLIACION DE LOS SERVICIOS DE SALUD DEL HOSPITAL NACIONAL SERGIO ENRIQUE BERNALES LOCALIDAD DE COLLIQUE DEL DISTRITO DE COMAS - PROVINCIA DE LIMA - DEPARTAMENTO DE LIMA</t>
  </si>
  <si>
    <t>2447725: REHABILITACION Y REPOSICION DEL CENTRO DE SALUD SAPILLICA, DISTRITO DE SAPILLICA, PROVINCIA DE AYABACA, REGION PIURA</t>
  </si>
  <si>
    <t>2468105: REHABILITACION DE LOS SERVICIOS DE SALUD DEL ESTABLECIMIENTO DE SALUD MOYAN, DISTRITO DE INCAHUASI, PROVINCIA DE FERREÑAFE, REGION LAMBAYEQUE</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</si>
  <si>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</si>
  <si>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</si>
  <si>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</si>
  <si>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</si>
  <si>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</si>
  <si>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</si>
  <si>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 xml:space="preserve">     008-124:  INSTITUTO NACIONAL DE OFTALMOLOGIA</t>
  </si>
  <si>
    <t>2193990: AMPLIACION DE LA CAPACIDAD DE RESPUESTA EN EL TRATAMIENTO AMBULATORIO DEL CANCER DEL INSTITUTO NACIONAL DE ENFERMEDADES NEOPLASICAS, LIMA - PERU</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</si>
  <si>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</si>
  <si>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2536667: ADQUISICION DE EQUIPO ECOGRAFO - ULTRASONIDO; EN EL(LA) EESS INSTITUTO NACIONAL DE ENFERMEDADES NEOPLASICAS - SURQUILLO EN LA LOCALIDAD SURQUILLO, DISTRITO DE SURQUILLO, PROVINCIA LIMA, DEPARTAMENTO LIMA</t>
  </si>
  <si>
    <t>2449720: ADQUISICION DE AMBULANCIA, EQUIPOS BIOMEDICOS, MAQUINA DE ANESTESIA CON SISTEMA DE MONITOREO COMPLETO, CENTRIFUGA, ULTRASONIDO O UNIDADES DE ECO FETALES O GINECOLOGICAS, ECOGRAFO DOPPLER, ESTERILIZACION CON GENERADOR ELECTRICO DE VAPOR, ESTERILIZACION CON GENERADOR ELECTRICO DE VAPOR, ESTERILIZADORES DE AIRE SECO O DE AIRE CALIENTE, INCUBADORA PARA BEBES Y LAMPARA CIALITICA; CONSTRUCCION DE CERCO DE LADRILLOCONCRETO; EN EL(LA) EESS CENTRO DE SALUD MATERNO INFANTIL-CATACAOS - CATACAOS DISTRITO</t>
  </si>
  <si>
    <t>Unidad Ejecutora 021-137: HOSPITAL CAYETANO HEREDIA</t>
  </si>
  <si>
    <t>2547220: ADQUISICION DE ESTERILIZADOR CON GENERADOR ELECTRICO DE VAPOR; EN EL(LA) EESS NACIONAL CAYETANO HEREDIA - SAN MARTIN DE PORRES AVENIDAD HONORIO DELGADO 262 URBANIZACION INGIENERIA SAN MARTIN DE PORRAS DISTRITO DE SAN MARTIN DE PORRES, PROVINCIA LIMA, DEPARTAMENTO LIMA</t>
  </si>
  <si>
    <t>Unidad Ejecutora 027-143: HOSPITAL NACIONAL ARZOBISPO LOAYZA</t>
  </si>
  <si>
    <t>2516061: ADQUISICION DE PULSIOXIMETRO; EN EL(LA) EESS HOSPITAL NACIONAL ARZOBISPO LOAYZA - LIMA EN LA LOCALIDAD LIMA, DISTRITO DE LIMA, PROVINCIA LIMA, DEPARTAMENTO LIMA</t>
  </si>
  <si>
    <t>2380648: MEJORAMIENTO DE LOS SERVICIOS DE SALUD DEL CENTRO DE SALUD DE QUIÑOTA, DISTRITO DE QUIÑOTA, PROVINCIA DE CHUMBIVILCAS, CUSCO</t>
  </si>
  <si>
    <t>Unidad Ejecutora 145-1685: DIRECCION DE REDES INTEGRADAS DE SALUD LIMA SUR</t>
  </si>
  <si>
    <t>2536673: ADQUISICION DE EQUIPO ECOGRAFO - ULTRASONIDO; EN EL(LA) EESS CENTRO MATERNO INFANTIL JUAN PABLO II - VILLA EL SALVADOR EN LA LOCALIDAD VILLA EL SALVADOR, DISTRITO DE VILLA EL SALVADOR, PROVINCIA LIMA, DEPARTAMENTO LIMA</t>
  </si>
  <si>
    <t>2536683: ADQUISICION DE EQUIPO ECOGRAFO; EN EL(LA) EESS VILLA MARIA DEL TRIUNFO - VILLA MARIA DEL TRIUNFO EN LA LOCALIDAD VILLA MARIA DEL TRIUNFO, DISTRITO DE VILLA MARIA DEL TRIUNFO, PROVINCIA LIMA, DEPARTAMENTO LIMA</t>
  </si>
  <si>
    <t xml:space="preserve">     021-137: HOSPITAL CAYETANO HEREDIA</t>
  </si>
  <si>
    <t xml:space="preserve">     027-143: HOSPITAL NACIONAL ARZOBISPO LOAYZA</t>
  </si>
  <si>
    <t xml:space="preserve">    145-1685: DIRECCION DE REDES INTEGRADAS DE SALUD LIMA SUR</t>
  </si>
  <si>
    <t>Unidad Ejecutora 007-123: INSTITUTO NACIONAL DE CIENCIAS NEUROLOGICAS</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</si>
  <si>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 LECTOR PAR</t>
  </si>
  <si>
    <t>2461197: ADQUISICION DE CALDERA; EN EL(LA) EESS NACIONAL CAYETANO HEREDIA - SAN MARTIN DE PORRES AV. HONORIO DELGADO N°262 URB. INGIENERIA DISTRITO DE SAN MARTIN DE PORRES, PROVINCIA LIMA, DEPARTAMENTO LIMA</t>
  </si>
  <si>
    <t>2479704: ADQUISICION DE TOMOGRAFO; EN EL(LA) EESS NACIONAL CAYETANO HEREDIA - SAN MARTIN DE PORRES AV. HONORIO DELGADO N°262 URB. INGENIERA DISTRITO DE SAN MARTIN DE PORRES, PROVINCIA LIMA, DEPARTAMENTO LIMA</t>
  </si>
  <si>
    <t>Unidad Ejecutora 028-144: HOSPITAL NACIONAL DOS DE MAYO</t>
  </si>
  <si>
    <t>Unidad Ejecutora 031-147: HOSPITAL DE EMERGENCIAS PEDIATRICAS</t>
  </si>
  <si>
    <t>2536786: ADQUISICION DE MAQUINA DE HEMODIALISIS, EQUIPO ECOGRAFO Y FRONTOLUZ; EN EL(LA) EESS HOSPITAL NACIONAL DOS DE MAYO - LIMA EN LA LOCALIDAD LIMA, DISTRITO DE LIMA, PROVINCIA LIMA, DEPARTAMENTO LIMA</t>
  </si>
  <si>
    <t>2547707: ADQUISICION DE REFRIGERADORA; EN EL(LA) EESS HOSPITAL EMERGENCIAS PEDIATRICAS - LA VICTORIA EN LA LOCALIDAD LA VICTORIA, DISTRITO DE LA VICTORIA, PROVINCIA LIMA, DEPARTAMENTO LIMA</t>
  </si>
  <si>
    <t xml:space="preserve">     007-123: INSTITUTO NACIONAL DE CIENCIAS NEUROLOGICAS</t>
  </si>
  <si>
    <t xml:space="preserve">     028-144: HOSPITAL NACIONAL DOS DE MAYO</t>
  </si>
  <si>
    <t xml:space="preserve">     031-147: HOSPITAL DE EMERGENCIAS PEDIATRICAS</t>
  </si>
  <si>
    <t xml:space="preserve">     149-1734: PROGRAMA DE CREACIÓN DE REDES INTEGRADAS EN SALUD</t>
  </si>
  <si>
    <t>2481767: ADQUISICION DE ELECTROENCEFALOGRAFO, BOMBA DE INFUSION, ELECTROCARDIOGRAFO Y NEBULIZADOR; ADEMAS DE OTROS ACTIVOS EN EL(LA) EESS INSTITUTO NACIONAL DE CIENCIAS NEUROLOGICAS - LIMA EN LA LOCALIDAD LIMA, DISTRITO DE LIMA, PROVINCIA LIMA, DEPARTAMENTO LIMA</t>
  </si>
  <si>
    <t>Unidad Ejecutora 011-127: INSTITUTO NACIONAL MATERNO PERINATAL</t>
  </si>
  <si>
    <t>2467269: ADQUISICION DE AGITADOR MAGNETICO, ASPIRADOR DE SECRECIONES, ASPIRADOR DE SECRECIONES, BAÑO MARIA, DESTILADOR DE AGUA, CALDERO, CAMILLAS CON RUEDAS O ACCESORIOS PARA EL TRANSPORTE DE PACIENTES, MESAS DE EXAMEN OBSTETRICO O GINECOLOGICO, CARRITOS DE HISTORIAS CLINICAS O ACCESORIOS, EQUIPO DE RAYOS X DENTAL, ESPECTROFOTOMETRO, OLLAS DE VAPOR PARA USO COMERCIAL, OLLAS DE VAPOR PARA USO COMERCIAL, OLLAS DE VAPOR PARA USO COMERCIAL, OLLAS DE VAPOR PARA USO COMERCIAL, MESAS, MESAS, MICROSCOPIO (OTROS)</t>
  </si>
  <si>
    <t>2134963: EQUIPAMIENTO DE LA UNIDAD DE CUIDADOS INTENSIVOS CORONARIOS DEL HOSPITAL NACIONAL ARZOBISPO LOAYZA</t>
  </si>
  <si>
    <t>2170440: EQUIPAMIENTO DEL DEPARTAMENTO DE ANESTESIOLOGIA Y CENTRO QUIRURGICO DEL HOSPITAL NACIONAL ARZOBISPO LOAYZA</t>
  </si>
  <si>
    <t>2467162: ADQUISICION DE ASPIRADOR DE SECRECIONES, CAMARA CORNEAL, BRONCOSCOPIO, BRONCOSCOPIO, EQUIPO ECOGRAFO - ULTRASONIDO, MONITOR DE ENCEFALOGRAMA, MESA HIDRAULICA PARA OPERACION QUIRURGICA Y EQUIPO DE ANESTESIA; EN EL(LA) EESS HOSPITAL NACIONAL ARZOBISPO LOAYZA - LIMA EN LA LOCALIDAD LIMA, DISTRITO DE LIMA, PROVINCIA LIMA, DEPARTAMENTO LIMA</t>
  </si>
  <si>
    <t>2523807: ADQUISICION DE DERMATOMO, DERMATOMO, DERMATOMO Y DERMATOMO; ADEMAS DE OTROS ACTIVOS EN EL(LA) EESS HOSPITAL NACIONAL ARZOBISPO LOAYZA - LIMA EN LA LOCALIDAD LIMA, DISTRITO DE LIMA, PROVINCIA LIMA, DEPARTAMENTO LIMA</t>
  </si>
  <si>
    <t>2528552: ADQUISICION DE EQUIPO DE OSMOSIS INVERSA, EQUIPO DE OSMOSIS INVERSA, MAQUINA DE HEMODIALISIS Y MAQUINA DE HEMODIALISIS; ADEMAS DE OTROS ACTIVOS EN EL(LA) EESS HOSPITAL NACIONAL ARZOBISPO LOAYZA - LIMA EN LA LOCALIDAD LIMA, DISTRITO DE LIMA, PROVINCIA LIMA, DEPARTAMENTO LIMA</t>
  </si>
  <si>
    <t>2426382: ADQUISICION DE VIDEO LAPAROSCOPIO, UNIDADES DE MONITOREO DE SIGNOS VITALES MULTI PARAMETRO, UNIDADES DE MONITOREO DE SIGNOS VITALES MULTI PARAMETRO, UNIDADES DE MONITOREO DE SIGNOS VITALES MULTI PARAMETRO, EQUIPO DE ERGOMETRIA, UNIDADES DE MONITOREO DE SIGNOS VITALES MULTI PARAMETRO, VENTILADORES DE TRANSPORTE, VENTILADORES DE TRANSPORTE, ECOGRAFO, INCUBADORAS O CALENTADORES DE BEBES PARA USO CLINICO, INCUBADORAS O CALENTADORES DE BEBES PARA USO CLINICO, INCUBADORAS O CALENTADORES DE BEBES PARA</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</si>
  <si>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</si>
  <si>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Unidad Ejecutora 033-149: HOSPITAL NACIONAL DOCENTE MADRE NIÑO - SAN BARTOLOME</t>
  </si>
  <si>
    <t>2482101: ADQUISICION DE MAMOGRAFO, MONITOR DE FUNCIONES VITALES, ASPIRADOR DE SECRECIONES Y MONITOR DE FUNCIONES VITALES; ADEMAS DE OTROS ACTIVOS EN EL(LA) EESS HOSPITAL NACIONAL DOCENTE MADRE NIÑO SAN BARTOLOME - LIMA EN LA LOCALIDAD LIMA, DISTRITO DE LIMA, PROVINCIA LIMA, DEPARTAMENTO LIMA</t>
  </si>
  <si>
    <t>2344910: MEJORAMIENTO Y AMPLIACION DE SERVICIOS DE SALUD DEL HOSPITAL DE CHINCHEROS II-1, RED DE SALUD VIRGEN DE COCHARCAS, DISTRITO DE CHINCHEROS - PROVINCIA DE CHINCHEROS - DEPARTAMENTO DE APURIMAC</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</si>
  <si>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</si>
  <si>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</si>
  <si>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2381374: MEJORAMIENTO DE LOS SERVICIOS DE SALUD DEL ESTABLECIMIENTO DE SALUD MOTUPE - DISTRITO DE MOTUPE - PROVINCIA DE LAMBAYEQUE- DEPARTAMENTO DE LAMBAYEQUE</t>
  </si>
  <si>
    <t>2427358: MEJORAMIENTO DE LOS SERVICIOS DE SALUD DEL HOSPITAL TAMBOBAMBA, DISTRITO DE TAMBOBAMBA - PROVINCIA DE COTABAMBAS - DEPARTAMENTO DE APURIMAC</t>
  </si>
  <si>
    <t>2427376: MEJORAMIENTO Y AMPLIACION DE LOS SERVICIOS DE SALUD DEL HOSPITAL DE APOYO TOMAS LAFORA, GUADALUPE DEL DISTRITO DE GUADALUPE - PROVINCIA DE PACASMAYO - DEPARTAMENTO DE LA LIBERTAD</t>
  </si>
  <si>
    <t>2427400: MEJORAMIENTO Y AMPLIACION SERVICIOS DE SALUD DEL CENTRO DE SALUD ENRIQUE MONTENEGRO SAN JUAN DE LURIGANCHO DEL DISTRITO DE SAN JUAN DE LURIGANCHO - PROVINCIA DE LIMA - DEPARTAMENTO DE LIMA</t>
  </si>
  <si>
    <t>2427402: MEJORAMIENTO Y AMPLIACION DEL ESTABLECIMIENTO DE SALUD JAIME ZUBIETA, DISTRITO DE SAN JUAN DE LURIGANCHO - PROVINCIA DE LIMA - DEPARTAMENTO DE LIMA</t>
  </si>
  <si>
    <t>2522255: MEJORAMIENTO Y AMPLIACION DE LOS SERVICIOS DE SALUD DEL HOSPITAL VENTANILLA DISTRITO DE VENTANILLA - PROVINCIA CONSTITUCIONAL DEL CALLAO - DEPARTAMENTO DE CALLAO</t>
  </si>
  <si>
    <t>2525722: CREACION DE LOS SERVICIOS DE SALUD DEL HOSPITAL PAPA FRANCISCO DE MANCHAY, DISTRITO DE PACHACAMAC - PROVINCIA DE LIMA - DEPARTAMENTO DE LIMA</t>
  </si>
  <si>
    <t>2531607: MEJORAMIENTO Y AMPLIACION DE LOS SERVICIOS DE SALUD DEL HOSPITAL SAN JUAN DE LURIGANCHO DEL DISTRITO DE SAN JUAN DE LURIGANCHO - PROVINCIA DE LIMA - DEPARTAMENTO DE LIMA</t>
  </si>
  <si>
    <t>Unidad Ejecutora 139-1512: INSTITUTO NACIONAL DE SALUD DEL NIÑO - SAN BORJA</t>
  </si>
  <si>
    <t>2534477: ADQUISICION DE VENTILADOR MECANICO, VENTILADOR MECANICO, VENTILADOR MECANICO Y VENTILADOR MECANICO; ADEMAS DE OTROS ACTIVOS EN EL(LA) EESS INSTITUTO NACIONAL DE SALUD DEL NIÑO-SAN BORJA - SAN BORJA DISTRITO DE SAN BORJA, PROVINCIA LIMA, DEPARTAMENTO LIMA</t>
  </si>
  <si>
    <t>Unidad Ejecutora 144-1684: DIRECCION DE REDES INTEGRADAS DE SALUD LIMA NORTE</t>
  </si>
  <si>
    <t>2426387: ADQUISICION DE CENTRIFUGAS DE MESA, UNIDADES DE RAYOS X PARA USO ODONTOLOGICO Y CENTRIFUGAS DE MESA ; EN EL(LA) EESS PERU III ZONA - SAN MARTIN DE PORRES DISTRITO DE SAN MARTIN DE PORRES, PROVINCIA LIMA, DEPARTAMENTO LIMA</t>
  </si>
  <si>
    <t>2426448: ADQUISICION DE UNIDADES DE RAYOS X PARA USO ODONTOLOGICO; EN EL(LA) EESS CONDEVILLA - SAN MARTIN DE PORRES DISTRITO DE SAN MARTIN DE PORRES, PROVINCIA LIMA, DEPARTAMENTO LIMA</t>
  </si>
  <si>
    <t>2426631: ADQUISICION DE UNIDADES DE RAYOS X PARA USO ODONTOLOGICO Y CENTRIFUGAS DE MESA ; EN EL(LA) EESS RIMAC - RIMAC DISTRITO DE RIMAC,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</si>
  <si>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</si>
  <si>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 xml:space="preserve">     011-127: INSTITUTO NACIONAL MATERNO PERINATAL</t>
  </si>
  <si>
    <t xml:space="preserve">     033-149: HOSPITAL NACIONAL DOCENTE MADRE NIÑO - SAN
                  BARTOLOME</t>
  </si>
  <si>
    <t xml:space="preserve">    139-1512: INSTITUTO NACIONAL DE SALUD DEL NIÑO - SAN BORJA</t>
  </si>
  <si>
    <t xml:space="preserve">    144-1684: DIRECCION DE REDES INTEGRADAS DE SALUD LIMA
                   NORTE</t>
  </si>
  <si>
    <t>2094808: MEJORAMIENTO DE LA CAPACIDAD RESOLUTIVA DE LOS SERVICIOS DE SALUD DEL HOSPITAL ANTONIO LORENA NIVEL III-1-CUSCO / 1</t>
  </si>
  <si>
    <t>Unidad Ejecutora 005-121: INSTITUTO NACIONAL DE SALUD MENTAL</t>
  </si>
  <si>
    <t>2553686: RENOVACION DE CASA DE FUERZA; EN EL(LA) EESS INSTITUTO ESPECIALIZADO DE SALUD MENTAL HONORIO DELGADO-HIDEYO NOGUCHI - SAN MARTIN DE PORRES JIRON ELOY ESPINOZA SALDAÑA URBANIZACION PALAO DISTRITO DE SAN MARTIN DE PORRES, PROVINCIA LIMA, DEPARTAMENTO LIMA</t>
  </si>
  <si>
    <t>2470042: ADQUISICION DE UNIDADES DE ULTRASONIDO O DOPPLER O ECO PULSO O ECOGRAFIA DE DIAGNOSTICO GENERAL PARA USO MEDICO; EN LA LOCALIDAD LIMA, DISTRITO DE LIMA, PROVINCIA LIMA, DEPARTAMENTO LIMA</t>
  </si>
  <si>
    <t>Unidad Ejecutora 009-125: INSTITUTO NACIONAL DE REHABILITACION</t>
  </si>
  <si>
    <t>2462605: REMODELACION DE SISTEMA DE CONTROL DE CONSTRUCCION AMBIENTAL; EN EL(LA) EESS INSTITUTO NACIONAL DE REHABILITACION DRA. ADRIANA REBAZA FLORES AMISTAD PERU - JAPON - CHORRILLOS EN LA LOCALIDAD CHORRILLOS, DISTRITO DE CHORRILLOS, PROVINCIA LIMA, DEPARTAMENTO LIMA</t>
  </si>
  <si>
    <t>2462677: REMODELACION DE BLOQUE DE INFRAESTRUCTURA; ADQUISICION DE EQUIPO DE AMBIENTES COMPLEMENTARIOS; EN EL(LA) EESS INSTITUTO NACIONAL DE REHABILITACION DRA. ADRIANA REBAZA FLORES AMISTAD PERU - JAPON - CHORRILLOS EN LA LOCALIDAD CHORRILLOS, DISTRITO DE CHORRILLOS, PROVINCIA LIMA, DEPARTAMENTO LIMA</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</si>
  <si>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</si>
  <si>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</si>
  <si>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2426525: ADQUISICION DE MICROSCOPIO BINOCULAR, MICROSCOPIO BINOCULAR, MICROSCOPIO BINOCULAR, MICROSCOPIO BINOCULAR, MICROSCOPIO BINOCULAR, MICROSCOPIO BINOCULAR, MICROTOMOS, MICROSCOPIO BINOCULAR, INCUBADORA PARA CULTIVO MICROBIOLOGICO, MICROSCOPIO BINOCULAR, INCUBADORA PARA CULTIVO MICROBIOLOGICO, INCUBADORA PARA CULTIVO MICROBIOLOGICO, CENTRIFUGAS, CENTRIFUGAS, ESTERILIZADOR DE VAPOR, CENTRIFUGAS, CENTRIFUGAS, CENTRIFUGAS, INCUBADORA PARA CULTIVO MICROBIOLOGICO, UNIDADES DE MONITOREO DE SIGNOS VITALES</t>
  </si>
  <si>
    <t>2525356: ADQUISICION DE EQUIPO DE EMISIONES OTOACUSTICAS, EQUIPO DE EMISIONES OTOACUSTICAS, PULSIOXIMETRO Y PULSIOXIMETRO; ADEMAS DE OTROS ACTIVOS EN EL(LA) EESS INSTITUTO NACIONAL MATERNO PERINATAL - LIMA EN LA LOCALIDAD LIMA, DISTRITO DE LIMA, PROVINCIA LIMA, DEPARTAMENTO LIMA</t>
  </si>
  <si>
    <t>Unidad Ejecutora 029-145: HOSPITAL DE APOYO SANTA ROSA</t>
  </si>
  <si>
    <t>2514615: ADQUISICION DE CALDERO; EN EL(LA) EESS HOSPITAL DE APOYO SANTA ROSA - PUEBLO LIBRE EN LA LOCALIDAD PUEBLO LIBRE, DISTRITO DE PUEBLO LIBRE, PROVINCIA LIMA, DEPARTAMENTO LIMA</t>
  </si>
  <si>
    <t>2523590: ADQUISICION DE MICROSCOPIO QUIRURGICO, FACOEMULSIFICADOR Y ESTERILIZADOR CON GENERADOR ELECTRICO DE VAPOR; EN EL(LA) EESS HOSPITAL DE APOYO SANTA ROSA - PUEBLO LIBRE EN LA LOCALIDAD PUEBLO LIBRE, DISTRITO DE PUEBLO LIBRE, PROVINCIA LIMA, DEPARTAMENTO LIMA</t>
  </si>
  <si>
    <t>2531173: ADQUISICION DE EQUIPO ECOGRAFO - ULTRASONIDO; EN EL(LA) EESS HOSPITAL DE APOYO SANTA ROSA - PUEBLO LIBRE EN LA LOCALIDAD PUEBLO LIBRE, DISTRITO DE PUEBLO LIBRE, PROVINCIA LIMA, DEPARTAMENTO LIMA</t>
  </si>
  <si>
    <t>2534704: ADQUISICION DE MONITOR DESFIBRILADOR, VENTILADOR MECANICO, INCUBADORA ESTANDAR DE TRANSPORTE Y INCUBADORA ESTANDAR DE TRANSPORTE; ADEMAS DE OTROS ACTIVOS EN EL(LA) EESS INSTITUTO NACIONAL DE SALUD DEL NIÑO-SAN BORJA - SAN BORJA DISTRITO DE SAN BORJA, PROVINCIA LIMA, DEPARTAMENTO LIMA</t>
  </si>
  <si>
    <t>2513327: CONSTRUCCION DE MURO DE CONTENCION Y CERCO PERIMETRICO; EN EL(LA) EESS PARAISO - SAN JUAN DE MIRAFLORES AA.HH PARAISO DISTRITO DE SAN JUAN DE MIRAFLORES, PROVINCIA LIMA, DEPARTAMENTO LIMA</t>
  </si>
  <si>
    <t xml:space="preserve">     005-121: INSTITUTO NACIONAL DE SALUD MENTAL</t>
  </si>
  <si>
    <t xml:space="preserve">     009-125: INSTITUTO NACIONAL DE REHABILITACION</t>
  </si>
  <si>
    <t xml:space="preserve">     010-126: INSTITUTO NACIONAL DE SALUD DEL NIÑO</t>
  </si>
  <si>
    <t xml:space="preserve">     029-145: HOSPITAL DE APOYO SANTA ROSA</t>
  </si>
  <si>
    <t>2493459: ADQUISICION DE CROMATOGRAFO, CROMATOGRAFO, ANALIZADOR DE OXIGENO Y LECTOR PARA PRUEBA DE ELISA; ADEMAS DE OTROS ACTIVOS EN EL(LA) CENTRO NACIONAL DE CONTROL DE CALIDAD EN LA LOCALIDAD CHORRILLOS, DISTRITO DE CHORRILLOS, PROVINCIA LIMA, DEPARTAMENTO LIMA</t>
  </si>
  <si>
    <t>2502896: MEJORAMIENTO Y AMPLIACION DE LOS SERVICIOS BRINDADOS POR EL SISTEMA NACIONAL DE VIGILANCIA EN SALUD PUBLICA 25 DEPARTAMENTOS 25 DEPARTAMENTOS</t>
  </si>
  <si>
    <t>2524594: ADQUISICION DE ESPECTROFOTOMETRO; EN EL(LA) LABORATORIO DE BIODISPONIBILIDAD Y BIOEQUIVALENCIA DEL CENTRO NACIONAL DE CONTROL DE CALIDAD DISTRITO DE CHORRILLOS, PROVINCIA LIMA, DEPARTAMENTO LIMA</t>
  </si>
  <si>
    <t>2552153: ADQUISICION DE RESONADOR MAGNETICO; EN EL(LA) EESS INSTITUTO NACIONAL DE ENFERMEDADES NEOPLASICAS - SURQUILLO EN LA LOCALIDAD SURQUILLO, DISTRITO DE SURQUILLO, PROVINCIA LIMA, DEPARTAMENTO LIMA</t>
  </si>
  <si>
    <t>Unidad Ejecutora 016-132: HOSPITAL NACIONAL HIPOLITO UNANUE</t>
  </si>
  <si>
    <t>2512419: ADQUISICION DE EQUIPO DE RAYOS X, EQUIPO DE RAYOS X, TERMOCICLADOR Y EQUIPO ECOGRAFO; ADEMAS DE OTROS ACTIVOS EN EL(LA) EESS HOSPITAL NACIONAL HIPOLITO UNANUE - EL AGUSTINO EN LA LOCALIDAD EL AGUSTINO, DISTRITO DE EL AGUSTINO, PROVINCIA LIMA, DEPARTAMENTO LIMA</t>
  </si>
  <si>
    <t>2557899: ADQUISICION DE MICROSCOPIO BINOCULAR, BALANZA ANALITICA, PULSIOXIMETRO Y PULSIOXIMETRO; ADEMAS DE OTROS ACTIVOS EN EL(LA) EESS HOSPITAL NACIONAL HIPOLITO UNANUE - EL AGUSTINO EN LA LOCALIDAD EL AGUSTINO, DISTRITO DE EL AGUSTINO, PROVINCIA LIMA, DEPARTAMENTO LIMA</t>
  </si>
  <si>
    <t>Unidad Ejecutora 025-141: HOSPITAL DE APOYO DEPARTAMENTAL MARIA AUXILIADORA</t>
  </si>
  <si>
    <t>2520322: ADQUISICION DE REFRIGERADORA, REFRIGERADORA, CONGELADORA Y ECOCARDIOGRAFO; EN EL(LA) EESS HOSPITAL MARIA AUXILIADORA - SAN JUAN DE MIRAFLORES EN LA LOCALIDAD CIUDAD DE DIOS, DISTRITO DE SAN JUAN DE MIRAFLORES, PROVINCIA LIMA, DEPARTAMENTO LIMA</t>
  </si>
  <si>
    <t>2522335: ADQUISICION DE CUNA DE CALOR RADIANTE Y CUNA DE CALOR RADIANTE; EN EL(LA) EESS HOSPITAL MARIA AUXILIADORA - SAN JUAN DE MIRAFLORES EN LA LOCALIDAD CIUDAD DE DIOS, DISTRITO DE SAN JUAN DE MIRAFLORES, PROVINCIA LIMA, DEPARTAMENTO LIMA</t>
  </si>
  <si>
    <t>2523817: ADQUISICION DE CAMPIMETRO, LAMPARA DE HENDIDURA, AUTOQUERATOREFRACTOMETRO Y MONITOR MULTI PARAMETRO; ADEMAS DE OTROS ACTIVOS EN EL(LA) EESS HOSPITAL MARIA AUXILIADORA - SAN JUAN DE MIRAFLORES EN LA LOCALIDAD CIUDAD DE DIOS, DISTRITO DE SAN JUAN DE MIRAFLORES, PROVINCIA LIMA, DEPARTAMENTO LIMA</t>
  </si>
  <si>
    <t>2547709: ADQUISICION DE MICROTOMO DE ROTACION, MICROTOMO DE ROTACION, AUTOQUERATOREFRACTOMETRO Y AGITADOR DE TUBOS; ADEMAS DE OTROS ACTIVOS EN EL(LA) EESS INSTITUTO NACIONAL DE SALUD DEL NIÑO-SAN BORJA - SAN BORJA DISTRITO DE SAN BORJA, PROVINCIA LIMA, DEPARTAMENTO LIMA</t>
  </si>
  <si>
    <t>2481800: ADQUISICION DE BALANZA DIGITAL CON TALLIMETRO, BALANZA DE PIE CON TALLIMETRO, CONTADOR DE CELULAS Y ESTERILIZADOR POR CALOR SECO; ADEMAS DE OTROS ACTIVOS EN EL(LA) EESS GAUDENCIO BERNASCONI - BARRANCO EN LA LOCALIDAD BARRANCO, DISTRITO DE BARRANCO, PROVINCIA LIMA, DEPARTAMENTO LIMA</t>
  </si>
  <si>
    <t>2481814: ADQUISICION DE BALANZA DE PIE CON TALLIMETRO, BALANZA DIGITAL CON TALLIMETRO, CENTRIFUGA PARA TUBOS Y CENTRIFUGA PARA MICROHEMATOCRITO; ADEMAS DE OTROS ACTIVOS EN EL(LA) EESS GUSTAVO LANATTA LUJAN - CHORRILLOS EN LA LOCALIDAD CHORRILLOS, DISTRITO DE CHORRILLOS, PROVINCIA LIMA, DEPARTAMENTO LIMA</t>
  </si>
  <si>
    <t>2481819: ADQUISICION DE BALANZA DE PIE CON TALLIMETRO; EN EL(LA) EESS LEONOR SAAVEDRA - SAN JUAN DE MIRAFLORES EN LA LOCALIDAD CIUDAD DE DIOS, DISTRITO DE SAN JUAN DE MIRAFLORES, PROVINCIA LIMA, DEPARTAMENTO LIMA</t>
  </si>
  <si>
    <t>2481824: ADQUISICION DE ASPIRADORA DE SECRECIONES Y ESTERILIZADOR POR CALOR SECO; EN EL(LA) EESS CENTRO DE SALUD PUNTA NEGRA - PUNTA NEGRA DISTRITO DE PUNTA NEGRA, PROVINCIA LIMA, DEPARTAMENTO LIMA</t>
  </si>
  <si>
    <t>2481828: ADQUISICION DE EQUIPO ECOGRAFO; EN EL(LA) EESS CENTRO MATERNO INFANTIL DE SALUD - VIRGEN DEL CARMEN - CHORRILLOS EN LA LOCALIDAD CHORRILLOS, DISTRITO DE CHORRILLOS, PROVINCIA LIMA, DEPARTAMENTO LIMA</t>
  </si>
  <si>
    <t>2481833: ADQUISICION DE ASPIRADORA DE SECRECIONES, NEBULIZADOR Y PULSIOXIMETRO; EN EL(LA) EESS LURIN - LURIN DISTRITO DE LURIN, PROVINCIA LIMA, DEPARTAMENTO LIMA</t>
  </si>
  <si>
    <t>2481836: ADQUISICION DE UNIDAD DENTAL; EN EL(LA) EESS CENTRO MATERNO INFANTIL SAN JOSE - VILLA EL SALVADOR EN LA LOCALIDAD VILLA EL SALVADOR, DISTRITO DE VILLA EL SALVADOR, PROVINCIA LIMA, DEPARTAMENTO LIMA</t>
  </si>
  <si>
    <t>2481843: ADQUISICION DE ASPIRADORA DE SECRECIONES, ESTERILIZADOR POR CALOR SECO Y MICROSCOPIO BINOCULAR; EN EL(LA) EESS JULIO C TELLO - LURIN DISTRITO DE LURIN, PROVINCIA LIMA, DEPARTAMENTO LIMA</t>
  </si>
  <si>
    <t>2481850: ADQUISICION DE BALANZA DE PIE CON TALLIMETRO; EN EL(LA) EESS LADERAS DE VILLA - SAN JUAN DE MIRAFLORES EN LA LOCALIDAD CIUDAD DE DIOS, DISTRITO DE SAN JUAN DE MIRAFLORES, PROVINCIA LIMA, DEPARTAMENTO LIMA</t>
  </si>
  <si>
    <t>2481851: ADQUISICION DE ESTERILIZADOR CON GENERADOR ELECTRICO DE VAPOR; EN EL(LA) EESS LAS DUNAS - SANTIAGO DE SURCO EN LA LOCALIDAD SANTIAGO DE SURCO, DISTRITO DE SANTIAGO DE SURCO, PROVINCIA LIMA, DEPARTAMENTO LIMA</t>
  </si>
  <si>
    <t>2481855: ADQUISICION DE ASPIRADORA DE SECRECIONES, EQUIPO DE RAYOS X DENTAL, HEMOGLOBINOMETRO Y NEBULIZADOR; ADEMAS DE OTROS ACTIVOS EN EL(LA) EESS MANUEL BARRETO - SAN JUAN DE MIRAFLORES EN LA LOCALIDAD CIUDAD DE DIOS, DISTRITO DE SAN JUAN DE MIRAFLORES, PROVINCIA LIMA, DEPARTAMENTO LIMA</t>
  </si>
  <si>
    <t>2481859: ADQUISICION DE ASPIRADOR DE SECRECIONES, BALANZA DIGITAL CON TALLIMETRO, ESTERILIZADOR CON GENERADOR ELECTRICO DE VAPOR Y UNIDAD DENTAL; EN EL(LA) EESS PICAPIEDRA - PACHACAMAC DISTRITO DE PACHACAMAC, PROVINCIA LIMA, DEPARTAMENTO LIMA</t>
  </si>
  <si>
    <t>2481862: ADQUISICION DE BALANZA DIGITAL CON TALLIMETRO Y UNIDAD DENTAL; EN EL(LA) EESS PUESTO DE SALUD BUENOS AIRES - VILLA MARIA DEL TRIUNFO EN LA LOCALIDAD VILLA MARIA DEL TRIUNFO, DISTRITO DE VILLA MARIA DEL TRIUNFO, PROVINCIA LIMA, DEPARTAMENTO LIMA</t>
  </si>
  <si>
    <t>2481864: ADQUISICION DE ESTERILIZADOR POR CALOR SECO; EN EL(LA) EESS PUESTO DE SALUD VALLE BAJO - VILLA MARIA DEL TRIUNFO EN LA LOCALIDAD VILLA MARIA DEL TRIUNFO, DISTRITO DE VILLA MARIA DEL TRIUNFO, PROVINCIA LIMA, DEPARTAMENTO LIMA</t>
  </si>
  <si>
    <t>2481865: ADQUISICION DE NEBULIZADOR; EN EL(LA) EESS VILLA ALEJANDRO - LURIN DISTRITO DE LURIN, PROVINCIA LIMA, DEPARTAMENTO LIMA</t>
  </si>
  <si>
    <t>2493591: ADQUISICION DE PULSIOXIMETRO Y CAPSULA DE AISLAMIENTO; EN EL(LA) EESS MANUEL BARRETO - SAN JUAN DE MIRAFLORES EN LA LOCALIDAD CIUDAD DE DIOS, DISTRITO DE SAN JUAN DE MIRAFLORES, PROVINCIA LIMA, DEPARTAMENTO LIMA</t>
  </si>
  <si>
    <t xml:space="preserve">     016-132: HOSPITAL NACIONAL HIPOLITO UNANUE</t>
  </si>
  <si>
    <t xml:space="preserve">     025-141: HOSPITAL DE APOYO DEPARTAMENTAL MARIA 
                   AUXILIADORA</t>
  </si>
  <si>
    <t>2427710: ADQUISICION DE AGITADOR MAGNETICO, ANALIZADORES DE HEMATOLOGIA, BALANZAS ANALITICAS, CENTRIFUGAS, CROMATOGRAFO LIQUIDO, GABINETES O ESTACIONES PARA FLUJO LAMINAR, INCUBADORA PARA CULTIVO MICROBIOLOGICO, MICRO CENTRIFUGAS, MICROSCOPIO BINOCULAR, POTENCIOMETROS, LAVADORAS DE MICROPLACAS DE ELISA, LECTORES PARA PRUEBA DE ELISA, TERMOCICLADOR, ESPECTROFOTOMETROS, AIRE ACONDICIONADO PARA USO INDUSTRIAL, DESTILADOR DE AGUA, EQUIPO DE TRATAMIENTO DE AGUA, EQUIPO PORTATIL DE TRATAMIENTO DE AGUA, ESTUFAS</t>
  </si>
  <si>
    <t>2532800: ADQUISICION DE MONITOR (LABORATORIO) Y COMPUTADORA (LABORATORIO); EN EL(LA) LABORATORIO DE BIOTECNOLOGIA Y BIOLOGIA MOLECULAR DEL CENTRO NACIONAL DE SALUD PUBLICA DISTRITO DE CHORRILLOS, PROVINCIA LIMA, DEPARTAMENTO LIMA</t>
  </si>
  <si>
    <t xml:space="preserve">                                                                                                                                                                                                                                                                                                                                                                                                                                                                                                                                                                                                                                                                                                                                                                                                                                                                                                                                                                                                                                                                                                                                                                                                                                                                                                                                                                                                                                                                                                                                                                                                                                                                                                                                                                                                                                                                                                                                                                                                                                                                                                                                                                                                                                                                                                                                                                                                                                                                                                                                                                                                                                                                                                                                                                                                                                                                                                                                                                                                                                                                                                                                                                                                                                                                                                                                                                                                                                                                                                                                                                                                                                                                                                                           </t>
  </si>
  <si>
    <t>2532272: ADQUISICION DE MONITOR FETAL, MONITOR FETAL, MONITOR FETAL Y MONITOR FETAL; ADEMAS DE OTROS ACTIVOS EN EL(LA) EESS HOSPITAL NACIONAL ARZOBISPO LOAYZA - LIMA EN LA LOCALIDAD LIMA, DISTRITO DE LIMA, PROVINCIA LIMA, DEPARTAMENTO LIMA</t>
  </si>
  <si>
    <t>2547638: ADQUISICION DE EQUIPO ECOCARDIOGRAFO, EQUIPO ECOCARDIOGRAFO, EQUIPO ECOCARDIOGRAFO Y INCUBADORA NEONATAL; ADEMAS DE OTROS ACTIVOS EN EL(LA) EESS INSTITUTO NACIONAL DE SALUD DEL NIÑO-SAN BORJA - SAN BORJA DISTRITO DE SAN BORJA, PROVINCIA LIMA, DEPARTAMENTO LIMA</t>
  </si>
  <si>
    <t>DEL MINISTERIO DE SALUD AL MES DE DICIEMBRE 2022</t>
  </si>
  <si>
    <t>AL MES DE DICIEMBRE 2022</t>
  </si>
  <si>
    <t>AL PLIEGO DEL MINISTERIO DE SALUD AL MES DE DICIEMBRE 2022</t>
  </si>
  <si>
    <t>2088779: FORTALECIMIENTO DE LA ATENCION DE LOS SERVICIOS DE EMERGENCIA Y SERVICIOS ESPECIALIZADOS - NUEVO HOSPITAL EMERGENCIAS VILLA EL SALVADOR</t>
  </si>
  <si>
    <t>2271925: MEJORAMIENTO Y AMPLIACION DE LOS SERVICIOS DEL SISTEMA NACIONAL DE CIENCIA, TECNOLOGIA E INNOVACION TECNOLOGICA</t>
  </si>
  <si>
    <t>2567830: ADQUISICION DE BALANZA DIGITAL CON TALLIMETRO, BIDESTILADOR DE AGUA, CONTADOR DE CELULAS Y ANALIZADOR HEMATOLOGICO AUTOMATICO; EN EL(LA) EESS INSTITUTO ESPECIALIZADO DE SALUD MENTAL HONORIO DELGADO-HIDEYO NOGUCHI - SAN MARTIN DE PORRES DISTRITO DE SAN MARTIN DE PORRES, PROVINCIA LIMA, DEPARTAMENTO LIMA</t>
  </si>
  <si>
    <t>2567854: ADQUISICION DE BALANZA ANALITICA, MICROSCOPIO (OTROS), REFRIGERADORA Y AGITADOR DE TUBOS; ADEMAS DE OTROS ACTIVOS EN EL(LA) EESS INSTITUTO NACIONAL DE CIENCIAS NEUROLOGICAS - LIMA EN LA LOCALIDAD LIMA, DISTRITO DE LIMA, PROVINCIA LIMA, DEPARTAMENTO LIMA</t>
  </si>
  <si>
    <t>2567675: ADQUISICION DE LAMPARA DE HENDIDURA, OFTALMOSCOPIO INDIRECTO, LENSOMETRO DIGITAL CON UVEOMETRO Y ELECTROCARDIOGRAFO; ADEMAS DE OTROS ACTIVOS EN EL(LA) EESS INSTITUTO NACIONAL DE OFTALMOLOGIA - LIMA EN LA LOCALIDAD LIMA, DISTRITO DE LIMA, PROVINCIA LIMA, DEPARTAMENTO LIMA</t>
  </si>
  <si>
    <t>2567663: ADQUISICION DE BOMBA DE INFUSION, MICROSCOPIO BINOCULAR, NEBULIZADOR Y OTOSCOPIO DIGITAL; EN EL(LA) EESS INSTITUTO NACIONAL DE SALUD DEL NIÑO - BREÑA EN LA LOCALIDAD BREÆA, DISTRITO DE BREÑA, PROVINCIA LIMA, DEPARTAMENTO LIMA</t>
  </si>
  <si>
    <t>2567825: ADQUISICION DE BALANZA ANALITICA, BALANZA ANALITICA, ROTADOR DE PLAQUETAS Y DESFIBRILADOR; ADEMAS DE OTROS ACTIVOS EN EL(LA) EESS INSTITUTO NACIONAL MATERNO PERINATAL - LIMA EN LA LOCALIDAD LIMA, DISTRITO DE LIMA, PROVINCIA LIMA, DEPARTAMENTO LIMA</t>
  </si>
  <si>
    <t>2567852: ADQUISICION DE BALANZA DE PIE CON TALLIMETRO, ELECTROCARDIOGRAFO, OFTALMOSCOPIO INDIRECTO Y ESTERILIZADOR POR CALOR SECO; ADEMAS DE OTROS ACTIVOS EN EL(LA) EESS HOSPITAL NACIONAL HIPOLITO UNANUE - EL AGUSTINO EN LA LOCALIDAD EL AGUSTINO, DISTRITO DE EL AGUSTINO, PROVINCIA LIMA, DEPARTAMENTO LIMA</t>
  </si>
  <si>
    <t>Unidad Ejecutora 017-132: HOSPITAL HERMILIO VALDIZAN</t>
  </si>
  <si>
    <t>2568341: ADQUISICION DE AGITADOR ORBITAL, ASPIRADOR DE SECRECIONES, BALANZA DIGITAL CON TALLIMETRO Y ELECTROCARDIOGRAFO; ADEMAS DE OTROS ACTIVOS EN EL(LA) EESS HOSPITAL HERMILIO VALDIZAN - SANTA ANITA EN LA LOCALIDAD SANTA ANITA - LOS FICUS, DISTRITO DE SANTA ANITA, PROVINCIA LIMA, DEPARTAMENTO LIMA</t>
  </si>
  <si>
    <t>Unidad Ejecutora 020-136: HOSPITAL SERGIO BERNALES</t>
  </si>
  <si>
    <t>2567809: ADQUISICION DE ASPIRADOR DE SECRECIONES, BALANZA DIGITAL CON TALLIMETRO, BOMBA DE INFUSION Y CABINA DE FLUJO LAMINAR HORIZONTAL; ADEMAS DE OTROS ACTIVOS EN EL(LA) EESS HOSPITAL NACIONAL SERGIO E. BERNALES - COMAS DISTRITO DE COMAS, PROVINCIA LIMA, DEPARTAMENTO LIMA</t>
  </si>
  <si>
    <t>2562496: ADQUISICION DE EQUIPO DE TERAPIA COMBINADA; EN EL(LA) EESS NACIONAL CAYETANO HEREDIA - SAN MARTIN DE PORRES DISTRITO DE SAN MARTIN DE PORRES, PROVINCIA LIMA, DEPARTAMENTO LIMA</t>
  </si>
  <si>
    <t>2563461: ADQUISICION DE MONITOR FETAL; EN EL(LA) EESS NACIONAL CAYETANO HEREDIA - SAN MARTIN DE PORRES DISTRITO DE SAN MARTIN DE PORRES, PROVINCIA LIMA, DEPARTAMENTO LIMA</t>
  </si>
  <si>
    <t>2568648: ADQUISICION DE MICROSCOPIO BINOCULAR, EQUIPO DE TRACCION CERVICAL Y LUMBAR, ASPIRADOR DE SECRECIONES Y ASPIRADOR DE SECRECIONES; ADEMAS DE OTROS ACTIVOS EN EL(LA) EESS HOSPITAL NACIONAL ARZOBISPO LOAYZA - LIMA EN LA LOCALIDAD LIMA, DISTRITO DE LIMA, PROVINCIA LIMA, DEPARTAMENTO LIMA</t>
  </si>
  <si>
    <t>2567822: ADQUISICION DE ASPIRADOR DE SECRECIONES, CENTRIFUGA PARA TUBOS, DESFIBRILADOR Y DETECTOR DE LATIDOS FETALES; ADEMAS DE OTROS ACTIVOS EN EL(LA) EESS HOSPITAL NACIONAL DOS DE MAYO - LIMA EN LA LOCALIDAD LIMA, DISTRITO DE LIMA, PROVINCIA LIMA, DEPARTAMENTO LIMA</t>
  </si>
  <si>
    <t>2562851: ADQUISICION DE MONITOR FETAL, MONITOR FETAL, MONITOR FETAL Y DETECTOR DE LATIDOS FETALES; ADEMAS DE OTROS ACTIVOS EN EL(LA) EESS HOSPITAL DE APOYO SANTA ROSA - PUEBLO LIBRE EN LA LOCALIDAD PUEBLO LIBRE, DISTRITO DE PUEBLO LIBRE, PROVINCIA LIMA, DEPARTAMENTO LIMA</t>
  </si>
  <si>
    <t>2567855: ADQUISICION DE ASPIRADORA DE SECRECIONES, ASPIRADORA DE SECRECIONES, BALANZA DE PIE CON TALLIMETRO Y BALANZA DIGITAL CON TALLIMETRO; ADEMAS DE OTROS ACTIVOS EN EL(LA) EESS HOSPITAL NACIONAL DOCENTE MADRE NIÑO SAN BARTOLOME - LIMA EN LA LOCALIDAD LIMA, DISTRITO DE LIMA, PROVINCIA LIMA, DEPARTAMENTO LIMA</t>
  </si>
  <si>
    <t>Unidad Ejecutora 036-522: HOSPITAL CARLOS LANFRANCO LA HOZ</t>
  </si>
  <si>
    <t>Unidad Ejecutora 049-1216: HOSPITAL SAN JUAN DE LURIGANCHO</t>
  </si>
  <si>
    <t>2568842: ADQUISICION DE MONITOR FETAL, DETECTOR DE LATIDOS FETALES, DETECTOR DE LATIDOS FETALES Y DETECTOR DE LATIDOS FETALES; ADEMAS DE OTROS ACTIVOS EN EL(LA) EESS HOSPITAL CARLOS LANFRANCO LA HOZ - PUENTE PIEDRA EN LA LOCALIDAD PUENTE PIEDRA, DISTRITO DE PUENTE PIEDRA, PROVINCIA LIMA, DEPARTAMENTO LIMA</t>
  </si>
  <si>
    <t>2567704: ADQUISICION DE AGITADOR DE TUBOS, ASPIRADOR DE SECRECIONES, AUTOQUERATOREFRACTOMETRO Y BOMBA DE INFUSION; ADEMAS DE OTROS ACTIVOS EN EL(LA) EESS HOSPITAL SAN JUAN DE LURIGANCHO - SAN JUAN DE LURIGANCHO EN LA LOCALIDAD SAN JUAN DE LURIGANCHO, DISTRITO DE SAN JUAN DE LURIGANCHO, PROVINCIA LIMA, DEPARTAMENTO LIMA</t>
  </si>
  <si>
    <t>Unidad Ejecutora 146-1686: DIRECCION DE REDES INTEGRADAS DE SALUD LIMA ESTE</t>
  </si>
  <si>
    <t>2567931: ADQUISICION DE CENTRIFUGA PARA TUBOS, BALANZA PLATAFORMA, DESTARTARIZADOR Y BALANZA DE PIE CON TALLIMETRO; ADEMAS DE OTROS ACTIVOS EN EL(LA) EESS HOSPITAL DE BAJA COMPLEJIDAD HUAYCAN - ATE EN LA LOCALIDAD VITARTE, DISTRITO DE ATE, PROVINCIA LIMA, DEPARTAMENTO LIMA</t>
  </si>
  <si>
    <t>2567944: ADQUISICION DE ASPIRADOR DE SECRECIONES, BOMBA DE INFUSION, CENTRIFUGA PARA TUBOS Y DETECTOR DE LATIDOS FETALES; ADEMAS DE OTROS ACTIVOS EN EL(LA) EESS HOSPITAL DE MEDIANA COMPLEJIDAD JOSE AGURTO TELLO - LURIGANCHO EN LA LOCALIDAD CHOSICA, DISTRITO DE LURIGANCHO, PROVINCIA LIMA, DEPARTAMENTO LIMA</t>
  </si>
  <si>
    <t>2567985: ADQUISICION DE PULSIOXIMETRO Y ANALIZADOR BIOQUIMICO SEMI AUTOMATICO; EN EL(LA) EESS JICAMARCA - LURIGANCHO EN LA LOCALIDAD CHOSICA, DISTRITO DE LURIGANCHO, PROVINCIA LIMA, DEPARTAMENTO LIMA</t>
  </si>
  <si>
    <t>2567986: ADQUISICION DE ROTADOR SEROLOGICO; EN CINCO ESTABLECIMIENTOS DE SALUD I.3 A NIVEL DISTRITAL (LIMA - LIMA - LA MOLINA)</t>
  </si>
  <si>
    <t>2567995: ADQUISICION DE CENTRIFUGA PARA MICROHEMATOCRITO; EN EL(LA) EESS SANTA ANITA - SANTA ANITA DISTRITO DE SANTA ANITA, PROVINCIA LIMA, DEPARTAMENTO LIMA</t>
  </si>
  <si>
    <t>2567996: ADQUISICION DE DESTARTARIZADOR; EN EL(LA) EESS GUSTAVO LANATTA - ATE EN LA LOCALIDAD VITARTE, DISTRITO DE ATE, PROVINCIA LIMA, DEPARTAMENTO LIMA</t>
  </si>
  <si>
    <t>2568000: ADQUISICION DE ESTERILIZADOR POR CALOR SECO; EN DOS ESTABLECIMIENTOS DE SALUD I.3 EN LA LOCALIDAD VITARTE, DISTRITO DE ATE, PROVINCIA LIMA, DEPARTAMENTO LIMA</t>
  </si>
  <si>
    <t>2567818: ADQUISICION DE CENTRIFUGA PARA TUBOS, MICROSCOPIO BINOCULAR, EQUIPO DE ELECTROFORESIS Y BAÑO MARIA; ADEMAS DE OTROS ACTIVOS EN EL(LA) EESS INSTITUTO NACIONAL DE ENFERMEDADES NEOPLASICAS - SURQUILLO EN LA LOCALIDAD SURQUILLO, DISTRITO DE SURQUILLO, PROVINCIA LIMA, DEPARTAMENTO LIMA</t>
  </si>
  <si>
    <t>Ejecución acumulada al mes de Noviembre (Devengado)</t>
  </si>
  <si>
    <t>Nivel de Ejecución Mes Diciembre (Devengado)</t>
  </si>
  <si>
    <t>1/     Proyecto Multisectorial, monto de inversión por                   S/ 330,000,000 que tiene como Unidad Formuladora a la PCM - CONCYTEC.
Ejec. Total  acumulada a Diciembre 2022, UE INS: 
S/ 1 874 569.62
Ejec. Total  acumulada a Diciembre 2022, UE INEN: 
S/  1,652,674.46</t>
  </si>
  <si>
    <t>FUENTE DE INFORMACION: Transparencia Económica - Ministerio de Economía y Finanzas de fecha 01.01.2023</t>
  </si>
  <si>
    <t xml:space="preserve">     036-522: HOSPITAL CARLOS LANFRANCO LA HOZ</t>
  </si>
  <si>
    <t xml:space="preserve">     049-1216: HOSPITAL SAN JUAN DE LURIGANCHO</t>
  </si>
  <si>
    <t xml:space="preserve">     017-133: HOSPITAL HERMILIO VALDIZAN</t>
  </si>
  <si>
    <t xml:space="preserve">     020-136: HOSPITAL SERGIO BERNALES</t>
  </si>
  <si>
    <t>146-1686: DIRECCION DE REDES INTEGRADAS DE SALUD LIMA ESTE</t>
  </si>
  <si>
    <t>1/     CUI 2094808: Hospital Antonio Lorena Nivel III-1-Cusco.
Monto Inversión por S/ 1 490 275 573.28
Ejec. Total  acumulada a diciembre 2022 UE GORE Cusco:
          S/ 227 178 734.95
Ejec. Total  acumulada a diciembre 2022 UE PRONIS:                                                                                                                                                                                                                                                                                                                                                                                                                                                                                                                                                                                                                                                                                                                                                                                                                                                                                                                                                                                                                                                                                                                                                                                                                                                                                                                                                                                                                                                                                                                                                                                                                                                                                                                                                                                                                                                                                                                                                                                                                                                                                                                                                                                                                                                                                                                                                                                                                                                                                                                                                                                                                                                                                                                                                                                                                                                                                                                                                                                                                                                                                                                                                                                                                                                                                                                                                                                                                                                                                                                                                                                                                                                                                                                                                                                                                                                                                                                                                                                                                                                                                                                                                                                                                                                                                                                                                                                                                                                                                                                                                                                                                                                                                                                                                                                                                                                                                                                                                                                                                                                                                                                                                                                                                                                                                                                                                                                                                                                                                                                                                                                                                                                                                                                                                                                                                                                                                                                                                                                                                                                                                                                                                                                                                                                                                                                                                                                                                                                                                                                                                                                                                                                                                                                                                                                                                                                                                                                                                                                                                                                                                                                                                                                                                                                                                                                                                                                                                                                                                                                                                                                                                                                                                                                                                                                                                                                                                                                                                                                                                                                                                                                                                                                                                                                                                                                                                                                                                                                                                                                                                                                                                                                                                                                                                                                                                                                                                                                                                                                                                                                                                                                                                                                                                                                                                                                                                                                                                                                                                                                                                                                                                                                                                                                                                                                                                                                                                                                                                                                                                                                                                                                                                                                                                                                                                                                                                                                                                                                                                                                                                                                                                                                                                                                                                                                                                                                                                                                                                                                                                                                                                                                                                                                                                                                                                                                                                                                                                                                                                                                                                                                                                                                                                                                                                                                                                                                                                                                                                                                                                                                                                                                                                                                                                                                                                                                                                                                                                                                                                                                                                                                                                                                                                                                                                                                                                                                                                                                                                                                                                                                                                                                                                                                                                                                                                                                                                                                                                                                                                                                                                                                                                                                                                                                                                                                                                                                                                                                                                                                                                                                                                                                                                                                                                                                                                                                                                                                                                                                                                                                                                                                                                                                                                                                                                                                                                                                                                                                                                                                                                                                                                                                                                                                                                                                                                                                                                                                                                                                                                                                                                                                                                                                                                                                                                                                                                                                                                                                                                                                                                                                                                                                                                                                                                                                                                                         
         S/ 225 749 343.99</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</si>
</sst>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8"/>
      <color indexed="18"/>
      <name val="Arial"/>
      <family val="2"/>
    </font>
    <font>
      <sz val="11"/>
      <color rgb="FF222222"/>
      <name val="Verdana"/>
      <family val="2"/>
    </font>
    <font>
      <sz val="10"/>
      <color theme="1"/>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80">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168" fontId="17" fillId="5" borderId="31"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20" fillId="0" borderId="32"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2" xfId="0" applyFont="1" applyBorder="1" applyAlignment="1">
      <alignment horizontal="justify" vertical="center" wrapText="1"/>
    </xf>
    <xf numFmtId="3" fontId="20" fillId="5" borderId="2" xfId="0" applyNumberFormat="1" applyFont="1" applyFill="1" applyBorder="1" applyAlignment="1">
      <alignment horizontal="right" vertical="center" wrapText="1"/>
    </xf>
    <xf numFmtId="4" fontId="32" fillId="7" borderId="0" xfId="0" applyNumberFormat="1" applyFont="1" applyFill="1" applyBorder="1" applyAlignment="1">
      <alignment horizontal="righ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0" fontId="7" fillId="5" borderId="5" xfId="9"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20" fillId="0" borderId="10" xfId="0" applyNumberFormat="1" applyFont="1" applyBorder="1" applyAlignment="1">
      <alignment vertical="center" wrapText="1"/>
    </xf>
    <xf numFmtId="3" fontId="33"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0" fontId="13" fillId="2" borderId="36" xfId="9" applyFont="1" applyFill="1" applyBorder="1" applyAlignment="1">
      <alignment horizontal="left" wrapText="1"/>
    </xf>
    <xf numFmtId="3" fontId="7" fillId="5" borderId="37" xfId="9" applyNumberFormat="1" applyFont="1" applyFill="1" applyBorder="1" applyAlignment="1">
      <alignment horizontal="right"/>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3" fontId="20" fillId="0" borderId="33" xfId="0" applyNumberFormat="1" applyFont="1" applyBorder="1" applyAlignment="1">
      <alignment horizontal="right" vertical="center" wrapText="1"/>
    </xf>
    <xf numFmtId="3" fontId="10" fillId="5" borderId="3" xfId="9" applyNumberFormat="1" applyFont="1" applyFill="1" applyBorder="1" applyAlignment="1">
      <alignment horizontal="right"/>
    </xf>
    <xf numFmtId="167" fontId="10" fillId="5" borderId="12" xfId="9" applyNumberFormat="1" applyFont="1" applyFill="1" applyBorder="1" applyAlignment="1">
      <alignment horizontal="right"/>
    </xf>
    <xf numFmtId="0" fontId="20" fillId="5" borderId="2" xfId="0" applyFont="1" applyFill="1" applyBorder="1" applyAlignment="1">
      <alignment horizontal="justify" vertical="center" wrapText="1"/>
    </xf>
    <xf numFmtId="3" fontId="13" fillId="2" borderId="0" xfId="10" applyNumberFormat="1" applyFont="1" applyFill="1" applyAlignment="1">
      <alignment horizontal="right" wrapText="1"/>
    </xf>
    <xf numFmtId="3" fontId="13" fillId="0" borderId="0" xfId="10" applyNumberFormat="1" applyFont="1" applyAlignment="1">
      <alignment vertical="center" wrapText="1"/>
    </xf>
    <xf numFmtId="3" fontId="23" fillId="0" borderId="0" xfId="0" applyNumberFormat="1" applyFont="1" applyBorder="1"/>
    <xf numFmtId="3" fontId="23" fillId="0" borderId="0" xfId="0" applyNumberFormat="1" applyFont="1"/>
    <xf numFmtId="0" fontId="13" fillId="0" borderId="0" xfId="10" applyFont="1" applyAlignment="1">
      <alignment horizontal="justify" vertical="top" wrapText="1"/>
    </xf>
    <xf numFmtId="3" fontId="34" fillId="7" borderId="0" xfId="0" applyNumberFormat="1" applyFont="1" applyFill="1" applyBorder="1" applyAlignment="1">
      <alignment horizontal="right" vertical="center" wrapText="1"/>
    </xf>
    <xf numFmtId="3" fontId="7" fillId="5" borderId="10" xfId="9" applyNumberFormat="1" applyFont="1" applyFill="1" applyBorder="1" applyAlignment="1">
      <alignment horizontal="right"/>
    </xf>
    <xf numFmtId="167" fontId="20" fillId="0" borderId="10" xfId="0" applyNumberFormat="1" applyFont="1" applyBorder="1" applyAlignment="1">
      <alignment horizontal="right" vertical="center" wrapText="1"/>
    </xf>
    <xf numFmtId="3" fontId="7" fillId="5" borderId="38" xfId="9" applyNumberFormat="1" applyFont="1" applyFill="1" applyBorder="1" applyAlignment="1">
      <alignment horizontal="right"/>
    </xf>
    <xf numFmtId="3" fontId="10" fillId="2" borderId="39" xfId="9" applyNumberFormat="1" applyFont="1" applyFill="1" applyBorder="1" applyAlignment="1">
      <alignment horizontal="right"/>
    </xf>
    <xf numFmtId="3" fontId="7" fillId="5" borderId="40" xfId="9" applyNumberFormat="1" applyFont="1" applyFill="1" applyBorder="1" applyAlignment="1">
      <alignment horizontal="right"/>
    </xf>
    <xf numFmtId="3" fontId="20" fillId="0" borderId="2" xfId="0" applyNumberFormat="1" applyFont="1" applyBorder="1" applyAlignment="1">
      <alignment horizontal="left" vertical="top"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3" fontId="11" fillId="3" borderId="19" xfId="10" applyNumberFormat="1" applyFont="1" applyFill="1" applyBorder="1" applyAlignment="1">
      <alignment horizontal="center" vertical="center" wrapText="1"/>
    </xf>
    <xf numFmtId="3" fontId="11" fillId="3" borderId="25" xfId="10" applyNumberFormat="1"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35"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xf numFmtId="0" fontId="7" fillId="5" borderId="2" xfId="9" applyFont="1" applyFill="1" applyBorder="1" applyAlignment="1">
      <alignment horizontal="left" wrapText="1"/>
    </xf>
    <xf numFmtId="0" fontId="35" fillId="7" borderId="2" xfId="0" applyFont="1" applyFill="1" applyBorder="1" applyAlignment="1">
      <alignment horizontal="left"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colors>
    <mruColors>
      <color rgb="FFDFD7E1"/>
      <color rgb="FFFFFF99"/>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43"/>
  <sheetViews>
    <sheetView tabSelected="1" workbookViewId="0"/>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43"/>
      <c r="C1" s="143"/>
      <c r="D1" s="143"/>
    </row>
    <row r="2" spans="2:8" ht="15.75" customHeight="1" x14ac:dyDescent="0.15">
      <c r="B2" s="144" t="s">
        <v>17</v>
      </c>
      <c r="C2" s="144"/>
      <c r="D2" s="144"/>
      <c r="E2" s="144"/>
    </row>
    <row r="3" spans="2:8" ht="15" customHeight="1" x14ac:dyDescent="0.15">
      <c r="B3" s="144" t="s">
        <v>317</v>
      </c>
      <c r="C3" s="144"/>
      <c r="D3" s="144"/>
      <c r="E3" s="144"/>
    </row>
    <row r="4" spans="2:8" x14ac:dyDescent="0.15">
      <c r="B4" s="145" t="s">
        <v>313</v>
      </c>
      <c r="C4" s="145"/>
      <c r="D4" s="145"/>
    </row>
    <row r="5" spans="2:8" ht="12.75" customHeight="1" x14ac:dyDescent="0.2">
      <c r="B5" s="142" t="s">
        <v>132</v>
      </c>
      <c r="C5" s="142"/>
      <c r="D5" s="142"/>
    </row>
    <row r="6" spans="2:8" ht="12.75" customHeight="1" x14ac:dyDescent="0.2">
      <c r="B6" s="142" t="s">
        <v>4</v>
      </c>
      <c r="C6" s="142"/>
      <c r="D6" s="142"/>
    </row>
    <row r="7" spans="2:8" ht="12.75" customHeight="1" thickBot="1" x14ac:dyDescent="0.25">
      <c r="B7" s="2"/>
      <c r="C7" s="2"/>
      <c r="D7" s="2"/>
    </row>
    <row r="8" spans="2:8" ht="13.5" customHeight="1" thickBot="1" x14ac:dyDescent="0.2">
      <c r="B8" s="148" t="s">
        <v>1</v>
      </c>
      <c r="C8" s="149" t="s">
        <v>2</v>
      </c>
      <c r="D8" s="150" t="s">
        <v>145</v>
      </c>
      <c r="E8" s="148" t="s">
        <v>7</v>
      </c>
    </row>
    <row r="9" spans="2:8" ht="39" customHeight="1" thickBot="1" x14ac:dyDescent="0.2">
      <c r="B9" s="148"/>
      <c r="C9" s="149"/>
      <c r="D9" s="151"/>
      <c r="E9" s="148"/>
    </row>
    <row r="10" spans="2:8" s="7" customFormat="1" ht="24.75" customHeight="1" thickBot="1" x14ac:dyDescent="0.25">
      <c r="B10" s="4" t="s">
        <v>0</v>
      </c>
      <c r="C10" s="139">
        <f>C11+C37+C38</f>
        <v>907601453</v>
      </c>
      <c r="D10" s="127">
        <f>D11+D37+D38</f>
        <v>757830329.71000004</v>
      </c>
      <c r="E10" s="128">
        <f>D10/C10%</f>
        <v>83.498139762233293</v>
      </c>
      <c r="F10" s="123"/>
      <c r="G10" s="123"/>
      <c r="H10" s="123"/>
    </row>
    <row r="11" spans="2:8" ht="18" customHeight="1" x14ac:dyDescent="0.2">
      <c r="B11" s="8" t="s">
        <v>3</v>
      </c>
      <c r="C11" s="9">
        <f>SUM(C12:C36)</f>
        <v>888753411</v>
      </c>
      <c r="D11" s="9">
        <f>SUM(D12:D36)</f>
        <v>749172119.28000009</v>
      </c>
      <c r="E11" s="73">
        <f t="shared" ref="E11:E38" si="0">D11/C11%</f>
        <v>84.294710997176708</v>
      </c>
      <c r="F11" s="124"/>
      <c r="G11" s="124"/>
      <c r="H11" s="125"/>
    </row>
    <row r="12" spans="2:8" ht="20.100000000000001" customHeight="1" x14ac:dyDescent="0.2">
      <c r="B12" s="111" t="s">
        <v>19</v>
      </c>
      <c r="C12" s="138">
        <f>'PLIEGO MINSA'!E7</f>
        <v>220704153</v>
      </c>
      <c r="D12" s="79">
        <f>'PLIEGO MINSA'!H7</f>
        <v>201177423.20999998</v>
      </c>
      <c r="E12" s="10">
        <f t="shared" si="0"/>
        <v>91.152531783124175</v>
      </c>
      <c r="H12" s="122"/>
    </row>
    <row r="13" spans="2:8" ht="20.100000000000001" customHeight="1" x14ac:dyDescent="0.2">
      <c r="B13" s="111" t="s">
        <v>277</v>
      </c>
      <c r="C13" s="138">
        <f>'PLIEGO MINSA'!E104</f>
        <v>2373859</v>
      </c>
      <c r="D13" s="79">
        <f>'PLIEGO MINSA'!H104</f>
        <v>2153119.7199999997</v>
      </c>
      <c r="E13" s="10">
        <f t="shared" si="0"/>
        <v>90.701247209712108</v>
      </c>
      <c r="H13" s="122"/>
    </row>
    <row r="14" spans="2:8" ht="19.5" customHeight="1" x14ac:dyDescent="0.2">
      <c r="B14" s="111" t="s">
        <v>222</v>
      </c>
      <c r="C14" s="138">
        <f>'PLIEGO MINSA'!E108</f>
        <v>2004397</v>
      </c>
      <c r="D14" s="79">
        <f>'PLIEGO MINSA'!H108</f>
        <v>1597668.4</v>
      </c>
      <c r="E14" s="10">
        <f t="shared" si="0"/>
        <v>79.708181562834099</v>
      </c>
      <c r="H14" s="122"/>
    </row>
    <row r="15" spans="2:8" ht="20.100000000000001" customHeight="1" x14ac:dyDescent="0.2">
      <c r="B15" s="111" t="s">
        <v>198</v>
      </c>
      <c r="C15" s="138">
        <f>'PLIEGO MINSA'!E113</f>
        <v>1934333</v>
      </c>
      <c r="D15" s="79">
        <f>'PLIEGO MINSA'!H113</f>
        <v>1793010</v>
      </c>
      <c r="E15" s="10">
        <f t="shared" si="0"/>
        <v>92.693967377902354</v>
      </c>
      <c r="H15" s="122"/>
    </row>
    <row r="16" spans="2:8" ht="20.100000000000001" customHeight="1" x14ac:dyDescent="0.2">
      <c r="B16" s="111" t="s">
        <v>278</v>
      </c>
      <c r="C16" s="138">
        <f>'PLIEGO MINSA'!E116</f>
        <v>1134324</v>
      </c>
      <c r="D16" s="79">
        <f>'PLIEGO MINSA'!H116</f>
        <v>1051685</v>
      </c>
      <c r="E16" s="10">
        <f t="shared" si="0"/>
        <v>92.714691745920916</v>
      </c>
      <c r="H16" s="122"/>
    </row>
    <row r="17" spans="2:8" ht="20.100000000000001" customHeight="1" x14ac:dyDescent="0.2">
      <c r="B17" s="178" t="s">
        <v>279</v>
      </c>
      <c r="C17" s="138">
        <f>'PLIEGO MINSA'!E119</f>
        <v>405307</v>
      </c>
      <c r="D17" s="79">
        <f>'PLIEGO MINSA'!H119</f>
        <v>321926.14</v>
      </c>
      <c r="E17" s="10">
        <f t="shared" si="0"/>
        <v>79.427727623751878</v>
      </c>
      <c r="H17" s="122"/>
    </row>
    <row r="18" spans="2:8" ht="20.100000000000001" customHeight="1" x14ac:dyDescent="0.2">
      <c r="B18" s="178" t="s">
        <v>256</v>
      </c>
      <c r="C18" s="138">
        <f>'PLIEGO MINSA'!E123</f>
        <v>1312009</v>
      </c>
      <c r="D18" s="79">
        <f>'PLIEGO MINSA'!H123</f>
        <v>981917</v>
      </c>
      <c r="E18" s="10">
        <f t="shared" si="0"/>
        <v>74.840721367002814</v>
      </c>
      <c r="H18" s="122"/>
    </row>
    <row r="19" spans="2:8" ht="20.100000000000001" customHeight="1" x14ac:dyDescent="0.2">
      <c r="B19" s="179" t="s">
        <v>309</v>
      </c>
      <c r="C19" s="138">
        <f>'PLIEGO MINSA'!E127</f>
        <v>2926101</v>
      </c>
      <c r="D19" s="79">
        <f>'PLIEGO MINSA'!H127</f>
        <v>2926101</v>
      </c>
      <c r="E19" s="10">
        <f t="shared" si="0"/>
        <v>100</v>
      </c>
      <c r="H19" s="122"/>
    </row>
    <row r="20" spans="2:8" ht="20.100000000000001" customHeight="1" x14ac:dyDescent="0.2">
      <c r="B20" s="178" t="s">
        <v>356</v>
      </c>
      <c r="C20" s="138">
        <f>'PLIEGO MINSA'!E131</f>
        <v>68775</v>
      </c>
      <c r="D20" s="79">
        <f>'PLIEGO MINSA'!H131</f>
        <v>68775</v>
      </c>
      <c r="E20" s="10">
        <f t="shared" si="0"/>
        <v>100</v>
      </c>
      <c r="H20" s="122"/>
    </row>
    <row r="21" spans="2:8" ht="20.100000000000001" customHeight="1" x14ac:dyDescent="0.2">
      <c r="B21" s="178" t="s">
        <v>357</v>
      </c>
      <c r="C21" s="138">
        <f>'PLIEGO MINSA'!E133</f>
        <v>399454</v>
      </c>
      <c r="D21" s="79">
        <f>'PLIEGO MINSA'!H133</f>
        <v>146946</v>
      </c>
      <c r="E21" s="10">
        <f t="shared" si="0"/>
        <v>36.786713864424939</v>
      </c>
      <c r="H21" s="122"/>
    </row>
    <row r="22" spans="2:8" ht="20.100000000000001" customHeight="1" x14ac:dyDescent="0.2">
      <c r="B22" s="178" t="s">
        <v>211</v>
      </c>
      <c r="C22" s="138">
        <f>'PLIEGO MINSA'!E135</f>
        <v>5824411</v>
      </c>
      <c r="D22" s="79">
        <f>'PLIEGO MINSA'!H135</f>
        <v>5794665</v>
      </c>
      <c r="E22" s="10">
        <f t="shared" si="0"/>
        <v>99.489287414641581</v>
      </c>
      <c r="H22" s="122"/>
    </row>
    <row r="23" spans="2:8" ht="24.75" customHeight="1" x14ac:dyDescent="0.2">
      <c r="B23" s="179" t="s">
        <v>310</v>
      </c>
      <c r="C23" s="138">
        <f>'PLIEGO MINSA'!E141</f>
        <v>783352</v>
      </c>
      <c r="D23" s="79">
        <f>'PLIEGO MINSA'!H141</f>
        <v>666236</v>
      </c>
      <c r="E23" s="10">
        <f t="shared" si="0"/>
        <v>85.04937754674782</v>
      </c>
      <c r="H23" s="122"/>
    </row>
    <row r="24" spans="2:8" ht="20.100000000000001" customHeight="1" x14ac:dyDescent="0.2">
      <c r="B24" s="178" t="s">
        <v>212</v>
      </c>
      <c r="C24" s="138">
        <f>'PLIEGO MINSA'!E145</f>
        <v>1411388</v>
      </c>
      <c r="D24" s="79">
        <f>'PLIEGO MINSA'!H145</f>
        <v>1374388</v>
      </c>
      <c r="E24" s="10">
        <f t="shared" si="0"/>
        <v>97.378467154319011</v>
      </c>
      <c r="H24" s="122"/>
    </row>
    <row r="25" spans="2:8" ht="20.100000000000001" customHeight="1" x14ac:dyDescent="0.2">
      <c r="B25" s="178" t="s">
        <v>223</v>
      </c>
      <c r="C25" s="138">
        <f>'PLIEGO MINSA'!E154</f>
        <v>3599284</v>
      </c>
      <c r="D25" s="79">
        <f>'PLIEGO MINSA'!H154</f>
        <v>3587239</v>
      </c>
      <c r="E25" s="10">
        <f t="shared" si="0"/>
        <v>99.665350108521594</v>
      </c>
      <c r="H25" s="122"/>
    </row>
    <row r="26" spans="2:8" ht="20.100000000000001" customHeight="1" x14ac:dyDescent="0.2">
      <c r="B26" s="178" t="s">
        <v>280</v>
      </c>
      <c r="C26" s="138">
        <f>'PLIEGO MINSA'!E159</f>
        <v>1961362</v>
      </c>
      <c r="D26" s="79">
        <f>'PLIEGO MINSA'!H159</f>
        <v>1902079</v>
      </c>
      <c r="E26" s="10">
        <f t="shared" si="0"/>
        <v>96.977457501470923</v>
      </c>
      <c r="H26" s="122"/>
    </row>
    <row r="27" spans="2:8" ht="20.100000000000001" customHeight="1" x14ac:dyDescent="0.2">
      <c r="B27" s="178" t="s">
        <v>224</v>
      </c>
      <c r="C27" s="138">
        <f>'PLIEGO MINSA'!E164</f>
        <v>15900</v>
      </c>
      <c r="D27" s="79">
        <f>'PLIEGO MINSA'!H164</f>
        <v>15900</v>
      </c>
      <c r="E27" s="10">
        <f t="shared" si="0"/>
        <v>100</v>
      </c>
      <c r="H27" s="122"/>
    </row>
    <row r="28" spans="2:8" ht="27" customHeight="1" x14ac:dyDescent="0.2">
      <c r="B28" s="178" t="s">
        <v>257</v>
      </c>
      <c r="C28" s="138">
        <f>'PLIEGO MINSA'!E166</f>
        <v>3061662</v>
      </c>
      <c r="D28" s="79">
        <f>'PLIEGO MINSA'!H166</f>
        <v>3060661</v>
      </c>
      <c r="E28" s="10">
        <f t="shared" si="0"/>
        <v>99.967305339387565</v>
      </c>
      <c r="H28" s="122"/>
    </row>
    <row r="29" spans="2:8" ht="23.25" customHeight="1" x14ac:dyDescent="0.2">
      <c r="B29" s="178" t="s">
        <v>354</v>
      </c>
      <c r="C29" s="138">
        <f>'PLIEGO MINSA'!E169</f>
        <v>83550</v>
      </c>
      <c r="D29" s="79">
        <f>'PLIEGO MINSA'!H169</f>
        <v>83550</v>
      </c>
      <c r="E29" s="10">
        <f t="shared" si="0"/>
        <v>100</v>
      </c>
      <c r="H29" s="122"/>
    </row>
    <row r="30" spans="2:8" ht="23.25" customHeight="1" x14ac:dyDescent="0.2">
      <c r="B30" s="178" t="s">
        <v>355</v>
      </c>
      <c r="C30" s="138">
        <f>'PLIEGO MINSA'!E171</f>
        <v>680000</v>
      </c>
      <c r="D30" s="79">
        <f>'PLIEGO MINSA'!H171</f>
        <v>442964</v>
      </c>
      <c r="E30" s="10">
        <f t="shared" si="0"/>
        <v>65.141764705882352</v>
      </c>
      <c r="H30" s="122"/>
    </row>
    <row r="31" spans="2:8" ht="20.100000000000001" customHeight="1" x14ac:dyDescent="0.2">
      <c r="B31" s="103" t="s">
        <v>61</v>
      </c>
      <c r="C31" s="138">
        <f>'PLIEGO MINSA'!E173</f>
        <v>558986997</v>
      </c>
      <c r="D31" s="104">
        <f>'PLIEGO MINSA'!H173</f>
        <v>488675317.70000011</v>
      </c>
      <c r="E31" s="105">
        <f t="shared" si="0"/>
        <v>87.421589468565074</v>
      </c>
      <c r="H31" s="122"/>
    </row>
    <row r="32" spans="2:8" ht="23.25" customHeight="1" x14ac:dyDescent="0.2">
      <c r="B32" s="103" t="s">
        <v>258</v>
      </c>
      <c r="C32" s="140">
        <f>'PLIEGO MINSA'!E233</f>
        <v>2808003</v>
      </c>
      <c r="D32" s="136">
        <f>'PLIEGO MINSA'!H233</f>
        <v>2035048</v>
      </c>
      <c r="E32" s="105">
        <f t="shared" si="0"/>
        <v>72.473141944648916</v>
      </c>
      <c r="H32" s="122"/>
    </row>
    <row r="33" spans="2:8" ht="27.75" customHeight="1" x14ac:dyDescent="0.2">
      <c r="B33" s="103" t="s">
        <v>259</v>
      </c>
      <c r="C33" s="140">
        <f>'PLIEGO MINSA'!E238</f>
        <v>154400</v>
      </c>
      <c r="D33" s="136">
        <f>'PLIEGO MINSA'!H238</f>
        <v>149997.68</v>
      </c>
      <c r="E33" s="105">
        <f t="shared" si="0"/>
        <v>97.148756476683928</v>
      </c>
      <c r="H33" s="122"/>
    </row>
    <row r="34" spans="2:8" ht="19.5" customHeight="1" x14ac:dyDescent="0.2">
      <c r="B34" s="111" t="s">
        <v>213</v>
      </c>
      <c r="C34" s="140">
        <f>'PLIEGO MINSA'!E242</f>
        <v>2177441</v>
      </c>
      <c r="D34" s="136">
        <f>'PLIEGO MINSA'!H242</f>
        <v>1333859.48</v>
      </c>
      <c r="E34" s="105">
        <f t="shared" si="0"/>
        <v>61.258122722957822</v>
      </c>
      <c r="H34" s="122"/>
    </row>
    <row r="35" spans="2:8" ht="19.5" customHeight="1" x14ac:dyDescent="0.2">
      <c r="B35" s="103" t="s">
        <v>358</v>
      </c>
      <c r="C35" s="140">
        <f>'PLIEGO MINSA'!E263</f>
        <v>446988</v>
      </c>
      <c r="D35" s="136">
        <f>'PLIEGO MINSA'!H263</f>
        <v>0</v>
      </c>
      <c r="E35" s="105">
        <f t="shared" si="0"/>
        <v>0</v>
      </c>
      <c r="H35" s="122"/>
    </row>
    <row r="36" spans="2:8" ht="22.5" customHeight="1" thickBot="1" x14ac:dyDescent="0.25">
      <c r="B36" s="120" t="s">
        <v>225</v>
      </c>
      <c r="C36" s="121">
        <f>'PLIEGO MINSA'!E271</f>
        <v>73495961</v>
      </c>
      <c r="D36" s="121">
        <f>'PLIEGO MINSA'!H271</f>
        <v>27831642.949999999</v>
      </c>
      <c r="E36" s="105">
        <f t="shared" si="0"/>
        <v>37.868261835504128</v>
      </c>
    </row>
    <row r="37" spans="2:8" ht="17.25" customHeight="1" thickBot="1" x14ac:dyDescent="0.25">
      <c r="B37" s="65" t="s">
        <v>12</v>
      </c>
      <c r="C37" s="66">
        <f>'UE ADSCRITAS AL PLIEGO MINSA'!E7</f>
        <v>8002037</v>
      </c>
      <c r="D37" s="66">
        <f>'UE ADSCRITAS AL PLIEGO MINSA'!H7</f>
        <v>5621848</v>
      </c>
      <c r="E37" s="67">
        <f t="shared" si="0"/>
        <v>70.255211266831182</v>
      </c>
    </row>
    <row r="38" spans="2:8" ht="19.5" customHeight="1" thickBot="1" x14ac:dyDescent="0.25">
      <c r="B38" s="65" t="s">
        <v>18</v>
      </c>
      <c r="C38" s="66">
        <f>'UE ADSCRITAS AL PLIEGO MINSA'!E17</f>
        <v>10846005</v>
      </c>
      <c r="D38" s="66">
        <f>'UE ADSCRITAS AL PLIEGO MINSA'!H17</f>
        <v>3036362.43</v>
      </c>
      <c r="E38" s="67">
        <f t="shared" si="0"/>
        <v>27.995215104547711</v>
      </c>
    </row>
    <row r="39" spans="2:8" ht="12.75" x14ac:dyDescent="0.2">
      <c r="C39" s="5"/>
      <c r="D39" s="42"/>
    </row>
    <row r="40" spans="2:8" ht="11.25" x14ac:dyDescent="0.2">
      <c r="B40" s="58" t="s">
        <v>353</v>
      </c>
      <c r="C40" s="60"/>
      <c r="D40" s="60"/>
    </row>
    <row r="41" spans="2:8" ht="12.75" customHeight="1" x14ac:dyDescent="0.2">
      <c r="B41" s="61" t="s">
        <v>6</v>
      </c>
      <c r="C41" s="60"/>
      <c r="D41" s="60"/>
      <c r="E41" s="5"/>
    </row>
    <row r="42" spans="2:8" ht="15.75" customHeight="1" x14ac:dyDescent="0.15">
      <c r="B42" s="146" t="s">
        <v>26</v>
      </c>
      <c r="C42" s="147"/>
      <c r="D42" s="147"/>
      <c r="E42" s="6"/>
    </row>
    <row r="43" spans="2:8" x14ac:dyDescent="0.15">
      <c r="D43" s="5"/>
    </row>
  </sheetData>
  <mergeCells count="11">
    <mergeCell ref="B42:D42"/>
    <mergeCell ref="B8:B9"/>
    <mergeCell ref="C8:C9"/>
    <mergeCell ref="D8:D9"/>
    <mergeCell ref="E8:E9"/>
    <mergeCell ref="B6:D6"/>
    <mergeCell ref="B1:D1"/>
    <mergeCell ref="B2:E2"/>
    <mergeCell ref="B3:E3"/>
    <mergeCell ref="B4:D4"/>
    <mergeCell ref="B5:D5"/>
  </mergeCells>
  <hyperlinks>
    <hyperlink ref="B42"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L1195"/>
  <sheetViews>
    <sheetView zoomScale="91" zoomScaleNormal="91" workbookViewId="0">
      <pane ySplit="7" topLeftCell="A8" activePane="bottomLeft" state="frozen"/>
      <selection pane="bottomLeft" activeCell="A8" sqref="A8"/>
    </sheetView>
  </sheetViews>
  <sheetFormatPr baseColWidth="10" defaultColWidth="11.42578125" defaultRowHeight="5.65" customHeight="1" x14ac:dyDescent="0.2"/>
  <cols>
    <col min="1" max="1" width="8.5703125" style="33" customWidth="1"/>
    <col min="2" max="2" width="41.42578125" style="41" customWidth="1"/>
    <col min="3" max="3" width="11.85546875" style="34" customWidth="1" collapsed="1"/>
    <col min="4" max="4" width="12.28515625" style="131" customWidth="1"/>
    <col min="5" max="5" width="13" style="35" customWidth="1"/>
    <col min="6" max="7" width="11.7109375" style="35" customWidth="1"/>
    <col min="8" max="8" width="11.28515625" style="18" customWidth="1"/>
    <col min="9" max="9" width="8.7109375" style="36" customWidth="1"/>
    <col min="10" max="10" width="13" style="102" customWidth="1"/>
    <col min="11" max="11" width="10.5703125" style="37" customWidth="1"/>
    <col min="12" max="12" width="11.42578125" style="18" customWidth="1"/>
    <col min="13" max="16384" width="11.42578125" style="18"/>
  </cols>
  <sheetData>
    <row r="1" spans="1:12" s="16" customFormat="1" ht="18.75" customHeight="1" x14ac:dyDescent="0.2">
      <c r="A1" s="157" t="s">
        <v>20</v>
      </c>
      <c r="B1" s="157"/>
      <c r="C1" s="157"/>
      <c r="D1" s="157"/>
      <c r="E1" s="157"/>
      <c r="F1" s="157"/>
      <c r="G1" s="157"/>
      <c r="H1" s="157"/>
      <c r="I1" s="157"/>
      <c r="J1" s="157"/>
      <c r="K1" s="157"/>
    </row>
    <row r="2" spans="1:12" s="16" customFormat="1" ht="18.75" customHeight="1" x14ac:dyDescent="0.2">
      <c r="A2" s="158" t="s">
        <v>316</v>
      </c>
      <c r="B2" s="158"/>
      <c r="C2" s="158"/>
      <c r="D2" s="158"/>
      <c r="E2" s="158"/>
      <c r="F2" s="158"/>
      <c r="G2" s="158"/>
      <c r="H2" s="158"/>
      <c r="I2" s="158"/>
      <c r="J2" s="158"/>
      <c r="K2" s="158"/>
    </row>
    <row r="3" spans="1:12" s="16" customFormat="1" ht="18.75" customHeight="1" x14ac:dyDescent="0.2">
      <c r="B3" s="108"/>
      <c r="C3" s="108"/>
      <c r="D3" s="110"/>
      <c r="E3" s="110"/>
      <c r="F3" s="110"/>
      <c r="G3" s="135"/>
      <c r="H3" s="110"/>
      <c r="I3" s="109"/>
      <c r="J3" s="110"/>
      <c r="K3" s="108"/>
    </row>
    <row r="4" spans="1:12" s="16" customFormat="1" ht="13.5" customHeight="1" x14ac:dyDescent="0.2">
      <c r="A4" s="155" t="s">
        <v>36</v>
      </c>
      <c r="B4" s="155" t="s">
        <v>5</v>
      </c>
      <c r="C4" s="163" t="s">
        <v>21</v>
      </c>
      <c r="D4" s="165" t="s">
        <v>128</v>
      </c>
      <c r="E4" s="154" t="s">
        <v>130</v>
      </c>
      <c r="F4" s="154"/>
      <c r="G4" s="154"/>
      <c r="H4" s="154"/>
      <c r="I4" s="154"/>
      <c r="J4" s="159" t="s">
        <v>8</v>
      </c>
      <c r="K4" s="161" t="s">
        <v>22</v>
      </c>
    </row>
    <row r="5" spans="1:12" s="17" customFormat="1" ht="63.75" customHeight="1" thickBot="1" x14ac:dyDescent="0.3">
      <c r="A5" s="156"/>
      <c r="B5" s="155"/>
      <c r="C5" s="164"/>
      <c r="D5" s="166"/>
      <c r="E5" s="43" t="s">
        <v>129</v>
      </c>
      <c r="F5" s="13" t="s">
        <v>350</v>
      </c>
      <c r="G5" s="13" t="s">
        <v>351</v>
      </c>
      <c r="H5" s="19" t="s">
        <v>131</v>
      </c>
      <c r="I5" s="15" t="s">
        <v>7</v>
      </c>
      <c r="J5" s="160"/>
      <c r="K5" s="162"/>
    </row>
    <row r="6" spans="1:12" s="51" customFormat="1" ht="21.75" customHeight="1" x14ac:dyDescent="0.2">
      <c r="A6" s="49"/>
      <c r="B6" s="50" t="s">
        <v>9</v>
      </c>
      <c r="C6" s="50"/>
      <c r="D6" s="47">
        <f>D7+D104+D108+D113+D116+D119+D123+D135+D145+D154+D159+D164+D166+D173+D233+D238+D242+D271</f>
        <v>1454473501.1300001</v>
      </c>
      <c r="E6" s="47">
        <f>E7+E104+E108+E113+E116+E119+E123+E127+E131+E133+E135+E141+E145+E154+E159+E164+E166+E169+E171+E173+E233+E238+E242+E263+E271</f>
        <v>888753411</v>
      </c>
      <c r="F6" s="47">
        <f t="shared" ref="F6:G6" si="0">F7+F104+F108+F113+F116+F119+F123+F127+F131+F133+F135+F141+F145+F154+F159+F164+F166+F169+F171+F173+F233+F238+F242+F263+F271</f>
        <v>693797829.37000012</v>
      </c>
      <c r="G6" s="47">
        <f t="shared" si="0"/>
        <v>55374289.909999996</v>
      </c>
      <c r="H6" s="47">
        <f>SUM(F6:G6)</f>
        <v>749172119.28000009</v>
      </c>
      <c r="I6" s="48">
        <f>H6/E6%</f>
        <v>84.294710997176708</v>
      </c>
      <c r="J6" s="47">
        <f>SUM(D6+H6)</f>
        <v>2203645620.4100003</v>
      </c>
      <c r="K6" s="50"/>
      <c r="L6" s="116"/>
    </row>
    <row r="7" spans="1:12" s="51" customFormat="1" ht="33.75" customHeight="1" x14ac:dyDescent="0.2">
      <c r="A7" s="82"/>
      <c r="B7" s="80" t="s">
        <v>32</v>
      </c>
      <c r="C7" s="87"/>
      <c r="D7" s="57">
        <f>SUM(D8:D103)</f>
        <v>719584765.81000006</v>
      </c>
      <c r="E7" s="57">
        <f>SUM(E8:E103)</f>
        <v>220704153</v>
      </c>
      <c r="F7" s="57">
        <v>197566709.20999998</v>
      </c>
      <c r="G7" s="57">
        <f>SUM(G8:G103)</f>
        <v>3610714</v>
      </c>
      <c r="H7" s="57">
        <f>SUM(F7:G7)</f>
        <v>201177423.20999998</v>
      </c>
      <c r="I7" s="69">
        <f>H7/E7%</f>
        <v>91.152531783124175</v>
      </c>
      <c r="J7" s="57">
        <f t="shared" ref="J7:J102" si="1">SUM(D7+H7)</f>
        <v>920762189.01999998</v>
      </c>
      <c r="K7" s="80"/>
      <c r="L7" s="116"/>
    </row>
    <row r="8" spans="1:12" ht="48" x14ac:dyDescent="0.2">
      <c r="A8" s="118">
        <v>2063067</v>
      </c>
      <c r="B8" s="129" t="s">
        <v>127</v>
      </c>
      <c r="C8" s="25">
        <v>309614383.63</v>
      </c>
      <c r="D8" s="25">
        <v>305571826.80000001</v>
      </c>
      <c r="E8" s="25">
        <v>563982</v>
      </c>
      <c r="F8" s="25">
        <v>47481</v>
      </c>
      <c r="G8" s="25">
        <v>227000</v>
      </c>
      <c r="H8" s="25">
        <f t="shared" ref="H7:H70" si="2">SUM(F8:G8)</f>
        <v>274481</v>
      </c>
      <c r="I8" s="68">
        <f>H8/E8%</f>
        <v>48.66839721835094</v>
      </c>
      <c r="J8" s="25">
        <f t="shared" si="1"/>
        <v>305846307.80000001</v>
      </c>
      <c r="K8" s="68">
        <f>J8/C8%</f>
        <v>98.782977784874817</v>
      </c>
    </row>
    <row r="9" spans="1:12" ht="51.75" customHeight="1" x14ac:dyDescent="0.2">
      <c r="A9" s="118">
        <v>2088779</v>
      </c>
      <c r="B9" s="129" t="s">
        <v>319</v>
      </c>
      <c r="C9" s="25"/>
      <c r="D9" s="25"/>
      <c r="E9" s="25">
        <v>2703331</v>
      </c>
      <c r="F9" s="25"/>
      <c r="G9" s="25">
        <v>1911854</v>
      </c>
      <c r="H9" s="25">
        <f t="shared" si="2"/>
        <v>1911854</v>
      </c>
      <c r="I9" s="68"/>
      <c r="J9" s="25"/>
      <c r="K9" s="68"/>
    </row>
    <row r="10" spans="1:12" ht="48" x14ac:dyDescent="0.2">
      <c r="A10" s="118">
        <v>2088781</v>
      </c>
      <c r="B10" s="129" t="s">
        <v>146</v>
      </c>
      <c r="C10" s="25">
        <v>307374423.68000001</v>
      </c>
      <c r="D10" s="25">
        <v>232224354.75999999</v>
      </c>
      <c r="E10" s="25">
        <v>153965</v>
      </c>
      <c r="F10" s="25">
        <v>51592.86</v>
      </c>
      <c r="G10" s="25"/>
      <c r="H10" s="25">
        <f t="shared" si="2"/>
        <v>51592.86</v>
      </c>
      <c r="I10" s="68">
        <f>H10/E10%</f>
        <v>33.509472932159902</v>
      </c>
      <c r="J10" s="25">
        <f>SUM(D10+H10)</f>
        <v>232275947.62</v>
      </c>
      <c r="K10" s="68">
        <f>J10/C10%</f>
        <v>75.567753763994631</v>
      </c>
    </row>
    <row r="11" spans="1:12" ht="177.75" customHeight="1" x14ac:dyDescent="0.2">
      <c r="A11" s="118">
        <v>2449720</v>
      </c>
      <c r="B11" s="129" t="s">
        <v>202</v>
      </c>
      <c r="C11" s="25">
        <v>1555887.97</v>
      </c>
      <c r="D11" s="25">
        <v>0</v>
      </c>
      <c r="E11" s="25">
        <v>157031</v>
      </c>
      <c r="F11" s="25">
        <v>76900</v>
      </c>
      <c r="G11" s="25">
        <v>33180</v>
      </c>
      <c r="H11" s="25">
        <f t="shared" si="2"/>
        <v>110080</v>
      </c>
      <c r="I11" s="68">
        <f>H11/E11%</f>
        <v>70.10080812068955</v>
      </c>
      <c r="J11" s="25">
        <f>SUM(D11+H11)</f>
        <v>110080</v>
      </c>
      <c r="K11" s="68">
        <f>J11/C11%</f>
        <v>7.0750595237265061</v>
      </c>
    </row>
    <row r="12" spans="1:12" ht="67.5" customHeight="1" x14ac:dyDescent="0.2">
      <c r="A12" s="118">
        <v>2462622</v>
      </c>
      <c r="B12" s="129" t="s">
        <v>134</v>
      </c>
      <c r="C12" s="25">
        <v>5949613</v>
      </c>
      <c r="D12" s="25">
        <v>3040237.26</v>
      </c>
      <c r="E12" s="25">
        <v>371026</v>
      </c>
      <c r="F12" s="25">
        <v>346065.8</v>
      </c>
      <c r="G12" s="25">
        <v>24960</v>
      </c>
      <c r="H12" s="25">
        <f t="shared" si="2"/>
        <v>371025.8</v>
      </c>
      <c r="I12" s="68">
        <f t="shared" ref="I12:I103" si="3">H12/E12%</f>
        <v>99.999946095421876</v>
      </c>
      <c r="J12" s="25">
        <f t="shared" si="1"/>
        <v>3411263.0599999996</v>
      </c>
      <c r="K12" s="68">
        <f t="shared" ref="K12:K103" si="4">J12/C12%</f>
        <v>57.33588151027638</v>
      </c>
    </row>
    <row r="13" spans="1:12" ht="67.5" customHeight="1" x14ac:dyDescent="0.2">
      <c r="A13" s="118">
        <v>2462766</v>
      </c>
      <c r="B13" s="129" t="s">
        <v>135</v>
      </c>
      <c r="C13" s="25">
        <v>6777556</v>
      </c>
      <c r="D13" s="25">
        <v>4188443.8</v>
      </c>
      <c r="E13" s="25">
        <v>462941</v>
      </c>
      <c r="F13" s="25">
        <v>394300.8</v>
      </c>
      <c r="G13" s="25">
        <v>68640</v>
      </c>
      <c r="H13" s="25">
        <f t="shared" si="2"/>
        <v>462940.8</v>
      </c>
      <c r="I13" s="68">
        <f t="shared" si="3"/>
        <v>99.999956797950489</v>
      </c>
      <c r="J13" s="25">
        <f t="shared" si="1"/>
        <v>4651384.5999999996</v>
      </c>
      <c r="K13" s="68">
        <f t="shared" si="4"/>
        <v>68.629231540100889</v>
      </c>
    </row>
    <row r="14" spans="1:12" ht="75.75" customHeight="1" x14ac:dyDescent="0.2">
      <c r="A14" s="118">
        <v>2462819</v>
      </c>
      <c r="B14" s="129" t="s">
        <v>136</v>
      </c>
      <c r="C14" s="25">
        <v>6154693</v>
      </c>
      <c r="D14" s="25">
        <v>4327624.3899999997</v>
      </c>
      <c r="E14" s="25">
        <v>476477</v>
      </c>
      <c r="F14" s="25">
        <v>389115.8</v>
      </c>
      <c r="G14" s="25">
        <v>87360</v>
      </c>
      <c r="H14" s="25">
        <f t="shared" si="2"/>
        <v>476475.8</v>
      </c>
      <c r="I14" s="68">
        <f t="shared" si="3"/>
        <v>99.999748151537204</v>
      </c>
      <c r="J14" s="25">
        <f t="shared" si="1"/>
        <v>4804100.1899999995</v>
      </c>
      <c r="K14" s="68">
        <f t="shared" si="4"/>
        <v>78.055886621802244</v>
      </c>
    </row>
    <row r="15" spans="1:12" ht="59.25" customHeight="1" x14ac:dyDescent="0.2">
      <c r="A15" s="118">
        <v>2463061</v>
      </c>
      <c r="B15" s="129" t="s">
        <v>137</v>
      </c>
      <c r="C15" s="25">
        <v>6642352</v>
      </c>
      <c r="D15" s="25">
        <v>4076155.22</v>
      </c>
      <c r="E15" s="25">
        <v>358593</v>
      </c>
      <c r="F15" s="25">
        <v>339872.8</v>
      </c>
      <c r="G15" s="25">
        <v>18720</v>
      </c>
      <c r="H15" s="25">
        <f t="shared" si="2"/>
        <v>358592.8</v>
      </c>
      <c r="I15" s="68">
        <f t="shared" si="3"/>
        <v>99.999944226462873</v>
      </c>
      <c r="J15" s="25">
        <f t="shared" si="1"/>
        <v>4434748.0200000005</v>
      </c>
      <c r="K15" s="68">
        <f t="shared" si="4"/>
        <v>66.764724603574166</v>
      </c>
    </row>
    <row r="16" spans="1:12" ht="103.5" customHeight="1" x14ac:dyDescent="0.2">
      <c r="A16" s="118">
        <v>2484812</v>
      </c>
      <c r="B16" s="129" t="s">
        <v>157</v>
      </c>
      <c r="C16" s="25">
        <v>215493</v>
      </c>
      <c r="D16" s="25">
        <v>126993</v>
      </c>
      <c r="E16" s="25">
        <v>88500</v>
      </c>
      <c r="F16" s="25">
        <v>0</v>
      </c>
      <c r="G16" s="25">
        <v>88500</v>
      </c>
      <c r="H16" s="25">
        <f t="shared" si="2"/>
        <v>88500</v>
      </c>
      <c r="I16" s="68">
        <f t="shared" ref="I16:I44" si="5">H16/E16%</f>
        <v>100</v>
      </c>
      <c r="J16" s="25">
        <f t="shared" ref="J16:J44" si="6">SUM(D16+H16)</f>
        <v>215493</v>
      </c>
      <c r="K16" s="68">
        <f t="shared" ref="K16:K44" si="7">J16/C16%</f>
        <v>100.00000000000001</v>
      </c>
    </row>
    <row r="17" spans="1:11" ht="96" x14ac:dyDescent="0.2">
      <c r="A17" s="118">
        <v>2484814</v>
      </c>
      <c r="B17" s="129" t="s">
        <v>158</v>
      </c>
      <c r="C17" s="25">
        <v>215493</v>
      </c>
      <c r="D17" s="25">
        <v>114495</v>
      </c>
      <c r="E17" s="25">
        <v>100998</v>
      </c>
      <c r="F17" s="25">
        <v>0</v>
      </c>
      <c r="G17" s="25">
        <v>88500</v>
      </c>
      <c r="H17" s="25">
        <f t="shared" si="2"/>
        <v>88500</v>
      </c>
      <c r="I17" s="68">
        <f t="shared" si="5"/>
        <v>87.625497534604648</v>
      </c>
      <c r="J17" s="25">
        <f t="shared" si="6"/>
        <v>202995</v>
      </c>
      <c r="K17" s="68">
        <f t="shared" si="7"/>
        <v>94.200275647004787</v>
      </c>
    </row>
    <row r="18" spans="1:11" ht="84" x14ac:dyDescent="0.2">
      <c r="A18" s="118">
        <v>2484818</v>
      </c>
      <c r="B18" s="129" t="s">
        <v>159</v>
      </c>
      <c r="C18" s="25">
        <v>215493</v>
      </c>
      <c r="D18" s="25">
        <v>126993</v>
      </c>
      <c r="E18" s="25">
        <v>88500</v>
      </c>
      <c r="F18" s="25">
        <v>0</v>
      </c>
      <c r="G18" s="25">
        <v>88500</v>
      </c>
      <c r="H18" s="25">
        <f t="shared" si="2"/>
        <v>88500</v>
      </c>
      <c r="I18" s="68">
        <f t="shared" si="5"/>
        <v>100</v>
      </c>
      <c r="J18" s="25">
        <f t="shared" si="6"/>
        <v>215493</v>
      </c>
      <c r="K18" s="68">
        <f t="shared" si="7"/>
        <v>100.00000000000001</v>
      </c>
    </row>
    <row r="19" spans="1:11" ht="91.5" customHeight="1" x14ac:dyDescent="0.2">
      <c r="A19" s="118">
        <v>2484819</v>
      </c>
      <c r="B19" s="129" t="s">
        <v>160</v>
      </c>
      <c r="C19" s="25">
        <v>215493</v>
      </c>
      <c r="D19" s="25">
        <v>126993</v>
      </c>
      <c r="E19" s="25">
        <v>88500</v>
      </c>
      <c r="F19" s="25">
        <v>0</v>
      </c>
      <c r="G19" s="25">
        <v>88500</v>
      </c>
      <c r="H19" s="25">
        <f t="shared" si="2"/>
        <v>88500</v>
      </c>
      <c r="I19" s="68">
        <f t="shared" si="5"/>
        <v>100</v>
      </c>
      <c r="J19" s="25">
        <f t="shared" si="6"/>
        <v>215493</v>
      </c>
      <c r="K19" s="68">
        <f t="shared" si="7"/>
        <v>100.00000000000001</v>
      </c>
    </row>
    <row r="20" spans="1:11" ht="84" customHeight="1" x14ac:dyDescent="0.2">
      <c r="A20" s="118">
        <v>2484820</v>
      </c>
      <c r="B20" s="129" t="s">
        <v>161</v>
      </c>
      <c r="C20" s="25">
        <v>289603</v>
      </c>
      <c r="D20" s="25">
        <v>201103</v>
      </c>
      <c r="E20" s="25">
        <v>88500</v>
      </c>
      <c r="F20" s="25">
        <v>0</v>
      </c>
      <c r="G20" s="25">
        <v>88500</v>
      </c>
      <c r="H20" s="25">
        <f t="shared" si="2"/>
        <v>88500</v>
      </c>
      <c r="I20" s="68">
        <f t="shared" si="5"/>
        <v>100</v>
      </c>
      <c r="J20" s="25">
        <f t="shared" si="6"/>
        <v>289603</v>
      </c>
      <c r="K20" s="68">
        <f t="shared" si="7"/>
        <v>100</v>
      </c>
    </row>
    <row r="21" spans="1:11" ht="93.75" customHeight="1" x14ac:dyDescent="0.2">
      <c r="A21" s="118">
        <v>2484822</v>
      </c>
      <c r="B21" s="129" t="s">
        <v>162</v>
      </c>
      <c r="C21" s="25">
        <v>215493</v>
      </c>
      <c r="D21" s="25">
        <v>114495</v>
      </c>
      <c r="E21" s="25">
        <v>100998</v>
      </c>
      <c r="F21" s="25">
        <v>0</v>
      </c>
      <c r="G21" s="25">
        <v>88500</v>
      </c>
      <c r="H21" s="25">
        <f t="shared" si="2"/>
        <v>88500</v>
      </c>
      <c r="I21" s="68">
        <f t="shared" si="5"/>
        <v>87.625497534604648</v>
      </c>
      <c r="J21" s="25">
        <f t="shared" si="6"/>
        <v>202995</v>
      </c>
      <c r="K21" s="68">
        <f t="shared" si="7"/>
        <v>94.200275647004787</v>
      </c>
    </row>
    <row r="22" spans="1:11" ht="102" customHeight="1" x14ac:dyDescent="0.2">
      <c r="A22" s="118">
        <v>2484833</v>
      </c>
      <c r="B22" s="129" t="s">
        <v>163</v>
      </c>
      <c r="C22" s="25">
        <v>289603</v>
      </c>
      <c r="D22" s="25">
        <v>277105</v>
      </c>
      <c r="E22" s="25">
        <v>12498</v>
      </c>
      <c r="F22" s="25">
        <v>0</v>
      </c>
      <c r="G22" s="25"/>
      <c r="H22" s="25">
        <f t="shared" si="2"/>
        <v>0</v>
      </c>
      <c r="I22" s="68">
        <f t="shared" si="5"/>
        <v>0</v>
      </c>
      <c r="J22" s="25">
        <f t="shared" si="6"/>
        <v>277105</v>
      </c>
      <c r="K22" s="68">
        <f t="shared" si="7"/>
        <v>95.684436970611486</v>
      </c>
    </row>
    <row r="23" spans="1:11" ht="114" customHeight="1" x14ac:dyDescent="0.2">
      <c r="A23" s="118">
        <v>2484834</v>
      </c>
      <c r="B23" s="129" t="s">
        <v>164</v>
      </c>
      <c r="C23" s="25">
        <v>363713</v>
      </c>
      <c r="D23" s="25">
        <v>275213</v>
      </c>
      <c r="E23" s="25">
        <v>88500</v>
      </c>
      <c r="F23" s="25">
        <v>0</v>
      </c>
      <c r="G23" s="25">
        <v>88500</v>
      </c>
      <c r="H23" s="25">
        <f t="shared" si="2"/>
        <v>88500</v>
      </c>
      <c r="I23" s="68">
        <f t="shared" si="5"/>
        <v>100</v>
      </c>
      <c r="J23" s="25">
        <f t="shared" si="6"/>
        <v>363713</v>
      </c>
      <c r="K23" s="68">
        <f t="shared" si="7"/>
        <v>100</v>
      </c>
    </row>
    <row r="24" spans="1:11" ht="115.5" customHeight="1" x14ac:dyDescent="0.2">
      <c r="A24" s="118">
        <v>2484839</v>
      </c>
      <c r="B24" s="129" t="s">
        <v>165</v>
      </c>
      <c r="C24" s="25">
        <v>289603</v>
      </c>
      <c r="D24" s="25">
        <v>201103</v>
      </c>
      <c r="E24" s="25">
        <v>88500</v>
      </c>
      <c r="F24" s="25">
        <v>0</v>
      </c>
      <c r="G24" s="25">
        <v>88500</v>
      </c>
      <c r="H24" s="25">
        <f t="shared" si="2"/>
        <v>88500</v>
      </c>
      <c r="I24" s="68">
        <f t="shared" si="5"/>
        <v>100</v>
      </c>
      <c r="J24" s="25">
        <f t="shared" si="6"/>
        <v>289603</v>
      </c>
      <c r="K24" s="68">
        <f t="shared" si="7"/>
        <v>100</v>
      </c>
    </row>
    <row r="25" spans="1:11" ht="90" customHeight="1" x14ac:dyDescent="0.2">
      <c r="A25" s="118">
        <v>2484841</v>
      </c>
      <c r="B25" s="129" t="s">
        <v>166</v>
      </c>
      <c r="C25" s="25">
        <v>215493</v>
      </c>
      <c r="D25" s="25">
        <v>202995</v>
      </c>
      <c r="E25" s="25">
        <v>12498</v>
      </c>
      <c r="F25" s="25">
        <v>0</v>
      </c>
      <c r="G25" s="25"/>
      <c r="H25" s="25">
        <f t="shared" si="2"/>
        <v>0</v>
      </c>
      <c r="I25" s="68">
        <f t="shared" si="5"/>
        <v>0</v>
      </c>
      <c r="J25" s="25">
        <f t="shared" si="6"/>
        <v>202995</v>
      </c>
      <c r="K25" s="68">
        <f t="shared" si="7"/>
        <v>94.200275647004787</v>
      </c>
    </row>
    <row r="26" spans="1:11" ht="103.5" customHeight="1" x14ac:dyDescent="0.2">
      <c r="A26" s="118">
        <v>2484842</v>
      </c>
      <c r="B26" s="129" t="s">
        <v>167</v>
      </c>
      <c r="C26" s="25">
        <v>358713</v>
      </c>
      <c r="D26" s="25">
        <v>346215</v>
      </c>
      <c r="E26" s="25">
        <v>12498</v>
      </c>
      <c r="F26" s="25">
        <v>0</v>
      </c>
      <c r="G26" s="25"/>
      <c r="H26" s="25">
        <f t="shared" si="2"/>
        <v>0</v>
      </c>
      <c r="I26" s="68">
        <f t="shared" si="5"/>
        <v>0</v>
      </c>
      <c r="J26" s="25">
        <f t="shared" si="6"/>
        <v>346215</v>
      </c>
      <c r="K26" s="68">
        <f t="shared" si="7"/>
        <v>96.51587759573809</v>
      </c>
    </row>
    <row r="27" spans="1:11" ht="103.5" customHeight="1" x14ac:dyDescent="0.2">
      <c r="A27" s="118">
        <v>2484843</v>
      </c>
      <c r="B27" s="129" t="s">
        <v>168</v>
      </c>
      <c r="C27" s="25">
        <v>215493</v>
      </c>
      <c r="D27" s="25">
        <v>126993</v>
      </c>
      <c r="E27" s="25">
        <v>88500</v>
      </c>
      <c r="F27" s="25">
        <v>0</v>
      </c>
      <c r="G27" s="25">
        <v>88500</v>
      </c>
      <c r="H27" s="25">
        <f t="shared" si="2"/>
        <v>88500</v>
      </c>
      <c r="I27" s="68">
        <f t="shared" si="5"/>
        <v>100</v>
      </c>
      <c r="J27" s="25">
        <f t="shared" si="6"/>
        <v>215493</v>
      </c>
      <c r="K27" s="68">
        <f t="shared" si="7"/>
        <v>100.00000000000001</v>
      </c>
    </row>
    <row r="28" spans="1:11" ht="101.25" customHeight="1" x14ac:dyDescent="0.2">
      <c r="A28" s="118">
        <v>2484844</v>
      </c>
      <c r="B28" s="129" t="s">
        <v>169</v>
      </c>
      <c r="C28" s="25">
        <v>358713</v>
      </c>
      <c r="D28" s="25">
        <v>346215</v>
      </c>
      <c r="E28" s="25">
        <v>12498</v>
      </c>
      <c r="F28" s="25">
        <v>0</v>
      </c>
      <c r="G28" s="25"/>
      <c r="H28" s="25">
        <f t="shared" si="2"/>
        <v>0</v>
      </c>
      <c r="I28" s="68">
        <f t="shared" si="5"/>
        <v>0</v>
      </c>
      <c r="J28" s="25">
        <f t="shared" si="6"/>
        <v>346215</v>
      </c>
      <c r="K28" s="68">
        <f t="shared" si="7"/>
        <v>96.51587759573809</v>
      </c>
    </row>
    <row r="29" spans="1:11" ht="111.75" customHeight="1" x14ac:dyDescent="0.2">
      <c r="A29" s="118">
        <v>2484851</v>
      </c>
      <c r="B29" s="129" t="s">
        <v>170</v>
      </c>
      <c r="C29" s="25">
        <v>363713</v>
      </c>
      <c r="D29" s="25">
        <v>351215</v>
      </c>
      <c r="E29" s="25">
        <v>12498</v>
      </c>
      <c r="F29" s="25">
        <v>0</v>
      </c>
      <c r="G29" s="25"/>
      <c r="H29" s="25">
        <f t="shared" si="2"/>
        <v>0</v>
      </c>
      <c r="I29" s="68">
        <f t="shared" si="5"/>
        <v>0</v>
      </c>
      <c r="J29" s="25">
        <f t="shared" si="6"/>
        <v>351215</v>
      </c>
      <c r="K29" s="68">
        <f t="shared" si="7"/>
        <v>96.563774184590599</v>
      </c>
    </row>
    <row r="30" spans="1:11" ht="96" x14ac:dyDescent="0.2">
      <c r="A30" s="118">
        <v>2484853</v>
      </c>
      <c r="B30" s="129" t="s">
        <v>171</v>
      </c>
      <c r="C30" s="25">
        <v>215493</v>
      </c>
      <c r="D30" s="25">
        <v>202995</v>
      </c>
      <c r="E30" s="25">
        <v>12498</v>
      </c>
      <c r="F30" s="25">
        <v>0</v>
      </c>
      <c r="G30" s="25"/>
      <c r="H30" s="25">
        <f t="shared" si="2"/>
        <v>0</v>
      </c>
      <c r="I30" s="68">
        <f t="shared" si="5"/>
        <v>0</v>
      </c>
      <c r="J30" s="25">
        <f t="shared" si="6"/>
        <v>202995</v>
      </c>
      <c r="K30" s="68">
        <f t="shared" si="7"/>
        <v>94.200275647004787</v>
      </c>
    </row>
    <row r="31" spans="1:11" ht="113.25" customHeight="1" x14ac:dyDescent="0.2">
      <c r="A31" s="118">
        <v>2484854</v>
      </c>
      <c r="B31" s="129" t="s">
        <v>172</v>
      </c>
      <c r="C31" s="25">
        <f>'PLIEGO MINSA'!B171000</f>
        <v>0</v>
      </c>
      <c r="D31" s="25">
        <v>425325</v>
      </c>
      <c r="E31" s="25">
        <v>12498</v>
      </c>
      <c r="F31" s="25">
        <v>0</v>
      </c>
      <c r="G31" s="25"/>
      <c r="H31" s="25">
        <f t="shared" si="2"/>
        <v>0</v>
      </c>
      <c r="I31" s="68">
        <f t="shared" si="5"/>
        <v>0</v>
      </c>
      <c r="J31" s="25">
        <f t="shared" si="6"/>
        <v>425325</v>
      </c>
      <c r="K31" s="68" t="e">
        <f t="shared" si="7"/>
        <v>#DIV/0!</v>
      </c>
    </row>
    <row r="32" spans="1:11" ht="101.25" customHeight="1" x14ac:dyDescent="0.2">
      <c r="A32" s="118">
        <v>2484855</v>
      </c>
      <c r="B32" s="129" t="s">
        <v>173</v>
      </c>
      <c r="C32" s="25">
        <v>215493</v>
      </c>
      <c r="D32" s="25">
        <v>114405</v>
      </c>
      <c r="E32" s="25">
        <v>100998</v>
      </c>
      <c r="F32" s="25">
        <v>0</v>
      </c>
      <c r="G32" s="25">
        <v>88500</v>
      </c>
      <c r="H32" s="25">
        <f t="shared" si="2"/>
        <v>88500</v>
      </c>
      <c r="I32" s="68">
        <f t="shared" si="5"/>
        <v>87.625497534604648</v>
      </c>
      <c r="J32" s="25">
        <f t="shared" si="6"/>
        <v>202905</v>
      </c>
      <c r="K32" s="68">
        <f t="shared" si="7"/>
        <v>94.158510949311591</v>
      </c>
    </row>
    <row r="33" spans="1:11" ht="93.75" customHeight="1" x14ac:dyDescent="0.2">
      <c r="A33" s="118">
        <v>2484856</v>
      </c>
      <c r="B33" s="129" t="s">
        <v>174</v>
      </c>
      <c r="C33" s="25">
        <v>363713</v>
      </c>
      <c r="D33" s="25">
        <v>351215</v>
      </c>
      <c r="E33" s="25">
        <v>12498</v>
      </c>
      <c r="F33" s="25">
        <v>0</v>
      </c>
      <c r="G33" s="25"/>
      <c r="H33" s="25">
        <f t="shared" si="2"/>
        <v>0</v>
      </c>
      <c r="I33" s="68">
        <f t="shared" si="5"/>
        <v>0</v>
      </c>
      <c r="J33" s="25">
        <f t="shared" si="6"/>
        <v>351215</v>
      </c>
      <c r="K33" s="68">
        <f t="shared" si="7"/>
        <v>96.563774184590599</v>
      </c>
    </row>
    <row r="34" spans="1:11" ht="96" x14ac:dyDescent="0.2">
      <c r="A34" s="118">
        <v>2484857</v>
      </c>
      <c r="B34" s="129" t="s">
        <v>175</v>
      </c>
      <c r="C34" s="25">
        <v>215493</v>
      </c>
      <c r="D34" s="25">
        <v>126993</v>
      </c>
      <c r="E34" s="25">
        <v>88500</v>
      </c>
      <c r="F34" s="25">
        <v>0</v>
      </c>
      <c r="G34" s="25">
        <v>88500</v>
      </c>
      <c r="H34" s="25">
        <f t="shared" si="2"/>
        <v>88500</v>
      </c>
      <c r="I34" s="68">
        <f t="shared" si="5"/>
        <v>100</v>
      </c>
      <c r="J34" s="25">
        <f t="shared" si="6"/>
        <v>215493</v>
      </c>
      <c r="K34" s="68">
        <f t="shared" si="7"/>
        <v>100.00000000000001</v>
      </c>
    </row>
    <row r="35" spans="1:11" ht="102" customHeight="1" x14ac:dyDescent="0.2">
      <c r="A35" s="118">
        <v>2484858</v>
      </c>
      <c r="B35" s="129" t="s">
        <v>176</v>
      </c>
      <c r="C35" s="25">
        <v>215493</v>
      </c>
      <c r="D35" s="25">
        <v>202995</v>
      </c>
      <c r="E35" s="25">
        <v>12498</v>
      </c>
      <c r="F35" s="25">
        <v>0</v>
      </c>
      <c r="G35" s="25"/>
      <c r="H35" s="25">
        <f t="shared" si="2"/>
        <v>0</v>
      </c>
      <c r="I35" s="68">
        <f t="shared" si="5"/>
        <v>0</v>
      </c>
      <c r="J35" s="25">
        <f t="shared" si="6"/>
        <v>202995</v>
      </c>
      <c r="K35" s="68">
        <f t="shared" si="7"/>
        <v>94.200275647004787</v>
      </c>
    </row>
    <row r="36" spans="1:11" ht="96" x14ac:dyDescent="0.2">
      <c r="A36" s="118">
        <v>2484860</v>
      </c>
      <c r="B36" s="129" t="s">
        <v>177</v>
      </c>
      <c r="C36" s="25">
        <v>215493</v>
      </c>
      <c r="D36" s="25">
        <v>114495</v>
      </c>
      <c r="E36" s="25">
        <v>100998</v>
      </c>
      <c r="F36" s="25">
        <v>0</v>
      </c>
      <c r="G36" s="25">
        <v>88500</v>
      </c>
      <c r="H36" s="25">
        <f t="shared" si="2"/>
        <v>88500</v>
      </c>
      <c r="I36" s="68">
        <f t="shared" si="5"/>
        <v>87.625497534604648</v>
      </c>
      <c r="J36" s="25">
        <f t="shared" si="6"/>
        <v>202995</v>
      </c>
      <c r="K36" s="68">
        <f t="shared" si="7"/>
        <v>94.200275647004787</v>
      </c>
    </row>
    <row r="37" spans="1:11" ht="105.75" customHeight="1" x14ac:dyDescent="0.2">
      <c r="A37" s="118">
        <v>2484863</v>
      </c>
      <c r="B37" s="129" t="s">
        <v>178</v>
      </c>
      <c r="C37" s="25">
        <v>289603</v>
      </c>
      <c r="D37" s="25">
        <v>201103</v>
      </c>
      <c r="E37" s="25">
        <v>88500</v>
      </c>
      <c r="F37" s="25">
        <v>0</v>
      </c>
      <c r="G37" s="25">
        <v>88500</v>
      </c>
      <c r="H37" s="25">
        <f t="shared" si="2"/>
        <v>88500</v>
      </c>
      <c r="I37" s="68">
        <f t="shared" si="5"/>
        <v>100</v>
      </c>
      <c r="J37" s="25">
        <f t="shared" si="6"/>
        <v>289603</v>
      </c>
      <c r="K37" s="68">
        <f t="shared" si="7"/>
        <v>100</v>
      </c>
    </row>
    <row r="38" spans="1:11" ht="120" x14ac:dyDescent="0.2">
      <c r="A38" s="118">
        <v>2484864</v>
      </c>
      <c r="B38" s="129" t="s">
        <v>179</v>
      </c>
      <c r="C38" s="25">
        <v>215493</v>
      </c>
      <c r="D38" s="25">
        <v>114495</v>
      </c>
      <c r="E38" s="25">
        <v>100998</v>
      </c>
      <c r="F38" s="25">
        <v>0</v>
      </c>
      <c r="G38" s="25">
        <v>88500</v>
      </c>
      <c r="H38" s="25">
        <f t="shared" si="2"/>
        <v>88500</v>
      </c>
      <c r="I38" s="68">
        <f t="shared" si="5"/>
        <v>87.625497534604648</v>
      </c>
      <c r="J38" s="25">
        <f t="shared" si="6"/>
        <v>202995</v>
      </c>
      <c r="K38" s="68">
        <f t="shared" si="7"/>
        <v>94.200275647004787</v>
      </c>
    </row>
    <row r="39" spans="1:11" ht="98.25" customHeight="1" x14ac:dyDescent="0.2">
      <c r="A39" s="118">
        <v>2484866</v>
      </c>
      <c r="B39" s="129" t="s">
        <v>180</v>
      </c>
      <c r="C39" s="25">
        <v>363713</v>
      </c>
      <c r="D39" s="25">
        <v>351215</v>
      </c>
      <c r="E39" s="25">
        <v>12498</v>
      </c>
      <c r="F39" s="25">
        <v>0</v>
      </c>
      <c r="G39" s="25"/>
      <c r="H39" s="25">
        <f t="shared" si="2"/>
        <v>0</v>
      </c>
      <c r="I39" s="68">
        <f t="shared" si="5"/>
        <v>0</v>
      </c>
      <c r="J39" s="25">
        <f t="shared" si="6"/>
        <v>351215</v>
      </c>
      <c r="K39" s="68">
        <f t="shared" si="7"/>
        <v>96.563774184590599</v>
      </c>
    </row>
    <row r="40" spans="1:11" ht="102.75" customHeight="1" x14ac:dyDescent="0.2">
      <c r="A40" s="118">
        <v>2484868</v>
      </c>
      <c r="B40" s="141" t="s">
        <v>181</v>
      </c>
      <c r="C40" s="25">
        <v>215493</v>
      </c>
      <c r="D40" s="25">
        <v>202995</v>
      </c>
      <c r="E40" s="25">
        <v>12498</v>
      </c>
      <c r="F40" s="25">
        <v>0</v>
      </c>
      <c r="G40" s="25"/>
      <c r="H40" s="25">
        <f t="shared" si="2"/>
        <v>0</v>
      </c>
      <c r="I40" s="68">
        <f t="shared" si="5"/>
        <v>0</v>
      </c>
      <c r="J40" s="25">
        <f t="shared" si="6"/>
        <v>202995</v>
      </c>
      <c r="K40" s="68">
        <f t="shared" si="7"/>
        <v>94.200275647004787</v>
      </c>
    </row>
    <row r="41" spans="1:11" ht="90" customHeight="1" x14ac:dyDescent="0.2">
      <c r="A41" s="118">
        <v>2484870</v>
      </c>
      <c r="B41" s="129" t="s">
        <v>182</v>
      </c>
      <c r="C41" s="25">
        <v>215493</v>
      </c>
      <c r="D41" s="25">
        <v>202995</v>
      </c>
      <c r="E41" s="25">
        <v>12498</v>
      </c>
      <c r="F41" s="25">
        <v>0</v>
      </c>
      <c r="G41" s="25"/>
      <c r="H41" s="25">
        <f t="shared" si="2"/>
        <v>0</v>
      </c>
      <c r="I41" s="68">
        <f t="shared" si="5"/>
        <v>0</v>
      </c>
      <c r="J41" s="25">
        <f t="shared" si="6"/>
        <v>202995</v>
      </c>
      <c r="K41" s="68">
        <f t="shared" si="7"/>
        <v>94.200275647004787</v>
      </c>
    </row>
    <row r="42" spans="1:11" ht="96" x14ac:dyDescent="0.2">
      <c r="A42" s="118">
        <v>2484874</v>
      </c>
      <c r="B42" s="129" t="s">
        <v>183</v>
      </c>
      <c r="C42" s="25">
        <v>289603</v>
      </c>
      <c r="D42" s="25">
        <v>277105</v>
      </c>
      <c r="E42" s="25">
        <v>12498</v>
      </c>
      <c r="F42" s="25">
        <v>0</v>
      </c>
      <c r="G42" s="25"/>
      <c r="H42" s="25">
        <f t="shared" si="2"/>
        <v>0</v>
      </c>
      <c r="I42" s="68">
        <f t="shared" si="5"/>
        <v>0</v>
      </c>
      <c r="J42" s="25">
        <f t="shared" si="6"/>
        <v>277105</v>
      </c>
      <c r="K42" s="68">
        <f t="shared" si="7"/>
        <v>95.684436970611486</v>
      </c>
    </row>
    <row r="43" spans="1:11" ht="93" customHeight="1" x14ac:dyDescent="0.2">
      <c r="A43" s="118">
        <v>2501868</v>
      </c>
      <c r="B43" s="129" t="s">
        <v>184</v>
      </c>
      <c r="C43" s="25">
        <v>686914</v>
      </c>
      <c r="D43" s="25">
        <v>429758</v>
      </c>
      <c r="E43" s="25">
        <v>257156</v>
      </c>
      <c r="F43" s="25">
        <v>0</v>
      </c>
      <c r="G43" s="25"/>
      <c r="H43" s="25">
        <f t="shared" si="2"/>
        <v>0</v>
      </c>
      <c r="I43" s="68">
        <f t="shared" si="5"/>
        <v>0</v>
      </c>
      <c r="J43" s="25">
        <f t="shared" si="6"/>
        <v>429758</v>
      </c>
      <c r="K43" s="68">
        <f t="shared" si="7"/>
        <v>62.563581467257904</v>
      </c>
    </row>
    <row r="44" spans="1:11" ht="96.75" customHeight="1" x14ac:dyDescent="0.2">
      <c r="A44" s="118">
        <v>2501880</v>
      </c>
      <c r="B44" s="129" t="s">
        <v>185</v>
      </c>
      <c r="C44" s="25">
        <v>961656</v>
      </c>
      <c r="D44" s="25">
        <v>781637</v>
      </c>
      <c r="E44" s="25">
        <v>180019</v>
      </c>
      <c r="F44" s="25">
        <v>0</v>
      </c>
      <c r="G44" s="25"/>
      <c r="H44" s="25">
        <f t="shared" si="2"/>
        <v>0</v>
      </c>
      <c r="I44" s="68">
        <f t="shared" si="5"/>
        <v>0</v>
      </c>
      <c r="J44" s="25">
        <f t="shared" si="6"/>
        <v>781637</v>
      </c>
      <c r="K44" s="68">
        <f t="shared" si="7"/>
        <v>81.280312294625105</v>
      </c>
    </row>
    <row r="45" spans="1:11" ht="116.25" customHeight="1" x14ac:dyDescent="0.2">
      <c r="A45" s="26">
        <v>2509291</v>
      </c>
      <c r="B45" s="24" t="s">
        <v>62</v>
      </c>
      <c r="C45" s="25">
        <v>1526382.77</v>
      </c>
      <c r="D45" s="25">
        <v>211454.40999999997</v>
      </c>
      <c r="E45" s="25">
        <v>391041</v>
      </c>
      <c r="F45" s="25">
        <v>146264.20000000001</v>
      </c>
      <c r="G45" s="25"/>
      <c r="H45" s="25">
        <f t="shared" si="2"/>
        <v>146264.20000000001</v>
      </c>
      <c r="I45" s="68">
        <f t="shared" si="3"/>
        <v>37.403801647397593</v>
      </c>
      <c r="J45" s="25">
        <f t="shared" si="1"/>
        <v>357718.61</v>
      </c>
      <c r="K45" s="68">
        <f t="shared" si="4"/>
        <v>23.435708069477226</v>
      </c>
    </row>
    <row r="46" spans="1:11" ht="112.5" customHeight="1" x14ac:dyDescent="0.2">
      <c r="A46" s="118">
        <v>2509292</v>
      </c>
      <c r="B46" s="24" t="s">
        <v>63</v>
      </c>
      <c r="C46" s="25">
        <v>975280.33</v>
      </c>
      <c r="D46" s="25">
        <v>217918.47</v>
      </c>
      <c r="E46" s="25">
        <v>188853</v>
      </c>
      <c r="F46" s="25">
        <v>119136.74</v>
      </c>
      <c r="G46" s="25"/>
      <c r="H46" s="25">
        <f t="shared" si="2"/>
        <v>119136.74</v>
      </c>
      <c r="I46" s="68">
        <f t="shared" si="3"/>
        <v>63.084377796487217</v>
      </c>
      <c r="J46" s="25">
        <f t="shared" si="1"/>
        <v>337055.21</v>
      </c>
      <c r="K46" s="68">
        <f t="shared" si="4"/>
        <v>34.559828557190322</v>
      </c>
    </row>
    <row r="47" spans="1:11" ht="117.75" customHeight="1" x14ac:dyDescent="0.2">
      <c r="A47" s="118">
        <v>2509293</v>
      </c>
      <c r="B47" s="24" t="s">
        <v>64</v>
      </c>
      <c r="C47" s="25">
        <v>1057216.42</v>
      </c>
      <c r="D47" s="25">
        <v>191433.21000000002</v>
      </c>
      <c r="E47" s="25">
        <v>232905</v>
      </c>
      <c r="F47" s="25">
        <v>113367.65</v>
      </c>
      <c r="G47" s="25"/>
      <c r="H47" s="25">
        <f t="shared" si="2"/>
        <v>113367.65</v>
      </c>
      <c r="I47" s="68">
        <f t="shared" si="3"/>
        <v>48.675490006655068</v>
      </c>
      <c r="J47" s="25">
        <f t="shared" si="1"/>
        <v>304800.86</v>
      </c>
      <c r="K47" s="68">
        <f t="shared" si="4"/>
        <v>28.830507570058362</v>
      </c>
    </row>
    <row r="48" spans="1:11" ht="120.75" customHeight="1" x14ac:dyDescent="0.2">
      <c r="A48" s="26">
        <v>2509299</v>
      </c>
      <c r="B48" s="24" t="s">
        <v>65</v>
      </c>
      <c r="C48" s="25">
        <v>1046169.97</v>
      </c>
      <c r="D48" s="25">
        <v>196682.98</v>
      </c>
      <c r="E48" s="25">
        <v>243548</v>
      </c>
      <c r="F48" s="25">
        <v>120471.39</v>
      </c>
      <c r="G48" s="25"/>
      <c r="H48" s="25">
        <f t="shared" si="2"/>
        <v>120471.39</v>
      </c>
      <c r="I48" s="68">
        <f t="shared" si="3"/>
        <v>49.465152659845288</v>
      </c>
      <c r="J48" s="25">
        <f t="shared" si="1"/>
        <v>317154.37</v>
      </c>
      <c r="K48" s="68">
        <f t="shared" si="4"/>
        <v>30.315759302477399</v>
      </c>
    </row>
    <row r="49" spans="1:11" ht="120.75" customHeight="1" x14ac:dyDescent="0.2">
      <c r="A49" s="26">
        <v>2509300</v>
      </c>
      <c r="B49" s="24" t="s">
        <v>66</v>
      </c>
      <c r="C49" s="25">
        <v>597925.22</v>
      </c>
      <c r="D49" s="25">
        <v>123691.26999999999</v>
      </c>
      <c r="E49" s="25">
        <v>140579</v>
      </c>
      <c r="F49" s="25">
        <v>58900.909999999996</v>
      </c>
      <c r="G49" s="25"/>
      <c r="H49" s="25">
        <f t="shared" si="2"/>
        <v>58900.909999999996</v>
      </c>
      <c r="I49" s="68">
        <f t="shared" si="3"/>
        <v>41.898797117634921</v>
      </c>
      <c r="J49" s="25">
        <f t="shared" si="1"/>
        <v>182592.18</v>
      </c>
      <c r="K49" s="68">
        <f t="shared" si="4"/>
        <v>30.537628100049034</v>
      </c>
    </row>
    <row r="50" spans="1:11" ht="120.75" customHeight="1" x14ac:dyDescent="0.2">
      <c r="A50" s="26">
        <v>2509303</v>
      </c>
      <c r="B50" s="24" t="s">
        <v>67</v>
      </c>
      <c r="C50" s="25">
        <v>1342670.84</v>
      </c>
      <c r="D50" s="25">
        <v>246011.41</v>
      </c>
      <c r="E50" s="25">
        <v>265094</v>
      </c>
      <c r="F50" s="25">
        <v>134938.06</v>
      </c>
      <c r="G50" s="25"/>
      <c r="H50" s="25">
        <f t="shared" si="2"/>
        <v>134938.06</v>
      </c>
      <c r="I50" s="68">
        <f t="shared" si="3"/>
        <v>50.901966849494897</v>
      </c>
      <c r="J50" s="25">
        <f t="shared" si="1"/>
        <v>380949.47</v>
      </c>
      <c r="K50" s="68">
        <f t="shared" si="4"/>
        <v>28.372513847101938</v>
      </c>
    </row>
    <row r="51" spans="1:11" ht="117.75" customHeight="1" x14ac:dyDescent="0.2">
      <c r="A51" s="26">
        <v>2509304</v>
      </c>
      <c r="B51" s="24" t="s">
        <v>68</v>
      </c>
      <c r="C51" s="25">
        <v>1123768.28</v>
      </c>
      <c r="D51" s="25">
        <v>145083.94</v>
      </c>
      <c r="E51" s="25">
        <v>249715</v>
      </c>
      <c r="F51" s="25">
        <v>91796.89</v>
      </c>
      <c r="G51" s="25"/>
      <c r="H51" s="25">
        <f t="shared" si="2"/>
        <v>91796.89</v>
      </c>
      <c r="I51" s="68">
        <f t="shared" si="3"/>
        <v>36.760663155997833</v>
      </c>
      <c r="J51" s="25">
        <f t="shared" si="1"/>
        <v>236880.83000000002</v>
      </c>
      <c r="K51" s="68">
        <f t="shared" si="4"/>
        <v>21.079152545576388</v>
      </c>
    </row>
    <row r="52" spans="1:11" ht="127.5" customHeight="1" x14ac:dyDescent="0.2">
      <c r="A52" s="26">
        <v>2509306</v>
      </c>
      <c r="B52" s="24" t="s">
        <v>69</v>
      </c>
      <c r="C52" s="25">
        <v>1228581.56</v>
      </c>
      <c r="D52" s="25">
        <v>208711.55</v>
      </c>
      <c r="E52" s="25">
        <v>260103</v>
      </c>
      <c r="F52" s="25">
        <v>129126.79000000001</v>
      </c>
      <c r="G52" s="25"/>
      <c r="H52" s="25">
        <f t="shared" si="2"/>
        <v>129126.79000000001</v>
      </c>
      <c r="I52" s="68">
        <f t="shared" si="3"/>
        <v>49.644483147060974</v>
      </c>
      <c r="J52" s="25">
        <f t="shared" si="1"/>
        <v>337838.33999999997</v>
      </c>
      <c r="K52" s="68">
        <f t="shared" si="4"/>
        <v>27.498242770304966</v>
      </c>
    </row>
    <row r="53" spans="1:11" ht="120.75" customHeight="1" x14ac:dyDescent="0.2">
      <c r="A53" s="26">
        <v>2509308</v>
      </c>
      <c r="B53" s="24" t="s">
        <v>70</v>
      </c>
      <c r="C53" s="25">
        <v>1135607.28</v>
      </c>
      <c r="D53" s="25">
        <v>192804.81</v>
      </c>
      <c r="E53" s="25">
        <v>314842</v>
      </c>
      <c r="F53" s="25">
        <v>130505.56</v>
      </c>
      <c r="G53" s="25"/>
      <c r="H53" s="25">
        <f t="shared" si="2"/>
        <v>130505.56</v>
      </c>
      <c r="I53" s="68">
        <f t="shared" si="3"/>
        <v>41.451127867311222</v>
      </c>
      <c r="J53" s="25">
        <f t="shared" si="1"/>
        <v>323310.37</v>
      </c>
      <c r="K53" s="68">
        <f t="shared" si="4"/>
        <v>28.470262184300193</v>
      </c>
    </row>
    <row r="54" spans="1:11" ht="118.5" customHeight="1" x14ac:dyDescent="0.2">
      <c r="A54" s="26">
        <v>2509309</v>
      </c>
      <c r="B54" s="24" t="s">
        <v>71</v>
      </c>
      <c r="C54" s="25">
        <v>1334790.57</v>
      </c>
      <c r="D54" s="25">
        <v>240132.28</v>
      </c>
      <c r="E54" s="25">
        <v>243250</v>
      </c>
      <c r="F54" s="25">
        <v>150654.51</v>
      </c>
      <c r="G54" s="25"/>
      <c r="H54" s="25">
        <f t="shared" si="2"/>
        <v>150654.51</v>
      </c>
      <c r="I54" s="68">
        <f t="shared" si="3"/>
        <v>61.934022610483048</v>
      </c>
      <c r="J54" s="25">
        <f t="shared" si="1"/>
        <v>390786.79000000004</v>
      </c>
      <c r="K54" s="68">
        <f t="shared" si="4"/>
        <v>29.277011598905737</v>
      </c>
    </row>
    <row r="55" spans="1:11" ht="117" customHeight="1" x14ac:dyDescent="0.2">
      <c r="A55" s="26">
        <v>2509310</v>
      </c>
      <c r="B55" s="24" t="s">
        <v>72</v>
      </c>
      <c r="C55" s="25">
        <v>818563.15</v>
      </c>
      <c r="D55" s="25">
        <v>228732.77000000002</v>
      </c>
      <c r="E55" s="25">
        <v>286491</v>
      </c>
      <c r="F55" s="25">
        <v>93473.38</v>
      </c>
      <c r="G55" s="25"/>
      <c r="H55" s="25">
        <f t="shared" si="2"/>
        <v>93473.38</v>
      </c>
      <c r="I55" s="68">
        <f t="shared" si="3"/>
        <v>32.626986537098901</v>
      </c>
      <c r="J55" s="25">
        <f t="shared" si="1"/>
        <v>322206.15000000002</v>
      </c>
      <c r="K55" s="68">
        <f t="shared" si="4"/>
        <v>39.362405942656963</v>
      </c>
    </row>
    <row r="56" spans="1:11" ht="115.5" customHeight="1" x14ac:dyDescent="0.2">
      <c r="A56" s="26">
        <v>2509312</v>
      </c>
      <c r="B56" s="24" t="s">
        <v>73</v>
      </c>
      <c r="C56" s="25">
        <v>1513476.06</v>
      </c>
      <c r="D56" s="25">
        <v>292910.74</v>
      </c>
      <c r="E56" s="25">
        <v>499023</v>
      </c>
      <c r="F56" s="25">
        <v>157887.63</v>
      </c>
      <c r="G56" s="25"/>
      <c r="H56" s="25">
        <f t="shared" si="2"/>
        <v>157887.63</v>
      </c>
      <c r="I56" s="68">
        <f t="shared" si="3"/>
        <v>31.639349288509752</v>
      </c>
      <c r="J56" s="25">
        <f t="shared" si="1"/>
        <v>450798.37</v>
      </c>
      <c r="K56" s="68">
        <f t="shared" si="4"/>
        <v>29.785629380883631</v>
      </c>
    </row>
    <row r="57" spans="1:11" ht="128.25" customHeight="1" x14ac:dyDescent="0.2">
      <c r="A57" s="26">
        <v>2509313</v>
      </c>
      <c r="B57" s="24" t="s">
        <v>74</v>
      </c>
      <c r="C57" s="25">
        <v>980314.29</v>
      </c>
      <c r="D57" s="25">
        <v>187083.13</v>
      </c>
      <c r="E57" s="25">
        <v>194548</v>
      </c>
      <c r="F57" s="25">
        <v>120471.75</v>
      </c>
      <c r="G57" s="25"/>
      <c r="H57" s="25">
        <f t="shared" si="2"/>
        <v>120471.75</v>
      </c>
      <c r="I57" s="68">
        <f t="shared" si="3"/>
        <v>61.923921088882949</v>
      </c>
      <c r="J57" s="25">
        <f t="shared" si="1"/>
        <v>307554.88</v>
      </c>
      <c r="K57" s="68">
        <f t="shared" si="4"/>
        <v>31.373089542538441</v>
      </c>
    </row>
    <row r="58" spans="1:11" ht="114.75" customHeight="1" x14ac:dyDescent="0.2">
      <c r="A58" s="26">
        <v>2509315</v>
      </c>
      <c r="B58" s="24" t="s">
        <v>75</v>
      </c>
      <c r="C58" s="25">
        <v>772356.56</v>
      </c>
      <c r="D58" s="25">
        <v>166476.94999999998</v>
      </c>
      <c r="E58" s="25">
        <v>390572</v>
      </c>
      <c r="F58" s="107">
        <v>64712.32</v>
      </c>
      <c r="G58" s="107"/>
      <c r="H58" s="107">
        <f t="shared" si="2"/>
        <v>64712.32</v>
      </c>
      <c r="I58" s="68">
        <f t="shared" si="3"/>
        <v>16.568601947912292</v>
      </c>
      <c r="J58" s="25">
        <f t="shared" si="1"/>
        <v>231189.27</v>
      </c>
      <c r="K58" s="68">
        <f t="shared" si="4"/>
        <v>29.932971631651572</v>
      </c>
    </row>
    <row r="59" spans="1:11" ht="129" customHeight="1" x14ac:dyDescent="0.2">
      <c r="A59" s="26">
        <v>2509316</v>
      </c>
      <c r="B59" s="24" t="s">
        <v>76</v>
      </c>
      <c r="C59" s="25">
        <v>1148906.74</v>
      </c>
      <c r="D59" s="25">
        <v>160990.82</v>
      </c>
      <c r="E59" s="25">
        <v>325913</v>
      </c>
      <c r="F59" s="25">
        <v>107555.82999999999</v>
      </c>
      <c r="G59" s="25"/>
      <c r="H59" s="25">
        <f t="shared" si="2"/>
        <v>107555.82999999999</v>
      </c>
      <c r="I59" s="68">
        <f t="shared" si="3"/>
        <v>33.001393009790952</v>
      </c>
      <c r="J59" s="25">
        <f t="shared" si="1"/>
        <v>268546.65000000002</v>
      </c>
      <c r="K59" s="68">
        <f t="shared" si="4"/>
        <v>23.37410345421074</v>
      </c>
    </row>
    <row r="60" spans="1:11" ht="132" customHeight="1" x14ac:dyDescent="0.2">
      <c r="A60" s="26">
        <v>2509318</v>
      </c>
      <c r="B60" s="24" t="s">
        <v>77</v>
      </c>
      <c r="C60" s="25">
        <v>1515392.51</v>
      </c>
      <c r="D60" s="25">
        <v>276611.03000000003</v>
      </c>
      <c r="E60" s="25">
        <v>400980</v>
      </c>
      <c r="F60" s="25">
        <v>157844.16999999998</v>
      </c>
      <c r="G60" s="25"/>
      <c r="H60" s="25">
        <f t="shared" si="2"/>
        <v>157844.16999999998</v>
      </c>
      <c r="I60" s="68">
        <f t="shared" si="3"/>
        <v>39.364599231881883</v>
      </c>
      <c r="J60" s="25">
        <f t="shared" si="1"/>
        <v>434455.2</v>
      </c>
      <c r="K60" s="68">
        <f t="shared" si="4"/>
        <v>28.669483129489667</v>
      </c>
    </row>
    <row r="61" spans="1:11" ht="107.25" customHeight="1" x14ac:dyDescent="0.2">
      <c r="A61" s="26">
        <v>2509322</v>
      </c>
      <c r="B61" s="24" t="s">
        <v>78</v>
      </c>
      <c r="C61" s="25">
        <v>1222763.49</v>
      </c>
      <c r="D61" s="25">
        <v>207340.12</v>
      </c>
      <c r="E61" s="25">
        <v>227572</v>
      </c>
      <c r="F61" s="25">
        <v>137695.47999999998</v>
      </c>
      <c r="G61" s="25"/>
      <c r="H61" s="25">
        <f t="shared" si="2"/>
        <v>137695.47999999998</v>
      </c>
      <c r="I61" s="68">
        <f t="shared" si="3"/>
        <v>60.506336456154536</v>
      </c>
      <c r="J61" s="25">
        <f t="shared" si="1"/>
        <v>345035.6</v>
      </c>
      <c r="K61" s="68">
        <f t="shared" si="4"/>
        <v>28.217689097014173</v>
      </c>
    </row>
    <row r="62" spans="1:11" ht="118.5" customHeight="1" x14ac:dyDescent="0.2">
      <c r="A62" s="118">
        <v>2509329</v>
      </c>
      <c r="B62" s="24" t="s">
        <v>79</v>
      </c>
      <c r="C62" s="25">
        <v>1535023.82</v>
      </c>
      <c r="D62" s="25">
        <v>215568.71</v>
      </c>
      <c r="E62" s="25">
        <v>342041</v>
      </c>
      <c r="F62" s="25">
        <v>146263.95000000001</v>
      </c>
      <c r="G62" s="25"/>
      <c r="H62" s="25">
        <f t="shared" si="2"/>
        <v>146263.95000000001</v>
      </c>
      <c r="I62" s="68">
        <f t="shared" si="3"/>
        <v>42.762110390274856</v>
      </c>
      <c r="J62" s="25">
        <f t="shared" si="1"/>
        <v>361832.66000000003</v>
      </c>
      <c r="K62" s="68">
        <f t="shared" si="4"/>
        <v>23.571794475475958</v>
      </c>
    </row>
    <row r="63" spans="1:11" ht="114" customHeight="1" x14ac:dyDescent="0.2">
      <c r="A63" s="118">
        <v>2509332</v>
      </c>
      <c r="B63" s="24" t="s">
        <v>80</v>
      </c>
      <c r="C63" s="25">
        <v>824308.69</v>
      </c>
      <c r="D63" s="25">
        <v>230103.71000000002</v>
      </c>
      <c r="E63" s="25">
        <v>237491</v>
      </c>
      <c r="F63" s="25">
        <v>93473.38</v>
      </c>
      <c r="G63" s="25"/>
      <c r="H63" s="25">
        <f t="shared" si="2"/>
        <v>93473.38</v>
      </c>
      <c r="I63" s="68">
        <f t="shared" si="3"/>
        <v>39.358704119313998</v>
      </c>
      <c r="J63" s="25">
        <f t="shared" si="1"/>
        <v>323577.09000000003</v>
      </c>
      <c r="K63" s="68">
        <f t="shared" si="4"/>
        <v>39.254358703897687</v>
      </c>
    </row>
    <row r="64" spans="1:11" ht="116.25" customHeight="1" x14ac:dyDescent="0.2">
      <c r="A64" s="26">
        <v>2509337</v>
      </c>
      <c r="B64" s="24" t="s">
        <v>81</v>
      </c>
      <c r="C64" s="25">
        <v>1897420.93</v>
      </c>
      <c r="D64" s="25">
        <v>352187.39</v>
      </c>
      <c r="E64" s="25">
        <v>389524</v>
      </c>
      <c r="F64" s="25">
        <v>210889.91999999998</v>
      </c>
      <c r="G64" s="25"/>
      <c r="H64" s="25">
        <f t="shared" si="2"/>
        <v>210889.91999999998</v>
      </c>
      <c r="I64" s="68">
        <f t="shared" si="3"/>
        <v>54.140417535248147</v>
      </c>
      <c r="J64" s="25">
        <f t="shared" si="1"/>
        <v>563077.31000000006</v>
      </c>
      <c r="K64" s="68">
        <f t="shared" si="4"/>
        <v>29.675930158523133</v>
      </c>
    </row>
    <row r="65" spans="1:11" ht="116.25" customHeight="1" x14ac:dyDescent="0.2">
      <c r="A65" s="26">
        <v>2509338</v>
      </c>
      <c r="B65" s="24" t="s">
        <v>82</v>
      </c>
      <c r="C65" s="25">
        <v>1115563.02</v>
      </c>
      <c r="D65" s="25">
        <v>196919.1</v>
      </c>
      <c r="E65" s="25">
        <v>330905</v>
      </c>
      <c r="F65" s="25">
        <v>113367.44</v>
      </c>
      <c r="G65" s="25"/>
      <c r="H65" s="25">
        <f t="shared" si="2"/>
        <v>113367.44</v>
      </c>
      <c r="I65" s="68">
        <f t="shared" si="3"/>
        <v>34.259814750457082</v>
      </c>
      <c r="J65" s="25">
        <f t="shared" si="1"/>
        <v>310286.54000000004</v>
      </c>
      <c r="K65" s="68">
        <f t="shared" si="4"/>
        <v>27.814344365771468</v>
      </c>
    </row>
    <row r="66" spans="1:11" ht="118.5" customHeight="1" x14ac:dyDescent="0.2">
      <c r="A66" s="26">
        <v>2509339</v>
      </c>
      <c r="B66" s="24" t="s">
        <v>83</v>
      </c>
      <c r="C66" s="25">
        <v>1211400.43</v>
      </c>
      <c r="D66" s="25">
        <v>247382.84</v>
      </c>
      <c r="E66" s="25">
        <v>281563</v>
      </c>
      <c r="F66" s="25">
        <v>143507.51</v>
      </c>
      <c r="G66" s="25"/>
      <c r="H66" s="25">
        <f t="shared" si="2"/>
        <v>143507.51</v>
      </c>
      <c r="I66" s="68">
        <f t="shared" si="3"/>
        <v>50.968170533770419</v>
      </c>
      <c r="J66" s="25">
        <f t="shared" si="1"/>
        <v>390890.35</v>
      </c>
      <c r="K66" s="68">
        <f t="shared" si="4"/>
        <v>32.267641674850651</v>
      </c>
    </row>
    <row r="67" spans="1:11" ht="131.25" customHeight="1" x14ac:dyDescent="0.2">
      <c r="A67" s="26">
        <v>2509340</v>
      </c>
      <c r="B67" s="24" t="s">
        <v>84</v>
      </c>
      <c r="C67" s="25">
        <v>1251633.69</v>
      </c>
      <c r="D67" s="25">
        <v>116834.12</v>
      </c>
      <c r="E67" s="25">
        <v>288391</v>
      </c>
      <c r="F67" s="25">
        <v>110312.94</v>
      </c>
      <c r="G67" s="25"/>
      <c r="H67" s="25">
        <f t="shared" si="2"/>
        <v>110312.94</v>
      </c>
      <c r="I67" s="68">
        <f t="shared" si="3"/>
        <v>38.251172886809925</v>
      </c>
      <c r="J67" s="25">
        <f t="shared" si="1"/>
        <v>227147.06</v>
      </c>
      <c r="K67" s="68">
        <f t="shared" si="4"/>
        <v>18.148046174755809</v>
      </c>
    </row>
    <row r="68" spans="1:11" ht="141.75" customHeight="1" x14ac:dyDescent="0.2">
      <c r="A68" s="26">
        <v>2509341</v>
      </c>
      <c r="B68" s="24" t="s">
        <v>85</v>
      </c>
      <c r="C68" s="25">
        <v>1171879.8999999999</v>
      </c>
      <c r="D68" s="25">
        <v>119576.97999999998</v>
      </c>
      <c r="E68" s="25">
        <v>190391</v>
      </c>
      <c r="F68" s="25">
        <v>110312.94</v>
      </c>
      <c r="G68" s="25"/>
      <c r="H68" s="25">
        <f t="shared" si="2"/>
        <v>110312.94</v>
      </c>
      <c r="I68" s="68">
        <f t="shared" si="3"/>
        <v>57.940207257696002</v>
      </c>
      <c r="J68" s="25">
        <f t="shared" si="1"/>
        <v>229889.91999999998</v>
      </c>
      <c r="K68" s="68">
        <f t="shared" si="4"/>
        <v>19.617191147318081</v>
      </c>
    </row>
    <row r="69" spans="1:11" ht="143.25" customHeight="1" x14ac:dyDescent="0.2">
      <c r="A69" s="26">
        <v>2509342</v>
      </c>
      <c r="B69" s="24" t="s">
        <v>86</v>
      </c>
      <c r="C69" s="25">
        <v>1316599.1399999999</v>
      </c>
      <c r="D69" s="25">
        <v>181833.44</v>
      </c>
      <c r="E69" s="25">
        <v>233311</v>
      </c>
      <c r="F69" s="25">
        <v>139074.29</v>
      </c>
      <c r="G69" s="25"/>
      <c r="H69" s="25">
        <f t="shared" si="2"/>
        <v>139074.29</v>
      </c>
      <c r="I69" s="68">
        <f t="shared" si="3"/>
        <v>59.60897257308914</v>
      </c>
      <c r="J69" s="25">
        <f t="shared" si="1"/>
        <v>320907.73</v>
      </c>
      <c r="K69" s="68">
        <f t="shared" si="4"/>
        <v>24.373989033594537</v>
      </c>
    </row>
    <row r="70" spans="1:11" ht="115.5" customHeight="1" x14ac:dyDescent="0.2">
      <c r="A70" s="26">
        <v>2509343</v>
      </c>
      <c r="B70" s="24" t="s">
        <v>87</v>
      </c>
      <c r="C70" s="25">
        <v>1570481.22</v>
      </c>
      <c r="D70" s="25">
        <v>222425.40999999997</v>
      </c>
      <c r="E70" s="25">
        <v>489041</v>
      </c>
      <c r="F70" s="25">
        <v>146264.12</v>
      </c>
      <c r="G70" s="25"/>
      <c r="H70" s="25">
        <f t="shared" si="2"/>
        <v>146264.12</v>
      </c>
      <c r="I70" s="68">
        <f t="shared" si="3"/>
        <v>29.908355332170512</v>
      </c>
      <c r="J70" s="25">
        <f t="shared" si="1"/>
        <v>368689.52999999997</v>
      </c>
      <c r="K70" s="68">
        <f t="shared" si="4"/>
        <v>23.476213870293844</v>
      </c>
    </row>
    <row r="71" spans="1:11" ht="120.75" customHeight="1" x14ac:dyDescent="0.2">
      <c r="A71" s="26">
        <v>2509351</v>
      </c>
      <c r="B71" s="24" t="s">
        <v>88</v>
      </c>
      <c r="C71" s="25">
        <v>1057267.33</v>
      </c>
      <c r="D71" s="25">
        <v>235589.79</v>
      </c>
      <c r="E71" s="25">
        <v>384491</v>
      </c>
      <c r="F71" s="25">
        <v>93472.66</v>
      </c>
      <c r="G71" s="25"/>
      <c r="H71" s="25">
        <f t="shared" ref="H71:H134" si="8">SUM(F71:G71)</f>
        <v>93472.66</v>
      </c>
      <c r="I71" s="68">
        <f t="shared" si="3"/>
        <v>24.310753697745852</v>
      </c>
      <c r="J71" s="25">
        <f t="shared" si="1"/>
        <v>329062.45</v>
      </c>
      <c r="K71" s="68">
        <f t="shared" si="4"/>
        <v>31.123864387259559</v>
      </c>
    </row>
    <row r="72" spans="1:11" ht="127.5" customHeight="1" x14ac:dyDescent="0.2">
      <c r="A72" s="26">
        <v>2509352</v>
      </c>
      <c r="B72" s="24" t="s">
        <v>89</v>
      </c>
      <c r="C72" s="25">
        <v>1097181.0900000001</v>
      </c>
      <c r="D72" s="25">
        <v>212825.84</v>
      </c>
      <c r="E72" s="25">
        <v>260103</v>
      </c>
      <c r="F72" s="25">
        <v>129126.51000000001</v>
      </c>
      <c r="G72" s="25"/>
      <c r="H72" s="25">
        <f t="shared" si="8"/>
        <v>129126.51000000001</v>
      </c>
      <c r="I72" s="68">
        <f t="shared" si="3"/>
        <v>49.64437549739911</v>
      </c>
      <c r="J72" s="25">
        <f t="shared" si="1"/>
        <v>341952.35</v>
      </c>
      <c r="K72" s="68">
        <f t="shared" si="4"/>
        <v>31.166445823451074</v>
      </c>
    </row>
    <row r="73" spans="1:11" ht="127.5" customHeight="1" x14ac:dyDescent="0.2">
      <c r="A73" s="26">
        <v>2509354</v>
      </c>
      <c r="B73" s="24" t="s">
        <v>90</v>
      </c>
      <c r="C73" s="25">
        <v>965061.62</v>
      </c>
      <c r="D73" s="25">
        <v>228732.77000000002</v>
      </c>
      <c r="E73" s="25">
        <v>212987</v>
      </c>
      <c r="F73" s="25">
        <v>93473</v>
      </c>
      <c r="G73" s="25"/>
      <c r="H73" s="25">
        <f t="shared" si="8"/>
        <v>93473</v>
      </c>
      <c r="I73" s="68">
        <f t="shared" si="3"/>
        <v>43.886716090653422</v>
      </c>
      <c r="J73" s="25">
        <f t="shared" si="1"/>
        <v>322205.77</v>
      </c>
      <c r="K73" s="68">
        <f t="shared" si="4"/>
        <v>33.387067035159887</v>
      </c>
    </row>
    <row r="74" spans="1:11" ht="120.75" customHeight="1" x14ac:dyDescent="0.2">
      <c r="A74" s="26">
        <v>2509355</v>
      </c>
      <c r="B74" s="24" t="s">
        <v>91</v>
      </c>
      <c r="C74" s="25">
        <v>1550483.62</v>
      </c>
      <c r="D74" s="25">
        <v>231475.64</v>
      </c>
      <c r="E74" s="25">
        <v>329071</v>
      </c>
      <c r="F74" s="25">
        <v>153453.91999999998</v>
      </c>
      <c r="G74" s="25"/>
      <c r="H74" s="25">
        <f t="shared" si="8"/>
        <v>153453.91999999998</v>
      </c>
      <c r="I74" s="68">
        <f t="shared" si="3"/>
        <v>46.632465334228776</v>
      </c>
      <c r="J74" s="25">
        <f t="shared" si="1"/>
        <v>384929.56</v>
      </c>
      <c r="K74" s="68">
        <f t="shared" si="4"/>
        <v>24.826418998221985</v>
      </c>
    </row>
    <row r="75" spans="1:11" ht="120.75" customHeight="1" x14ac:dyDescent="0.2">
      <c r="A75" s="26">
        <v>2509360</v>
      </c>
      <c r="B75" s="24" t="s">
        <v>92</v>
      </c>
      <c r="C75" s="25">
        <v>1112268.1399999999</v>
      </c>
      <c r="D75" s="25">
        <v>212432.97999999998</v>
      </c>
      <c r="E75" s="25">
        <v>229021</v>
      </c>
      <c r="F75" s="25">
        <v>127704.37</v>
      </c>
      <c r="G75" s="25"/>
      <c r="H75" s="25">
        <f t="shared" si="8"/>
        <v>127704.37</v>
      </c>
      <c r="I75" s="68">
        <f t="shared" si="3"/>
        <v>55.760986983726383</v>
      </c>
      <c r="J75" s="25">
        <f t="shared" si="1"/>
        <v>340137.35</v>
      </c>
      <c r="K75" s="68">
        <f t="shared" si="4"/>
        <v>30.580517212333348</v>
      </c>
    </row>
    <row r="76" spans="1:11" ht="118.5" customHeight="1" x14ac:dyDescent="0.2">
      <c r="A76" s="26">
        <v>2509361</v>
      </c>
      <c r="B76" s="24" t="s">
        <v>93</v>
      </c>
      <c r="C76" s="25">
        <v>1408427.46</v>
      </c>
      <c r="D76" s="25">
        <v>225989.71000000002</v>
      </c>
      <c r="E76" s="25">
        <v>248472</v>
      </c>
      <c r="F76" s="25">
        <v>153454</v>
      </c>
      <c r="G76" s="25"/>
      <c r="H76" s="25">
        <f t="shared" si="8"/>
        <v>153454</v>
      </c>
      <c r="I76" s="68">
        <f t="shared" si="3"/>
        <v>61.759071444669829</v>
      </c>
      <c r="J76" s="25">
        <f t="shared" si="1"/>
        <v>379443.71</v>
      </c>
      <c r="K76" s="68">
        <f t="shared" si="4"/>
        <v>26.940948027241678</v>
      </c>
    </row>
    <row r="77" spans="1:11" ht="121.5" customHeight="1" x14ac:dyDescent="0.2">
      <c r="A77" s="26">
        <v>2509366</v>
      </c>
      <c r="B77" s="24" t="s">
        <v>94</v>
      </c>
      <c r="C77" s="25">
        <v>1638745.96</v>
      </c>
      <c r="D77" s="25">
        <v>361788.06</v>
      </c>
      <c r="E77" s="25">
        <v>405586</v>
      </c>
      <c r="F77" s="25">
        <v>193752.46</v>
      </c>
      <c r="G77" s="25"/>
      <c r="H77" s="25">
        <f t="shared" si="8"/>
        <v>193752.46</v>
      </c>
      <c r="I77" s="68">
        <f t="shared" si="3"/>
        <v>47.770993081615238</v>
      </c>
      <c r="J77" s="25">
        <f t="shared" si="1"/>
        <v>555540.52</v>
      </c>
      <c r="K77" s="68">
        <f t="shared" si="4"/>
        <v>33.900344138758399</v>
      </c>
    </row>
    <row r="78" spans="1:11" ht="127.5" customHeight="1" x14ac:dyDescent="0.2">
      <c r="A78" s="26">
        <v>2509371</v>
      </c>
      <c r="B78" s="24" t="s">
        <v>95</v>
      </c>
      <c r="C78" s="25">
        <v>1696416.56</v>
      </c>
      <c r="D78" s="25">
        <v>234218.42</v>
      </c>
      <c r="E78" s="25">
        <v>401771</v>
      </c>
      <c r="F78" s="25">
        <v>153454</v>
      </c>
      <c r="G78" s="25"/>
      <c r="H78" s="25">
        <f t="shared" si="8"/>
        <v>153454</v>
      </c>
      <c r="I78" s="68">
        <f t="shared" si="3"/>
        <v>38.194394319151954</v>
      </c>
      <c r="J78" s="25">
        <f t="shared" si="1"/>
        <v>387672.42000000004</v>
      </c>
      <c r="K78" s="68">
        <f t="shared" si="4"/>
        <v>22.852430773253005</v>
      </c>
    </row>
    <row r="79" spans="1:11" ht="120.75" customHeight="1" x14ac:dyDescent="0.2">
      <c r="A79" s="26">
        <v>2509380</v>
      </c>
      <c r="B79" s="24" t="s">
        <v>96</v>
      </c>
      <c r="C79" s="25">
        <v>1358144.74</v>
      </c>
      <c r="D79" s="25">
        <v>224618.40000000002</v>
      </c>
      <c r="E79" s="25">
        <v>254771</v>
      </c>
      <c r="F79" s="25">
        <v>153453.64000000001</v>
      </c>
      <c r="G79" s="25"/>
      <c r="H79" s="25">
        <f t="shared" si="8"/>
        <v>153453.64000000001</v>
      </c>
      <c r="I79" s="68">
        <f t="shared" si="3"/>
        <v>60.23198872713143</v>
      </c>
      <c r="J79" s="25">
        <f t="shared" si="1"/>
        <v>378072.04000000004</v>
      </c>
      <c r="K79" s="68">
        <f t="shared" si="4"/>
        <v>27.837389408142172</v>
      </c>
    </row>
    <row r="80" spans="1:11" ht="115.5" customHeight="1" x14ac:dyDescent="0.2">
      <c r="A80" s="26">
        <v>2509386</v>
      </c>
      <c r="B80" s="24" t="s">
        <v>97</v>
      </c>
      <c r="C80" s="25">
        <v>1723106.54</v>
      </c>
      <c r="D80" s="25">
        <v>218311.12</v>
      </c>
      <c r="E80" s="25">
        <v>472572</v>
      </c>
      <c r="F80" s="25">
        <v>137696</v>
      </c>
      <c r="G80" s="25"/>
      <c r="H80" s="25">
        <f t="shared" si="8"/>
        <v>137696</v>
      </c>
      <c r="I80" s="68">
        <f t="shared" si="3"/>
        <v>29.137570571256866</v>
      </c>
      <c r="J80" s="25">
        <f t="shared" si="1"/>
        <v>356007.12</v>
      </c>
      <c r="K80" s="68">
        <f t="shared" si="4"/>
        <v>20.660772374527696</v>
      </c>
    </row>
    <row r="81" spans="1:11" ht="117.75" customHeight="1" x14ac:dyDescent="0.2">
      <c r="A81" s="26">
        <v>2509395</v>
      </c>
      <c r="B81" s="24" t="s">
        <v>98</v>
      </c>
      <c r="C81" s="25">
        <v>1559154.86</v>
      </c>
      <c r="D81" s="25">
        <v>262075.16999999998</v>
      </c>
      <c r="E81" s="25">
        <v>439250</v>
      </c>
      <c r="F81" s="25">
        <v>150654</v>
      </c>
      <c r="G81" s="25"/>
      <c r="H81" s="25">
        <f t="shared" si="8"/>
        <v>150654</v>
      </c>
      <c r="I81" s="68">
        <f t="shared" si="3"/>
        <v>34.298007968127493</v>
      </c>
      <c r="J81" s="25">
        <f t="shared" si="1"/>
        <v>412729.17</v>
      </c>
      <c r="K81" s="68">
        <f t="shared" si="4"/>
        <v>26.471339094565625</v>
      </c>
    </row>
    <row r="82" spans="1:11" ht="107.25" customHeight="1" x14ac:dyDescent="0.2">
      <c r="A82" s="26">
        <v>2509397</v>
      </c>
      <c r="B82" s="24" t="s">
        <v>99</v>
      </c>
      <c r="C82" s="25">
        <v>1064134.5</v>
      </c>
      <c r="D82" s="25">
        <v>200639.88</v>
      </c>
      <c r="E82" s="25">
        <v>243591</v>
      </c>
      <c r="F82" s="25">
        <v>120514.1</v>
      </c>
      <c r="G82" s="25"/>
      <c r="H82" s="25">
        <f t="shared" si="8"/>
        <v>120514.1</v>
      </c>
      <c r="I82" s="68">
        <f t="shared" si="3"/>
        <v>49.47395429223576</v>
      </c>
      <c r="J82" s="25">
        <f t="shared" si="1"/>
        <v>321153.98</v>
      </c>
      <c r="K82" s="68">
        <f t="shared" si="4"/>
        <v>30.179829711375771</v>
      </c>
    </row>
    <row r="83" spans="1:11" ht="107.25" customHeight="1" x14ac:dyDescent="0.2">
      <c r="A83" s="26">
        <v>2509403</v>
      </c>
      <c r="B83" s="24" t="s">
        <v>100</v>
      </c>
      <c r="C83" s="25">
        <v>1097498.46</v>
      </c>
      <c r="D83" s="25">
        <v>227361.26</v>
      </c>
      <c r="E83" s="25">
        <v>254364</v>
      </c>
      <c r="F83" s="25">
        <v>127747</v>
      </c>
      <c r="G83" s="25"/>
      <c r="H83" s="25">
        <f t="shared" si="8"/>
        <v>127747</v>
      </c>
      <c r="I83" s="68">
        <f t="shared" si="3"/>
        <v>50.222122627415828</v>
      </c>
      <c r="J83" s="25">
        <f t="shared" si="1"/>
        <v>355108.26</v>
      </c>
      <c r="K83" s="68">
        <f t="shared" si="4"/>
        <v>32.356151096558257</v>
      </c>
    </row>
    <row r="84" spans="1:11" ht="117" customHeight="1" x14ac:dyDescent="0.2">
      <c r="A84" s="26">
        <v>2509405</v>
      </c>
      <c r="B84" s="24" t="s">
        <v>101</v>
      </c>
      <c r="C84" s="25">
        <v>908165.32</v>
      </c>
      <c r="D84" s="25">
        <v>182383.24</v>
      </c>
      <c r="E84" s="25">
        <v>352301</v>
      </c>
      <c r="F84" s="25">
        <v>71903</v>
      </c>
      <c r="G84" s="25"/>
      <c r="H84" s="25">
        <f t="shared" si="8"/>
        <v>71903</v>
      </c>
      <c r="I84" s="68">
        <f t="shared" si="3"/>
        <v>20.409536163678219</v>
      </c>
      <c r="J84" s="25">
        <f t="shared" si="1"/>
        <v>254286.24</v>
      </c>
      <c r="K84" s="68">
        <f t="shared" si="4"/>
        <v>27.999994538439324</v>
      </c>
    </row>
    <row r="85" spans="1:11" ht="119.25" customHeight="1" x14ac:dyDescent="0.2">
      <c r="A85" s="26">
        <v>2509408</v>
      </c>
      <c r="B85" s="24" t="s">
        <v>102</v>
      </c>
      <c r="C85" s="25">
        <v>1372488.19</v>
      </c>
      <c r="D85" s="25">
        <v>248753.84</v>
      </c>
      <c r="E85" s="25">
        <v>249032</v>
      </c>
      <c r="F85" s="25">
        <v>152077</v>
      </c>
      <c r="G85" s="25"/>
      <c r="H85" s="25">
        <f t="shared" si="8"/>
        <v>152077</v>
      </c>
      <c r="I85" s="68">
        <f t="shared" si="3"/>
        <v>61.067252401297822</v>
      </c>
      <c r="J85" s="25">
        <f t="shared" si="1"/>
        <v>400830.83999999997</v>
      </c>
      <c r="K85" s="68">
        <f t="shared" si="4"/>
        <v>29.204684085478359</v>
      </c>
    </row>
    <row r="86" spans="1:11" ht="105.75" customHeight="1" x14ac:dyDescent="0.2">
      <c r="A86" s="26">
        <v>2509412</v>
      </c>
      <c r="B86" s="24" t="s">
        <v>103</v>
      </c>
      <c r="C86" s="25">
        <v>1265323.1100000001</v>
      </c>
      <c r="D86" s="25">
        <v>190062.44</v>
      </c>
      <c r="E86" s="25">
        <v>216842</v>
      </c>
      <c r="F86" s="25">
        <v>130506.01000000001</v>
      </c>
      <c r="G86" s="25"/>
      <c r="H86" s="25">
        <f t="shared" si="8"/>
        <v>130506.01000000001</v>
      </c>
      <c r="I86" s="68">
        <f t="shared" si="3"/>
        <v>60.184839652834782</v>
      </c>
      <c r="J86" s="25">
        <f t="shared" si="1"/>
        <v>320568.45</v>
      </c>
      <c r="K86" s="68">
        <f t="shared" si="4"/>
        <v>25.3349083302525</v>
      </c>
    </row>
    <row r="87" spans="1:11" ht="108.75" customHeight="1" x14ac:dyDescent="0.2">
      <c r="A87" s="26">
        <v>2509419</v>
      </c>
      <c r="B87" s="24" t="s">
        <v>104</v>
      </c>
      <c r="C87" s="25">
        <v>1233551.08</v>
      </c>
      <c r="D87" s="25">
        <v>172783.31</v>
      </c>
      <c r="E87" s="25">
        <v>189643</v>
      </c>
      <c r="F87" s="25">
        <v>114746.45999999999</v>
      </c>
      <c r="G87" s="25"/>
      <c r="H87" s="25">
        <f t="shared" si="8"/>
        <v>114746.45999999999</v>
      </c>
      <c r="I87" s="68">
        <f t="shared" si="3"/>
        <v>60.506562330273191</v>
      </c>
      <c r="J87" s="25">
        <f t="shared" si="1"/>
        <v>287529.77</v>
      </c>
      <c r="K87" s="68">
        <f t="shared" si="4"/>
        <v>23.30910933984185</v>
      </c>
    </row>
    <row r="88" spans="1:11" ht="114" customHeight="1" x14ac:dyDescent="0.2">
      <c r="A88" s="26">
        <v>2509420</v>
      </c>
      <c r="B88" s="24" t="s">
        <v>105</v>
      </c>
      <c r="C88" s="25">
        <v>654138.87</v>
      </c>
      <c r="D88" s="25">
        <v>139598.04999999999</v>
      </c>
      <c r="E88" s="25">
        <v>135246</v>
      </c>
      <c r="F88" s="25">
        <v>83228</v>
      </c>
      <c r="G88" s="25"/>
      <c r="H88" s="25">
        <f t="shared" si="8"/>
        <v>83228</v>
      </c>
      <c r="I88" s="68">
        <f t="shared" si="3"/>
        <v>61.538234032799487</v>
      </c>
      <c r="J88" s="25">
        <f t="shared" si="1"/>
        <v>222826.05</v>
      </c>
      <c r="K88" s="68">
        <f t="shared" si="4"/>
        <v>34.064028330864971</v>
      </c>
    </row>
    <row r="89" spans="1:11" ht="120" customHeight="1" x14ac:dyDescent="0.2">
      <c r="A89" s="26">
        <v>2509423</v>
      </c>
      <c r="B89" s="24" t="s">
        <v>106</v>
      </c>
      <c r="C89" s="25">
        <v>1411704.71</v>
      </c>
      <c r="D89" s="25">
        <v>279196.09999999998</v>
      </c>
      <c r="E89" s="25">
        <v>335554</v>
      </c>
      <c r="F89" s="25">
        <v>149318</v>
      </c>
      <c r="G89" s="25"/>
      <c r="H89" s="25">
        <f t="shared" si="8"/>
        <v>149318</v>
      </c>
      <c r="I89" s="68">
        <f t="shared" si="3"/>
        <v>44.498948008368252</v>
      </c>
      <c r="J89" s="25">
        <f t="shared" si="1"/>
        <v>428514.1</v>
      </c>
      <c r="K89" s="68">
        <f t="shared" si="4"/>
        <v>30.35437205561211</v>
      </c>
    </row>
    <row r="90" spans="1:11" ht="127.5" customHeight="1" x14ac:dyDescent="0.2">
      <c r="A90" s="26">
        <v>2509431</v>
      </c>
      <c r="B90" s="24" t="s">
        <v>107</v>
      </c>
      <c r="C90" s="25">
        <v>1444758.03</v>
      </c>
      <c r="D90" s="25">
        <v>203540.19</v>
      </c>
      <c r="E90" s="25">
        <v>472486</v>
      </c>
      <c r="F90" s="25">
        <v>137610.01</v>
      </c>
      <c r="G90" s="25"/>
      <c r="H90" s="25">
        <f t="shared" si="8"/>
        <v>137610.01</v>
      </c>
      <c r="I90" s="68">
        <f t="shared" si="3"/>
        <v>29.124674593532934</v>
      </c>
      <c r="J90" s="25">
        <f t="shared" si="1"/>
        <v>341150.2</v>
      </c>
      <c r="K90" s="68">
        <f t="shared" si="4"/>
        <v>23.612964449140318</v>
      </c>
    </row>
    <row r="91" spans="1:11" ht="127.5" customHeight="1" x14ac:dyDescent="0.2">
      <c r="A91" s="26">
        <v>2509436</v>
      </c>
      <c r="B91" s="24" t="s">
        <v>108</v>
      </c>
      <c r="C91" s="25">
        <v>1218850.22</v>
      </c>
      <c r="D91" s="25">
        <v>179247.75</v>
      </c>
      <c r="E91" s="25">
        <v>216799</v>
      </c>
      <c r="F91" s="25">
        <v>130463</v>
      </c>
      <c r="G91" s="25"/>
      <c r="H91" s="25">
        <f t="shared" si="8"/>
        <v>130463</v>
      </c>
      <c r="I91" s="68">
        <f t="shared" si="3"/>
        <v>60.176938085507778</v>
      </c>
      <c r="J91" s="25">
        <f t="shared" si="1"/>
        <v>309710.75</v>
      </c>
      <c r="K91" s="68">
        <f t="shared" si="4"/>
        <v>25.410074586523027</v>
      </c>
    </row>
    <row r="92" spans="1:11" ht="127.5" customHeight="1" x14ac:dyDescent="0.2">
      <c r="A92" s="26">
        <v>2509438</v>
      </c>
      <c r="B92" s="24" t="s">
        <v>109</v>
      </c>
      <c r="C92" s="25">
        <v>1298204.3999999999</v>
      </c>
      <c r="D92" s="25">
        <v>194176.44</v>
      </c>
      <c r="E92" s="25">
        <v>216842</v>
      </c>
      <c r="F92" s="25">
        <v>130506.01000000001</v>
      </c>
      <c r="G92" s="25"/>
      <c r="H92" s="25">
        <f t="shared" si="8"/>
        <v>130506.01000000001</v>
      </c>
      <c r="I92" s="68">
        <f t="shared" si="3"/>
        <v>60.184839652834782</v>
      </c>
      <c r="J92" s="25">
        <f t="shared" si="1"/>
        <v>324682.45</v>
      </c>
      <c r="K92" s="68">
        <f t="shared" si="4"/>
        <v>25.010117821199806</v>
      </c>
    </row>
    <row r="93" spans="1:11" ht="127.5" customHeight="1" x14ac:dyDescent="0.2">
      <c r="A93" s="26">
        <v>2509440</v>
      </c>
      <c r="B93" s="24" t="s">
        <v>110</v>
      </c>
      <c r="C93" s="25">
        <v>1489257.54</v>
      </c>
      <c r="D93" s="25">
        <v>205968.56999999998</v>
      </c>
      <c r="E93" s="25">
        <v>325572</v>
      </c>
      <c r="F93" s="25">
        <v>137696</v>
      </c>
      <c r="G93" s="25"/>
      <c r="H93" s="25">
        <f t="shared" si="8"/>
        <v>137696</v>
      </c>
      <c r="I93" s="68">
        <f t="shared" si="3"/>
        <v>42.293563328541772</v>
      </c>
      <c r="J93" s="25">
        <f t="shared" si="1"/>
        <v>343664.56999999995</v>
      </c>
      <c r="K93" s="68">
        <f t="shared" si="4"/>
        <v>23.076235021109913</v>
      </c>
    </row>
    <row r="94" spans="1:11" ht="145.5" customHeight="1" x14ac:dyDescent="0.2">
      <c r="A94" s="26">
        <v>2509442</v>
      </c>
      <c r="B94" s="24" t="s">
        <v>111</v>
      </c>
      <c r="C94" s="25">
        <v>1733971.76</v>
      </c>
      <c r="D94" s="25">
        <v>196919.44</v>
      </c>
      <c r="E94" s="25">
        <v>532842</v>
      </c>
      <c r="F94" s="25">
        <v>130506.01000000001</v>
      </c>
      <c r="G94" s="25"/>
      <c r="H94" s="25">
        <f t="shared" si="8"/>
        <v>130506.01000000001</v>
      </c>
      <c r="I94" s="68">
        <f t="shared" si="3"/>
        <v>24.492440535843649</v>
      </c>
      <c r="J94" s="25">
        <f t="shared" si="1"/>
        <v>327425.45</v>
      </c>
      <c r="K94" s="68">
        <f t="shared" si="4"/>
        <v>18.882974772322704</v>
      </c>
    </row>
    <row r="95" spans="1:11" ht="120" customHeight="1" x14ac:dyDescent="0.2">
      <c r="A95" s="26">
        <v>2509444</v>
      </c>
      <c r="B95" s="24" t="s">
        <v>112</v>
      </c>
      <c r="C95" s="25">
        <v>997598.92</v>
      </c>
      <c r="D95" s="25">
        <v>168669.31</v>
      </c>
      <c r="E95" s="25">
        <v>173175</v>
      </c>
      <c r="F95" s="25">
        <v>106177</v>
      </c>
      <c r="G95" s="25"/>
      <c r="H95" s="25">
        <f t="shared" si="8"/>
        <v>106177</v>
      </c>
      <c r="I95" s="68">
        <f t="shared" si="3"/>
        <v>61.311967662768872</v>
      </c>
      <c r="J95" s="25">
        <f t="shared" si="1"/>
        <v>274846.31</v>
      </c>
      <c r="K95" s="68">
        <f t="shared" si="4"/>
        <v>27.55078263316484</v>
      </c>
    </row>
    <row r="96" spans="1:11" ht="125.25" customHeight="1" x14ac:dyDescent="0.2">
      <c r="A96" s="26">
        <v>2509445</v>
      </c>
      <c r="B96" s="24" t="s">
        <v>113</v>
      </c>
      <c r="C96" s="25">
        <v>1016567.57</v>
      </c>
      <c r="D96" s="25">
        <v>168590.37</v>
      </c>
      <c r="E96" s="25">
        <v>249244</v>
      </c>
      <c r="F96" s="25">
        <v>121807</v>
      </c>
      <c r="G96" s="25"/>
      <c r="H96" s="25">
        <f t="shared" si="8"/>
        <v>121807</v>
      </c>
      <c r="I96" s="68">
        <f t="shared" si="3"/>
        <v>48.870584647975477</v>
      </c>
      <c r="J96" s="25">
        <f t="shared" si="1"/>
        <v>290397.37</v>
      </c>
      <c r="K96" s="68">
        <f t="shared" si="4"/>
        <v>28.566460171457173</v>
      </c>
    </row>
    <row r="97" spans="1:12" ht="130.5" customHeight="1" x14ac:dyDescent="0.2">
      <c r="A97" s="26">
        <v>2509446</v>
      </c>
      <c r="B97" s="24" t="s">
        <v>114</v>
      </c>
      <c r="C97" s="25">
        <v>1228467.28</v>
      </c>
      <c r="D97" s="25">
        <v>215568.56999999998</v>
      </c>
      <c r="E97" s="25">
        <v>211103</v>
      </c>
      <c r="F97" s="25">
        <v>129126.19</v>
      </c>
      <c r="G97" s="25"/>
      <c r="H97" s="25">
        <f t="shared" si="8"/>
        <v>129126.19</v>
      </c>
      <c r="I97" s="68">
        <f t="shared" si="3"/>
        <v>61.167387483834901</v>
      </c>
      <c r="J97" s="25">
        <f t="shared" si="1"/>
        <v>344694.76</v>
      </c>
      <c r="K97" s="68">
        <f t="shared" si="4"/>
        <v>28.058928846684463</v>
      </c>
    </row>
    <row r="98" spans="1:12" ht="130.5" customHeight="1" x14ac:dyDescent="0.2">
      <c r="A98" s="118">
        <v>2509447</v>
      </c>
      <c r="B98" s="24" t="s">
        <v>115</v>
      </c>
      <c r="C98" s="25">
        <v>1627416.27</v>
      </c>
      <c r="D98" s="25">
        <v>234218.71000000002</v>
      </c>
      <c r="E98" s="25">
        <v>434302</v>
      </c>
      <c r="F98" s="25">
        <v>144886.37</v>
      </c>
      <c r="G98" s="25"/>
      <c r="H98" s="25">
        <f t="shared" si="8"/>
        <v>144886.37</v>
      </c>
      <c r="I98" s="68">
        <f t="shared" si="3"/>
        <v>33.360742064277851</v>
      </c>
      <c r="J98" s="25">
        <f t="shared" si="1"/>
        <v>379105.08</v>
      </c>
      <c r="K98" s="68">
        <f t="shared" si="4"/>
        <v>23.294905365546086</v>
      </c>
    </row>
    <row r="99" spans="1:12" ht="131.25" customHeight="1" x14ac:dyDescent="0.2">
      <c r="A99" s="26">
        <v>2509449</v>
      </c>
      <c r="B99" s="24" t="s">
        <v>116</v>
      </c>
      <c r="C99" s="25">
        <v>1015782.89</v>
      </c>
      <c r="D99" s="25">
        <v>175526.31</v>
      </c>
      <c r="E99" s="25">
        <v>290019</v>
      </c>
      <c r="F99" s="25">
        <v>106177</v>
      </c>
      <c r="G99" s="25"/>
      <c r="H99" s="25">
        <f t="shared" si="8"/>
        <v>106177</v>
      </c>
      <c r="I99" s="68">
        <f t="shared" si="3"/>
        <v>36.610360010895839</v>
      </c>
      <c r="J99" s="25">
        <f t="shared" si="1"/>
        <v>281703.31</v>
      </c>
      <c r="K99" s="68">
        <f t="shared" si="4"/>
        <v>27.732629952055994</v>
      </c>
    </row>
    <row r="100" spans="1:12" ht="114" customHeight="1" x14ac:dyDescent="0.2">
      <c r="A100" s="26">
        <v>2509452</v>
      </c>
      <c r="B100" s="24" t="s">
        <v>117</v>
      </c>
      <c r="C100" s="25">
        <v>990781.34</v>
      </c>
      <c r="D100" s="25">
        <v>170040.31</v>
      </c>
      <c r="E100" s="25">
        <v>184254</v>
      </c>
      <c r="F100" s="25">
        <v>106177</v>
      </c>
      <c r="G100" s="25"/>
      <c r="H100" s="25">
        <f t="shared" si="8"/>
        <v>106177</v>
      </c>
      <c r="I100" s="68">
        <f t="shared" si="3"/>
        <v>57.625343276129691</v>
      </c>
      <c r="J100" s="25">
        <f t="shared" si="1"/>
        <v>276217.31</v>
      </c>
      <c r="K100" s="68">
        <f t="shared" si="4"/>
        <v>27.878735584584184</v>
      </c>
    </row>
    <row r="101" spans="1:12" ht="112.5" customHeight="1" x14ac:dyDescent="0.2">
      <c r="A101" s="26">
        <v>2509549</v>
      </c>
      <c r="B101" s="24" t="s">
        <v>52</v>
      </c>
      <c r="C101" s="25">
        <v>134955020</v>
      </c>
      <c r="D101" s="25">
        <v>129647766</v>
      </c>
      <c r="E101" s="25">
        <v>5265594</v>
      </c>
      <c r="F101" s="25">
        <v>5237353.9800000004</v>
      </c>
      <c r="G101" s="25"/>
      <c r="H101" s="25">
        <f t="shared" si="8"/>
        <v>5237353.9800000004</v>
      </c>
      <c r="I101" s="68">
        <f t="shared" si="3"/>
        <v>99.463687857438316</v>
      </c>
      <c r="J101" s="25">
        <f t="shared" si="1"/>
        <v>134885119.97999999</v>
      </c>
      <c r="K101" s="68">
        <f t="shared" si="4"/>
        <v>99.948204950064095</v>
      </c>
    </row>
    <row r="102" spans="1:12" ht="71.25" customHeight="1" x14ac:dyDescent="0.2">
      <c r="A102" s="26">
        <v>2520497</v>
      </c>
      <c r="B102" s="24" t="s">
        <v>120</v>
      </c>
      <c r="C102" s="99">
        <v>18981102</v>
      </c>
      <c r="D102" s="25">
        <v>17692302</v>
      </c>
      <c r="E102" s="25">
        <v>1288800</v>
      </c>
      <c r="F102" s="25">
        <v>1288800</v>
      </c>
      <c r="G102" s="25"/>
      <c r="H102" s="25">
        <f t="shared" si="8"/>
        <v>1288800</v>
      </c>
      <c r="I102" s="68">
        <f t="shared" si="3"/>
        <v>100</v>
      </c>
      <c r="J102" s="25">
        <f t="shared" si="1"/>
        <v>18981102</v>
      </c>
      <c r="K102" s="68">
        <f t="shared" si="4"/>
        <v>100</v>
      </c>
    </row>
    <row r="103" spans="1:12" ht="114" customHeight="1" x14ac:dyDescent="0.2">
      <c r="A103" s="118">
        <v>2540498</v>
      </c>
      <c r="B103" s="24" t="s">
        <v>133</v>
      </c>
      <c r="C103" s="99">
        <v>196630374.69</v>
      </c>
      <c r="D103" s="25">
        <v>0</v>
      </c>
      <c r="E103" s="25">
        <v>190442281</v>
      </c>
      <c r="F103" s="25">
        <v>182276090.69999999</v>
      </c>
      <c r="G103" s="25"/>
      <c r="H103" s="25">
        <f t="shared" si="8"/>
        <v>182276090.69999999</v>
      </c>
      <c r="I103" s="68">
        <f t="shared" si="3"/>
        <v>95.711986720007829</v>
      </c>
      <c r="J103" s="25">
        <f t="shared" ref="J103:J148" si="9">SUM(D103+H103)</f>
        <v>182276090.69999999</v>
      </c>
      <c r="K103" s="68">
        <f t="shared" si="4"/>
        <v>92.699864396520411</v>
      </c>
    </row>
    <row r="104" spans="1:12" s="51" customFormat="1" ht="33.75" customHeight="1" x14ac:dyDescent="0.2">
      <c r="A104" s="82"/>
      <c r="B104" s="80" t="s">
        <v>261</v>
      </c>
      <c r="C104" s="87"/>
      <c r="D104" s="57">
        <f>SUM(D105:D107)</f>
        <v>325431.62</v>
      </c>
      <c r="E104" s="57">
        <f>SUM(E105:E107)</f>
        <v>2373859</v>
      </c>
      <c r="F104" s="57">
        <f t="shared" ref="F104:G104" si="10">SUM(F105:F107)</f>
        <v>1375431.4</v>
      </c>
      <c r="G104" s="57">
        <f>SUM(G105:G107)</f>
        <v>777688.32</v>
      </c>
      <c r="H104" s="57">
        <f t="shared" si="8"/>
        <v>2153119.7199999997</v>
      </c>
      <c r="I104" s="69">
        <f t="shared" ref="I104:I148" si="11">H104/E104%</f>
        <v>90.701247209712108</v>
      </c>
      <c r="J104" s="28">
        <f t="shared" si="9"/>
        <v>2478551.34</v>
      </c>
      <c r="K104" s="80"/>
      <c r="L104" s="116"/>
    </row>
    <row r="105" spans="1:12" ht="44.25" customHeight="1" x14ac:dyDescent="0.2">
      <c r="A105" s="118">
        <v>2271925</v>
      </c>
      <c r="B105" s="24" t="s">
        <v>320</v>
      </c>
      <c r="C105" s="99"/>
      <c r="D105" s="99">
        <v>325431.62</v>
      </c>
      <c r="E105" s="99">
        <v>24568</v>
      </c>
      <c r="F105" s="99">
        <v>24484.400000000001</v>
      </c>
      <c r="G105" s="99"/>
      <c r="H105" s="99">
        <f t="shared" si="8"/>
        <v>24484.400000000001</v>
      </c>
      <c r="I105" s="68">
        <f t="shared" ref="I105" si="12">H105/E105%</f>
        <v>99.659719960924789</v>
      </c>
      <c r="J105" s="25">
        <f t="shared" ref="J105" si="13">SUM(D105+H105)</f>
        <v>349916.02</v>
      </c>
      <c r="K105" s="68"/>
    </row>
    <row r="106" spans="1:12" ht="114" customHeight="1" x14ac:dyDescent="0.2">
      <c r="A106" s="118">
        <v>2553686</v>
      </c>
      <c r="B106" s="24" t="s">
        <v>262</v>
      </c>
      <c r="C106" s="99">
        <v>2290674.4500000002</v>
      </c>
      <c r="D106" s="99">
        <v>0</v>
      </c>
      <c r="E106" s="99">
        <v>2290674</v>
      </c>
      <c r="F106" s="99">
        <v>1350947</v>
      </c>
      <c r="G106" s="99">
        <v>736878.32</v>
      </c>
      <c r="H106" s="99">
        <f t="shared" si="8"/>
        <v>2087825.3199999998</v>
      </c>
      <c r="I106" s="68">
        <f t="shared" si="11"/>
        <v>91.14458539277085</v>
      </c>
      <c r="J106" s="25">
        <f t="shared" si="9"/>
        <v>2087825.3199999998</v>
      </c>
      <c r="K106" s="68">
        <f>J106/C106%</f>
        <v>91.14456748753625</v>
      </c>
    </row>
    <row r="107" spans="1:12" ht="114" customHeight="1" x14ac:dyDescent="0.2">
      <c r="A107" s="118">
        <v>2567830</v>
      </c>
      <c r="B107" s="113" t="s">
        <v>321</v>
      </c>
      <c r="C107" s="99">
        <v>58617</v>
      </c>
      <c r="D107" s="99">
        <v>0</v>
      </c>
      <c r="E107" s="99">
        <v>58617</v>
      </c>
      <c r="F107" s="99"/>
      <c r="G107" s="99">
        <v>40810</v>
      </c>
      <c r="H107" s="99">
        <f t="shared" si="8"/>
        <v>40810</v>
      </c>
      <c r="I107" s="68">
        <f t="shared" ref="I107" si="14">H107/E107%</f>
        <v>69.62144087892591</v>
      </c>
      <c r="J107" s="25">
        <f t="shared" ref="J107" si="15">SUM(D107+H107)</f>
        <v>40810</v>
      </c>
      <c r="K107" s="68">
        <f>J107/C107%</f>
        <v>69.62144087892591</v>
      </c>
    </row>
    <row r="108" spans="1:12" s="51" customFormat="1" ht="33.75" customHeight="1" x14ac:dyDescent="0.2">
      <c r="A108" s="82"/>
      <c r="B108" s="80" t="s">
        <v>214</v>
      </c>
      <c r="C108" s="87"/>
      <c r="D108" s="57">
        <f>SUM(D109:D112)</f>
        <v>1402496.23</v>
      </c>
      <c r="E108" s="57">
        <f>SUM(E109:E112)</f>
        <v>2004397</v>
      </c>
      <c r="F108" s="57">
        <f t="shared" ref="F108:G108" si="16">SUM(F109:F112)</f>
        <v>795301</v>
      </c>
      <c r="G108" s="57">
        <f t="shared" si="16"/>
        <v>802367.4</v>
      </c>
      <c r="H108" s="57">
        <f t="shared" si="8"/>
        <v>1597668.4</v>
      </c>
      <c r="I108" s="69">
        <f t="shared" si="11"/>
        <v>79.708181562834099</v>
      </c>
      <c r="J108" s="28">
        <f t="shared" si="9"/>
        <v>3000164.63</v>
      </c>
      <c r="K108" s="80"/>
      <c r="L108" s="116"/>
    </row>
    <row r="109" spans="1:12" ht="180" customHeight="1" x14ac:dyDescent="0.2">
      <c r="A109" s="118">
        <v>2467261</v>
      </c>
      <c r="B109" s="24" t="s">
        <v>215</v>
      </c>
      <c r="C109" s="25">
        <v>1487393.23</v>
      </c>
      <c r="D109" s="25">
        <v>1200393.23</v>
      </c>
      <c r="E109" s="25">
        <v>287000</v>
      </c>
      <c r="F109" s="25">
        <v>61795</v>
      </c>
      <c r="G109" s="25"/>
      <c r="H109" s="25">
        <f t="shared" si="8"/>
        <v>61795</v>
      </c>
      <c r="I109" s="68">
        <f t="shared" si="11"/>
        <v>21.531358885017422</v>
      </c>
      <c r="J109" s="25">
        <f t="shared" si="9"/>
        <v>1262188.23</v>
      </c>
      <c r="K109" s="68">
        <f>J109/C109%</f>
        <v>84.859081280072786</v>
      </c>
    </row>
    <row r="110" spans="1:12" ht="82.5" customHeight="1" x14ac:dyDescent="0.2">
      <c r="A110" s="118">
        <v>2470042</v>
      </c>
      <c r="B110" s="24" t="s">
        <v>263</v>
      </c>
      <c r="C110" s="25">
        <v>389250</v>
      </c>
      <c r="D110" s="25">
        <v>0</v>
      </c>
      <c r="E110" s="25">
        <v>393448</v>
      </c>
      <c r="F110" s="25">
        <v>389250</v>
      </c>
      <c r="G110" s="25"/>
      <c r="H110" s="25">
        <f t="shared" si="8"/>
        <v>389250</v>
      </c>
      <c r="I110" s="68">
        <f t="shared" si="11"/>
        <v>98.93302291535349</v>
      </c>
      <c r="J110" s="25">
        <f t="shared" si="9"/>
        <v>389250</v>
      </c>
      <c r="K110" s="68">
        <f>J110/C110%</f>
        <v>100</v>
      </c>
    </row>
    <row r="111" spans="1:12" ht="111" customHeight="1" x14ac:dyDescent="0.2">
      <c r="A111" s="118">
        <v>2481767</v>
      </c>
      <c r="B111" s="24" t="s">
        <v>226</v>
      </c>
      <c r="C111" s="25">
        <v>1524500</v>
      </c>
      <c r="D111" s="25">
        <v>202103</v>
      </c>
      <c r="E111" s="25">
        <v>1267449</v>
      </c>
      <c r="F111" s="25">
        <v>344256</v>
      </c>
      <c r="G111" s="25">
        <v>750193</v>
      </c>
      <c r="H111" s="25">
        <f t="shared" si="8"/>
        <v>1094449</v>
      </c>
      <c r="I111" s="68">
        <f t="shared" si="11"/>
        <v>86.35053560340495</v>
      </c>
      <c r="J111" s="25">
        <f t="shared" si="9"/>
        <v>1296552</v>
      </c>
      <c r="K111" s="68">
        <f>J111/C111%</f>
        <v>85.04768776648082</v>
      </c>
    </row>
    <row r="112" spans="1:12" ht="111" customHeight="1" x14ac:dyDescent="0.2">
      <c r="A112" s="118">
        <v>2567854</v>
      </c>
      <c r="B112" s="24" t="s">
        <v>322</v>
      </c>
      <c r="C112" s="25">
        <v>56500</v>
      </c>
      <c r="D112" s="25">
        <v>0</v>
      </c>
      <c r="E112" s="25">
        <v>56500</v>
      </c>
      <c r="F112" s="25"/>
      <c r="G112" s="25">
        <v>52174.400000000001</v>
      </c>
      <c r="H112" s="25">
        <f t="shared" si="8"/>
        <v>52174.400000000001</v>
      </c>
      <c r="I112" s="68">
        <f t="shared" ref="I112" si="17">H112/E112%</f>
        <v>92.344070796460173</v>
      </c>
      <c r="J112" s="25">
        <f t="shared" ref="J112" si="18">SUM(D112+H112)</f>
        <v>52174.400000000001</v>
      </c>
      <c r="K112" s="68">
        <f>J112/C112%</f>
        <v>92.344070796460173</v>
      </c>
    </row>
    <row r="113" spans="1:12" ht="28.5" customHeight="1" x14ac:dyDescent="0.2">
      <c r="A113" s="29"/>
      <c r="B113" s="81" t="s">
        <v>186</v>
      </c>
      <c r="C113" s="27"/>
      <c r="D113" s="27">
        <f>SUM(D114:D115)</f>
        <v>932620.37</v>
      </c>
      <c r="E113" s="27">
        <f>SUM(E114:E115)</f>
        <v>1934333</v>
      </c>
      <c r="F113" s="27">
        <f t="shared" ref="F113:G113" si="19">SUM(F114:F115)</f>
        <v>1697860</v>
      </c>
      <c r="G113" s="27">
        <f t="shared" si="19"/>
        <v>95150</v>
      </c>
      <c r="H113" s="27">
        <f t="shared" si="8"/>
        <v>1793010</v>
      </c>
      <c r="I113" s="69">
        <f t="shared" si="11"/>
        <v>92.693967377902354</v>
      </c>
      <c r="J113" s="28">
        <f t="shared" si="9"/>
        <v>2725630.37</v>
      </c>
      <c r="K113" s="64"/>
      <c r="L113" s="117"/>
    </row>
    <row r="114" spans="1:12" ht="114.75" customHeight="1" x14ac:dyDescent="0.2">
      <c r="A114" s="118">
        <v>2481822</v>
      </c>
      <c r="B114" s="24" t="s">
        <v>187</v>
      </c>
      <c r="C114" s="99">
        <v>2674480.37</v>
      </c>
      <c r="D114" s="25">
        <v>932620.37</v>
      </c>
      <c r="E114" s="25">
        <v>1855183</v>
      </c>
      <c r="F114" s="25">
        <v>1697860</v>
      </c>
      <c r="G114" s="25">
        <v>16000</v>
      </c>
      <c r="H114" s="25">
        <f t="shared" si="8"/>
        <v>1713860</v>
      </c>
      <c r="I114" s="68">
        <f t="shared" si="11"/>
        <v>92.382260941373431</v>
      </c>
      <c r="J114" s="25">
        <f t="shared" si="9"/>
        <v>2646480.37</v>
      </c>
      <c r="K114" s="68">
        <f>J114/C114%</f>
        <v>98.953067657026779</v>
      </c>
    </row>
    <row r="115" spans="1:12" ht="114.75" customHeight="1" x14ac:dyDescent="0.2">
      <c r="A115" s="118">
        <v>2567675</v>
      </c>
      <c r="B115" s="24" t="s">
        <v>323</v>
      </c>
      <c r="C115" s="99">
        <v>79150</v>
      </c>
      <c r="D115" s="25">
        <v>0</v>
      </c>
      <c r="E115" s="25">
        <v>79150</v>
      </c>
      <c r="F115" s="25"/>
      <c r="G115" s="25">
        <v>79150</v>
      </c>
      <c r="H115" s="25">
        <f t="shared" si="8"/>
        <v>79150</v>
      </c>
      <c r="I115" s="68">
        <f t="shared" si="11"/>
        <v>100</v>
      </c>
      <c r="J115" s="25">
        <f t="shared" si="9"/>
        <v>79150</v>
      </c>
      <c r="K115" s="68">
        <f>J115/C115%</f>
        <v>100</v>
      </c>
    </row>
    <row r="116" spans="1:12" ht="28.5" customHeight="1" x14ac:dyDescent="0.2">
      <c r="A116" s="29"/>
      <c r="B116" s="81" t="s">
        <v>264</v>
      </c>
      <c r="C116" s="27"/>
      <c r="D116" s="27">
        <f>SUM(D117:D118)</f>
        <v>39300</v>
      </c>
      <c r="E116" s="27">
        <f>SUM(E117:E118)</f>
        <v>1134324</v>
      </c>
      <c r="F116" s="27">
        <f t="shared" ref="F116:G116" si="20">SUM(F117:F118)</f>
        <v>293965</v>
      </c>
      <c r="G116" s="27">
        <f t="shared" si="20"/>
        <v>757720</v>
      </c>
      <c r="H116" s="27">
        <f t="shared" si="8"/>
        <v>1051685</v>
      </c>
      <c r="I116" s="69">
        <f t="shared" si="11"/>
        <v>92.714691745920916</v>
      </c>
      <c r="J116" s="28">
        <f t="shared" si="9"/>
        <v>1090985</v>
      </c>
      <c r="K116" s="64"/>
      <c r="L116" s="117"/>
    </row>
    <row r="117" spans="1:12" ht="99" customHeight="1" x14ac:dyDescent="0.2">
      <c r="A117" s="118">
        <v>2462605</v>
      </c>
      <c r="B117" s="24" t="s">
        <v>265</v>
      </c>
      <c r="C117" s="25">
        <v>532636.43000000005</v>
      </c>
      <c r="D117" s="25">
        <v>20000</v>
      </c>
      <c r="E117" s="25">
        <v>512637</v>
      </c>
      <c r="F117" s="25">
        <v>134581</v>
      </c>
      <c r="G117" s="25">
        <v>350823</v>
      </c>
      <c r="H117" s="25">
        <f t="shared" si="8"/>
        <v>485404</v>
      </c>
      <c r="I117" s="68">
        <f t="shared" si="11"/>
        <v>94.687663980555442</v>
      </c>
      <c r="J117" s="25">
        <f t="shared" si="9"/>
        <v>505404</v>
      </c>
      <c r="K117" s="68">
        <f>J117/C117%</f>
        <v>94.887238561583175</v>
      </c>
    </row>
    <row r="118" spans="1:12" ht="110.25" customHeight="1" x14ac:dyDescent="0.2">
      <c r="A118" s="118">
        <v>2462677</v>
      </c>
      <c r="B118" s="24" t="s">
        <v>266</v>
      </c>
      <c r="C118" s="25">
        <v>640986.64</v>
      </c>
      <c r="D118" s="25">
        <v>19300</v>
      </c>
      <c r="E118" s="25">
        <v>621687</v>
      </c>
      <c r="F118" s="25">
        <v>159384</v>
      </c>
      <c r="G118" s="25">
        <v>406897</v>
      </c>
      <c r="H118" s="25">
        <f t="shared" si="8"/>
        <v>566281</v>
      </c>
      <c r="I118" s="68">
        <f t="shared" si="11"/>
        <v>91.087798200702281</v>
      </c>
      <c r="J118" s="25">
        <f t="shared" si="9"/>
        <v>585581</v>
      </c>
      <c r="K118" s="68">
        <f>J118/C118%</f>
        <v>91.356194257028505</v>
      </c>
    </row>
    <row r="119" spans="1:12" ht="28.5" customHeight="1" x14ac:dyDescent="0.2">
      <c r="A119" s="29"/>
      <c r="B119" s="81" t="s">
        <v>267</v>
      </c>
      <c r="C119" s="27"/>
      <c r="D119" s="27">
        <f>SUM(D120:D122)</f>
        <v>3363479.1900000004</v>
      </c>
      <c r="E119" s="27">
        <f>SUM(E120:E122)</f>
        <v>405307</v>
      </c>
      <c r="F119" s="27">
        <f t="shared" ref="F119:G119" si="21">SUM(F120:F122)</f>
        <v>8475</v>
      </c>
      <c r="G119" s="27">
        <f t="shared" si="21"/>
        <v>313451.14</v>
      </c>
      <c r="H119" s="27">
        <f t="shared" si="8"/>
        <v>321926.14</v>
      </c>
      <c r="I119" s="69">
        <f t="shared" si="11"/>
        <v>79.427727623751878</v>
      </c>
      <c r="J119" s="28">
        <f t="shared" si="9"/>
        <v>3685405.3300000005</v>
      </c>
      <c r="K119" s="64"/>
      <c r="L119" s="117"/>
    </row>
    <row r="120" spans="1:12" ht="72" x14ac:dyDescent="0.2">
      <c r="A120" s="118">
        <v>2414546</v>
      </c>
      <c r="B120" s="24" t="s">
        <v>268</v>
      </c>
      <c r="C120" s="25">
        <v>1271611.2</v>
      </c>
      <c r="D120" s="25">
        <v>1263136.2</v>
      </c>
      <c r="E120" s="25">
        <v>32495</v>
      </c>
      <c r="F120" s="25">
        <v>8475</v>
      </c>
      <c r="G120" s="25"/>
      <c r="H120" s="25">
        <f t="shared" si="8"/>
        <v>8475</v>
      </c>
      <c r="I120" s="68">
        <f t="shared" si="11"/>
        <v>26.080935528542852</v>
      </c>
      <c r="J120" s="25">
        <f t="shared" si="9"/>
        <v>1271611.2</v>
      </c>
      <c r="K120" s="68">
        <f>J120/C120%</f>
        <v>100</v>
      </c>
    </row>
    <row r="121" spans="1:12" ht="182.25" customHeight="1" x14ac:dyDescent="0.2">
      <c r="A121" s="118">
        <v>2426525</v>
      </c>
      <c r="B121" s="24" t="s">
        <v>269</v>
      </c>
      <c r="C121" s="25">
        <v>2519155</v>
      </c>
      <c r="D121" s="25">
        <v>2100342.9900000002</v>
      </c>
      <c r="E121" s="25">
        <v>288812</v>
      </c>
      <c r="F121" s="25">
        <v>0</v>
      </c>
      <c r="G121" s="25">
        <v>282460.5</v>
      </c>
      <c r="H121" s="25">
        <f t="shared" si="8"/>
        <v>282460.5</v>
      </c>
      <c r="I121" s="68">
        <f t="shared" si="11"/>
        <v>97.800818525546035</v>
      </c>
      <c r="J121" s="25">
        <f t="shared" si="9"/>
        <v>2382803.4900000002</v>
      </c>
      <c r="K121" s="68">
        <f>J121/C121%</f>
        <v>94.587410858005967</v>
      </c>
    </row>
    <row r="122" spans="1:12" ht="102" customHeight="1" x14ac:dyDescent="0.2">
      <c r="A122" s="118">
        <v>2567663</v>
      </c>
      <c r="B122" s="24" t="s">
        <v>324</v>
      </c>
      <c r="C122" s="25">
        <v>84000</v>
      </c>
      <c r="D122" s="25">
        <v>0</v>
      </c>
      <c r="E122" s="25">
        <v>84000</v>
      </c>
      <c r="F122" s="25"/>
      <c r="G122" s="25">
        <v>30990.639999999999</v>
      </c>
      <c r="H122" s="25">
        <f t="shared" si="8"/>
        <v>30990.639999999999</v>
      </c>
      <c r="I122" s="68">
        <f t="shared" si="11"/>
        <v>36.893619047619048</v>
      </c>
      <c r="J122" s="25">
        <f t="shared" si="9"/>
        <v>30990.639999999999</v>
      </c>
      <c r="K122" s="68">
        <f>J122/C122%</f>
        <v>36.893619047619048</v>
      </c>
    </row>
    <row r="123" spans="1:12" ht="28.5" customHeight="1" x14ac:dyDescent="0.2">
      <c r="A123" s="29"/>
      <c r="B123" s="81" t="s">
        <v>227</v>
      </c>
      <c r="C123" s="27"/>
      <c r="D123" s="27">
        <f>SUM(D124:D126)</f>
        <v>643093.90999999992</v>
      </c>
      <c r="E123" s="27">
        <f>SUM(E124:E126)</f>
        <v>1312009</v>
      </c>
      <c r="F123" s="27">
        <f t="shared" ref="F123:G123" si="22">SUM(F124:F126)</f>
        <v>0</v>
      </c>
      <c r="G123" s="27">
        <f t="shared" si="22"/>
        <v>981917</v>
      </c>
      <c r="H123" s="27">
        <f t="shared" si="8"/>
        <v>981917</v>
      </c>
      <c r="I123" s="69">
        <f t="shared" si="11"/>
        <v>74.840721367002814</v>
      </c>
      <c r="J123" s="28">
        <f t="shared" si="9"/>
        <v>1625010.91</v>
      </c>
      <c r="K123" s="64"/>
      <c r="L123" s="117"/>
    </row>
    <row r="124" spans="1:12" ht="187.5" customHeight="1" x14ac:dyDescent="0.2">
      <c r="A124" s="118">
        <v>2467269</v>
      </c>
      <c r="B124" s="24" t="s">
        <v>228</v>
      </c>
      <c r="C124" s="25">
        <v>1004604</v>
      </c>
      <c r="D124" s="25">
        <v>479908.8</v>
      </c>
      <c r="E124" s="25">
        <v>524695</v>
      </c>
      <c r="F124" s="25">
        <v>0</v>
      </c>
      <c r="G124" s="25">
        <v>486900</v>
      </c>
      <c r="H124" s="25">
        <f t="shared" si="8"/>
        <v>486900</v>
      </c>
      <c r="I124" s="68">
        <f t="shared" si="11"/>
        <v>92.796767645965758</v>
      </c>
      <c r="J124" s="25">
        <f t="shared" si="9"/>
        <v>966808.8</v>
      </c>
      <c r="K124" s="68">
        <f>J124/C124%</f>
        <v>96.237801163443507</v>
      </c>
    </row>
    <row r="125" spans="1:12" ht="114" customHeight="1" x14ac:dyDescent="0.2">
      <c r="A125" s="118">
        <v>2525356</v>
      </c>
      <c r="B125" s="24" t="s">
        <v>270</v>
      </c>
      <c r="C125" s="25">
        <v>950527.2</v>
      </c>
      <c r="D125" s="25">
        <v>163185.10999999999</v>
      </c>
      <c r="E125" s="25">
        <v>279370</v>
      </c>
      <c r="F125" s="25">
        <v>0</v>
      </c>
      <c r="G125" s="25">
        <v>219010</v>
      </c>
      <c r="H125" s="25">
        <f t="shared" si="8"/>
        <v>219010</v>
      </c>
      <c r="I125" s="68">
        <f t="shared" si="11"/>
        <v>78.394244192289804</v>
      </c>
      <c r="J125" s="25">
        <f t="shared" si="9"/>
        <v>382195.11</v>
      </c>
      <c r="K125" s="68">
        <f>J125/C125%</f>
        <v>40.208750470265343</v>
      </c>
    </row>
    <row r="126" spans="1:12" ht="114" customHeight="1" x14ac:dyDescent="0.2">
      <c r="A126" s="118">
        <v>2567825</v>
      </c>
      <c r="B126" s="24" t="s">
        <v>325</v>
      </c>
      <c r="C126" s="25">
        <v>507944</v>
      </c>
      <c r="D126" s="25">
        <v>0</v>
      </c>
      <c r="E126" s="25">
        <v>507944</v>
      </c>
      <c r="F126" s="25"/>
      <c r="G126" s="25">
        <v>276007</v>
      </c>
      <c r="H126" s="25">
        <f t="shared" si="8"/>
        <v>276007</v>
      </c>
      <c r="I126" s="68">
        <f t="shared" ref="I126" si="23">H126/E126%</f>
        <v>54.338076638369586</v>
      </c>
      <c r="J126" s="25">
        <f t="shared" ref="J126" si="24">SUM(D126+H126)</f>
        <v>276007</v>
      </c>
      <c r="K126" s="68">
        <f>J126/C126%</f>
        <v>54.338076638369586</v>
      </c>
    </row>
    <row r="127" spans="1:12" ht="28.5" customHeight="1" x14ac:dyDescent="0.2">
      <c r="A127" s="29"/>
      <c r="B127" s="81" t="s">
        <v>285</v>
      </c>
      <c r="C127" s="27"/>
      <c r="D127" s="28">
        <f>SUM(D128:D130)</f>
        <v>0</v>
      </c>
      <c r="E127" s="28">
        <f>SUM(E128:E130)</f>
        <v>2926101</v>
      </c>
      <c r="F127" s="28">
        <f t="shared" ref="F127:G127" si="25">SUM(F128:F130)</f>
        <v>2582832</v>
      </c>
      <c r="G127" s="28">
        <f t="shared" si="25"/>
        <v>343269</v>
      </c>
      <c r="H127" s="28">
        <f t="shared" si="8"/>
        <v>2926101</v>
      </c>
      <c r="I127" s="69">
        <f t="shared" si="11"/>
        <v>100</v>
      </c>
      <c r="J127" s="28">
        <f t="shared" si="9"/>
        <v>2926101</v>
      </c>
      <c r="K127" s="64"/>
      <c r="L127" s="117"/>
    </row>
    <row r="128" spans="1:12" ht="114" customHeight="1" x14ac:dyDescent="0.2">
      <c r="A128" s="118">
        <v>2512419</v>
      </c>
      <c r="B128" s="24" t="s">
        <v>286</v>
      </c>
      <c r="C128" s="25">
        <v>1964352</v>
      </c>
      <c r="D128" s="25">
        <v>0</v>
      </c>
      <c r="E128" s="25">
        <v>1964352</v>
      </c>
      <c r="F128" s="25">
        <v>1888992</v>
      </c>
      <c r="G128" s="25">
        <v>75360</v>
      </c>
      <c r="H128" s="25">
        <f t="shared" si="8"/>
        <v>1964352</v>
      </c>
      <c r="I128" s="68">
        <f t="shared" si="11"/>
        <v>100</v>
      </c>
      <c r="J128" s="25">
        <f t="shared" si="9"/>
        <v>1964352</v>
      </c>
      <c r="K128" s="68">
        <f>J128/C128%</f>
        <v>100</v>
      </c>
    </row>
    <row r="129" spans="1:12" ht="114" customHeight="1" x14ac:dyDescent="0.2">
      <c r="A129" s="118">
        <v>2557899</v>
      </c>
      <c r="B129" s="24" t="s">
        <v>287</v>
      </c>
      <c r="C129" s="25">
        <v>726590</v>
      </c>
      <c r="D129" s="25">
        <v>0</v>
      </c>
      <c r="E129" s="25">
        <v>726590</v>
      </c>
      <c r="F129" s="25">
        <v>693840</v>
      </c>
      <c r="G129" s="25">
        <v>32750</v>
      </c>
      <c r="H129" s="25">
        <f t="shared" si="8"/>
        <v>726590</v>
      </c>
      <c r="I129" s="68">
        <f t="shared" si="11"/>
        <v>100</v>
      </c>
      <c r="J129" s="25">
        <f t="shared" si="9"/>
        <v>726590</v>
      </c>
      <c r="K129" s="68">
        <f>J129/C129%</f>
        <v>100</v>
      </c>
    </row>
    <row r="130" spans="1:12" ht="114" customHeight="1" x14ac:dyDescent="0.2">
      <c r="A130" s="118">
        <v>2567852</v>
      </c>
      <c r="B130" s="24" t="s">
        <v>326</v>
      </c>
      <c r="C130" s="25">
        <v>235159</v>
      </c>
      <c r="D130" s="25">
        <v>0</v>
      </c>
      <c r="E130" s="25">
        <v>235159</v>
      </c>
      <c r="F130" s="25"/>
      <c r="G130" s="25">
        <v>235159</v>
      </c>
      <c r="H130" s="25">
        <f t="shared" si="8"/>
        <v>235159</v>
      </c>
      <c r="I130" s="68">
        <f t="shared" si="11"/>
        <v>100</v>
      </c>
      <c r="J130" s="25">
        <f t="shared" si="9"/>
        <v>235159</v>
      </c>
      <c r="K130" s="68">
        <f>J130/C130%</f>
        <v>100</v>
      </c>
    </row>
    <row r="131" spans="1:12" ht="28.5" customHeight="1" x14ac:dyDescent="0.2">
      <c r="A131" s="29"/>
      <c r="B131" s="81" t="s">
        <v>327</v>
      </c>
      <c r="C131" s="27"/>
      <c r="D131" s="28">
        <f>D132</f>
        <v>0</v>
      </c>
      <c r="E131" s="28">
        <f>E132</f>
        <v>68775</v>
      </c>
      <c r="F131" s="28">
        <f t="shared" ref="F131:G131" si="26">F132</f>
        <v>0</v>
      </c>
      <c r="G131" s="28">
        <f t="shared" si="26"/>
        <v>68775</v>
      </c>
      <c r="H131" s="28">
        <f t="shared" si="8"/>
        <v>68775</v>
      </c>
      <c r="I131" s="69">
        <f t="shared" ref="I131" si="27">H131/E131%</f>
        <v>100</v>
      </c>
      <c r="J131" s="28">
        <f t="shared" ref="J131" si="28">SUM(D131+H131)</f>
        <v>68775</v>
      </c>
      <c r="K131" s="64"/>
      <c r="L131" s="117"/>
    </row>
    <row r="132" spans="1:12" ht="114" customHeight="1" x14ac:dyDescent="0.2">
      <c r="A132" s="118">
        <v>2568341</v>
      </c>
      <c r="B132" s="24" t="s">
        <v>328</v>
      </c>
      <c r="C132" s="25">
        <v>68775</v>
      </c>
      <c r="D132" s="25">
        <v>0</v>
      </c>
      <c r="E132" s="25">
        <v>68775</v>
      </c>
      <c r="F132" s="25"/>
      <c r="G132" s="25">
        <v>68775</v>
      </c>
      <c r="H132" s="25">
        <f t="shared" si="8"/>
        <v>68775</v>
      </c>
      <c r="I132" s="68">
        <f t="shared" ref="I132:I133" si="29">H132/E132%</f>
        <v>100</v>
      </c>
      <c r="J132" s="25">
        <f t="shared" ref="J132:J133" si="30">SUM(D132+H132)</f>
        <v>68775</v>
      </c>
      <c r="K132" s="68">
        <f>J132/C132%</f>
        <v>100</v>
      </c>
    </row>
    <row r="133" spans="1:12" ht="28.5" customHeight="1" x14ac:dyDescent="0.2">
      <c r="A133" s="29"/>
      <c r="B133" s="81" t="s">
        <v>329</v>
      </c>
      <c r="C133" s="27"/>
      <c r="D133" s="28">
        <f>D134</f>
        <v>0</v>
      </c>
      <c r="E133" s="28">
        <f>E134</f>
        <v>399454</v>
      </c>
      <c r="F133" s="28">
        <f t="shared" ref="F133:G133" si="31">F134</f>
        <v>0</v>
      </c>
      <c r="G133" s="28">
        <f t="shared" si="31"/>
        <v>146946</v>
      </c>
      <c r="H133" s="28">
        <f t="shared" si="8"/>
        <v>146946</v>
      </c>
      <c r="I133" s="69">
        <f t="shared" si="29"/>
        <v>36.786713864424939</v>
      </c>
      <c r="J133" s="28">
        <f t="shared" si="30"/>
        <v>146946</v>
      </c>
      <c r="K133" s="64"/>
      <c r="L133" s="117"/>
    </row>
    <row r="134" spans="1:12" ht="114" customHeight="1" x14ac:dyDescent="0.2">
      <c r="A134" s="118">
        <v>2567809</v>
      </c>
      <c r="B134" s="24" t="s">
        <v>330</v>
      </c>
      <c r="C134" s="25">
        <v>399453.88</v>
      </c>
      <c r="D134" s="25">
        <v>0</v>
      </c>
      <c r="E134" s="25">
        <v>399454</v>
      </c>
      <c r="F134" s="25"/>
      <c r="G134" s="25">
        <v>146946</v>
      </c>
      <c r="H134" s="25">
        <f t="shared" si="8"/>
        <v>146946</v>
      </c>
      <c r="I134" s="68">
        <f t="shared" ref="I134" si="32">H134/E134%</f>
        <v>36.786713864424939</v>
      </c>
      <c r="J134" s="25">
        <f t="shared" ref="J134" si="33">SUM(D134+H134)</f>
        <v>146946</v>
      </c>
      <c r="K134" s="68">
        <f>J134/C134%</f>
        <v>36.786724915527167</v>
      </c>
    </row>
    <row r="135" spans="1:12" ht="28.5" customHeight="1" x14ac:dyDescent="0.2">
      <c r="A135" s="29"/>
      <c r="B135" s="81" t="s">
        <v>203</v>
      </c>
      <c r="C135" s="27"/>
      <c r="D135" s="28">
        <f>SUM(D136:D140)</f>
        <v>0</v>
      </c>
      <c r="E135" s="28">
        <f>SUM(E136:E140)</f>
        <v>5824411</v>
      </c>
      <c r="F135" s="28">
        <f t="shared" ref="F135:G135" si="34">SUM(F136:F140)</f>
        <v>5747865</v>
      </c>
      <c r="G135" s="28">
        <f t="shared" si="34"/>
        <v>46800</v>
      </c>
      <c r="H135" s="28">
        <f t="shared" ref="H135:H198" si="35">SUM(F135:G135)</f>
        <v>5794665</v>
      </c>
      <c r="I135" s="46">
        <f t="shared" si="11"/>
        <v>99.489287414641581</v>
      </c>
      <c r="J135" s="28">
        <f t="shared" si="9"/>
        <v>5794665</v>
      </c>
      <c r="K135" s="64"/>
      <c r="L135" s="117"/>
    </row>
    <row r="136" spans="1:12" ht="76.5" customHeight="1" x14ac:dyDescent="0.2">
      <c r="A136" s="118">
        <v>2461197</v>
      </c>
      <c r="B136" s="24" t="s">
        <v>216</v>
      </c>
      <c r="C136" s="99">
        <v>700000</v>
      </c>
      <c r="D136" s="25">
        <v>0</v>
      </c>
      <c r="E136" s="25">
        <v>700000</v>
      </c>
      <c r="F136" s="25">
        <v>700000</v>
      </c>
      <c r="G136" s="25"/>
      <c r="H136" s="25">
        <f t="shared" si="35"/>
        <v>700000</v>
      </c>
      <c r="I136" s="68">
        <f t="shared" si="11"/>
        <v>100</v>
      </c>
      <c r="J136" s="25">
        <f t="shared" si="9"/>
        <v>700000</v>
      </c>
      <c r="K136" s="68">
        <f>J136/C136%</f>
        <v>100</v>
      </c>
    </row>
    <row r="137" spans="1:12" ht="79.5" customHeight="1" x14ac:dyDescent="0.2">
      <c r="A137" s="118">
        <v>2479704</v>
      </c>
      <c r="B137" s="24" t="s">
        <v>217</v>
      </c>
      <c r="C137" s="99">
        <v>4985000</v>
      </c>
      <c r="D137" s="25">
        <v>0</v>
      </c>
      <c r="E137" s="25">
        <v>4985000</v>
      </c>
      <c r="F137" s="25">
        <v>4985000</v>
      </c>
      <c r="G137" s="25"/>
      <c r="H137" s="25">
        <f t="shared" si="35"/>
        <v>4985000</v>
      </c>
      <c r="I137" s="68">
        <f t="shared" si="11"/>
        <v>100</v>
      </c>
      <c r="J137" s="25">
        <f t="shared" si="9"/>
        <v>4985000</v>
      </c>
      <c r="K137" s="68">
        <f>J137/C137%</f>
        <v>100</v>
      </c>
    </row>
    <row r="138" spans="1:12" ht="103.5" customHeight="1" x14ac:dyDescent="0.2">
      <c r="A138" s="118">
        <v>2547220</v>
      </c>
      <c r="B138" s="24" t="s">
        <v>204</v>
      </c>
      <c r="C138" s="99">
        <v>62865</v>
      </c>
      <c r="D138" s="25">
        <v>0</v>
      </c>
      <c r="E138" s="25">
        <v>92611</v>
      </c>
      <c r="F138" s="25">
        <v>62865</v>
      </c>
      <c r="G138" s="25"/>
      <c r="H138" s="25">
        <f t="shared" si="35"/>
        <v>62865</v>
      </c>
      <c r="I138" s="68">
        <f t="shared" si="11"/>
        <v>67.880705315783217</v>
      </c>
      <c r="J138" s="25">
        <f t="shared" si="9"/>
        <v>62865</v>
      </c>
      <c r="K138" s="68">
        <f>J138/C138%</f>
        <v>100</v>
      </c>
    </row>
    <row r="139" spans="1:12" ht="60" x14ac:dyDescent="0.2">
      <c r="A139" s="118">
        <v>2562496</v>
      </c>
      <c r="B139" s="113" t="s">
        <v>331</v>
      </c>
      <c r="C139" s="99">
        <v>27200</v>
      </c>
      <c r="D139" s="99">
        <v>0</v>
      </c>
      <c r="E139" s="99">
        <v>27200</v>
      </c>
      <c r="F139" s="99"/>
      <c r="G139" s="99">
        <v>27200</v>
      </c>
      <c r="H139" s="99">
        <f t="shared" si="35"/>
        <v>27200</v>
      </c>
      <c r="I139" s="68">
        <f t="shared" ref="I139:I140" si="36">H139/E139%</f>
        <v>100</v>
      </c>
      <c r="J139" s="25">
        <f t="shared" ref="J139:J140" si="37">SUM(D139+H139)</f>
        <v>27200</v>
      </c>
      <c r="K139" s="68">
        <f t="shared" ref="K139:K140" si="38">J139/C139%</f>
        <v>100</v>
      </c>
    </row>
    <row r="140" spans="1:12" ht="60" x14ac:dyDescent="0.2">
      <c r="A140" s="118">
        <v>2563461</v>
      </c>
      <c r="B140" s="113" t="s">
        <v>332</v>
      </c>
      <c r="C140" s="99">
        <v>19600</v>
      </c>
      <c r="D140" s="99">
        <v>0</v>
      </c>
      <c r="E140" s="99">
        <v>19600</v>
      </c>
      <c r="F140" s="99"/>
      <c r="G140" s="99">
        <v>19600</v>
      </c>
      <c r="H140" s="99">
        <f t="shared" si="35"/>
        <v>19600</v>
      </c>
      <c r="I140" s="68">
        <f t="shared" si="36"/>
        <v>100</v>
      </c>
      <c r="J140" s="25">
        <f t="shared" si="37"/>
        <v>19600</v>
      </c>
      <c r="K140" s="68">
        <f t="shared" si="38"/>
        <v>100</v>
      </c>
    </row>
    <row r="141" spans="1:12" s="51" customFormat="1" ht="33.75" customHeight="1" x14ac:dyDescent="0.2">
      <c r="A141" s="82"/>
      <c r="B141" s="80" t="s">
        <v>288</v>
      </c>
      <c r="C141" s="87"/>
      <c r="D141" s="57">
        <f>SUM(D142:D144)</f>
        <v>0</v>
      </c>
      <c r="E141" s="57">
        <f>SUM(E142:E144)</f>
        <v>783352</v>
      </c>
      <c r="F141" s="57">
        <f t="shared" ref="F141:G141" si="39">SUM(F142:F144)</f>
        <v>264436</v>
      </c>
      <c r="G141" s="57">
        <f t="shared" si="39"/>
        <v>401800</v>
      </c>
      <c r="H141" s="57">
        <f t="shared" si="35"/>
        <v>666236</v>
      </c>
      <c r="I141" s="46">
        <f t="shared" si="11"/>
        <v>85.04937754674782</v>
      </c>
      <c r="J141" s="28">
        <f t="shared" si="9"/>
        <v>666236</v>
      </c>
      <c r="K141" s="80"/>
      <c r="L141" s="116"/>
    </row>
    <row r="142" spans="1:12" ht="103.5" customHeight="1" x14ac:dyDescent="0.2">
      <c r="A142" s="118">
        <v>2520322</v>
      </c>
      <c r="B142" s="24" t="s">
        <v>289</v>
      </c>
      <c r="C142" s="99">
        <v>151799.98000000001</v>
      </c>
      <c r="D142" s="25">
        <v>0</v>
      </c>
      <c r="E142" s="25">
        <v>151800</v>
      </c>
      <c r="F142" s="25">
        <v>0</v>
      </c>
      <c r="G142" s="25">
        <v>151800</v>
      </c>
      <c r="H142" s="25">
        <f t="shared" si="35"/>
        <v>151800</v>
      </c>
      <c r="I142" s="68">
        <f t="shared" si="11"/>
        <v>100</v>
      </c>
      <c r="J142" s="25">
        <f t="shared" si="9"/>
        <v>151800</v>
      </c>
      <c r="K142" s="68">
        <f>J142/C142%</f>
        <v>100.0000131752323</v>
      </c>
    </row>
    <row r="143" spans="1:12" ht="103.5" customHeight="1" x14ac:dyDescent="0.2">
      <c r="A143" s="118">
        <v>2522335</v>
      </c>
      <c r="B143" s="24" t="s">
        <v>290</v>
      </c>
      <c r="C143" s="99">
        <v>250000</v>
      </c>
      <c r="D143" s="25">
        <v>0</v>
      </c>
      <c r="E143" s="25">
        <v>250000</v>
      </c>
      <c r="F143" s="25">
        <v>0</v>
      </c>
      <c r="G143" s="25">
        <v>250000</v>
      </c>
      <c r="H143" s="25">
        <f t="shared" si="35"/>
        <v>250000</v>
      </c>
      <c r="I143" s="68">
        <f t="shared" si="11"/>
        <v>100</v>
      </c>
      <c r="J143" s="25">
        <f t="shared" si="9"/>
        <v>250000</v>
      </c>
      <c r="K143" s="68">
        <f>J143/C143%</f>
        <v>100</v>
      </c>
    </row>
    <row r="144" spans="1:12" ht="114" customHeight="1" x14ac:dyDescent="0.2">
      <c r="A144" s="118">
        <v>2523817</v>
      </c>
      <c r="B144" s="24" t="s">
        <v>291</v>
      </c>
      <c r="C144" s="99">
        <v>576016</v>
      </c>
      <c r="D144" s="25">
        <v>0</v>
      </c>
      <c r="E144" s="25">
        <v>381552</v>
      </c>
      <c r="F144" s="25">
        <v>264436</v>
      </c>
      <c r="G144" s="25"/>
      <c r="H144" s="25">
        <f t="shared" si="35"/>
        <v>264436</v>
      </c>
      <c r="I144" s="68">
        <f t="shared" si="11"/>
        <v>69.305363358074388</v>
      </c>
      <c r="J144" s="25">
        <f t="shared" si="9"/>
        <v>264436</v>
      </c>
      <c r="K144" s="68">
        <f>J144/C144%</f>
        <v>45.907752562428826</v>
      </c>
    </row>
    <row r="145" spans="1:12" ht="29.25" customHeight="1" x14ac:dyDescent="0.2">
      <c r="A145" s="29"/>
      <c r="B145" s="81" t="s">
        <v>205</v>
      </c>
      <c r="C145" s="27"/>
      <c r="D145" s="28">
        <f>SUM(D146:D153)</f>
        <v>3819571.44</v>
      </c>
      <c r="E145" s="28">
        <f>SUM(E146:E153)</f>
        <v>1411388</v>
      </c>
      <c r="F145" s="28">
        <f t="shared" ref="F145:G145" si="40">SUM(F146:F153)</f>
        <v>996800</v>
      </c>
      <c r="G145" s="28">
        <f t="shared" si="40"/>
        <v>377588</v>
      </c>
      <c r="H145" s="28">
        <f t="shared" si="35"/>
        <v>1374388</v>
      </c>
      <c r="I145" s="69">
        <f t="shared" si="11"/>
        <v>97.378467154319011</v>
      </c>
      <c r="J145" s="28">
        <f t="shared" si="9"/>
        <v>5193959.4399999995</v>
      </c>
      <c r="K145" s="64"/>
      <c r="L145" s="117"/>
    </row>
    <row r="146" spans="1:12" ht="45" customHeight="1" x14ac:dyDescent="0.2">
      <c r="A146" s="118">
        <v>2134963</v>
      </c>
      <c r="B146" s="24" t="s">
        <v>229</v>
      </c>
      <c r="C146" s="99">
        <v>1447816</v>
      </c>
      <c r="D146" s="25">
        <v>1412816</v>
      </c>
      <c r="E146" s="25">
        <v>35000</v>
      </c>
      <c r="F146" s="25">
        <v>35000</v>
      </c>
      <c r="G146" s="25"/>
      <c r="H146" s="25">
        <f t="shared" si="35"/>
        <v>35000</v>
      </c>
      <c r="I146" s="68">
        <f t="shared" si="11"/>
        <v>100</v>
      </c>
      <c r="J146" s="25">
        <f t="shared" si="9"/>
        <v>1447816</v>
      </c>
      <c r="K146" s="68">
        <f t="shared" ref="K146:K151" si="41">J146/C146%</f>
        <v>100</v>
      </c>
    </row>
    <row r="147" spans="1:12" ht="52.5" customHeight="1" x14ac:dyDescent="0.2">
      <c r="A147" s="118">
        <v>2170440</v>
      </c>
      <c r="B147" s="24" t="s">
        <v>230</v>
      </c>
      <c r="C147" s="99">
        <v>1034908</v>
      </c>
      <c r="D147" s="107">
        <v>1014908</v>
      </c>
      <c r="E147" s="25">
        <v>20000</v>
      </c>
      <c r="F147" s="25">
        <v>20000</v>
      </c>
      <c r="G147" s="25"/>
      <c r="H147" s="25">
        <f t="shared" si="35"/>
        <v>20000</v>
      </c>
      <c r="I147" s="68">
        <f t="shared" si="11"/>
        <v>100</v>
      </c>
      <c r="J147" s="25">
        <f t="shared" si="9"/>
        <v>1034908</v>
      </c>
      <c r="K147" s="68">
        <f t="shared" si="41"/>
        <v>100</v>
      </c>
    </row>
    <row r="148" spans="1:12" ht="131.25" customHeight="1" x14ac:dyDescent="0.2">
      <c r="A148" s="118">
        <v>2467162</v>
      </c>
      <c r="B148" s="24" t="s">
        <v>231</v>
      </c>
      <c r="C148" s="99">
        <v>1443307.44</v>
      </c>
      <c r="D148" s="25">
        <v>1120307.44</v>
      </c>
      <c r="E148" s="25">
        <v>323000</v>
      </c>
      <c r="F148" s="25">
        <v>323000</v>
      </c>
      <c r="G148" s="25"/>
      <c r="H148" s="25">
        <f t="shared" si="35"/>
        <v>323000</v>
      </c>
      <c r="I148" s="68">
        <f t="shared" si="11"/>
        <v>100</v>
      </c>
      <c r="J148" s="25">
        <f t="shared" si="9"/>
        <v>1443307.44</v>
      </c>
      <c r="K148" s="68">
        <f t="shared" si="41"/>
        <v>100</v>
      </c>
    </row>
    <row r="149" spans="1:12" ht="69.75" customHeight="1" x14ac:dyDescent="0.2">
      <c r="A149" s="118">
        <v>2516061</v>
      </c>
      <c r="B149" s="24" t="s">
        <v>206</v>
      </c>
      <c r="C149" s="99">
        <v>37000</v>
      </c>
      <c r="D149" s="25">
        <v>12000</v>
      </c>
      <c r="E149" s="25">
        <v>25000</v>
      </c>
      <c r="F149" s="25">
        <v>25000</v>
      </c>
      <c r="G149" s="25"/>
      <c r="H149" s="25">
        <f t="shared" si="35"/>
        <v>25000</v>
      </c>
      <c r="I149" s="68">
        <f t="shared" ref="I149:I189" si="42">H149/E149%</f>
        <v>100</v>
      </c>
      <c r="J149" s="25">
        <f t="shared" ref="J149:J156" si="43">SUM(D149+H149)</f>
        <v>37000</v>
      </c>
      <c r="K149" s="68">
        <f t="shared" si="41"/>
        <v>100</v>
      </c>
    </row>
    <row r="150" spans="1:12" ht="88.5" customHeight="1" x14ac:dyDescent="0.2">
      <c r="A150" s="118">
        <v>2523807</v>
      </c>
      <c r="B150" s="24" t="s">
        <v>232</v>
      </c>
      <c r="C150" s="99">
        <v>488800</v>
      </c>
      <c r="D150" s="25">
        <v>87000</v>
      </c>
      <c r="E150" s="25">
        <v>401800</v>
      </c>
      <c r="F150" s="25">
        <v>401800</v>
      </c>
      <c r="G150" s="25"/>
      <c r="H150" s="25">
        <f t="shared" si="35"/>
        <v>401800</v>
      </c>
      <c r="I150" s="68">
        <f t="shared" si="42"/>
        <v>100</v>
      </c>
      <c r="J150" s="25">
        <f>SUM(D150+H150)</f>
        <v>488800</v>
      </c>
      <c r="K150" s="68">
        <f t="shared" si="41"/>
        <v>100</v>
      </c>
    </row>
    <row r="151" spans="1:12" ht="103.5" customHeight="1" x14ac:dyDescent="0.2">
      <c r="A151" s="118">
        <v>2528552</v>
      </c>
      <c r="B151" s="24" t="s">
        <v>233</v>
      </c>
      <c r="C151" s="99">
        <v>364540</v>
      </c>
      <c r="D151" s="25">
        <v>172540</v>
      </c>
      <c r="E151" s="25">
        <v>192000</v>
      </c>
      <c r="F151" s="25">
        <v>192000</v>
      </c>
      <c r="G151" s="25"/>
      <c r="H151" s="25">
        <f t="shared" si="35"/>
        <v>192000</v>
      </c>
      <c r="I151" s="68">
        <f t="shared" si="42"/>
        <v>100</v>
      </c>
      <c r="J151" s="25">
        <f>SUM(D151+H151)</f>
        <v>364540</v>
      </c>
      <c r="K151" s="68">
        <f t="shared" si="41"/>
        <v>100</v>
      </c>
    </row>
    <row r="152" spans="1:12" ht="103.5" customHeight="1" x14ac:dyDescent="0.2">
      <c r="A152" s="118">
        <v>2532272</v>
      </c>
      <c r="B152" s="24" t="s">
        <v>314</v>
      </c>
      <c r="C152" s="99">
        <v>4446229.3</v>
      </c>
      <c r="D152" s="25">
        <v>0</v>
      </c>
      <c r="E152" s="25">
        <v>184400</v>
      </c>
      <c r="F152" s="25">
        <v>0</v>
      </c>
      <c r="G152" s="25">
        <v>184400</v>
      </c>
      <c r="H152" s="25">
        <f t="shared" si="35"/>
        <v>184400</v>
      </c>
      <c r="I152" s="68">
        <f t="shared" ref="I152:I153" si="44">H152/E152%</f>
        <v>100</v>
      </c>
      <c r="J152" s="25">
        <f>SUM(D152+H152)</f>
        <v>184400</v>
      </c>
      <c r="K152" s="68">
        <f t="shared" ref="K152:K153" si="45">J152/C152%</f>
        <v>4.1473344615852357</v>
      </c>
    </row>
    <row r="153" spans="1:12" ht="103.5" customHeight="1" x14ac:dyDescent="0.2">
      <c r="A153" s="118">
        <v>2568648</v>
      </c>
      <c r="B153" s="24" t="s">
        <v>333</v>
      </c>
      <c r="C153" s="99">
        <v>230188</v>
      </c>
      <c r="D153" s="25">
        <v>0</v>
      </c>
      <c r="E153" s="25">
        <v>230188</v>
      </c>
      <c r="F153" s="25"/>
      <c r="G153" s="25">
        <v>193188</v>
      </c>
      <c r="H153" s="25">
        <f t="shared" si="35"/>
        <v>193188</v>
      </c>
      <c r="I153" s="68">
        <f t="shared" si="44"/>
        <v>83.926182077258588</v>
      </c>
      <c r="J153" s="25">
        <f>SUM(D153+H153)</f>
        <v>193188</v>
      </c>
      <c r="K153" s="68">
        <f t="shared" si="45"/>
        <v>83.926182077258588</v>
      </c>
    </row>
    <row r="154" spans="1:12" ht="29.25" customHeight="1" x14ac:dyDescent="0.2">
      <c r="A154" s="29"/>
      <c r="B154" s="81" t="s">
        <v>218</v>
      </c>
      <c r="C154" s="27"/>
      <c r="D154" s="28">
        <f>SUM(D155:D158)</f>
        <v>2552909</v>
      </c>
      <c r="E154" s="28">
        <f>SUM(E155:E158)</f>
        <v>3599284</v>
      </c>
      <c r="F154" s="28">
        <f t="shared" ref="F154:G154" si="46">SUM(F155:F158)</f>
        <v>2243014</v>
      </c>
      <c r="G154" s="28">
        <f t="shared" si="46"/>
        <v>1344225</v>
      </c>
      <c r="H154" s="28">
        <f t="shared" si="35"/>
        <v>3587239</v>
      </c>
      <c r="I154" s="69">
        <f t="shared" si="42"/>
        <v>99.665350108521594</v>
      </c>
      <c r="J154" s="28">
        <f t="shared" si="43"/>
        <v>6140148</v>
      </c>
      <c r="K154" s="64"/>
      <c r="L154" s="117"/>
    </row>
    <row r="155" spans="1:12" ht="183" customHeight="1" x14ac:dyDescent="0.2">
      <c r="A155" s="118">
        <v>2426382</v>
      </c>
      <c r="B155" s="24" t="s">
        <v>234</v>
      </c>
      <c r="C155" s="99">
        <v>2852613</v>
      </c>
      <c r="D155" s="25">
        <v>1409909</v>
      </c>
      <c r="E155" s="25">
        <v>1423855</v>
      </c>
      <c r="F155" s="25">
        <v>1281264</v>
      </c>
      <c r="G155" s="25">
        <v>136626</v>
      </c>
      <c r="H155" s="25">
        <f t="shared" si="35"/>
        <v>1417890</v>
      </c>
      <c r="I155" s="68">
        <f t="shared" si="42"/>
        <v>99.581066892345078</v>
      </c>
      <c r="J155" s="25">
        <f t="shared" si="43"/>
        <v>2827799</v>
      </c>
      <c r="K155" s="68">
        <f>J155/C155%</f>
        <v>99.130130865981471</v>
      </c>
    </row>
    <row r="156" spans="1:12" ht="120.75" customHeight="1" x14ac:dyDescent="0.2">
      <c r="A156" s="118">
        <v>2467266</v>
      </c>
      <c r="B156" s="24" t="s">
        <v>235</v>
      </c>
      <c r="C156" s="99">
        <v>2723339</v>
      </c>
      <c r="D156" s="25">
        <v>1143000</v>
      </c>
      <c r="E156" s="25">
        <v>1580339</v>
      </c>
      <c r="F156" s="25">
        <v>562700</v>
      </c>
      <c r="G156" s="25">
        <v>1017639</v>
      </c>
      <c r="H156" s="25">
        <f t="shared" si="35"/>
        <v>1580339</v>
      </c>
      <c r="I156" s="68">
        <f t="shared" si="42"/>
        <v>100</v>
      </c>
      <c r="J156" s="25">
        <f t="shared" si="43"/>
        <v>2723339</v>
      </c>
      <c r="K156" s="68">
        <f>J156/C156%</f>
        <v>100</v>
      </c>
    </row>
    <row r="157" spans="1:12" ht="81.75" customHeight="1" x14ac:dyDescent="0.2">
      <c r="A157" s="118">
        <v>2536786</v>
      </c>
      <c r="B157" s="24" t="s">
        <v>220</v>
      </c>
      <c r="C157" s="99">
        <v>399050</v>
      </c>
      <c r="D157" s="25">
        <v>0</v>
      </c>
      <c r="E157" s="25">
        <v>399050</v>
      </c>
      <c r="F157" s="25">
        <v>399050</v>
      </c>
      <c r="G157" s="25"/>
      <c r="H157" s="25">
        <f t="shared" si="35"/>
        <v>399050</v>
      </c>
      <c r="I157" s="68">
        <f t="shared" si="42"/>
        <v>100</v>
      </c>
      <c r="J157" s="25">
        <f t="shared" ref="J157:J195" si="47">SUM(D157+H157)</f>
        <v>399050</v>
      </c>
      <c r="K157" s="68">
        <f>J157/C157%</f>
        <v>100</v>
      </c>
    </row>
    <row r="158" spans="1:12" ht="96.75" customHeight="1" x14ac:dyDescent="0.2">
      <c r="A158" s="118">
        <v>2567822</v>
      </c>
      <c r="B158" s="24" t="s">
        <v>334</v>
      </c>
      <c r="C158" s="99">
        <v>196040</v>
      </c>
      <c r="D158" s="25">
        <v>0</v>
      </c>
      <c r="E158" s="25">
        <v>196040</v>
      </c>
      <c r="F158" s="25"/>
      <c r="G158" s="25">
        <v>189960</v>
      </c>
      <c r="H158" s="25">
        <f t="shared" si="35"/>
        <v>189960</v>
      </c>
      <c r="I158" s="68">
        <f t="shared" si="42"/>
        <v>96.898592124056307</v>
      </c>
      <c r="J158" s="25">
        <f t="shared" si="47"/>
        <v>189960</v>
      </c>
      <c r="K158" s="68">
        <f>J158/C158%</f>
        <v>96.898592124056307</v>
      </c>
    </row>
    <row r="159" spans="1:12" ht="29.25" customHeight="1" x14ac:dyDescent="0.2">
      <c r="A159" s="29"/>
      <c r="B159" s="81" t="s">
        <v>271</v>
      </c>
      <c r="C159" s="27"/>
      <c r="D159" s="28">
        <f>SUM(D160:D163)</f>
        <v>0</v>
      </c>
      <c r="E159" s="28">
        <f>SUM(E160:E163)</f>
        <v>1961362</v>
      </c>
      <c r="F159" s="28">
        <f t="shared" ref="F159:G159" si="48">SUM(F160:F163)</f>
        <v>1468779</v>
      </c>
      <c r="G159" s="28">
        <f t="shared" si="48"/>
        <v>433300</v>
      </c>
      <c r="H159" s="28">
        <f t="shared" si="35"/>
        <v>1902079</v>
      </c>
      <c r="I159" s="69">
        <f t="shared" si="42"/>
        <v>96.977457501470923</v>
      </c>
      <c r="J159" s="28">
        <f t="shared" si="47"/>
        <v>1902079</v>
      </c>
      <c r="K159" s="64"/>
      <c r="L159" s="117"/>
    </row>
    <row r="160" spans="1:12" ht="66" customHeight="1" x14ac:dyDescent="0.2">
      <c r="A160" s="118">
        <v>2514615</v>
      </c>
      <c r="B160" s="24" t="s">
        <v>272</v>
      </c>
      <c r="C160" s="99">
        <v>329500</v>
      </c>
      <c r="D160" s="25">
        <v>0</v>
      </c>
      <c r="E160" s="25">
        <v>329500</v>
      </c>
      <c r="F160" s="25">
        <v>0</v>
      </c>
      <c r="G160" s="25">
        <v>328800</v>
      </c>
      <c r="H160" s="25">
        <f t="shared" si="35"/>
        <v>328800</v>
      </c>
      <c r="I160" s="68">
        <f t="shared" si="42"/>
        <v>99.787556904400603</v>
      </c>
      <c r="J160" s="25">
        <f t="shared" si="47"/>
        <v>328800</v>
      </c>
      <c r="K160" s="68">
        <f>J160/C160%</f>
        <v>99.787556904400603</v>
      </c>
    </row>
    <row r="161" spans="1:12" ht="99" customHeight="1" x14ac:dyDescent="0.2">
      <c r="A161" s="118">
        <v>2523590</v>
      </c>
      <c r="B161" s="24" t="s">
        <v>273</v>
      </c>
      <c r="C161" s="99">
        <v>792778.87</v>
      </c>
      <c r="D161" s="25">
        <v>0</v>
      </c>
      <c r="E161" s="25">
        <v>808362</v>
      </c>
      <c r="F161" s="25">
        <v>792779</v>
      </c>
      <c r="G161" s="25"/>
      <c r="H161" s="25">
        <f t="shared" si="35"/>
        <v>792779</v>
      </c>
      <c r="I161" s="68">
        <f t="shared" si="42"/>
        <v>98.072274550263373</v>
      </c>
      <c r="J161" s="25">
        <f t="shared" si="47"/>
        <v>792779</v>
      </c>
      <c r="K161" s="68">
        <f>J161/C161%</f>
        <v>100.00001639801525</v>
      </c>
    </row>
    <row r="162" spans="1:12" ht="73.5" customHeight="1" x14ac:dyDescent="0.2">
      <c r="A162" s="118">
        <v>2531173</v>
      </c>
      <c r="B162" s="24" t="s">
        <v>274</v>
      </c>
      <c r="C162" s="99">
        <v>695000</v>
      </c>
      <c r="D162" s="25">
        <v>0</v>
      </c>
      <c r="E162" s="25">
        <v>695000</v>
      </c>
      <c r="F162" s="25">
        <v>676000</v>
      </c>
      <c r="G162" s="25"/>
      <c r="H162" s="25">
        <f t="shared" si="35"/>
        <v>676000</v>
      </c>
      <c r="I162" s="68">
        <f t="shared" si="42"/>
        <v>97.266187050359719</v>
      </c>
      <c r="J162" s="25">
        <f t="shared" si="47"/>
        <v>676000</v>
      </c>
      <c r="K162" s="68">
        <f>J162/C162%</f>
        <v>97.266187050359719</v>
      </c>
    </row>
    <row r="163" spans="1:12" ht="73.5" customHeight="1" x14ac:dyDescent="0.2">
      <c r="A163" s="118">
        <v>2562851</v>
      </c>
      <c r="B163" s="24" t="s">
        <v>335</v>
      </c>
      <c r="C163" s="99">
        <v>128500</v>
      </c>
      <c r="D163" s="25">
        <v>0</v>
      </c>
      <c r="E163" s="25">
        <v>128500</v>
      </c>
      <c r="F163" s="25"/>
      <c r="G163" s="25">
        <v>104500</v>
      </c>
      <c r="H163" s="25">
        <f t="shared" si="35"/>
        <v>104500</v>
      </c>
      <c r="I163" s="68">
        <f t="shared" ref="I163" si="49">H163/E163%</f>
        <v>81.322957198443575</v>
      </c>
      <c r="J163" s="25">
        <f t="shared" ref="J163" si="50">SUM(D163+H163)</f>
        <v>104500</v>
      </c>
      <c r="K163" s="68">
        <f>J163/C163%</f>
        <v>81.322957198443575</v>
      </c>
    </row>
    <row r="164" spans="1:12" ht="29.25" customHeight="1" x14ac:dyDescent="0.2">
      <c r="A164" s="29"/>
      <c r="B164" s="81" t="s">
        <v>219</v>
      </c>
      <c r="C164" s="27"/>
      <c r="D164" s="28">
        <f>D165</f>
        <v>0</v>
      </c>
      <c r="E164" s="28">
        <f>E165</f>
        <v>15900</v>
      </c>
      <c r="F164" s="28">
        <f t="shared" ref="F164:G164" si="51">F165</f>
        <v>15900</v>
      </c>
      <c r="G164" s="28">
        <f t="shared" si="51"/>
        <v>0</v>
      </c>
      <c r="H164" s="28">
        <f t="shared" si="35"/>
        <v>15900</v>
      </c>
      <c r="I164" s="69">
        <f t="shared" si="42"/>
        <v>100</v>
      </c>
      <c r="J164" s="28">
        <f t="shared" si="47"/>
        <v>15900</v>
      </c>
      <c r="K164" s="64"/>
      <c r="L164" s="117"/>
    </row>
    <row r="165" spans="1:12" ht="66.75" customHeight="1" x14ac:dyDescent="0.2">
      <c r="A165" s="118">
        <v>2547707</v>
      </c>
      <c r="B165" s="24" t="s">
        <v>221</v>
      </c>
      <c r="C165" s="99">
        <v>15900</v>
      </c>
      <c r="D165" s="25">
        <v>0</v>
      </c>
      <c r="E165" s="25">
        <v>15900</v>
      </c>
      <c r="F165" s="126">
        <v>15900</v>
      </c>
      <c r="G165" s="126"/>
      <c r="H165" s="126">
        <f t="shared" si="35"/>
        <v>15900</v>
      </c>
      <c r="I165" s="68">
        <f t="shared" si="42"/>
        <v>100</v>
      </c>
      <c r="J165" s="25">
        <f t="shared" si="47"/>
        <v>15900</v>
      </c>
      <c r="K165" s="68">
        <f>J165/C165%</f>
        <v>100</v>
      </c>
    </row>
    <row r="166" spans="1:12" ht="29.25" customHeight="1" x14ac:dyDescent="0.2">
      <c r="A166" s="29"/>
      <c r="B166" s="81" t="s">
        <v>236</v>
      </c>
      <c r="C166" s="27"/>
      <c r="D166" s="28">
        <f>SUM(D167:D168)</f>
        <v>408091.79</v>
      </c>
      <c r="E166" s="28">
        <f>SUM(E167:E168)</f>
        <v>3061662</v>
      </c>
      <c r="F166" s="28">
        <f t="shared" ref="F166:G166" si="52">SUM(F167:F168)</f>
        <v>178000</v>
      </c>
      <c r="G166" s="28">
        <f t="shared" si="52"/>
        <v>2882661</v>
      </c>
      <c r="H166" s="28">
        <f t="shared" si="35"/>
        <v>3060661</v>
      </c>
      <c r="I166" s="69">
        <f t="shared" si="42"/>
        <v>99.967305339387565</v>
      </c>
      <c r="J166" s="28">
        <f t="shared" si="47"/>
        <v>3468752.79</v>
      </c>
      <c r="K166" s="64"/>
      <c r="L166" s="117"/>
    </row>
    <row r="167" spans="1:12" ht="108.75" customHeight="1" x14ac:dyDescent="0.2">
      <c r="A167" s="118">
        <v>2482101</v>
      </c>
      <c r="B167" s="24" t="s">
        <v>237</v>
      </c>
      <c r="C167" s="99">
        <v>2896648.96</v>
      </c>
      <c r="D167" s="25">
        <v>408091.79</v>
      </c>
      <c r="E167" s="25">
        <v>2488557</v>
      </c>
      <c r="F167" s="25">
        <v>178000</v>
      </c>
      <c r="G167" s="25">
        <v>2310556</v>
      </c>
      <c r="H167" s="25">
        <f t="shared" si="35"/>
        <v>2488556</v>
      </c>
      <c r="I167" s="68">
        <f t="shared" si="42"/>
        <v>99.999959816070117</v>
      </c>
      <c r="J167" s="25">
        <f t="shared" si="47"/>
        <v>2896647.79</v>
      </c>
      <c r="K167" s="68">
        <f>J167/C167%</f>
        <v>99.999959608498784</v>
      </c>
    </row>
    <row r="168" spans="1:12" ht="108.75" customHeight="1" x14ac:dyDescent="0.2">
      <c r="A168" s="118">
        <v>2567855</v>
      </c>
      <c r="B168" s="24" t="s">
        <v>336</v>
      </c>
      <c r="C168" s="99">
        <v>572104.93000000005</v>
      </c>
      <c r="D168" s="25">
        <v>0</v>
      </c>
      <c r="E168" s="25">
        <v>573105</v>
      </c>
      <c r="F168" s="25"/>
      <c r="G168" s="25">
        <v>572105</v>
      </c>
      <c r="H168" s="25">
        <f t="shared" si="35"/>
        <v>572105</v>
      </c>
      <c r="I168" s="68">
        <f t="shared" ref="I168:I169" si="53">H168/E168%</f>
        <v>99.825511904450309</v>
      </c>
      <c r="J168" s="25">
        <f t="shared" ref="J168:J169" si="54">SUM(D168+H168)</f>
        <v>572105</v>
      </c>
      <c r="K168" s="68">
        <f>J168/C168%</f>
        <v>100.0000122355177</v>
      </c>
    </row>
    <row r="169" spans="1:12" ht="29.25" customHeight="1" x14ac:dyDescent="0.2">
      <c r="A169" s="29"/>
      <c r="B169" s="81" t="s">
        <v>337</v>
      </c>
      <c r="C169" s="27"/>
      <c r="D169" s="28">
        <f>D170</f>
        <v>0</v>
      </c>
      <c r="E169" s="28">
        <f>E170</f>
        <v>83550</v>
      </c>
      <c r="F169" s="28">
        <f t="shared" ref="F169:G169" si="55">F170</f>
        <v>0</v>
      </c>
      <c r="G169" s="28">
        <f t="shared" si="55"/>
        <v>83550</v>
      </c>
      <c r="H169" s="28">
        <f t="shared" si="35"/>
        <v>83550</v>
      </c>
      <c r="I169" s="69">
        <f t="shared" si="53"/>
        <v>100</v>
      </c>
      <c r="J169" s="28">
        <f t="shared" si="54"/>
        <v>83550</v>
      </c>
      <c r="K169" s="64"/>
      <c r="L169" s="117"/>
    </row>
    <row r="170" spans="1:12" ht="108.75" customHeight="1" x14ac:dyDescent="0.2">
      <c r="A170" s="118">
        <v>2568842</v>
      </c>
      <c r="B170" s="24" t="s">
        <v>339</v>
      </c>
      <c r="C170" s="99">
        <v>83550</v>
      </c>
      <c r="D170" s="25">
        <v>0</v>
      </c>
      <c r="E170" s="25">
        <v>83550</v>
      </c>
      <c r="F170" s="126"/>
      <c r="G170" s="126">
        <v>83550</v>
      </c>
      <c r="H170" s="126">
        <f t="shared" si="35"/>
        <v>83550</v>
      </c>
      <c r="I170" s="68">
        <f t="shared" ref="I170:I171" si="56">H170/E170%</f>
        <v>100</v>
      </c>
      <c r="J170" s="25">
        <f t="shared" ref="J170:J171" si="57">SUM(D170+H170)</f>
        <v>83550</v>
      </c>
      <c r="K170" s="68">
        <f>J170/C170%</f>
        <v>100</v>
      </c>
    </row>
    <row r="171" spans="1:12" ht="29.25" customHeight="1" x14ac:dyDescent="0.2">
      <c r="A171" s="29"/>
      <c r="B171" s="81" t="s">
        <v>338</v>
      </c>
      <c r="C171" s="27"/>
      <c r="D171" s="28">
        <f>D172</f>
        <v>0</v>
      </c>
      <c r="E171" s="28">
        <f>E172</f>
        <v>680000</v>
      </c>
      <c r="F171" s="28">
        <f t="shared" ref="F171:G171" si="58">F172</f>
        <v>0</v>
      </c>
      <c r="G171" s="28">
        <f t="shared" si="58"/>
        <v>442964</v>
      </c>
      <c r="H171" s="28">
        <f t="shared" si="35"/>
        <v>442964</v>
      </c>
      <c r="I171" s="69">
        <f t="shared" si="56"/>
        <v>65.141764705882352</v>
      </c>
      <c r="J171" s="28">
        <f t="shared" si="57"/>
        <v>442964</v>
      </c>
      <c r="K171" s="64"/>
      <c r="L171" s="117"/>
    </row>
    <row r="172" spans="1:12" ht="118.5" customHeight="1" x14ac:dyDescent="0.2">
      <c r="A172" s="118">
        <v>2567704</v>
      </c>
      <c r="B172" s="24" t="s">
        <v>340</v>
      </c>
      <c r="C172" s="99">
        <v>680000</v>
      </c>
      <c r="D172" s="25">
        <v>0</v>
      </c>
      <c r="E172" s="25">
        <v>680000</v>
      </c>
      <c r="F172" s="126"/>
      <c r="G172" s="126">
        <v>442964</v>
      </c>
      <c r="H172" s="126">
        <f t="shared" si="35"/>
        <v>442964</v>
      </c>
      <c r="I172" s="68">
        <f t="shared" ref="I172" si="59">H172/E172%</f>
        <v>65.141764705882352</v>
      </c>
      <c r="J172" s="25">
        <f t="shared" ref="J172" si="60">SUM(D172+H172)</f>
        <v>442964</v>
      </c>
      <c r="K172" s="68">
        <f>J172/C172%</f>
        <v>65.141764705882352</v>
      </c>
    </row>
    <row r="173" spans="1:12" ht="29.25" customHeight="1" x14ac:dyDescent="0.2">
      <c r="A173" s="29"/>
      <c r="B173" s="81" t="s">
        <v>33</v>
      </c>
      <c r="C173" s="27"/>
      <c r="D173" s="28">
        <f>SUM(D174:D232)</f>
        <v>715550580.18000007</v>
      </c>
      <c r="E173" s="28">
        <f>SUM(E174:E232)</f>
        <v>558986997</v>
      </c>
      <c r="F173" s="28">
        <f t="shared" ref="F173:G173" si="61">SUM(F174:F232)</f>
        <v>456875371.70000011</v>
      </c>
      <c r="G173" s="28">
        <f t="shared" si="61"/>
        <v>31799946</v>
      </c>
      <c r="H173" s="28">
        <f t="shared" si="35"/>
        <v>488675317.70000011</v>
      </c>
      <c r="I173" s="69">
        <f t="shared" si="42"/>
        <v>87.421589468565074</v>
      </c>
      <c r="J173" s="28">
        <f t="shared" si="47"/>
        <v>1204225897.8800001</v>
      </c>
      <c r="K173" s="64"/>
      <c r="L173" s="117"/>
    </row>
    <row r="174" spans="1:12" ht="28.5" customHeight="1" x14ac:dyDescent="0.2">
      <c r="A174" s="26"/>
      <c r="B174" s="24" t="s">
        <v>27</v>
      </c>
      <c r="C174" s="25"/>
      <c r="D174" s="25">
        <v>925654</v>
      </c>
      <c r="E174" s="25">
        <v>1040779</v>
      </c>
      <c r="F174" s="25">
        <v>662278</v>
      </c>
      <c r="G174" s="25">
        <v>231997</v>
      </c>
      <c r="H174" s="25">
        <f t="shared" si="35"/>
        <v>894275</v>
      </c>
      <c r="I174" s="68">
        <f t="shared" si="42"/>
        <v>85.923620672592349</v>
      </c>
      <c r="J174" s="25">
        <f t="shared" si="47"/>
        <v>1819929</v>
      </c>
      <c r="K174" s="68"/>
    </row>
    <row r="175" spans="1:12" ht="51.75" customHeight="1" x14ac:dyDescent="0.2">
      <c r="A175" s="118">
        <v>2089754</v>
      </c>
      <c r="B175" s="24" t="s">
        <v>188</v>
      </c>
      <c r="C175" s="25"/>
      <c r="D175" s="25">
        <v>10409409.380000001</v>
      </c>
      <c r="E175" s="25">
        <v>1651752</v>
      </c>
      <c r="F175" s="25">
        <v>26000</v>
      </c>
      <c r="G175" s="25">
        <v>115971</v>
      </c>
      <c r="H175" s="25">
        <f t="shared" si="35"/>
        <v>141971</v>
      </c>
      <c r="I175" s="68">
        <f t="shared" si="42"/>
        <v>8.5951765156028266</v>
      </c>
      <c r="J175" s="25">
        <f t="shared" si="47"/>
        <v>10551380.380000001</v>
      </c>
      <c r="K175" s="68"/>
    </row>
    <row r="176" spans="1:12" ht="52.5" customHeight="1" x14ac:dyDescent="0.2">
      <c r="A176" s="118">
        <v>2094808</v>
      </c>
      <c r="B176" s="24" t="s">
        <v>260</v>
      </c>
      <c r="C176" s="25"/>
      <c r="D176" s="25">
        <v>26283984.780000001</v>
      </c>
      <c r="E176" s="25">
        <v>204892348</v>
      </c>
      <c r="F176" s="25">
        <v>191871197.84999999</v>
      </c>
      <c r="G176" s="25">
        <v>7594161</v>
      </c>
      <c r="H176" s="25">
        <f t="shared" si="35"/>
        <v>199465358.84999999</v>
      </c>
      <c r="I176" s="68">
        <f t="shared" si="42"/>
        <v>97.351297301742079</v>
      </c>
      <c r="J176" s="25">
        <f t="shared" si="47"/>
        <v>225749343.63</v>
      </c>
      <c r="K176" s="68"/>
    </row>
    <row r="177" spans="1:11" ht="67.5" customHeight="1" x14ac:dyDescent="0.2">
      <c r="A177" s="118">
        <v>2183907</v>
      </c>
      <c r="B177" s="24" t="s">
        <v>119</v>
      </c>
      <c r="C177" s="115">
        <v>217817862.84</v>
      </c>
      <c r="D177" s="25">
        <v>65993593.469999999</v>
      </c>
      <c r="E177" s="25">
        <v>39207505</v>
      </c>
      <c r="F177" s="25">
        <v>25292023.23</v>
      </c>
      <c r="G177" s="25">
        <v>1250418</v>
      </c>
      <c r="H177" s="25">
        <f t="shared" si="35"/>
        <v>26542441.23</v>
      </c>
      <c r="I177" s="68">
        <f t="shared" si="42"/>
        <v>67.697348326551264</v>
      </c>
      <c r="J177" s="25">
        <f t="shared" si="47"/>
        <v>92536034.700000003</v>
      </c>
      <c r="K177" s="68">
        <f t="shared" ref="K177:K213" si="62">J177/C177%</f>
        <v>42.483216708435506</v>
      </c>
    </row>
    <row r="178" spans="1:11" ht="78" customHeight="1" x14ac:dyDescent="0.2">
      <c r="A178" s="118">
        <v>2194033</v>
      </c>
      <c r="B178" s="24" t="s">
        <v>138</v>
      </c>
      <c r="C178" s="115">
        <v>9064460.4900000002</v>
      </c>
      <c r="D178" s="25">
        <v>118596.26</v>
      </c>
      <c r="E178" s="25">
        <v>0</v>
      </c>
      <c r="F178" s="25">
        <v>0</v>
      </c>
      <c r="G178" s="25"/>
      <c r="H178" s="25">
        <f t="shared" si="35"/>
        <v>0</v>
      </c>
      <c r="I178" s="68" t="e">
        <f t="shared" si="42"/>
        <v>#DIV/0!</v>
      </c>
      <c r="J178" s="25">
        <f t="shared" si="47"/>
        <v>118596.26</v>
      </c>
      <c r="K178" s="68">
        <f t="shared" si="62"/>
        <v>1.3083653476214776</v>
      </c>
    </row>
    <row r="179" spans="1:11" ht="57" customHeight="1" x14ac:dyDescent="0.2">
      <c r="A179" s="118">
        <v>2194935</v>
      </c>
      <c r="B179" s="24" t="s">
        <v>121</v>
      </c>
      <c r="C179" s="115">
        <v>188678634.5</v>
      </c>
      <c r="D179" s="25">
        <v>7622988.5700000003</v>
      </c>
      <c r="E179" s="25">
        <v>70335413</v>
      </c>
      <c r="F179" s="25">
        <v>70209433.810000002</v>
      </c>
      <c r="G179" s="25">
        <v>55055</v>
      </c>
      <c r="H179" s="25">
        <f t="shared" si="35"/>
        <v>70264488.810000002</v>
      </c>
      <c r="I179" s="68">
        <f t="shared" si="42"/>
        <v>99.899162901055263</v>
      </c>
      <c r="J179" s="25">
        <f t="shared" si="47"/>
        <v>77887477.379999995</v>
      </c>
      <c r="K179" s="68">
        <f t="shared" si="62"/>
        <v>41.280496642559704</v>
      </c>
    </row>
    <row r="180" spans="1:11" ht="60.75" customHeight="1" x14ac:dyDescent="0.2">
      <c r="A180" s="26">
        <v>2250037</v>
      </c>
      <c r="B180" s="106" t="s">
        <v>51</v>
      </c>
      <c r="C180" s="25">
        <v>40719194.479999997</v>
      </c>
      <c r="D180" s="25">
        <v>36543316.140000001</v>
      </c>
      <c r="E180" s="25">
        <v>1235440</v>
      </c>
      <c r="F180" s="25">
        <v>165522.65000000002</v>
      </c>
      <c r="G180" s="25">
        <v>126369</v>
      </c>
      <c r="H180" s="25">
        <f t="shared" si="35"/>
        <v>291891.65000000002</v>
      </c>
      <c r="I180" s="68">
        <f t="shared" si="42"/>
        <v>23.626533866476723</v>
      </c>
      <c r="J180" s="25">
        <f t="shared" si="47"/>
        <v>36835207.789999999</v>
      </c>
      <c r="K180" s="68">
        <f t="shared" si="62"/>
        <v>90.461533584836289</v>
      </c>
    </row>
    <row r="181" spans="1:11" ht="53.25" customHeight="1" x14ac:dyDescent="0.2">
      <c r="A181" s="26">
        <v>2284722</v>
      </c>
      <c r="B181" s="106" t="s">
        <v>14</v>
      </c>
      <c r="C181" s="25">
        <v>72180765.040000007</v>
      </c>
      <c r="D181" s="25">
        <v>68838127.870000005</v>
      </c>
      <c r="E181" s="25">
        <v>1693543</v>
      </c>
      <c r="F181" s="25">
        <v>579543.16999999993</v>
      </c>
      <c r="G181" s="25">
        <v>135511</v>
      </c>
      <c r="H181" s="25">
        <f t="shared" si="35"/>
        <v>715054.16999999993</v>
      </c>
      <c r="I181" s="68">
        <f t="shared" si="42"/>
        <v>42.22238053595332</v>
      </c>
      <c r="J181" s="25">
        <f t="shared" si="47"/>
        <v>69553182.040000007</v>
      </c>
      <c r="K181" s="68">
        <f t="shared" si="62"/>
        <v>96.359718550303697</v>
      </c>
    </row>
    <row r="182" spans="1:11" ht="63" customHeight="1" x14ac:dyDescent="0.2">
      <c r="A182" s="26">
        <v>2285573</v>
      </c>
      <c r="B182" s="24" t="s">
        <v>13</v>
      </c>
      <c r="C182" s="98">
        <v>76393859.920000002</v>
      </c>
      <c r="D182" s="25">
        <v>23708404.52</v>
      </c>
      <c r="E182" s="25">
        <v>6834740</v>
      </c>
      <c r="F182" s="25">
        <v>3940430.4299999997</v>
      </c>
      <c r="G182" s="25">
        <v>126557</v>
      </c>
      <c r="H182" s="25">
        <f t="shared" si="35"/>
        <v>4066987.4299999997</v>
      </c>
      <c r="I182" s="68">
        <f t="shared" si="42"/>
        <v>59.504639971674123</v>
      </c>
      <c r="J182" s="25">
        <f t="shared" si="47"/>
        <v>27775391.949999999</v>
      </c>
      <c r="K182" s="68">
        <f t="shared" si="62"/>
        <v>36.358147080258171</v>
      </c>
    </row>
    <row r="183" spans="1:11" ht="68.25" customHeight="1" x14ac:dyDescent="0.2">
      <c r="A183" s="26">
        <v>2285839</v>
      </c>
      <c r="B183" s="24" t="s">
        <v>38</v>
      </c>
      <c r="C183" s="98">
        <v>148982585.53999999</v>
      </c>
      <c r="D183" s="25">
        <v>41332872.759999998</v>
      </c>
      <c r="E183" s="25">
        <v>56074238</v>
      </c>
      <c r="F183" s="25">
        <v>56021748.850000001</v>
      </c>
      <c r="G183" s="25">
        <v>45851</v>
      </c>
      <c r="H183" s="25">
        <f t="shared" si="35"/>
        <v>56067599.850000001</v>
      </c>
      <c r="I183" s="68">
        <f t="shared" si="42"/>
        <v>99.988161854290382</v>
      </c>
      <c r="J183" s="25">
        <f t="shared" si="47"/>
        <v>97400472.609999999</v>
      </c>
      <c r="K183" s="68">
        <f t="shared" si="62"/>
        <v>65.377085688883525</v>
      </c>
    </row>
    <row r="184" spans="1:11" ht="58.5" customHeight="1" x14ac:dyDescent="0.2">
      <c r="A184" s="26">
        <v>2286124</v>
      </c>
      <c r="B184" s="24" t="s">
        <v>122</v>
      </c>
      <c r="C184" s="98">
        <v>192589831.56999999</v>
      </c>
      <c r="D184" s="25">
        <v>224253.08</v>
      </c>
      <c r="E184" s="25">
        <v>35067659</v>
      </c>
      <c r="F184" s="25">
        <v>34974349.859999999</v>
      </c>
      <c r="G184" s="25">
        <v>60000</v>
      </c>
      <c r="H184" s="25">
        <f t="shared" si="35"/>
        <v>35034349.859999999</v>
      </c>
      <c r="I184" s="68">
        <f t="shared" si="42"/>
        <v>99.905014646115944</v>
      </c>
      <c r="J184" s="25">
        <f t="shared" si="47"/>
        <v>35258602.939999998</v>
      </c>
      <c r="K184" s="68">
        <f t="shared" si="62"/>
        <v>18.307613985936047</v>
      </c>
    </row>
    <row r="185" spans="1:11" ht="93" customHeight="1" x14ac:dyDescent="0.2">
      <c r="A185" s="26">
        <v>2327370</v>
      </c>
      <c r="B185" s="129" t="s">
        <v>123</v>
      </c>
      <c r="C185" s="98">
        <v>7154778.21</v>
      </c>
      <c r="D185" s="25">
        <v>5280271.7</v>
      </c>
      <c r="E185" s="25">
        <v>924839</v>
      </c>
      <c r="F185" s="25">
        <v>821122.27</v>
      </c>
      <c r="G185" s="25">
        <v>76242</v>
      </c>
      <c r="H185" s="25">
        <f t="shared" si="35"/>
        <v>897364.27</v>
      </c>
      <c r="I185" s="68">
        <f t="shared" si="42"/>
        <v>97.029241846418685</v>
      </c>
      <c r="J185" s="25">
        <f t="shared" si="47"/>
        <v>6177635.9700000007</v>
      </c>
      <c r="K185" s="68">
        <f t="shared" si="62"/>
        <v>86.342801812720353</v>
      </c>
    </row>
    <row r="186" spans="1:11" ht="54.75" customHeight="1" x14ac:dyDescent="0.2">
      <c r="A186" s="26">
        <v>2335179</v>
      </c>
      <c r="B186" s="24" t="s">
        <v>15</v>
      </c>
      <c r="C186" s="98">
        <v>130822648.76000001</v>
      </c>
      <c r="D186" s="25">
        <v>46422660.760000005</v>
      </c>
      <c r="E186" s="25">
        <v>18878894</v>
      </c>
      <c r="F186" s="25">
        <v>16738893.880000001</v>
      </c>
      <c r="G186" s="25">
        <v>2057705</v>
      </c>
      <c r="H186" s="25">
        <f t="shared" si="35"/>
        <v>18796598.880000003</v>
      </c>
      <c r="I186" s="68">
        <f t="shared" si="42"/>
        <v>99.564089294637725</v>
      </c>
      <c r="J186" s="25">
        <f t="shared" si="47"/>
        <v>65219259.640000008</v>
      </c>
      <c r="K186" s="68">
        <f t="shared" si="62"/>
        <v>49.853186935274223</v>
      </c>
    </row>
    <row r="187" spans="1:11" ht="60.75" customHeight="1" x14ac:dyDescent="0.2">
      <c r="A187" s="26">
        <v>2335476</v>
      </c>
      <c r="B187" s="24" t="s">
        <v>50</v>
      </c>
      <c r="C187" s="98">
        <v>31572595.120000001</v>
      </c>
      <c r="D187" s="25">
        <v>1318072.9099999999</v>
      </c>
      <c r="E187" s="25">
        <v>21162501</v>
      </c>
      <c r="F187" s="25">
        <v>14350984.470000001</v>
      </c>
      <c r="G187" s="25">
        <v>863958</v>
      </c>
      <c r="H187" s="25">
        <f t="shared" si="35"/>
        <v>15214942.470000001</v>
      </c>
      <c r="I187" s="68">
        <f t="shared" si="42"/>
        <v>71.89576728194838</v>
      </c>
      <c r="J187" s="25">
        <f t="shared" si="47"/>
        <v>16533015.380000001</v>
      </c>
      <c r="K187" s="68">
        <f t="shared" si="62"/>
        <v>52.365082177001611</v>
      </c>
    </row>
    <row r="188" spans="1:11" ht="60.75" customHeight="1" x14ac:dyDescent="0.2">
      <c r="A188" s="118">
        <v>2335905</v>
      </c>
      <c r="B188" s="24" t="s">
        <v>139</v>
      </c>
      <c r="C188" s="98">
        <v>177765251.15000001</v>
      </c>
      <c r="D188" s="25">
        <v>2303427.9500000002</v>
      </c>
      <c r="E188" s="25">
        <v>366857</v>
      </c>
      <c r="F188" s="25">
        <v>5772.3</v>
      </c>
      <c r="G188" s="25">
        <v>361084</v>
      </c>
      <c r="H188" s="25">
        <f t="shared" si="35"/>
        <v>366856.3</v>
      </c>
      <c r="I188" s="68">
        <f t="shared" si="42"/>
        <v>99.999809189956835</v>
      </c>
      <c r="J188" s="25">
        <f t="shared" si="47"/>
        <v>2670284.25</v>
      </c>
      <c r="K188" s="68">
        <f t="shared" si="62"/>
        <v>1.5021407348879388</v>
      </c>
    </row>
    <row r="189" spans="1:11" ht="51.75" customHeight="1" x14ac:dyDescent="0.2">
      <c r="A189" s="26">
        <v>2343128</v>
      </c>
      <c r="B189" s="24" t="s">
        <v>16</v>
      </c>
      <c r="C189" s="98">
        <v>41697728.850000001</v>
      </c>
      <c r="D189" s="25">
        <v>5887811.0299999993</v>
      </c>
      <c r="E189" s="25">
        <v>8407615</v>
      </c>
      <c r="F189" s="25">
        <v>8063897.9899999993</v>
      </c>
      <c r="G189" s="25">
        <v>41978</v>
      </c>
      <c r="H189" s="25">
        <f t="shared" si="35"/>
        <v>8105875.9899999993</v>
      </c>
      <c r="I189" s="68">
        <f t="shared" si="42"/>
        <v>96.411122416999348</v>
      </c>
      <c r="J189" s="25">
        <f t="shared" si="47"/>
        <v>13993687.02</v>
      </c>
      <c r="K189" s="68">
        <f t="shared" si="62"/>
        <v>33.559830249603628</v>
      </c>
    </row>
    <row r="190" spans="1:11" ht="70.5" customHeight="1" x14ac:dyDescent="0.2">
      <c r="A190" s="26">
        <v>2343407</v>
      </c>
      <c r="B190" s="24" t="s">
        <v>28</v>
      </c>
      <c r="C190" s="98">
        <v>85246573.370000005</v>
      </c>
      <c r="D190" s="25">
        <v>59051926.430000007</v>
      </c>
      <c r="E190" s="25">
        <v>2302358</v>
      </c>
      <c r="F190" s="25">
        <v>636407.27</v>
      </c>
      <c r="G190" s="25">
        <v>36078</v>
      </c>
      <c r="H190" s="25">
        <f t="shared" si="35"/>
        <v>672485.27</v>
      </c>
      <c r="I190" s="68">
        <f t="shared" ref="I190:I213" si="63">H190/E190%</f>
        <v>29.20854489180223</v>
      </c>
      <c r="J190" s="25">
        <f t="shared" si="47"/>
        <v>59724411.70000001</v>
      </c>
      <c r="K190" s="68">
        <f t="shared" si="62"/>
        <v>70.060777036485831</v>
      </c>
    </row>
    <row r="191" spans="1:11" ht="54.75" customHeight="1" x14ac:dyDescent="0.2">
      <c r="A191" s="26">
        <v>2344420</v>
      </c>
      <c r="B191" s="24" t="s">
        <v>29</v>
      </c>
      <c r="C191" s="98">
        <v>42360132.240000002</v>
      </c>
      <c r="D191" s="25">
        <v>19756142.98</v>
      </c>
      <c r="E191" s="25">
        <v>1666025</v>
      </c>
      <c r="F191" s="25">
        <v>1515882.8900000001</v>
      </c>
      <c r="G191" s="25">
        <v>131052</v>
      </c>
      <c r="H191" s="25">
        <f t="shared" si="35"/>
        <v>1646934.8900000001</v>
      </c>
      <c r="I191" s="68">
        <f t="shared" si="63"/>
        <v>98.854152248615719</v>
      </c>
      <c r="J191" s="25">
        <f t="shared" si="47"/>
        <v>21403077.870000001</v>
      </c>
      <c r="K191" s="68">
        <f t="shared" si="62"/>
        <v>50.526466132675132</v>
      </c>
    </row>
    <row r="192" spans="1:11" ht="79.5" customHeight="1" x14ac:dyDescent="0.2">
      <c r="A192" s="118">
        <v>2344910</v>
      </c>
      <c r="B192" s="24" t="s">
        <v>238</v>
      </c>
      <c r="C192" s="98">
        <v>165615155.91</v>
      </c>
      <c r="D192" s="25">
        <v>104000</v>
      </c>
      <c r="E192" s="25">
        <v>1995921</v>
      </c>
      <c r="F192" s="25">
        <v>575006.69999999995</v>
      </c>
      <c r="G192" s="25">
        <v>1147109</v>
      </c>
      <c r="H192" s="25">
        <f t="shared" si="35"/>
        <v>1722115.7</v>
      </c>
      <c r="I192" s="68">
        <f t="shared" si="63"/>
        <v>86.281756642672732</v>
      </c>
      <c r="J192" s="25">
        <f t="shared" si="47"/>
        <v>1826115.7</v>
      </c>
      <c r="K192" s="68">
        <f t="shared" si="62"/>
        <v>1.1026259583346125</v>
      </c>
    </row>
    <row r="193" spans="1:11" ht="72.75" customHeight="1" x14ac:dyDescent="0.2">
      <c r="A193" s="118">
        <v>2346750</v>
      </c>
      <c r="B193" s="24" t="s">
        <v>239</v>
      </c>
      <c r="C193" s="98">
        <v>175297876.44</v>
      </c>
      <c r="D193" s="25">
        <v>2180279.56</v>
      </c>
      <c r="E193" s="25">
        <v>3629144</v>
      </c>
      <c r="F193" s="25">
        <v>0</v>
      </c>
      <c r="G193" s="25">
        <v>0</v>
      </c>
      <c r="H193" s="25">
        <f t="shared" si="35"/>
        <v>0</v>
      </c>
      <c r="I193" s="68">
        <f t="shared" si="63"/>
        <v>0</v>
      </c>
      <c r="J193" s="25">
        <f t="shared" si="47"/>
        <v>2180279.56</v>
      </c>
      <c r="K193" s="68">
        <f t="shared" si="62"/>
        <v>1.2437569720054504</v>
      </c>
    </row>
    <row r="194" spans="1:11" ht="90.75" customHeight="1" x14ac:dyDescent="0.2">
      <c r="A194" s="118">
        <v>2347056</v>
      </c>
      <c r="B194" s="24" t="s">
        <v>240</v>
      </c>
      <c r="C194" s="98">
        <v>42840556.18</v>
      </c>
      <c r="D194" s="25">
        <v>4044594.42</v>
      </c>
      <c r="E194" s="25">
        <v>828966</v>
      </c>
      <c r="F194" s="25">
        <v>105460</v>
      </c>
      <c r="G194" s="25">
        <v>723505</v>
      </c>
      <c r="H194" s="25">
        <f t="shared" si="35"/>
        <v>828965</v>
      </c>
      <c r="I194" s="68">
        <f t="shared" si="63"/>
        <v>99.999879367790726</v>
      </c>
      <c r="J194" s="25">
        <f t="shared" si="47"/>
        <v>4873559.42</v>
      </c>
      <c r="K194" s="68">
        <f t="shared" si="62"/>
        <v>11.376041430281916</v>
      </c>
    </row>
    <row r="195" spans="1:11" ht="69" customHeight="1" x14ac:dyDescent="0.2">
      <c r="A195" s="26">
        <v>2354781</v>
      </c>
      <c r="B195" s="24" t="s">
        <v>30</v>
      </c>
      <c r="C195" s="98">
        <v>345056649.82999998</v>
      </c>
      <c r="D195" s="25">
        <v>184803755.88999999</v>
      </c>
      <c r="E195" s="25">
        <v>17550735</v>
      </c>
      <c r="F195" s="25">
        <v>16119516.040000001</v>
      </c>
      <c r="G195" s="25">
        <v>1365546</v>
      </c>
      <c r="H195" s="25">
        <f t="shared" si="35"/>
        <v>17485062.039999999</v>
      </c>
      <c r="I195" s="68">
        <f t="shared" si="63"/>
        <v>99.625810770887938</v>
      </c>
      <c r="J195" s="25">
        <f t="shared" si="47"/>
        <v>202288817.92999998</v>
      </c>
      <c r="K195" s="68">
        <f t="shared" si="62"/>
        <v>58.624813644270347</v>
      </c>
    </row>
    <row r="196" spans="1:11" ht="57.75" customHeight="1" x14ac:dyDescent="0.2">
      <c r="A196" s="26">
        <v>2372478</v>
      </c>
      <c r="B196" s="24" t="s">
        <v>31</v>
      </c>
      <c r="C196" s="98">
        <v>35921226.950000003</v>
      </c>
      <c r="D196" s="25">
        <v>28913724.100000001</v>
      </c>
      <c r="E196" s="25">
        <v>1562264</v>
      </c>
      <c r="F196" s="25">
        <v>572223.88</v>
      </c>
      <c r="G196" s="25">
        <v>285781</v>
      </c>
      <c r="H196" s="25">
        <f t="shared" si="35"/>
        <v>858004.88</v>
      </c>
      <c r="I196" s="68">
        <f t="shared" si="63"/>
        <v>54.920607528561113</v>
      </c>
      <c r="J196" s="25">
        <f t="shared" ref="J196:J227" si="64">SUM(D196+H196)</f>
        <v>29771728.98</v>
      </c>
      <c r="K196" s="68">
        <f t="shared" si="62"/>
        <v>82.880601549162833</v>
      </c>
    </row>
    <row r="197" spans="1:11" ht="57.75" customHeight="1" x14ac:dyDescent="0.2">
      <c r="A197" s="26">
        <v>2380648</v>
      </c>
      <c r="B197" s="24" t="s">
        <v>207</v>
      </c>
      <c r="C197" s="98">
        <v>25524150.84</v>
      </c>
      <c r="D197" s="25">
        <v>405304.3</v>
      </c>
      <c r="E197" s="25">
        <v>1420040</v>
      </c>
      <c r="F197" s="25">
        <v>32539.42</v>
      </c>
      <c r="G197" s="25">
        <v>0</v>
      </c>
      <c r="H197" s="25">
        <f t="shared" si="35"/>
        <v>32539.42</v>
      </c>
      <c r="I197" s="68">
        <f t="shared" si="63"/>
        <v>2.291443902988648</v>
      </c>
      <c r="J197" s="25">
        <f t="shared" si="64"/>
        <v>437843.72</v>
      </c>
      <c r="K197" s="68">
        <f t="shared" si="62"/>
        <v>1.7154095458244831</v>
      </c>
    </row>
    <row r="198" spans="1:11" ht="67.5" customHeight="1" x14ac:dyDescent="0.2">
      <c r="A198" s="118">
        <v>2381374</v>
      </c>
      <c r="B198" s="24" t="s">
        <v>241</v>
      </c>
      <c r="C198" s="98">
        <v>130827934.83</v>
      </c>
      <c r="D198" s="25">
        <v>1517516.94</v>
      </c>
      <c r="E198" s="25">
        <v>4700</v>
      </c>
      <c r="F198" s="25">
        <v>0</v>
      </c>
      <c r="G198" s="25">
        <v>0</v>
      </c>
      <c r="H198" s="25">
        <f t="shared" si="35"/>
        <v>0</v>
      </c>
      <c r="I198" s="68">
        <f t="shared" si="63"/>
        <v>0</v>
      </c>
      <c r="J198" s="25">
        <f t="shared" si="64"/>
        <v>1517516.94</v>
      </c>
      <c r="K198" s="68">
        <f t="shared" si="62"/>
        <v>1.1599334209256509</v>
      </c>
    </row>
    <row r="199" spans="1:11" ht="64.5" customHeight="1" x14ac:dyDescent="0.2">
      <c r="A199" s="26">
        <v>2409087</v>
      </c>
      <c r="B199" s="24" t="s">
        <v>53</v>
      </c>
      <c r="C199" s="98">
        <v>6026581.2699999996</v>
      </c>
      <c r="D199" s="25">
        <v>4455411.79</v>
      </c>
      <c r="E199" s="25">
        <v>1461475</v>
      </c>
      <c r="F199" s="25">
        <v>136515.99</v>
      </c>
      <c r="G199" s="25">
        <v>0</v>
      </c>
      <c r="H199" s="25">
        <f t="shared" ref="H199:H262" si="65">SUM(F199:G199)</f>
        <v>136515.99</v>
      </c>
      <c r="I199" s="68">
        <f t="shared" si="63"/>
        <v>9.3409733317367714</v>
      </c>
      <c r="J199" s="25">
        <f t="shared" si="64"/>
        <v>4591927.78</v>
      </c>
      <c r="K199" s="68">
        <f t="shared" si="62"/>
        <v>76.194571586686664</v>
      </c>
    </row>
    <row r="200" spans="1:11" ht="64.5" customHeight="1" x14ac:dyDescent="0.2">
      <c r="A200" s="26">
        <v>2412981</v>
      </c>
      <c r="B200" s="24" t="s">
        <v>54</v>
      </c>
      <c r="C200" s="98">
        <v>8359718.7800000003</v>
      </c>
      <c r="D200" s="25">
        <v>3690636.9699999997</v>
      </c>
      <c r="E200" s="25">
        <v>4669082</v>
      </c>
      <c r="F200" s="25">
        <v>68215.12</v>
      </c>
      <c r="G200" s="25">
        <v>19413</v>
      </c>
      <c r="H200" s="25">
        <f t="shared" si="65"/>
        <v>87628.12</v>
      </c>
      <c r="I200" s="68">
        <f t="shared" si="63"/>
        <v>1.8767740639380504</v>
      </c>
      <c r="J200" s="25">
        <f t="shared" si="64"/>
        <v>3778265.09</v>
      </c>
      <c r="K200" s="68">
        <f t="shared" si="62"/>
        <v>45.196078832690112</v>
      </c>
    </row>
    <row r="201" spans="1:11" ht="64.5" customHeight="1" x14ac:dyDescent="0.2">
      <c r="A201" s="118">
        <v>2414624</v>
      </c>
      <c r="B201" s="24" t="s">
        <v>189</v>
      </c>
      <c r="C201" s="98">
        <v>997279140.64999998</v>
      </c>
      <c r="D201" s="25">
        <v>16721962.17</v>
      </c>
      <c r="E201" s="25">
        <v>7784986</v>
      </c>
      <c r="F201" s="25">
        <v>2425087.0099999998</v>
      </c>
      <c r="G201" s="25">
        <v>5220245</v>
      </c>
      <c r="H201" s="25">
        <f t="shared" si="65"/>
        <v>7645332.0099999998</v>
      </c>
      <c r="I201" s="68">
        <f t="shared" si="63"/>
        <v>98.206111224862823</v>
      </c>
      <c r="J201" s="25">
        <f t="shared" si="64"/>
        <v>24367294.18</v>
      </c>
      <c r="K201" s="68">
        <f t="shared" si="62"/>
        <v>2.4433775045287764</v>
      </c>
    </row>
    <row r="202" spans="1:11" ht="60" x14ac:dyDescent="0.2">
      <c r="A202" s="26">
        <v>2426613</v>
      </c>
      <c r="B202" s="24" t="s">
        <v>58</v>
      </c>
      <c r="C202" s="25">
        <v>704573.7</v>
      </c>
      <c r="D202" s="25">
        <v>55818</v>
      </c>
      <c r="E202" s="25">
        <v>343898</v>
      </c>
      <c r="F202" s="25">
        <v>8000</v>
      </c>
      <c r="G202" s="25">
        <v>1000</v>
      </c>
      <c r="H202" s="25">
        <f t="shared" si="65"/>
        <v>9000</v>
      </c>
      <c r="I202" s="68">
        <f t="shared" si="63"/>
        <v>2.6170550570227218</v>
      </c>
      <c r="J202" s="25">
        <f t="shared" si="64"/>
        <v>64818</v>
      </c>
      <c r="K202" s="68">
        <f t="shared" si="62"/>
        <v>9.199605378401154</v>
      </c>
    </row>
    <row r="203" spans="1:11" ht="54.75" customHeight="1" x14ac:dyDescent="0.2">
      <c r="A203" s="118">
        <v>2426642</v>
      </c>
      <c r="B203" s="24" t="s">
        <v>59</v>
      </c>
      <c r="C203" s="25">
        <v>2311285.27</v>
      </c>
      <c r="D203" s="25">
        <v>59900</v>
      </c>
      <c r="E203" s="25">
        <v>423000</v>
      </c>
      <c r="F203" s="25">
        <v>12500</v>
      </c>
      <c r="G203" s="25">
        <v>2500</v>
      </c>
      <c r="H203" s="25">
        <f t="shared" si="65"/>
        <v>15000</v>
      </c>
      <c r="I203" s="68">
        <f t="shared" si="63"/>
        <v>3.5460992907801416</v>
      </c>
      <c r="J203" s="25">
        <f t="shared" si="64"/>
        <v>74900</v>
      </c>
      <c r="K203" s="68">
        <f t="shared" si="62"/>
        <v>3.2406211804395744</v>
      </c>
    </row>
    <row r="204" spans="1:11" ht="63" customHeight="1" x14ac:dyDescent="0.2">
      <c r="A204" s="118">
        <v>2427358</v>
      </c>
      <c r="B204" s="24" t="s">
        <v>242</v>
      </c>
      <c r="C204" s="25">
        <v>147133008.13999999</v>
      </c>
      <c r="D204" s="25">
        <v>1858257.31</v>
      </c>
      <c r="E204" s="25">
        <v>13000</v>
      </c>
      <c r="F204" s="25">
        <v>0</v>
      </c>
      <c r="G204" s="25">
        <v>0</v>
      </c>
      <c r="H204" s="25">
        <f t="shared" si="65"/>
        <v>0</v>
      </c>
      <c r="I204" s="68">
        <f t="shared" si="63"/>
        <v>0</v>
      </c>
      <c r="J204" s="25">
        <f t="shared" si="64"/>
        <v>1858257.31</v>
      </c>
      <c r="K204" s="68">
        <f t="shared" si="62"/>
        <v>1.2629778548616577</v>
      </c>
    </row>
    <row r="205" spans="1:11" ht="73.5" customHeight="1" x14ac:dyDescent="0.2">
      <c r="A205" s="118">
        <v>2427376</v>
      </c>
      <c r="B205" s="24" t="s">
        <v>243</v>
      </c>
      <c r="C205" s="25">
        <v>166428585.91999999</v>
      </c>
      <c r="D205" s="25">
        <v>1240361.33</v>
      </c>
      <c r="E205" s="25">
        <v>2854088</v>
      </c>
      <c r="F205" s="25">
        <v>439448.32000000001</v>
      </c>
      <c r="G205" s="25">
        <v>2163682</v>
      </c>
      <c r="H205" s="25">
        <f t="shared" si="65"/>
        <v>2603130.3199999998</v>
      </c>
      <c r="I205" s="68">
        <f t="shared" si="63"/>
        <v>91.207079809732562</v>
      </c>
      <c r="J205" s="25">
        <f t="shared" si="64"/>
        <v>3843491.65</v>
      </c>
      <c r="K205" s="68">
        <f t="shared" si="62"/>
        <v>2.3093939233777516</v>
      </c>
    </row>
    <row r="206" spans="1:11" ht="79.5" customHeight="1" x14ac:dyDescent="0.2">
      <c r="A206" s="118">
        <v>2427400</v>
      </c>
      <c r="B206" s="24" t="s">
        <v>244</v>
      </c>
      <c r="C206" s="25">
        <v>140823185.22999999</v>
      </c>
      <c r="D206" s="25">
        <v>0</v>
      </c>
      <c r="E206" s="25">
        <v>2185707</v>
      </c>
      <c r="F206" s="25">
        <v>44920</v>
      </c>
      <c r="G206" s="25">
        <v>1896018</v>
      </c>
      <c r="H206" s="25">
        <f t="shared" si="65"/>
        <v>1940938</v>
      </c>
      <c r="I206" s="68">
        <f t="shared" si="63"/>
        <v>88.801380971923507</v>
      </c>
      <c r="J206" s="25">
        <f t="shared" si="64"/>
        <v>1940938</v>
      </c>
      <c r="K206" s="68">
        <f t="shared" si="62"/>
        <v>1.3782801438768451</v>
      </c>
    </row>
    <row r="207" spans="1:11" ht="57.75" customHeight="1" x14ac:dyDescent="0.2">
      <c r="A207" s="118">
        <v>2427402</v>
      </c>
      <c r="B207" s="24" t="s">
        <v>245</v>
      </c>
      <c r="C207" s="25">
        <v>42576144.829999998</v>
      </c>
      <c r="D207" s="25">
        <v>0</v>
      </c>
      <c r="E207" s="25">
        <v>1146454</v>
      </c>
      <c r="F207" s="25">
        <v>38940</v>
      </c>
      <c r="G207" s="25">
        <v>939481</v>
      </c>
      <c r="H207" s="25">
        <f t="shared" si="65"/>
        <v>978421</v>
      </c>
      <c r="I207" s="68">
        <f t="shared" si="63"/>
        <v>85.343240984810549</v>
      </c>
      <c r="J207" s="25">
        <f t="shared" si="64"/>
        <v>978421</v>
      </c>
      <c r="K207" s="68">
        <f t="shared" si="62"/>
        <v>2.2980497738972954</v>
      </c>
    </row>
    <row r="208" spans="1:11" ht="57.75" customHeight="1" x14ac:dyDescent="0.2">
      <c r="A208" s="26">
        <v>2428425</v>
      </c>
      <c r="B208" s="24" t="s">
        <v>55</v>
      </c>
      <c r="C208" s="25">
        <v>1410518.55</v>
      </c>
      <c r="D208" s="25">
        <v>1352448.49</v>
      </c>
      <c r="E208" s="25">
        <v>7638</v>
      </c>
      <c r="F208" s="25">
        <v>0</v>
      </c>
      <c r="G208" s="25"/>
      <c r="H208" s="25">
        <f t="shared" si="65"/>
        <v>0</v>
      </c>
      <c r="I208" s="68">
        <f t="shared" si="63"/>
        <v>0</v>
      </c>
      <c r="J208" s="25">
        <f t="shared" si="64"/>
        <v>1352448.49</v>
      </c>
      <c r="K208" s="68">
        <f t="shared" si="62"/>
        <v>95.883070095037041</v>
      </c>
    </row>
    <row r="209" spans="1:11" ht="51" customHeight="1" x14ac:dyDescent="0.2">
      <c r="A209" s="118">
        <v>2447725</v>
      </c>
      <c r="B209" s="24" t="s">
        <v>190</v>
      </c>
      <c r="C209" s="25">
        <v>2172962.84</v>
      </c>
      <c r="D209" s="25">
        <v>1810775.64</v>
      </c>
      <c r="E209" s="25">
        <v>239000</v>
      </c>
      <c r="F209" s="25">
        <v>0</v>
      </c>
      <c r="G209" s="25"/>
      <c r="H209" s="25">
        <f t="shared" si="65"/>
        <v>0</v>
      </c>
      <c r="I209" s="68">
        <f t="shared" si="63"/>
        <v>0</v>
      </c>
      <c r="J209" s="25">
        <f t="shared" si="64"/>
        <v>1810775.64</v>
      </c>
      <c r="K209" s="68">
        <f t="shared" si="62"/>
        <v>83.332103369057151</v>
      </c>
    </row>
    <row r="210" spans="1:11" ht="70.5" customHeight="1" x14ac:dyDescent="0.2">
      <c r="A210" s="118">
        <v>2451590</v>
      </c>
      <c r="B210" s="24" t="s">
        <v>140</v>
      </c>
      <c r="C210" s="25">
        <v>5664119.8600000003</v>
      </c>
      <c r="D210" s="25">
        <v>42068</v>
      </c>
      <c r="E210" s="25">
        <v>0</v>
      </c>
      <c r="F210" s="25">
        <v>0</v>
      </c>
      <c r="G210" s="25"/>
      <c r="H210" s="25">
        <f t="shared" si="65"/>
        <v>0</v>
      </c>
      <c r="I210" s="68" t="e">
        <f t="shared" si="63"/>
        <v>#DIV/0!</v>
      </c>
      <c r="J210" s="25">
        <f t="shared" si="64"/>
        <v>42068</v>
      </c>
      <c r="K210" s="68">
        <f t="shared" si="62"/>
        <v>0.74271027167140491</v>
      </c>
    </row>
    <row r="211" spans="1:11" ht="45" customHeight="1" x14ac:dyDescent="0.2">
      <c r="A211" s="26">
        <v>2451748</v>
      </c>
      <c r="B211" s="24" t="s">
        <v>56</v>
      </c>
      <c r="C211" s="25">
        <v>6070393.6100000003</v>
      </c>
      <c r="D211" s="25">
        <v>2495003.2599999998</v>
      </c>
      <c r="E211" s="25">
        <v>2421403</v>
      </c>
      <c r="F211" s="25">
        <v>834965</v>
      </c>
      <c r="G211" s="25">
        <v>22654</v>
      </c>
      <c r="H211" s="25">
        <f t="shared" si="65"/>
        <v>857619</v>
      </c>
      <c r="I211" s="68">
        <f t="shared" si="63"/>
        <v>35.418267838934703</v>
      </c>
      <c r="J211" s="25">
        <f t="shared" si="64"/>
        <v>3352622.26</v>
      </c>
      <c r="K211" s="68">
        <f t="shared" si="62"/>
        <v>55.229075335034153</v>
      </c>
    </row>
    <row r="212" spans="1:11" ht="52.5" customHeight="1" x14ac:dyDescent="0.2">
      <c r="A212" s="118">
        <v>2468105</v>
      </c>
      <c r="B212" s="24" t="s">
        <v>191</v>
      </c>
      <c r="C212" s="25">
        <v>3540000.52</v>
      </c>
      <c r="D212" s="25">
        <v>2471715.73</v>
      </c>
      <c r="E212" s="25">
        <v>660445</v>
      </c>
      <c r="F212" s="25">
        <v>245819.69</v>
      </c>
      <c r="G212" s="25">
        <v>172151</v>
      </c>
      <c r="H212" s="25">
        <f t="shared" si="65"/>
        <v>417970.69</v>
      </c>
      <c r="I212" s="68">
        <f t="shared" si="63"/>
        <v>63.286222168386466</v>
      </c>
      <c r="J212" s="25">
        <f t="shared" si="64"/>
        <v>2889686.42</v>
      </c>
      <c r="K212" s="68">
        <f t="shared" si="62"/>
        <v>81.629547896224608</v>
      </c>
    </row>
    <row r="213" spans="1:11" ht="55.5" customHeight="1" x14ac:dyDescent="0.2">
      <c r="A213" s="26">
        <v>2469055</v>
      </c>
      <c r="B213" s="24" t="s">
        <v>57</v>
      </c>
      <c r="C213" s="25">
        <v>18114724.609999999</v>
      </c>
      <c r="D213" s="25">
        <v>8706424.5</v>
      </c>
      <c r="E213" s="25">
        <v>1139903</v>
      </c>
      <c r="F213" s="25">
        <v>76948.33</v>
      </c>
      <c r="G213" s="25">
        <v>18262</v>
      </c>
      <c r="H213" s="25">
        <f t="shared" si="65"/>
        <v>95210.33</v>
      </c>
      <c r="I213" s="68">
        <f t="shared" si="63"/>
        <v>8.3524940280006277</v>
      </c>
      <c r="J213" s="25">
        <f t="shared" si="64"/>
        <v>8801634.8300000001</v>
      </c>
      <c r="K213" s="68">
        <f t="shared" si="62"/>
        <v>48.588289468895219</v>
      </c>
    </row>
    <row r="214" spans="1:11" ht="69.75" customHeight="1" x14ac:dyDescent="0.2">
      <c r="A214" s="118">
        <v>2469195</v>
      </c>
      <c r="B214" s="24" t="s">
        <v>147</v>
      </c>
      <c r="C214" s="25">
        <v>32915795.510000002</v>
      </c>
      <c r="D214" s="25">
        <v>97079.35</v>
      </c>
      <c r="E214" s="25">
        <v>13824296</v>
      </c>
      <c r="F214" s="25">
        <v>119648.99</v>
      </c>
      <c r="G214" s="25">
        <v>39656</v>
      </c>
      <c r="H214" s="25">
        <f t="shared" si="65"/>
        <v>159304.99</v>
      </c>
      <c r="I214" s="68">
        <f t="shared" ref="I214:I260" si="66">H214/E214%</f>
        <v>1.1523551723718879</v>
      </c>
      <c r="J214" s="25">
        <f t="shared" si="64"/>
        <v>256384.34</v>
      </c>
      <c r="K214" s="68">
        <f t="shared" ref="K214:K229" si="67">J214/C214%</f>
        <v>0.77890974842795158</v>
      </c>
    </row>
    <row r="215" spans="1:11" ht="69.75" customHeight="1" x14ac:dyDescent="0.2">
      <c r="A215" s="118">
        <v>2474925</v>
      </c>
      <c r="B215" s="24" t="s">
        <v>148</v>
      </c>
      <c r="C215" s="25">
        <v>30436320.370000001</v>
      </c>
      <c r="D215" s="25">
        <v>282506.62</v>
      </c>
      <c r="E215" s="25">
        <v>965083</v>
      </c>
      <c r="F215" s="25">
        <v>344760.7</v>
      </c>
      <c r="G215" s="25">
        <v>615728</v>
      </c>
      <c r="H215" s="25">
        <f t="shared" si="65"/>
        <v>960488.7</v>
      </c>
      <c r="I215" s="68">
        <f t="shared" si="66"/>
        <v>99.523947681183898</v>
      </c>
      <c r="J215" s="25">
        <f t="shared" si="64"/>
        <v>1242995.3199999998</v>
      </c>
      <c r="K215" s="68">
        <f t="shared" si="67"/>
        <v>4.0839211339921899</v>
      </c>
    </row>
    <row r="216" spans="1:11" ht="78" customHeight="1" x14ac:dyDescent="0.2">
      <c r="A216" s="118">
        <v>2475091</v>
      </c>
      <c r="B216" s="24" t="s">
        <v>149</v>
      </c>
      <c r="C216" s="25">
        <v>4894744.22</v>
      </c>
      <c r="D216" s="25">
        <v>135176.79999999999</v>
      </c>
      <c r="E216" s="25">
        <v>447355</v>
      </c>
      <c r="F216" s="25">
        <v>277007.46999999997</v>
      </c>
      <c r="G216" s="25">
        <v>6424</v>
      </c>
      <c r="H216" s="25">
        <f t="shared" si="65"/>
        <v>283431.46999999997</v>
      </c>
      <c r="I216" s="68">
        <f t="shared" si="66"/>
        <v>63.357170479820269</v>
      </c>
      <c r="J216" s="25">
        <f t="shared" si="64"/>
        <v>418608.26999999996</v>
      </c>
      <c r="K216" s="68">
        <f t="shared" si="67"/>
        <v>8.552199076911112</v>
      </c>
    </row>
    <row r="217" spans="1:11" ht="69.75" customHeight="1" x14ac:dyDescent="0.2">
      <c r="A217" s="118">
        <v>2475435</v>
      </c>
      <c r="B217" s="24" t="s">
        <v>150</v>
      </c>
      <c r="C217" s="25">
        <v>23471037.690000001</v>
      </c>
      <c r="D217" s="25">
        <v>238000</v>
      </c>
      <c r="E217" s="25">
        <v>439000</v>
      </c>
      <c r="F217" s="25">
        <v>417114.37</v>
      </c>
      <c r="G217" s="25">
        <v>4974</v>
      </c>
      <c r="H217" s="25">
        <f t="shared" si="65"/>
        <v>422088.37</v>
      </c>
      <c r="I217" s="68">
        <f t="shared" si="66"/>
        <v>96.147692482915716</v>
      </c>
      <c r="J217" s="25">
        <f t="shared" si="64"/>
        <v>660088.37</v>
      </c>
      <c r="K217" s="68">
        <f t="shared" si="67"/>
        <v>2.8123527332634093</v>
      </c>
    </row>
    <row r="218" spans="1:11" ht="69.75" customHeight="1" x14ac:dyDescent="0.2">
      <c r="A218" s="118">
        <v>2479465</v>
      </c>
      <c r="B218" s="24" t="s">
        <v>151</v>
      </c>
      <c r="C218" s="25">
        <v>11572070.92</v>
      </c>
      <c r="D218" s="25">
        <v>419077.89</v>
      </c>
      <c r="E218" s="25">
        <v>74473</v>
      </c>
      <c r="F218" s="25">
        <v>10315.92</v>
      </c>
      <c r="G218" s="25">
        <v>2179</v>
      </c>
      <c r="H218" s="25">
        <f t="shared" si="65"/>
        <v>12494.92</v>
      </c>
      <c r="I218" s="68">
        <f t="shared" si="66"/>
        <v>16.777785237602888</v>
      </c>
      <c r="J218" s="25">
        <f t="shared" si="64"/>
        <v>431572.81</v>
      </c>
      <c r="K218" s="68">
        <f t="shared" si="67"/>
        <v>3.7294345410043515</v>
      </c>
    </row>
    <row r="219" spans="1:11" ht="69.75" customHeight="1" x14ac:dyDescent="0.2">
      <c r="A219" s="118">
        <v>2479733</v>
      </c>
      <c r="B219" s="24" t="s">
        <v>152</v>
      </c>
      <c r="C219" s="25">
        <v>10572488.199999999</v>
      </c>
      <c r="D219" s="25">
        <v>485545.6</v>
      </c>
      <c r="E219" s="25">
        <v>147822</v>
      </c>
      <c r="F219" s="25">
        <v>8669.2799999999988</v>
      </c>
      <c r="G219" s="25">
        <v>2582</v>
      </c>
      <c r="H219" s="25">
        <f t="shared" si="65"/>
        <v>11251.279999999999</v>
      </c>
      <c r="I219" s="68">
        <f t="shared" si="66"/>
        <v>7.6113704320060602</v>
      </c>
      <c r="J219" s="25">
        <f t="shared" si="64"/>
        <v>496796.88</v>
      </c>
      <c r="K219" s="68">
        <f t="shared" si="67"/>
        <v>4.6989589451610838</v>
      </c>
    </row>
    <row r="220" spans="1:11" ht="69.75" customHeight="1" x14ac:dyDescent="0.2">
      <c r="A220" s="118">
        <v>2479767</v>
      </c>
      <c r="B220" s="24" t="s">
        <v>153</v>
      </c>
      <c r="C220" s="25">
        <v>6110489.0199999996</v>
      </c>
      <c r="D220" s="25">
        <v>228866.13</v>
      </c>
      <c r="E220" s="25">
        <v>200000</v>
      </c>
      <c r="F220" s="25">
        <v>184976.16</v>
      </c>
      <c r="G220" s="25">
        <v>1400</v>
      </c>
      <c r="H220" s="25">
        <f t="shared" si="65"/>
        <v>186376.16</v>
      </c>
      <c r="I220" s="68">
        <f t="shared" si="66"/>
        <v>93.188079999999999</v>
      </c>
      <c r="J220" s="25">
        <f t="shared" si="64"/>
        <v>415242.29000000004</v>
      </c>
      <c r="K220" s="68">
        <f t="shared" si="67"/>
        <v>6.7955656027019602</v>
      </c>
    </row>
    <row r="221" spans="1:11" ht="69.75" customHeight="1" x14ac:dyDescent="0.2">
      <c r="A221" s="118">
        <v>2479930</v>
      </c>
      <c r="B221" s="24" t="s">
        <v>154</v>
      </c>
      <c r="C221" s="25">
        <v>9979274.3599999994</v>
      </c>
      <c r="D221" s="25">
        <v>106298.96</v>
      </c>
      <c r="E221" s="25">
        <v>455864</v>
      </c>
      <c r="F221" s="25">
        <v>146106.47</v>
      </c>
      <c r="G221" s="25">
        <v>7658</v>
      </c>
      <c r="H221" s="25">
        <f t="shared" si="65"/>
        <v>153764.47</v>
      </c>
      <c r="I221" s="68">
        <f t="shared" si="66"/>
        <v>33.730338434269868</v>
      </c>
      <c r="J221" s="25">
        <f t="shared" si="64"/>
        <v>260063.43</v>
      </c>
      <c r="K221" s="68">
        <f t="shared" si="67"/>
        <v>2.6060354753088482</v>
      </c>
    </row>
    <row r="222" spans="1:11" ht="77.25" customHeight="1" x14ac:dyDescent="0.2">
      <c r="A222" s="118">
        <v>2498098</v>
      </c>
      <c r="B222" s="24" t="s">
        <v>155</v>
      </c>
      <c r="C222" s="25">
        <v>28530630.609999999</v>
      </c>
      <c r="D222" s="25">
        <v>23071805.84</v>
      </c>
      <c r="E222" s="25">
        <v>5018378</v>
      </c>
      <c r="F222" s="25">
        <v>4902399.92</v>
      </c>
      <c r="G222" s="25"/>
      <c r="H222" s="25">
        <f t="shared" si="65"/>
        <v>4902399.92</v>
      </c>
      <c r="I222" s="68">
        <f t="shared" si="66"/>
        <v>97.688932958019507</v>
      </c>
      <c r="J222" s="25">
        <f t="shared" si="64"/>
        <v>27974205.759999998</v>
      </c>
      <c r="K222" s="68">
        <f t="shared" si="67"/>
        <v>98.049728175987198</v>
      </c>
    </row>
    <row r="223" spans="1:11" ht="81" customHeight="1" x14ac:dyDescent="0.2">
      <c r="A223" s="118">
        <v>2509736</v>
      </c>
      <c r="B223" s="24" t="s">
        <v>192</v>
      </c>
      <c r="C223" s="25">
        <v>5132259.4400000004</v>
      </c>
      <c r="D223" s="25">
        <v>471300</v>
      </c>
      <c r="E223" s="25">
        <v>95160</v>
      </c>
      <c r="F223" s="25">
        <v>81480</v>
      </c>
      <c r="G223" s="25"/>
      <c r="H223" s="25">
        <f t="shared" si="65"/>
        <v>81480</v>
      </c>
      <c r="I223" s="68">
        <f t="shared" ref="I223:I228" si="68">H223/E223%</f>
        <v>85.624211853720055</v>
      </c>
      <c r="J223" s="25">
        <f t="shared" si="64"/>
        <v>552780</v>
      </c>
      <c r="K223" s="68">
        <f t="shared" ref="K223:K228" si="69">J223/C223%</f>
        <v>10.770694787791165</v>
      </c>
    </row>
    <row r="224" spans="1:11" ht="103.5" customHeight="1" x14ac:dyDescent="0.2">
      <c r="A224" s="118">
        <v>2514769</v>
      </c>
      <c r="B224" s="24" t="s">
        <v>193</v>
      </c>
      <c r="C224" s="25">
        <v>1689946.51</v>
      </c>
      <c r="D224" s="25">
        <v>157100</v>
      </c>
      <c r="E224" s="25">
        <v>31720</v>
      </c>
      <c r="F224" s="25">
        <v>27160</v>
      </c>
      <c r="G224" s="25"/>
      <c r="H224" s="25">
        <f t="shared" si="65"/>
        <v>27160</v>
      </c>
      <c r="I224" s="68">
        <f t="shared" si="68"/>
        <v>85.624211853720055</v>
      </c>
      <c r="J224" s="25">
        <f t="shared" si="64"/>
        <v>184260</v>
      </c>
      <c r="K224" s="68">
        <f t="shared" si="69"/>
        <v>10.903303679120588</v>
      </c>
    </row>
    <row r="225" spans="1:12" ht="92.25" customHeight="1" x14ac:dyDescent="0.2">
      <c r="A225" s="118">
        <v>2515506</v>
      </c>
      <c r="B225" s="24" t="s">
        <v>194</v>
      </c>
      <c r="C225" s="25">
        <v>1885119.6</v>
      </c>
      <c r="D225" s="25">
        <v>157100</v>
      </c>
      <c r="E225" s="25">
        <v>226894</v>
      </c>
      <c r="F225" s="25">
        <v>27160</v>
      </c>
      <c r="G225" s="25"/>
      <c r="H225" s="25">
        <f t="shared" si="65"/>
        <v>27160</v>
      </c>
      <c r="I225" s="68">
        <f t="shared" si="68"/>
        <v>11.970347386885505</v>
      </c>
      <c r="J225" s="25">
        <f t="shared" si="64"/>
        <v>184260</v>
      </c>
      <c r="K225" s="68">
        <f t="shared" si="69"/>
        <v>9.7744461412421799</v>
      </c>
    </row>
    <row r="226" spans="1:12" ht="102.75" customHeight="1" x14ac:dyDescent="0.2">
      <c r="A226" s="118">
        <v>2515622</v>
      </c>
      <c r="B226" s="24" t="s">
        <v>195</v>
      </c>
      <c r="C226" s="25">
        <v>2031296.94</v>
      </c>
      <c r="D226" s="25">
        <v>157100</v>
      </c>
      <c r="E226" s="25">
        <v>310651</v>
      </c>
      <c r="F226" s="25">
        <v>27160</v>
      </c>
      <c r="G226" s="25"/>
      <c r="H226" s="25">
        <f t="shared" si="65"/>
        <v>27160</v>
      </c>
      <c r="I226" s="68">
        <f t="shared" si="68"/>
        <v>8.7429301692252714</v>
      </c>
      <c r="J226" s="25">
        <f t="shared" si="64"/>
        <v>184260</v>
      </c>
      <c r="K226" s="68">
        <f t="shared" si="69"/>
        <v>9.0710519162205809</v>
      </c>
    </row>
    <row r="227" spans="1:12" ht="102.75" customHeight="1" x14ac:dyDescent="0.2">
      <c r="A227" s="118">
        <v>2515844</v>
      </c>
      <c r="B227" s="24" t="s">
        <v>196</v>
      </c>
      <c r="C227" s="25">
        <v>2846118.29</v>
      </c>
      <c r="D227" s="25">
        <v>390550</v>
      </c>
      <c r="E227" s="25">
        <v>64200</v>
      </c>
      <c r="F227" s="25">
        <v>54320</v>
      </c>
      <c r="G227" s="25"/>
      <c r="H227" s="25">
        <f t="shared" si="65"/>
        <v>54320</v>
      </c>
      <c r="I227" s="68">
        <f t="shared" si="68"/>
        <v>84.610591900311533</v>
      </c>
      <c r="J227" s="25">
        <f t="shared" si="64"/>
        <v>444870</v>
      </c>
      <c r="K227" s="68">
        <f t="shared" si="69"/>
        <v>15.63076283804072</v>
      </c>
    </row>
    <row r="228" spans="1:12" ht="105.75" customHeight="1" x14ac:dyDescent="0.2">
      <c r="A228" s="118">
        <v>2516519</v>
      </c>
      <c r="B228" s="24" t="s">
        <v>197</v>
      </c>
      <c r="C228" s="25">
        <v>1689946.51</v>
      </c>
      <c r="D228" s="25">
        <v>157100</v>
      </c>
      <c r="E228" s="25">
        <v>31720</v>
      </c>
      <c r="F228" s="25">
        <v>27160</v>
      </c>
      <c r="G228" s="25"/>
      <c r="H228" s="25">
        <f t="shared" si="65"/>
        <v>27160</v>
      </c>
      <c r="I228" s="68">
        <f t="shared" si="68"/>
        <v>85.624211853720055</v>
      </c>
      <c r="J228" s="25">
        <f t="shared" ref="J228:J242" si="70">SUM(D228+H228)</f>
        <v>184260</v>
      </c>
      <c r="K228" s="68">
        <f t="shared" si="69"/>
        <v>10.903303679120588</v>
      </c>
    </row>
    <row r="229" spans="1:12" ht="69.75" customHeight="1" x14ac:dyDescent="0.2">
      <c r="A229" s="118">
        <v>2521713</v>
      </c>
      <c r="B229" s="24" t="s">
        <v>156</v>
      </c>
      <c r="C229" s="25">
        <v>8459089.4800000004</v>
      </c>
      <c r="D229" s="25">
        <v>44500</v>
      </c>
      <c r="E229" s="25">
        <v>8040851</v>
      </c>
      <c r="F229" s="25">
        <v>2071598</v>
      </c>
      <c r="G229" s="25">
        <v>20375</v>
      </c>
      <c r="H229" s="25">
        <f t="shared" si="65"/>
        <v>2091973</v>
      </c>
      <c r="I229" s="68">
        <f t="shared" si="66"/>
        <v>26.01681090720373</v>
      </c>
      <c r="J229" s="25">
        <f t="shared" si="70"/>
        <v>2136473</v>
      </c>
      <c r="K229" s="68">
        <f t="shared" si="67"/>
        <v>25.256536238933364</v>
      </c>
    </row>
    <row r="230" spans="1:12" ht="69.75" customHeight="1" x14ac:dyDescent="0.2">
      <c r="A230" s="118">
        <v>2522255</v>
      </c>
      <c r="B230" s="24" t="s">
        <v>246</v>
      </c>
      <c r="C230" s="25">
        <v>285390809.50999999</v>
      </c>
      <c r="D230" s="25">
        <v>0</v>
      </c>
      <c r="E230" s="25">
        <v>519292</v>
      </c>
      <c r="F230" s="25">
        <v>11000</v>
      </c>
      <c r="G230" s="25">
        <v>508289</v>
      </c>
      <c r="H230" s="25">
        <f t="shared" si="65"/>
        <v>519289</v>
      </c>
      <c r="I230" s="68">
        <f t="shared" ref="I230:I236" si="71">H230/E230%</f>
        <v>99.999422290349173</v>
      </c>
      <c r="J230" s="25">
        <f t="shared" si="70"/>
        <v>519289</v>
      </c>
      <c r="K230" s="68">
        <f>J230/C230%</f>
        <v>0.1819571558353929</v>
      </c>
    </row>
    <row r="231" spans="1:12" ht="69.75" customHeight="1" x14ac:dyDescent="0.2">
      <c r="A231" s="118">
        <v>2525722</v>
      </c>
      <c r="B231" s="24" t="s">
        <v>247</v>
      </c>
      <c r="C231" s="25">
        <v>224204342.66</v>
      </c>
      <c r="D231" s="25">
        <v>0</v>
      </c>
      <c r="E231" s="25">
        <v>1676515</v>
      </c>
      <c r="F231" s="25">
        <v>11000</v>
      </c>
      <c r="G231" s="25">
        <v>1665512</v>
      </c>
      <c r="H231" s="25">
        <f t="shared" si="65"/>
        <v>1676512</v>
      </c>
      <c r="I231" s="68">
        <f t="shared" si="71"/>
        <v>99.999821057371975</v>
      </c>
      <c r="J231" s="25">
        <f t="shared" si="70"/>
        <v>1676512</v>
      </c>
      <c r="K231" s="68">
        <f>J231/C231%</f>
        <v>0.74776071690207468</v>
      </c>
    </row>
    <row r="232" spans="1:12" ht="69.75" customHeight="1" x14ac:dyDescent="0.2">
      <c r="A232" s="118">
        <v>2531607</v>
      </c>
      <c r="B232" s="24" t="s">
        <v>248</v>
      </c>
      <c r="C232" s="25">
        <v>628944815.5</v>
      </c>
      <c r="D232" s="25">
        <v>0</v>
      </c>
      <c r="E232" s="25">
        <v>2333368</v>
      </c>
      <c r="F232" s="25">
        <v>514740</v>
      </c>
      <c r="G232" s="25">
        <v>1637835</v>
      </c>
      <c r="H232" s="25">
        <f t="shared" si="65"/>
        <v>2152575</v>
      </c>
      <c r="I232" s="68">
        <f t="shared" si="71"/>
        <v>92.251843686893793</v>
      </c>
      <c r="J232" s="25">
        <f t="shared" si="70"/>
        <v>2152575</v>
      </c>
      <c r="K232" s="68">
        <f>J232/C232%</f>
        <v>0.3422518076230171</v>
      </c>
    </row>
    <row r="233" spans="1:12" s="51" customFormat="1" ht="33.75" customHeight="1" x14ac:dyDescent="0.2">
      <c r="A233" s="118"/>
      <c r="B233" s="45" t="s">
        <v>249</v>
      </c>
      <c r="C233" s="119"/>
      <c r="D233" s="28">
        <f>SUM(D234:D237)</f>
        <v>1285200</v>
      </c>
      <c r="E233" s="28">
        <f>SUM(E234:E237)</f>
        <v>2808003</v>
      </c>
      <c r="F233" s="28">
        <f t="shared" ref="F233:G233" si="72">SUM(F234:F237)</f>
        <v>23169</v>
      </c>
      <c r="G233" s="28">
        <f t="shared" si="72"/>
        <v>2011879</v>
      </c>
      <c r="H233" s="28">
        <f t="shared" si="65"/>
        <v>2035048</v>
      </c>
      <c r="I233" s="69">
        <f t="shared" si="71"/>
        <v>72.473141944648916</v>
      </c>
      <c r="J233" s="57">
        <f t="shared" si="70"/>
        <v>3320248</v>
      </c>
      <c r="K233" s="45"/>
      <c r="L233" s="116"/>
    </row>
    <row r="234" spans="1:12" ht="104.25" customHeight="1" x14ac:dyDescent="0.2">
      <c r="A234" s="118">
        <v>2534477</v>
      </c>
      <c r="B234" s="24" t="s">
        <v>250</v>
      </c>
      <c r="C234" s="25">
        <v>1433000</v>
      </c>
      <c r="D234" s="25">
        <v>1250200</v>
      </c>
      <c r="E234" s="25">
        <v>173000</v>
      </c>
      <c r="F234" s="25">
        <v>0</v>
      </c>
      <c r="G234" s="25">
        <v>173000</v>
      </c>
      <c r="H234" s="25">
        <f t="shared" si="65"/>
        <v>173000</v>
      </c>
      <c r="I234" s="68">
        <f t="shared" si="71"/>
        <v>100</v>
      </c>
      <c r="J234" s="25">
        <f t="shared" si="70"/>
        <v>1423200</v>
      </c>
      <c r="K234" s="68">
        <f>J234/C234%</f>
        <v>99.31612002791347</v>
      </c>
    </row>
    <row r="235" spans="1:12" ht="104.25" customHeight="1" x14ac:dyDescent="0.2">
      <c r="A235" s="118">
        <v>2534704</v>
      </c>
      <c r="B235" s="24" t="s">
        <v>275</v>
      </c>
      <c r="C235" s="25">
        <v>1383779</v>
      </c>
      <c r="D235" s="25">
        <v>35000</v>
      </c>
      <c r="E235" s="25">
        <v>1888600</v>
      </c>
      <c r="F235" s="25">
        <v>0</v>
      </c>
      <c r="G235" s="25">
        <v>1345779</v>
      </c>
      <c r="H235" s="25">
        <f t="shared" si="65"/>
        <v>1345779</v>
      </c>
      <c r="I235" s="68">
        <f t="shared" si="71"/>
        <v>71.258021815101131</v>
      </c>
      <c r="J235" s="25">
        <f t="shared" si="70"/>
        <v>1380779</v>
      </c>
      <c r="K235" s="68">
        <f>J235/C235%</f>
        <v>99.783202375523828</v>
      </c>
    </row>
    <row r="236" spans="1:12" ht="104.25" customHeight="1" x14ac:dyDescent="0.2">
      <c r="A236" s="118">
        <v>2547638</v>
      </c>
      <c r="B236" s="24" t="s">
        <v>315</v>
      </c>
      <c r="C236" s="25">
        <v>15446569</v>
      </c>
      <c r="D236" s="25">
        <v>0</v>
      </c>
      <c r="E236" s="25">
        <v>320000</v>
      </c>
      <c r="F236" s="25">
        <v>0</v>
      </c>
      <c r="G236" s="25">
        <v>308000</v>
      </c>
      <c r="H236" s="25">
        <f t="shared" si="65"/>
        <v>308000</v>
      </c>
      <c r="I236" s="68">
        <f t="shared" si="71"/>
        <v>96.25</v>
      </c>
      <c r="J236" s="25">
        <f t="shared" si="70"/>
        <v>308000</v>
      </c>
      <c r="K236" s="68">
        <f>J236/C236%</f>
        <v>1.993970311465284</v>
      </c>
    </row>
    <row r="237" spans="1:12" ht="104.25" customHeight="1" x14ac:dyDescent="0.2">
      <c r="A237" s="118">
        <v>2547709</v>
      </c>
      <c r="B237" s="24" t="s">
        <v>292</v>
      </c>
      <c r="C237" s="25">
        <v>294769.3</v>
      </c>
      <c r="D237" s="25">
        <v>0</v>
      </c>
      <c r="E237" s="25">
        <v>426403</v>
      </c>
      <c r="F237" s="25">
        <v>23169</v>
      </c>
      <c r="G237" s="25">
        <v>185100</v>
      </c>
      <c r="H237" s="25">
        <f t="shared" si="65"/>
        <v>208269</v>
      </c>
      <c r="I237" s="137"/>
      <c r="J237" s="25">
        <f t="shared" si="70"/>
        <v>208269</v>
      </c>
      <c r="K237" s="68">
        <f>J237/C237%</f>
        <v>70.654915555995828</v>
      </c>
    </row>
    <row r="238" spans="1:12" s="51" customFormat="1" ht="33.75" customHeight="1" x14ac:dyDescent="0.2">
      <c r="A238" s="49"/>
      <c r="B238" s="45" t="s">
        <v>251</v>
      </c>
      <c r="C238" s="119"/>
      <c r="D238" s="28">
        <f>SUM(D239:D241)</f>
        <v>45600</v>
      </c>
      <c r="E238" s="28">
        <f>SUM(E239:E241)</f>
        <v>154400</v>
      </c>
      <c r="F238" s="28">
        <f t="shared" ref="F238:G238" si="73">SUM(F239:F241)</f>
        <v>0</v>
      </c>
      <c r="G238" s="28">
        <f t="shared" si="73"/>
        <v>149997.68</v>
      </c>
      <c r="H238" s="28">
        <f t="shared" si="65"/>
        <v>149997.68</v>
      </c>
      <c r="I238" s="69">
        <f>H238/E238%</f>
        <v>97.148756476683928</v>
      </c>
      <c r="J238" s="28">
        <f t="shared" si="70"/>
        <v>195597.68</v>
      </c>
      <c r="K238" s="45"/>
      <c r="L238" s="116"/>
    </row>
    <row r="239" spans="1:12" ht="78" customHeight="1" x14ac:dyDescent="0.2">
      <c r="A239" s="118">
        <v>2426387</v>
      </c>
      <c r="B239" s="24" t="s">
        <v>252</v>
      </c>
      <c r="C239" s="25">
        <v>75000</v>
      </c>
      <c r="D239" s="25">
        <v>22800</v>
      </c>
      <c r="E239" s="25">
        <v>52200</v>
      </c>
      <c r="F239" s="25">
        <v>0</v>
      </c>
      <c r="G239" s="25">
        <v>49999.34</v>
      </c>
      <c r="H239" s="25">
        <f t="shared" si="65"/>
        <v>49999.34</v>
      </c>
      <c r="I239" s="68">
        <f>H239/E239%</f>
        <v>95.784176245210716</v>
      </c>
      <c r="J239" s="25">
        <f t="shared" si="70"/>
        <v>72799.34</v>
      </c>
      <c r="K239" s="68">
        <f>J239/C239%</f>
        <v>97.065786666666668</v>
      </c>
    </row>
    <row r="240" spans="1:12" ht="69.75" customHeight="1" x14ac:dyDescent="0.2">
      <c r="A240" s="118">
        <v>2426448</v>
      </c>
      <c r="B240" s="24" t="s">
        <v>253</v>
      </c>
      <c r="C240" s="25">
        <v>50000</v>
      </c>
      <c r="D240" s="25">
        <v>0</v>
      </c>
      <c r="E240" s="25">
        <v>50000</v>
      </c>
      <c r="F240" s="25">
        <v>0</v>
      </c>
      <c r="G240" s="25">
        <v>49999</v>
      </c>
      <c r="H240" s="25">
        <f t="shared" si="65"/>
        <v>49999</v>
      </c>
      <c r="I240" s="68">
        <f>H240/E240%</f>
        <v>99.998000000000005</v>
      </c>
      <c r="J240" s="25">
        <f t="shared" si="70"/>
        <v>49999</v>
      </c>
      <c r="K240" s="68">
        <f>J240/C240%</f>
        <v>99.998000000000005</v>
      </c>
    </row>
    <row r="241" spans="1:12" ht="69.75" customHeight="1" x14ac:dyDescent="0.2">
      <c r="A241" s="118">
        <v>2426631</v>
      </c>
      <c r="B241" s="24" t="s">
        <v>254</v>
      </c>
      <c r="C241" s="25">
        <v>75000</v>
      </c>
      <c r="D241" s="25">
        <v>22800</v>
      </c>
      <c r="E241" s="25">
        <v>52200</v>
      </c>
      <c r="F241" s="25">
        <v>0</v>
      </c>
      <c r="G241" s="25">
        <v>49999.34</v>
      </c>
      <c r="H241" s="25">
        <f t="shared" si="65"/>
        <v>49999.34</v>
      </c>
      <c r="I241" s="68">
        <f>H241/E241%</f>
        <v>95.784176245210716</v>
      </c>
      <c r="J241" s="25">
        <f t="shared" si="70"/>
        <v>72799.34</v>
      </c>
      <c r="K241" s="68">
        <f>J241/C241%</f>
        <v>97.065786666666668</v>
      </c>
    </row>
    <row r="242" spans="1:12" s="51" customFormat="1" ht="33.75" customHeight="1" x14ac:dyDescent="0.2">
      <c r="A242" s="49"/>
      <c r="B242" s="45" t="s">
        <v>208</v>
      </c>
      <c r="C242" s="119"/>
      <c r="D242" s="28">
        <f>SUM(D243:D262)</f>
        <v>1850485.59</v>
      </c>
      <c r="E242" s="28">
        <f>SUM(E243:E262)</f>
        <v>2177441</v>
      </c>
      <c r="F242" s="28">
        <f t="shared" ref="F242:G242" si="74">SUM(F243:F262)</f>
        <v>230499.47999999998</v>
      </c>
      <c r="G242" s="28">
        <f t="shared" si="74"/>
        <v>1103360</v>
      </c>
      <c r="H242" s="28">
        <f t="shared" si="65"/>
        <v>1333859.48</v>
      </c>
      <c r="I242" s="69">
        <f t="shared" si="66"/>
        <v>61.258122722957822</v>
      </c>
      <c r="J242" s="28">
        <f t="shared" si="70"/>
        <v>3184345.0700000003</v>
      </c>
      <c r="K242" s="45"/>
      <c r="L242" s="116"/>
    </row>
    <row r="243" spans="1:12" ht="104.25" customHeight="1" x14ac:dyDescent="0.2">
      <c r="A243" s="118">
        <v>2481800</v>
      </c>
      <c r="B243" s="24" t="s">
        <v>293</v>
      </c>
      <c r="C243" s="25">
        <v>26658.25</v>
      </c>
      <c r="D243" s="25">
        <v>0</v>
      </c>
      <c r="E243" s="25">
        <v>26659</v>
      </c>
      <c r="F243" s="25">
        <v>0</v>
      </c>
      <c r="G243" s="25">
        <v>8980</v>
      </c>
      <c r="H243" s="25">
        <f t="shared" si="65"/>
        <v>8980</v>
      </c>
      <c r="I243" s="68">
        <f t="shared" si="66"/>
        <v>33.684684346749691</v>
      </c>
      <c r="J243" s="25">
        <f t="shared" ref="J243:J260" si="75">SUM(D243+H243)</f>
        <v>8980</v>
      </c>
      <c r="K243" s="68">
        <f t="shared" ref="K243:K260" si="76">J243/C243%</f>
        <v>33.685632027608719</v>
      </c>
    </row>
    <row r="244" spans="1:12" ht="110.25" customHeight="1" x14ac:dyDescent="0.2">
      <c r="A244" s="118">
        <v>2481814</v>
      </c>
      <c r="B244" s="24" t="s">
        <v>294</v>
      </c>
      <c r="C244" s="25">
        <v>48828.92</v>
      </c>
      <c r="D244" s="25">
        <v>0</v>
      </c>
      <c r="E244" s="25">
        <v>48829</v>
      </c>
      <c r="F244" s="25">
        <v>0</v>
      </c>
      <c r="G244" s="25">
        <v>16596</v>
      </c>
      <c r="H244" s="25">
        <f t="shared" si="65"/>
        <v>16596</v>
      </c>
      <c r="I244" s="68">
        <f t="shared" si="66"/>
        <v>33.987998935059082</v>
      </c>
      <c r="J244" s="25">
        <f t="shared" si="75"/>
        <v>16596</v>
      </c>
      <c r="K244" s="68">
        <f t="shared" si="76"/>
        <v>33.988054620089898</v>
      </c>
    </row>
    <row r="245" spans="1:12" ht="87" customHeight="1" x14ac:dyDescent="0.2">
      <c r="A245" s="118">
        <v>2481819</v>
      </c>
      <c r="B245" s="24" t="s">
        <v>295</v>
      </c>
      <c r="C245" s="25">
        <v>2872.15</v>
      </c>
      <c r="D245" s="25">
        <v>0</v>
      </c>
      <c r="E245" s="25">
        <v>2873</v>
      </c>
      <c r="F245" s="25">
        <v>0</v>
      </c>
      <c r="G245" s="25">
        <v>0</v>
      </c>
      <c r="H245" s="25">
        <f t="shared" si="65"/>
        <v>0</v>
      </c>
      <c r="I245" s="68">
        <f t="shared" si="66"/>
        <v>0</v>
      </c>
      <c r="J245" s="25">
        <f t="shared" si="75"/>
        <v>0</v>
      </c>
      <c r="K245" s="68">
        <f t="shared" si="76"/>
        <v>0</v>
      </c>
    </row>
    <row r="246" spans="1:12" ht="78.75" customHeight="1" x14ac:dyDescent="0.2">
      <c r="A246" s="118">
        <v>2481824</v>
      </c>
      <c r="B246" s="24" t="s">
        <v>296</v>
      </c>
      <c r="C246" s="25">
        <v>15183.05</v>
      </c>
      <c r="D246" s="25">
        <v>0</v>
      </c>
      <c r="E246" s="25">
        <v>15184</v>
      </c>
      <c r="F246" s="25">
        <v>0</v>
      </c>
      <c r="G246" s="25">
        <v>7613</v>
      </c>
      <c r="H246" s="25">
        <f t="shared" si="65"/>
        <v>7613</v>
      </c>
      <c r="I246" s="68">
        <f t="shared" si="66"/>
        <v>50.138303477344571</v>
      </c>
      <c r="J246" s="25">
        <f t="shared" si="75"/>
        <v>7613</v>
      </c>
      <c r="K246" s="68">
        <f t="shared" si="76"/>
        <v>50.141440619638345</v>
      </c>
    </row>
    <row r="247" spans="1:12" ht="96.75" customHeight="1" x14ac:dyDescent="0.2">
      <c r="A247" s="118">
        <v>2481828</v>
      </c>
      <c r="B247" s="24" t="s">
        <v>297</v>
      </c>
      <c r="C247" s="25">
        <v>258479</v>
      </c>
      <c r="D247" s="25">
        <v>0</v>
      </c>
      <c r="E247" s="25">
        <v>258479</v>
      </c>
      <c r="F247" s="25">
        <v>0</v>
      </c>
      <c r="G247" s="25">
        <v>133000</v>
      </c>
      <c r="H247" s="25">
        <f t="shared" si="65"/>
        <v>133000</v>
      </c>
      <c r="I247" s="68">
        <f t="shared" si="66"/>
        <v>51.454857067692153</v>
      </c>
      <c r="J247" s="25">
        <f t="shared" si="75"/>
        <v>133000</v>
      </c>
      <c r="K247" s="68">
        <f t="shared" si="76"/>
        <v>51.454857067692153</v>
      </c>
    </row>
    <row r="248" spans="1:12" ht="63" customHeight="1" x14ac:dyDescent="0.2">
      <c r="A248" s="118">
        <v>2481833</v>
      </c>
      <c r="B248" s="24" t="s">
        <v>298</v>
      </c>
      <c r="C248" s="25">
        <v>14785.05</v>
      </c>
      <c r="D248" s="25">
        <v>0</v>
      </c>
      <c r="E248" s="25">
        <v>14786</v>
      </c>
      <c r="F248" s="25">
        <v>0</v>
      </c>
      <c r="G248" s="25">
        <v>9183</v>
      </c>
      <c r="H248" s="25">
        <f t="shared" si="65"/>
        <v>9183</v>
      </c>
      <c r="I248" s="68">
        <f t="shared" si="66"/>
        <v>62.106046259975649</v>
      </c>
      <c r="J248" s="25">
        <f t="shared" si="75"/>
        <v>9183</v>
      </c>
      <c r="K248" s="68">
        <f t="shared" si="76"/>
        <v>62.110036827741546</v>
      </c>
    </row>
    <row r="249" spans="1:12" ht="96.75" customHeight="1" x14ac:dyDescent="0.2">
      <c r="A249" s="118">
        <v>2481836</v>
      </c>
      <c r="B249" s="24" t="s">
        <v>299</v>
      </c>
      <c r="C249" s="25">
        <v>25048.75</v>
      </c>
      <c r="D249" s="25">
        <v>0</v>
      </c>
      <c r="E249" s="25">
        <v>25049</v>
      </c>
      <c r="F249" s="25">
        <v>0</v>
      </c>
      <c r="G249" s="25">
        <v>0</v>
      </c>
      <c r="H249" s="25">
        <f t="shared" si="65"/>
        <v>0</v>
      </c>
      <c r="I249" s="68">
        <f t="shared" si="66"/>
        <v>0</v>
      </c>
      <c r="J249" s="25">
        <f t="shared" si="75"/>
        <v>0</v>
      </c>
      <c r="K249" s="68">
        <f t="shared" si="76"/>
        <v>0</v>
      </c>
    </row>
    <row r="250" spans="1:12" ht="67.5" customHeight="1" x14ac:dyDescent="0.2">
      <c r="A250" s="118">
        <v>2481843</v>
      </c>
      <c r="B250" s="24" t="s">
        <v>300</v>
      </c>
      <c r="C250" s="25">
        <v>30366.1</v>
      </c>
      <c r="D250" s="25">
        <v>0</v>
      </c>
      <c r="E250" s="25">
        <v>30367</v>
      </c>
      <c r="F250" s="25">
        <v>0</v>
      </c>
      <c r="G250" s="25">
        <v>22486</v>
      </c>
      <c r="H250" s="25">
        <f t="shared" si="65"/>
        <v>22486</v>
      </c>
      <c r="I250" s="68">
        <f t="shared" si="66"/>
        <v>74.047485757565781</v>
      </c>
      <c r="J250" s="25">
        <f t="shared" si="75"/>
        <v>22486</v>
      </c>
      <c r="K250" s="68">
        <f t="shared" si="76"/>
        <v>74.049680400183092</v>
      </c>
    </row>
    <row r="251" spans="1:12" ht="75" customHeight="1" x14ac:dyDescent="0.2">
      <c r="A251" s="118">
        <v>2481850</v>
      </c>
      <c r="B251" s="24" t="s">
        <v>301</v>
      </c>
      <c r="C251" s="25">
        <v>2872.15</v>
      </c>
      <c r="D251" s="25">
        <v>0</v>
      </c>
      <c r="E251" s="25">
        <v>2873</v>
      </c>
      <c r="F251" s="25">
        <v>0</v>
      </c>
      <c r="G251" s="25">
        <v>1790</v>
      </c>
      <c r="H251" s="25">
        <f t="shared" si="65"/>
        <v>1790</v>
      </c>
      <c r="I251" s="68">
        <f t="shared" si="66"/>
        <v>62.304211625478594</v>
      </c>
      <c r="J251" s="25">
        <f t="shared" si="75"/>
        <v>1790</v>
      </c>
      <c r="K251" s="68">
        <f t="shared" si="76"/>
        <v>62.322650279407405</v>
      </c>
    </row>
    <row r="252" spans="1:12" ht="79.5" customHeight="1" x14ac:dyDescent="0.2">
      <c r="A252" s="118">
        <v>2481851</v>
      </c>
      <c r="B252" s="24" t="s">
        <v>302</v>
      </c>
      <c r="C252" s="25">
        <v>29694.33</v>
      </c>
      <c r="D252" s="25">
        <v>0</v>
      </c>
      <c r="E252" s="25">
        <v>29695</v>
      </c>
      <c r="F252" s="25">
        <v>0</v>
      </c>
      <c r="G252" s="25">
        <v>11700</v>
      </c>
      <c r="H252" s="25">
        <f t="shared" si="65"/>
        <v>11700</v>
      </c>
      <c r="I252" s="68">
        <f t="shared" si="66"/>
        <v>39.400572486950665</v>
      </c>
      <c r="J252" s="25">
        <f t="shared" si="75"/>
        <v>11700</v>
      </c>
      <c r="K252" s="68">
        <f t="shared" si="76"/>
        <v>39.401461491133155</v>
      </c>
    </row>
    <row r="253" spans="1:12" ht="96.75" customHeight="1" x14ac:dyDescent="0.2">
      <c r="A253" s="118">
        <v>2481855</v>
      </c>
      <c r="B253" s="24" t="s">
        <v>303</v>
      </c>
      <c r="C253" s="25">
        <v>97536.7</v>
      </c>
      <c r="D253" s="25">
        <v>0</v>
      </c>
      <c r="E253" s="25">
        <v>97537</v>
      </c>
      <c r="F253" s="25">
        <v>0</v>
      </c>
      <c r="G253" s="25">
        <v>13499</v>
      </c>
      <c r="H253" s="25">
        <f t="shared" si="65"/>
        <v>13499</v>
      </c>
      <c r="I253" s="68">
        <f t="shared" si="66"/>
        <v>13.839876149563755</v>
      </c>
      <c r="J253" s="25">
        <f t="shared" si="75"/>
        <v>13499</v>
      </c>
      <c r="K253" s="68">
        <f t="shared" si="76"/>
        <v>13.839918717774951</v>
      </c>
    </row>
    <row r="254" spans="1:12" ht="96.75" customHeight="1" x14ac:dyDescent="0.2">
      <c r="A254" s="118">
        <v>2481859</v>
      </c>
      <c r="B254" s="24" t="s">
        <v>304</v>
      </c>
      <c r="C254" s="25">
        <v>70423.63</v>
      </c>
      <c r="D254" s="25">
        <v>0</v>
      </c>
      <c r="E254" s="25">
        <v>70424</v>
      </c>
      <c r="F254" s="25">
        <v>0</v>
      </c>
      <c r="G254" s="25">
        <v>21080</v>
      </c>
      <c r="H254" s="25">
        <f t="shared" si="65"/>
        <v>21080</v>
      </c>
      <c r="I254" s="68">
        <f t="shared" si="66"/>
        <v>29.932977394070203</v>
      </c>
      <c r="J254" s="25">
        <f t="shared" si="75"/>
        <v>21080</v>
      </c>
      <c r="K254" s="68">
        <f t="shared" si="76"/>
        <v>29.933134659488584</v>
      </c>
    </row>
    <row r="255" spans="1:12" ht="96.75" customHeight="1" x14ac:dyDescent="0.2">
      <c r="A255" s="118">
        <v>2481862</v>
      </c>
      <c r="B255" s="24" t="s">
        <v>305</v>
      </c>
      <c r="C255" s="25">
        <v>26923.3</v>
      </c>
      <c r="D255" s="25">
        <v>0</v>
      </c>
      <c r="E255" s="25">
        <v>26924</v>
      </c>
      <c r="F255" s="25">
        <v>0</v>
      </c>
      <c r="G255" s="25">
        <v>0</v>
      </c>
      <c r="H255" s="25">
        <f t="shared" si="65"/>
        <v>0</v>
      </c>
      <c r="I255" s="68">
        <f t="shared" si="66"/>
        <v>0</v>
      </c>
      <c r="J255" s="25">
        <f t="shared" si="75"/>
        <v>0</v>
      </c>
      <c r="K255" s="68">
        <f t="shared" si="76"/>
        <v>0</v>
      </c>
    </row>
    <row r="256" spans="1:12" ht="84.75" customHeight="1" x14ac:dyDescent="0.2">
      <c r="A256" s="118">
        <v>2481864</v>
      </c>
      <c r="B256" s="24" t="s">
        <v>306</v>
      </c>
      <c r="C256" s="25">
        <v>12000</v>
      </c>
      <c r="D256" s="25">
        <v>0</v>
      </c>
      <c r="E256" s="25">
        <v>12000</v>
      </c>
      <c r="F256" s="25">
        <v>0</v>
      </c>
      <c r="G256" s="25">
        <v>4430</v>
      </c>
      <c r="H256" s="25">
        <f t="shared" si="65"/>
        <v>4430</v>
      </c>
      <c r="I256" s="68">
        <f t="shared" si="66"/>
        <v>36.916666666666664</v>
      </c>
      <c r="J256" s="25">
        <f t="shared" si="75"/>
        <v>4430</v>
      </c>
      <c r="K256" s="68">
        <f t="shared" si="76"/>
        <v>36.916666666666664</v>
      </c>
    </row>
    <row r="257" spans="1:12" ht="54.75" customHeight="1" x14ac:dyDescent="0.2">
      <c r="A257" s="118">
        <v>2481865</v>
      </c>
      <c r="B257" s="24" t="s">
        <v>307</v>
      </c>
      <c r="C257" s="25">
        <v>4602</v>
      </c>
      <c r="D257" s="25">
        <v>0</v>
      </c>
      <c r="E257" s="25">
        <v>4602</v>
      </c>
      <c r="F257" s="25">
        <v>0</v>
      </c>
      <c r="G257" s="25"/>
      <c r="H257" s="25">
        <f t="shared" si="65"/>
        <v>0</v>
      </c>
      <c r="I257" s="68">
        <f t="shared" si="66"/>
        <v>0</v>
      </c>
      <c r="J257" s="25">
        <f t="shared" si="75"/>
        <v>0</v>
      </c>
      <c r="K257" s="68">
        <f t="shared" si="76"/>
        <v>0</v>
      </c>
    </row>
    <row r="258" spans="1:12" ht="87" customHeight="1" x14ac:dyDescent="0.2">
      <c r="A258" s="118">
        <v>2493591</v>
      </c>
      <c r="B258" s="24" t="s">
        <v>308</v>
      </c>
      <c r="C258" s="25">
        <v>20000</v>
      </c>
      <c r="D258" s="25">
        <v>0</v>
      </c>
      <c r="E258" s="25">
        <v>20000</v>
      </c>
      <c r="F258" s="25">
        <v>0</v>
      </c>
      <c r="G258" s="25"/>
      <c r="H258" s="25">
        <f t="shared" si="65"/>
        <v>0</v>
      </c>
      <c r="I258" s="68">
        <f t="shared" si="66"/>
        <v>0</v>
      </c>
      <c r="J258" s="25">
        <f t="shared" si="75"/>
        <v>0</v>
      </c>
      <c r="K258" s="68">
        <f t="shared" si="76"/>
        <v>0</v>
      </c>
    </row>
    <row r="259" spans="1:12" ht="96.75" customHeight="1" x14ac:dyDescent="0.2">
      <c r="A259" s="118">
        <v>2511458</v>
      </c>
      <c r="B259" s="24" t="s">
        <v>255</v>
      </c>
      <c r="C259" s="25">
        <v>3198830.21</v>
      </c>
      <c r="D259" s="25">
        <v>1850485.59</v>
      </c>
      <c r="E259" s="25">
        <v>65990</v>
      </c>
      <c r="F259" s="25">
        <v>65989.95</v>
      </c>
      <c r="G259" s="25"/>
      <c r="H259" s="25">
        <f t="shared" si="65"/>
        <v>65989.95</v>
      </c>
      <c r="I259" s="68">
        <f t="shared" si="66"/>
        <v>99.999924230944075</v>
      </c>
      <c r="J259" s="25">
        <f t="shared" si="75"/>
        <v>1916475.54</v>
      </c>
      <c r="K259" s="68">
        <f t="shared" si="76"/>
        <v>59.911761931246737</v>
      </c>
    </row>
    <row r="260" spans="1:12" ht="78.75" customHeight="1" x14ac:dyDescent="0.2">
      <c r="A260" s="118">
        <v>2513327</v>
      </c>
      <c r="B260" s="24" t="s">
        <v>276</v>
      </c>
      <c r="C260" s="25">
        <v>1003096.21</v>
      </c>
      <c r="D260" s="25">
        <v>0</v>
      </c>
      <c r="E260" s="25">
        <v>945170</v>
      </c>
      <c r="F260" s="25">
        <v>164509.53</v>
      </c>
      <c r="G260" s="25">
        <v>534003</v>
      </c>
      <c r="H260" s="25">
        <f t="shared" si="65"/>
        <v>698512.53</v>
      </c>
      <c r="I260" s="68">
        <f t="shared" si="66"/>
        <v>73.903375054223048</v>
      </c>
      <c r="J260" s="25">
        <f t="shared" si="75"/>
        <v>698512.53</v>
      </c>
      <c r="K260" s="68">
        <f t="shared" si="76"/>
        <v>69.635646415212761</v>
      </c>
    </row>
    <row r="261" spans="1:12" ht="80.25" customHeight="1" x14ac:dyDescent="0.2">
      <c r="A261" s="118">
        <v>2536673</v>
      </c>
      <c r="B261" s="24" t="s">
        <v>209</v>
      </c>
      <c r="C261" s="25">
        <v>240000</v>
      </c>
      <c r="D261" s="25">
        <v>0</v>
      </c>
      <c r="E261" s="25">
        <v>240000</v>
      </c>
      <c r="F261" s="25">
        <v>0</v>
      </c>
      <c r="G261" s="25">
        <v>159500</v>
      </c>
      <c r="H261" s="25">
        <f t="shared" si="65"/>
        <v>159500</v>
      </c>
      <c r="I261" s="68">
        <f t="shared" ref="I261:I282" si="77">H261/E261%</f>
        <v>66.458333333333329</v>
      </c>
      <c r="J261" s="25">
        <f t="shared" ref="J261:J282" si="78">SUM(D261+H261)</f>
        <v>159500</v>
      </c>
      <c r="K261" s="68">
        <f>J261/C261%</f>
        <v>66.458333333333329</v>
      </c>
    </row>
    <row r="262" spans="1:12" ht="75.75" customHeight="1" x14ac:dyDescent="0.2">
      <c r="A262" s="118">
        <v>2536683</v>
      </c>
      <c r="B262" s="24" t="s">
        <v>210</v>
      </c>
      <c r="C262" s="25">
        <v>240000</v>
      </c>
      <c r="D262" s="25">
        <v>0</v>
      </c>
      <c r="E262" s="25">
        <v>240000</v>
      </c>
      <c r="F262" s="25">
        <v>0</v>
      </c>
      <c r="G262" s="25">
        <v>159500</v>
      </c>
      <c r="H262" s="25">
        <f t="shared" si="65"/>
        <v>159500</v>
      </c>
      <c r="I262" s="68">
        <f t="shared" si="77"/>
        <v>66.458333333333329</v>
      </c>
      <c r="J262" s="25">
        <f t="shared" si="78"/>
        <v>159500</v>
      </c>
      <c r="K262" s="68">
        <f>J262/C262%</f>
        <v>66.458333333333329</v>
      </c>
    </row>
    <row r="263" spans="1:12" s="51" customFormat="1" ht="33.75" customHeight="1" x14ac:dyDescent="0.2">
      <c r="A263" s="49"/>
      <c r="B263" s="45" t="s">
        <v>341</v>
      </c>
      <c r="C263" s="119"/>
      <c r="D263" s="28">
        <f>SUM(D264:D270)</f>
        <v>0</v>
      </c>
      <c r="E263" s="28">
        <f>SUM(E264:E270)</f>
        <v>446988</v>
      </c>
      <c r="F263" s="28">
        <f t="shared" ref="F263:G263" si="79">SUM(F264:F270)</f>
        <v>0</v>
      </c>
      <c r="G263" s="28">
        <f t="shared" si="79"/>
        <v>0</v>
      </c>
      <c r="H263" s="28">
        <f t="shared" ref="H263:H282" si="80">SUM(F263:G263)</f>
        <v>0</v>
      </c>
      <c r="I263" s="69">
        <f t="shared" si="77"/>
        <v>0</v>
      </c>
      <c r="J263" s="28">
        <f t="shared" si="78"/>
        <v>0</v>
      </c>
      <c r="K263" s="45"/>
      <c r="L263" s="116"/>
    </row>
    <row r="264" spans="1:12" ht="103.5" customHeight="1" x14ac:dyDescent="0.2">
      <c r="A264" s="118">
        <v>2567931</v>
      </c>
      <c r="B264" s="24" t="s">
        <v>342</v>
      </c>
      <c r="C264" s="25">
        <v>49300</v>
      </c>
      <c r="D264" s="25">
        <v>0</v>
      </c>
      <c r="E264" s="25">
        <v>49300</v>
      </c>
      <c r="F264" s="25"/>
      <c r="G264" s="25"/>
      <c r="H264" s="25">
        <f t="shared" si="80"/>
        <v>0</v>
      </c>
      <c r="I264" s="68">
        <f t="shared" ref="I264:I265" si="81">H264/E264%</f>
        <v>0</v>
      </c>
      <c r="J264" s="25">
        <f t="shared" ref="J264:J265" si="82">SUM(D264+H264)</f>
        <v>0</v>
      </c>
      <c r="K264" s="68">
        <f t="shared" ref="K264:K265" si="83">J264/C264%</f>
        <v>0</v>
      </c>
    </row>
    <row r="265" spans="1:12" ht="108" x14ac:dyDescent="0.2">
      <c r="A265" s="118">
        <v>2567944</v>
      </c>
      <c r="B265" s="24" t="s">
        <v>343</v>
      </c>
      <c r="C265" s="25">
        <v>257550</v>
      </c>
      <c r="D265" s="25">
        <v>0</v>
      </c>
      <c r="E265" s="25">
        <v>257550</v>
      </c>
      <c r="F265" s="25"/>
      <c r="G265" s="25"/>
      <c r="H265" s="25">
        <f t="shared" si="80"/>
        <v>0</v>
      </c>
      <c r="I265" s="68">
        <f t="shared" si="81"/>
        <v>0</v>
      </c>
      <c r="J265" s="25">
        <f t="shared" si="82"/>
        <v>0</v>
      </c>
      <c r="K265" s="68">
        <f t="shared" si="83"/>
        <v>0</v>
      </c>
    </row>
    <row r="266" spans="1:12" ht="75.75" customHeight="1" x14ac:dyDescent="0.2">
      <c r="A266" s="118">
        <v>2567985</v>
      </c>
      <c r="B266" s="24" t="s">
        <v>344</v>
      </c>
      <c r="C266" s="25">
        <v>42425</v>
      </c>
      <c r="D266" s="25">
        <v>0</v>
      </c>
      <c r="E266" s="25">
        <v>42425</v>
      </c>
      <c r="F266" s="25"/>
      <c r="G266" s="25"/>
      <c r="H266" s="25">
        <f t="shared" si="80"/>
        <v>0</v>
      </c>
      <c r="I266" s="68">
        <f t="shared" ref="I266:I268" si="84">H266/E266%</f>
        <v>0</v>
      </c>
      <c r="J266" s="25">
        <f t="shared" ref="J266:J268" si="85">SUM(D266+H266)</f>
        <v>0</v>
      </c>
      <c r="K266" s="68">
        <f t="shared" ref="K266:K268" si="86">J266/C266%</f>
        <v>0</v>
      </c>
    </row>
    <row r="267" spans="1:12" ht="75.75" customHeight="1" x14ac:dyDescent="0.2">
      <c r="A267" s="118">
        <v>2567986</v>
      </c>
      <c r="B267" s="24" t="s">
        <v>345</v>
      </c>
      <c r="C267" s="25">
        <v>24063</v>
      </c>
      <c r="D267" s="25">
        <v>0</v>
      </c>
      <c r="E267" s="25">
        <v>24063</v>
      </c>
      <c r="F267" s="25"/>
      <c r="G267" s="25"/>
      <c r="H267" s="25">
        <f t="shared" si="80"/>
        <v>0</v>
      </c>
      <c r="I267" s="68">
        <f t="shared" si="84"/>
        <v>0</v>
      </c>
      <c r="J267" s="25">
        <f t="shared" si="85"/>
        <v>0</v>
      </c>
      <c r="K267" s="68">
        <f t="shared" si="86"/>
        <v>0</v>
      </c>
    </row>
    <row r="268" spans="1:12" ht="75.75" customHeight="1" x14ac:dyDescent="0.2">
      <c r="A268" s="118">
        <v>2567995</v>
      </c>
      <c r="B268" s="24" t="s">
        <v>346</v>
      </c>
      <c r="C268" s="25">
        <v>38500</v>
      </c>
      <c r="D268" s="25">
        <v>0</v>
      </c>
      <c r="E268" s="25">
        <v>38500</v>
      </c>
      <c r="F268" s="25"/>
      <c r="G268" s="25"/>
      <c r="H268" s="25">
        <f t="shared" si="80"/>
        <v>0</v>
      </c>
      <c r="I268" s="68">
        <f t="shared" si="84"/>
        <v>0</v>
      </c>
      <c r="J268" s="25">
        <f t="shared" si="85"/>
        <v>0</v>
      </c>
      <c r="K268" s="68">
        <f t="shared" si="86"/>
        <v>0</v>
      </c>
    </row>
    <row r="269" spans="1:12" ht="75.75" customHeight="1" x14ac:dyDescent="0.2">
      <c r="A269" s="118">
        <v>2567996</v>
      </c>
      <c r="B269" s="24" t="s">
        <v>347</v>
      </c>
      <c r="C269" s="25">
        <v>3150</v>
      </c>
      <c r="D269" s="25">
        <v>0</v>
      </c>
      <c r="E269" s="25">
        <v>3150</v>
      </c>
      <c r="F269" s="25"/>
      <c r="G269" s="25"/>
      <c r="H269" s="25">
        <f t="shared" si="80"/>
        <v>0</v>
      </c>
      <c r="I269" s="68">
        <f t="shared" ref="I269:I270" si="87">H269/E269%</f>
        <v>0</v>
      </c>
      <c r="J269" s="25">
        <f t="shared" ref="J269:J270" si="88">SUM(D269+H269)</f>
        <v>0</v>
      </c>
      <c r="K269" s="68">
        <f t="shared" ref="K269:K270" si="89">J269/C269%</f>
        <v>0</v>
      </c>
    </row>
    <row r="270" spans="1:12" ht="75.75" customHeight="1" x14ac:dyDescent="0.2">
      <c r="A270" s="118">
        <v>2568000</v>
      </c>
      <c r="B270" s="24" t="s">
        <v>348</v>
      </c>
      <c r="C270" s="25">
        <v>32000</v>
      </c>
      <c r="D270" s="25">
        <v>0</v>
      </c>
      <c r="E270" s="25">
        <v>32000</v>
      </c>
      <c r="F270" s="25"/>
      <c r="G270" s="25"/>
      <c r="H270" s="25">
        <f t="shared" si="80"/>
        <v>0</v>
      </c>
      <c r="I270" s="68">
        <f t="shared" si="87"/>
        <v>0</v>
      </c>
      <c r="J270" s="25">
        <f t="shared" si="88"/>
        <v>0</v>
      </c>
      <c r="K270" s="68">
        <f t="shared" si="89"/>
        <v>0</v>
      </c>
    </row>
    <row r="271" spans="1:12" s="51" customFormat="1" ht="33.75" customHeight="1" x14ac:dyDescent="0.2">
      <c r="A271" s="49"/>
      <c r="B271" s="45" t="s">
        <v>126</v>
      </c>
      <c r="C271" s="119"/>
      <c r="D271" s="28">
        <f>SUM(D272:D282)</f>
        <v>2669876</v>
      </c>
      <c r="E271" s="28">
        <f>SUM(E272:E282)</f>
        <v>73495961</v>
      </c>
      <c r="F271" s="28">
        <f t="shared" ref="F271:G271" si="90">SUM(F272:F282)</f>
        <v>21433421.579999998</v>
      </c>
      <c r="G271" s="28">
        <f t="shared" si="90"/>
        <v>6398221.3700000001</v>
      </c>
      <c r="H271" s="28">
        <f t="shared" si="80"/>
        <v>27831642.949999999</v>
      </c>
      <c r="I271" s="69">
        <f t="shared" si="77"/>
        <v>37.868261835504128</v>
      </c>
      <c r="J271" s="28">
        <f t="shared" si="78"/>
        <v>30501518.949999999</v>
      </c>
      <c r="K271" s="45"/>
      <c r="L271" s="116"/>
    </row>
    <row r="272" spans="1:12" ht="36" customHeight="1" x14ac:dyDescent="0.2">
      <c r="A272" s="26">
        <v>2416127</v>
      </c>
      <c r="B272" s="24" t="s">
        <v>34</v>
      </c>
      <c r="C272" s="25">
        <v>69177499</v>
      </c>
      <c r="D272" s="25">
        <v>2186031</v>
      </c>
      <c r="E272" s="25">
        <v>14424224</v>
      </c>
      <c r="F272" s="25">
        <v>11007288.5</v>
      </c>
      <c r="G272" s="25">
        <v>1903505</v>
      </c>
      <c r="H272" s="25">
        <f t="shared" si="80"/>
        <v>12910793.5</v>
      </c>
      <c r="I272" s="68">
        <f t="shared" si="77"/>
        <v>89.507716324982198</v>
      </c>
      <c r="J272" s="25">
        <f t="shared" si="78"/>
        <v>15096824.5</v>
      </c>
      <c r="K272" s="68">
        <f t="shared" ref="K272:K282" si="91">J272/C272%</f>
        <v>21.82331642258417</v>
      </c>
    </row>
    <row r="273" spans="1:11" ht="90.75" customHeight="1" x14ac:dyDescent="0.2">
      <c r="A273" s="26">
        <v>2430241</v>
      </c>
      <c r="B273" s="24" t="s">
        <v>39</v>
      </c>
      <c r="C273" s="25">
        <v>57101974.100000001</v>
      </c>
      <c r="D273" s="25">
        <v>0</v>
      </c>
      <c r="E273" s="25">
        <v>1049175</v>
      </c>
      <c r="F273" s="25">
        <v>48000</v>
      </c>
      <c r="G273" s="25">
        <v>120000</v>
      </c>
      <c r="H273" s="25">
        <f t="shared" si="80"/>
        <v>168000</v>
      </c>
      <c r="I273" s="68">
        <f t="shared" si="77"/>
        <v>16.012581313889484</v>
      </c>
      <c r="J273" s="25">
        <f t="shared" si="78"/>
        <v>168000</v>
      </c>
      <c r="K273" s="68">
        <f t="shared" si="91"/>
        <v>0.29421049385401193</v>
      </c>
    </row>
    <row r="274" spans="1:11" ht="38.25" customHeight="1" x14ac:dyDescent="0.2">
      <c r="A274" s="26">
        <v>2430242</v>
      </c>
      <c r="B274" s="24" t="s">
        <v>40</v>
      </c>
      <c r="C274" s="25">
        <v>239127019.91</v>
      </c>
      <c r="D274" s="25">
        <v>0</v>
      </c>
      <c r="E274" s="25">
        <v>2247323</v>
      </c>
      <c r="F274" s="25">
        <v>0</v>
      </c>
      <c r="G274" s="25"/>
      <c r="H274" s="25">
        <f t="shared" si="80"/>
        <v>0</v>
      </c>
      <c r="I274" s="68">
        <f t="shared" si="77"/>
        <v>0</v>
      </c>
      <c r="J274" s="25">
        <f t="shared" si="78"/>
        <v>0</v>
      </c>
      <c r="K274" s="68">
        <f t="shared" si="91"/>
        <v>0</v>
      </c>
    </row>
    <row r="275" spans="1:11" ht="58.5" customHeight="1" x14ac:dyDescent="0.2">
      <c r="A275" s="26">
        <v>2430246</v>
      </c>
      <c r="B275" s="24" t="s">
        <v>41</v>
      </c>
      <c r="C275" s="25">
        <v>233308252.36000001</v>
      </c>
      <c r="D275" s="25">
        <v>452345</v>
      </c>
      <c r="E275" s="25">
        <v>16199818</v>
      </c>
      <c r="F275" s="25">
        <v>7915251.3899999997</v>
      </c>
      <c r="G275" s="25">
        <v>2470815.4900000002</v>
      </c>
      <c r="H275" s="25">
        <f t="shared" si="80"/>
        <v>10386066.879999999</v>
      </c>
      <c r="I275" s="68">
        <f t="shared" si="77"/>
        <v>64.112244223978308</v>
      </c>
      <c r="J275" s="25">
        <f t="shared" si="78"/>
        <v>10838411.879999999</v>
      </c>
      <c r="K275" s="68">
        <f t="shared" si="91"/>
        <v>4.6455330106695412</v>
      </c>
    </row>
    <row r="276" spans="1:11" ht="82.5" customHeight="1" x14ac:dyDescent="0.2">
      <c r="A276" s="26">
        <v>2430247</v>
      </c>
      <c r="B276" s="24" t="s">
        <v>42</v>
      </c>
      <c r="C276" s="25">
        <v>74730144</v>
      </c>
      <c r="D276" s="25">
        <v>31500</v>
      </c>
      <c r="E276" s="25">
        <v>1572552</v>
      </c>
      <c r="F276" s="25">
        <v>17325</v>
      </c>
      <c r="G276" s="25">
        <v>43175</v>
      </c>
      <c r="H276" s="25">
        <f t="shared" si="80"/>
        <v>60500</v>
      </c>
      <c r="I276" s="68">
        <f t="shared" si="77"/>
        <v>3.8472495663100488</v>
      </c>
      <c r="J276" s="25">
        <f t="shared" si="78"/>
        <v>92000</v>
      </c>
      <c r="K276" s="68">
        <f t="shared" si="91"/>
        <v>0.12310962494599235</v>
      </c>
    </row>
    <row r="277" spans="1:11" ht="60.75" customHeight="1" x14ac:dyDescent="0.2">
      <c r="A277" s="26">
        <v>2466074</v>
      </c>
      <c r="B277" s="24" t="s">
        <v>43</v>
      </c>
      <c r="C277" s="25">
        <v>69162748.069999993</v>
      </c>
      <c r="D277" s="25">
        <v>0</v>
      </c>
      <c r="E277" s="25">
        <v>9288874</v>
      </c>
      <c r="F277" s="25">
        <v>491241.08</v>
      </c>
      <c r="G277" s="25">
        <v>1169965</v>
      </c>
      <c r="H277" s="25">
        <f t="shared" si="80"/>
        <v>1661206.08</v>
      </c>
      <c r="I277" s="68">
        <f t="shared" si="77"/>
        <v>17.883826177424734</v>
      </c>
      <c r="J277" s="25">
        <f t="shared" si="78"/>
        <v>1661206.08</v>
      </c>
      <c r="K277" s="68">
        <f t="shared" si="91"/>
        <v>2.4018798072029819</v>
      </c>
    </row>
    <row r="278" spans="1:11" ht="70.5" customHeight="1" x14ac:dyDescent="0.2">
      <c r="A278" s="26">
        <v>2466086</v>
      </c>
      <c r="B278" s="24" t="s">
        <v>44</v>
      </c>
      <c r="C278" s="25">
        <v>122969213.89</v>
      </c>
      <c r="D278" s="25">
        <v>0</v>
      </c>
      <c r="E278" s="25">
        <v>8389745</v>
      </c>
      <c r="F278" s="25">
        <v>693414.14</v>
      </c>
      <c r="G278" s="25">
        <v>269705.88</v>
      </c>
      <c r="H278" s="25">
        <f t="shared" si="80"/>
        <v>963120.02</v>
      </c>
      <c r="I278" s="68">
        <f t="shared" si="77"/>
        <v>11.479729360069943</v>
      </c>
      <c r="J278" s="25">
        <f t="shared" si="78"/>
        <v>963120.02</v>
      </c>
      <c r="K278" s="68">
        <f t="shared" si="91"/>
        <v>0.78322044155014492</v>
      </c>
    </row>
    <row r="279" spans="1:11" ht="82.5" customHeight="1" x14ac:dyDescent="0.2">
      <c r="A279" s="118">
        <v>2466354</v>
      </c>
      <c r="B279" s="24" t="s">
        <v>45</v>
      </c>
      <c r="C279" s="25">
        <v>63980708.840000004</v>
      </c>
      <c r="D279" s="25">
        <v>0</v>
      </c>
      <c r="E279" s="25">
        <v>5268481</v>
      </c>
      <c r="F279" s="25">
        <v>390961.49</v>
      </c>
      <c r="G279" s="25">
        <v>43400</v>
      </c>
      <c r="H279" s="25">
        <f t="shared" si="80"/>
        <v>434361.49</v>
      </c>
      <c r="I279" s="68">
        <f t="shared" si="77"/>
        <v>8.2445298749297944</v>
      </c>
      <c r="J279" s="25">
        <f t="shared" si="78"/>
        <v>434361.49</v>
      </c>
      <c r="K279" s="68">
        <f t="shared" si="91"/>
        <v>0.67889446346434068</v>
      </c>
    </row>
    <row r="280" spans="1:11" ht="82.5" customHeight="1" x14ac:dyDescent="0.2">
      <c r="A280" s="26">
        <v>2466581</v>
      </c>
      <c r="B280" s="24" t="s">
        <v>46</v>
      </c>
      <c r="C280" s="25">
        <v>66030835.219999999</v>
      </c>
      <c r="D280" s="25">
        <v>0</v>
      </c>
      <c r="E280" s="25">
        <v>3400108</v>
      </c>
      <c r="F280" s="25">
        <v>43062.77</v>
      </c>
      <c r="G280" s="25">
        <v>86800</v>
      </c>
      <c r="H280" s="25">
        <f t="shared" si="80"/>
        <v>129862.76999999999</v>
      </c>
      <c r="I280" s="68">
        <f t="shared" si="77"/>
        <v>3.8193719140686113</v>
      </c>
      <c r="J280" s="25">
        <f t="shared" si="78"/>
        <v>129862.76999999999</v>
      </c>
      <c r="K280" s="68">
        <f t="shared" si="91"/>
        <v>0.19666988849577055</v>
      </c>
    </row>
    <row r="281" spans="1:11" ht="70.5" customHeight="1" x14ac:dyDescent="0.2">
      <c r="A281" s="26">
        <v>2466669</v>
      </c>
      <c r="B281" s="24" t="s">
        <v>47</v>
      </c>
      <c r="C281" s="25">
        <v>55517309.649999999</v>
      </c>
      <c r="D281" s="25">
        <v>0</v>
      </c>
      <c r="E281" s="25">
        <v>5008388</v>
      </c>
      <c r="F281" s="25">
        <v>322993.3</v>
      </c>
      <c r="G281" s="25">
        <v>89763.75</v>
      </c>
      <c r="H281" s="25">
        <f t="shared" si="80"/>
        <v>412757.05</v>
      </c>
      <c r="I281" s="68">
        <f t="shared" si="77"/>
        <v>8.2413153693364016</v>
      </c>
      <c r="J281" s="25">
        <f t="shared" si="78"/>
        <v>412757.05</v>
      </c>
      <c r="K281" s="68">
        <f t="shared" si="91"/>
        <v>0.74347451741116566</v>
      </c>
    </row>
    <row r="282" spans="1:11" ht="72.75" customHeight="1" x14ac:dyDescent="0.2">
      <c r="A282" s="26">
        <v>2466824</v>
      </c>
      <c r="B282" s="24" t="s">
        <v>48</v>
      </c>
      <c r="C282" s="25">
        <v>66591484.030000001</v>
      </c>
      <c r="D282" s="25">
        <v>0</v>
      </c>
      <c r="E282" s="25">
        <v>6647273</v>
      </c>
      <c r="F282" s="25">
        <v>503883.91</v>
      </c>
      <c r="G282" s="25">
        <v>201091.25</v>
      </c>
      <c r="H282" s="25">
        <f t="shared" si="80"/>
        <v>704975.15999999992</v>
      </c>
      <c r="I282" s="68">
        <f t="shared" si="77"/>
        <v>10.605479269468848</v>
      </c>
      <c r="J282" s="25">
        <f t="shared" si="78"/>
        <v>704975.15999999992</v>
      </c>
      <c r="K282" s="68">
        <f t="shared" si="91"/>
        <v>1.0586566289503367</v>
      </c>
    </row>
    <row r="283" spans="1:11" s="32" customFormat="1" ht="12" x14ac:dyDescent="0.2">
      <c r="A283" s="89" t="s">
        <v>353</v>
      </c>
      <c r="B283" s="90"/>
      <c r="C283" s="91"/>
      <c r="D283" s="130"/>
      <c r="E283" s="22"/>
      <c r="F283" s="39"/>
      <c r="G283" s="39"/>
      <c r="H283" s="100"/>
      <c r="I283" s="38"/>
      <c r="J283" s="101"/>
      <c r="K283" s="38"/>
    </row>
    <row r="284" spans="1:11" s="32" customFormat="1" ht="12" x14ac:dyDescent="0.2">
      <c r="A284" s="92" t="s">
        <v>6</v>
      </c>
      <c r="B284" s="93"/>
      <c r="C284" s="91"/>
      <c r="D284" s="130"/>
      <c r="E284" s="44"/>
      <c r="F284" s="39"/>
      <c r="G284" s="39"/>
      <c r="H284" s="100"/>
      <c r="I284" s="38"/>
      <c r="J284" s="101"/>
      <c r="K284" s="38"/>
    </row>
    <row r="285" spans="1:11" ht="20.25" customHeight="1" x14ac:dyDescent="0.2">
      <c r="A285" s="94"/>
      <c r="B285" s="152" t="s">
        <v>11</v>
      </c>
      <c r="C285" s="153"/>
      <c r="D285" s="153"/>
      <c r="H285" s="100"/>
    </row>
    <row r="286" spans="1:11" ht="91.5" customHeight="1" x14ac:dyDescent="0.2">
      <c r="A286" s="78"/>
      <c r="B286" s="78" t="s">
        <v>359</v>
      </c>
      <c r="H286" s="100"/>
    </row>
    <row r="287" spans="1:11" ht="71.25" customHeight="1" x14ac:dyDescent="0.2">
      <c r="B287" s="78"/>
    </row>
    <row r="288" spans="1:11" ht="20.25" customHeight="1" x14ac:dyDescent="0.2">
      <c r="B288" s="134"/>
    </row>
    <row r="289" spans="2:2" ht="20.25" customHeight="1" x14ac:dyDescent="0.2">
      <c r="B289" s="134"/>
    </row>
    <row r="290" spans="2:2" ht="20.25" customHeight="1" x14ac:dyDescent="0.2"/>
    <row r="291" spans="2:2" ht="20.25" customHeight="1" x14ac:dyDescent="0.2"/>
    <row r="292" spans="2:2" ht="20.25" customHeight="1" x14ac:dyDescent="0.2"/>
    <row r="293" spans="2:2" ht="20.25" customHeight="1" x14ac:dyDescent="0.2"/>
    <row r="294" spans="2:2" ht="20.25" customHeight="1" x14ac:dyDescent="0.2"/>
    <row r="295" spans="2:2" ht="20.25" customHeight="1" x14ac:dyDescent="0.2"/>
    <row r="296" spans="2:2" ht="20.25" customHeight="1" x14ac:dyDescent="0.2"/>
    <row r="297" spans="2:2" ht="20.25" customHeight="1" x14ac:dyDescent="0.2"/>
    <row r="298" spans="2:2" ht="20.25" customHeight="1" x14ac:dyDescent="0.2"/>
    <row r="299" spans="2:2" ht="20.25" customHeight="1" x14ac:dyDescent="0.2"/>
    <row r="300" spans="2:2" ht="20.25" customHeight="1" x14ac:dyDescent="0.2"/>
    <row r="301" spans="2:2" ht="20.25" customHeight="1" x14ac:dyDescent="0.2"/>
    <row r="302" spans="2:2" ht="20.25" customHeight="1" x14ac:dyDescent="0.2"/>
    <row r="303" spans="2:2" ht="20.25" customHeight="1" x14ac:dyDescent="0.2"/>
    <row r="304" spans="2:2"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row r="1166" ht="20.25" customHeight="1" x14ac:dyDescent="0.2"/>
    <row r="1167" ht="20.25" customHeight="1" x14ac:dyDescent="0.2"/>
    <row r="1168" ht="20.25" customHeight="1" x14ac:dyDescent="0.2"/>
    <row r="1169" ht="20.25" customHeight="1" x14ac:dyDescent="0.2"/>
    <row r="1170" ht="20.25" customHeight="1" x14ac:dyDescent="0.2"/>
    <row r="1171" ht="20.25" customHeight="1" x14ac:dyDescent="0.2"/>
    <row r="1172" ht="20.25" customHeight="1" x14ac:dyDescent="0.2"/>
    <row r="1173" ht="20.25" customHeight="1" x14ac:dyDescent="0.2"/>
    <row r="1174" ht="20.25" customHeight="1" x14ac:dyDescent="0.2"/>
    <row r="1175" ht="20.25" customHeight="1" x14ac:dyDescent="0.2"/>
    <row r="1176" ht="20.25" customHeight="1" x14ac:dyDescent="0.2"/>
    <row r="1177" ht="20.25" customHeight="1" x14ac:dyDescent="0.2"/>
    <row r="1178" ht="20.25" customHeight="1" x14ac:dyDescent="0.2"/>
    <row r="1179" ht="20.25" customHeight="1" x14ac:dyDescent="0.2"/>
    <row r="1180" ht="20.25" customHeight="1" x14ac:dyDescent="0.2"/>
    <row r="1181" ht="20.25" customHeight="1" x14ac:dyDescent="0.2"/>
    <row r="1182" ht="20.25" customHeight="1" x14ac:dyDescent="0.2"/>
    <row r="1183" ht="20.25" customHeight="1" x14ac:dyDescent="0.2"/>
    <row r="1184" ht="20.25" customHeight="1" x14ac:dyDescent="0.2"/>
    <row r="1185" ht="20.25" customHeight="1" x14ac:dyDescent="0.2"/>
    <row r="1186" ht="20.25" customHeight="1" x14ac:dyDescent="0.2"/>
    <row r="1187" ht="20.25" customHeight="1" x14ac:dyDescent="0.2"/>
    <row r="1188" ht="20.25" customHeight="1" x14ac:dyDescent="0.2"/>
    <row r="1189" ht="20.25" customHeight="1" x14ac:dyDescent="0.2"/>
    <row r="1190" ht="20.25" customHeight="1" x14ac:dyDescent="0.2"/>
    <row r="1191" ht="20.25" customHeight="1" x14ac:dyDescent="0.2"/>
    <row r="1192" ht="20.25" customHeight="1" x14ac:dyDescent="0.2"/>
    <row r="1193" ht="20.25" customHeight="1" x14ac:dyDescent="0.2"/>
    <row r="1194" ht="20.25" customHeight="1" x14ac:dyDescent="0.2"/>
    <row r="1195" ht="20.25" customHeight="1" x14ac:dyDescent="0.2"/>
  </sheetData>
  <mergeCells count="10">
    <mergeCell ref="B285:D285"/>
    <mergeCell ref="E4:I4"/>
    <mergeCell ref="A4:A5"/>
    <mergeCell ref="B4:B5"/>
    <mergeCell ref="A1:K1"/>
    <mergeCell ref="A2:K2"/>
    <mergeCell ref="J4:J5"/>
    <mergeCell ref="K4:K5"/>
    <mergeCell ref="C4:C5"/>
    <mergeCell ref="D4:D5"/>
  </mergeCells>
  <phoneticPr fontId="6" type="noConversion"/>
  <hyperlinks>
    <hyperlink ref="B285"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7E1"/>
    <pageSetUpPr fitToPage="1"/>
  </sheetPr>
  <dimension ref="A1:EJ176"/>
  <sheetViews>
    <sheetView zoomScale="91" zoomScaleNormal="91"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ColWidth="11.42578125" defaultRowHeight="12" x14ac:dyDescent="0.2"/>
  <cols>
    <col min="1" max="1" width="8.5703125" style="20" customWidth="1"/>
    <col min="2" max="2" width="41.42578125" style="22" customWidth="1"/>
    <col min="3" max="3" width="10.5703125" style="22" customWidth="1"/>
    <col min="4" max="4" width="11.42578125" style="133" customWidth="1"/>
    <col min="5" max="5" width="11.140625" style="22" customWidth="1"/>
    <col min="6" max="7" width="11.7109375" style="22" customWidth="1"/>
    <col min="8" max="8" width="10.7109375" style="21" customWidth="1"/>
    <col min="9" max="9" width="8.7109375" style="30" customWidth="1"/>
    <col min="10" max="10" width="13.42578125" style="31" customWidth="1"/>
    <col min="11" max="11" width="9.85546875" style="30" customWidth="1"/>
    <col min="12" max="16384" width="11.42578125" style="21"/>
  </cols>
  <sheetData>
    <row r="1" spans="1:11" ht="18" customHeight="1" x14ac:dyDescent="0.2">
      <c r="A1" s="171" t="s">
        <v>23</v>
      </c>
      <c r="B1" s="171"/>
      <c r="C1" s="171"/>
      <c r="D1" s="171"/>
      <c r="E1" s="171"/>
      <c r="F1" s="171"/>
      <c r="G1" s="171"/>
      <c r="H1" s="171"/>
      <c r="I1" s="171"/>
      <c r="J1" s="171"/>
      <c r="K1" s="171"/>
    </row>
    <row r="2" spans="1:11" ht="18" customHeight="1" x14ac:dyDescent="0.2">
      <c r="A2" s="158" t="s">
        <v>318</v>
      </c>
      <c r="B2" s="158"/>
      <c r="C2" s="158"/>
      <c r="D2" s="158"/>
      <c r="E2" s="158"/>
      <c r="F2" s="158"/>
      <c r="G2" s="158"/>
      <c r="H2" s="158"/>
      <c r="I2" s="158"/>
      <c r="J2" s="158"/>
      <c r="K2" s="158"/>
    </row>
    <row r="3" spans="1:11" ht="25.5" customHeight="1" x14ac:dyDescent="0.2">
      <c r="B3" s="20"/>
      <c r="C3" s="108"/>
      <c r="D3" s="110"/>
      <c r="E3" s="108"/>
      <c r="F3" s="110"/>
      <c r="G3" s="110"/>
      <c r="H3" s="108"/>
      <c r="I3" s="108"/>
      <c r="J3" s="110"/>
      <c r="K3" s="108"/>
    </row>
    <row r="4" spans="1:11" ht="20.25" customHeight="1" x14ac:dyDescent="0.2">
      <c r="A4" s="175" t="s">
        <v>37</v>
      </c>
      <c r="B4" s="177" t="s">
        <v>5</v>
      </c>
      <c r="C4" s="174" t="s">
        <v>21</v>
      </c>
      <c r="D4" s="165" t="s">
        <v>128</v>
      </c>
      <c r="E4" s="167" t="s">
        <v>130</v>
      </c>
      <c r="F4" s="168"/>
      <c r="G4" s="168"/>
      <c r="H4" s="168"/>
      <c r="I4" s="164"/>
      <c r="J4" s="169" t="s">
        <v>8</v>
      </c>
      <c r="K4" s="172" t="s">
        <v>22</v>
      </c>
    </row>
    <row r="5" spans="1:11" s="23" customFormat="1" ht="65.25" customHeight="1" thickBot="1" x14ac:dyDescent="0.25">
      <c r="A5" s="176"/>
      <c r="B5" s="174"/>
      <c r="C5" s="174"/>
      <c r="D5" s="166"/>
      <c r="E5" s="11" t="s">
        <v>144</v>
      </c>
      <c r="F5" s="13" t="s">
        <v>350</v>
      </c>
      <c r="G5" s="13" t="s">
        <v>351</v>
      </c>
      <c r="H5" s="12" t="s">
        <v>131</v>
      </c>
      <c r="I5" s="14" t="s">
        <v>7</v>
      </c>
      <c r="J5" s="170"/>
      <c r="K5" s="173"/>
    </row>
    <row r="6" spans="1:11" s="55" customFormat="1" ht="18.75" customHeight="1" x14ac:dyDescent="0.25">
      <c r="A6" s="53"/>
      <c r="B6" s="52" t="s">
        <v>10</v>
      </c>
      <c r="C6" s="54"/>
      <c r="D6" s="76">
        <f>D7+D17</f>
        <v>329287269.06</v>
      </c>
      <c r="E6" s="76">
        <f>E7+E17</f>
        <v>18848042</v>
      </c>
      <c r="F6" s="76">
        <v>4922371.7300000004</v>
      </c>
      <c r="G6" s="76">
        <f>G7+G17</f>
        <v>3710338.7</v>
      </c>
      <c r="H6" s="76">
        <f>F6+G6</f>
        <v>8632710.4299999997</v>
      </c>
      <c r="I6" s="77">
        <f t="shared" ref="I6:I18" si="0">H6/E6%</f>
        <v>45.801629845689007</v>
      </c>
      <c r="J6" s="76">
        <f>SUM(D6+H6)</f>
        <v>337919979.49000001</v>
      </c>
      <c r="K6" s="85"/>
    </row>
    <row r="7" spans="1:11" ht="21.75" customHeight="1" x14ac:dyDescent="0.2">
      <c r="A7" s="56"/>
      <c r="B7" s="45" t="s">
        <v>24</v>
      </c>
      <c r="C7" s="28"/>
      <c r="D7" s="28">
        <f>SUM(D8:D16)</f>
        <v>16303050.120000001</v>
      </c>
      <c r="E7" s="28">
        <f>SUM(E8:E16)</f>
        <v>8002037</v>
      </c>
      <c r="F7" s="28">
        <v>2189628</v>
      </c>
      <c r="G7" s="28">
        <f>SUM(G8:G16)</f>
        <v>3432220</v>
      </c>
      <c r="H7" s="28">
        <f>SUM(F7:G7)</f>
        <v>5621848</v>
      </c>
      <c r="I7" s="46">
        <f t="shared" si="0"/>
        <v>70.255211266831182</v>
      </c>
      <c r="J7" s="28">
        <f>SUM(D7+H7)</f>
        <v>21924898.120000001</v>
      </c>
      <c r="K7" s="64"/>
    </row>
    <row r="8" spans="1:11" ht="66" customHeight="1" x14ac:dyDescent="0.2">
      <c r="A8" s="26">
        <v>2178584</v>
      </c>
      <c r="B8" s="24" t="s">
        <v>141</v>
      </c>
      <c r="C8" s="83">
        <v>15719819.49</v>
      </c>
      <c r="D8" s="83">
        <v>8222406.3799999999</v>
      </c>
      <c r="E8" s="83">
        <v>2535079</v>
      </c>
      <c r="F8" s="83">
        <v>1360600</v>
      </c>
      <c r="G8" s="83">
        <v>1046081</v>
      </c>
      <c r="H8" s="83">
        <f t="shared" ref="H8:H28" si="1">SUM(F8:G8)</f>
        <v>2406681</v>
      </c>
      <c r="I8" s="84">
        <f t="shared" si="0"/>
        <v>94.935147977636987</v>
      </c>
      <c r="J8" s="83">
        <f t="shared" ref="J8:J24" si="2">SUM(D8+H8)</f>
        <v>10629087.379999999</v>
      </c>
      <c r="K8" s="86">
        <f>J8/C8%</f>
        <v>67.615836089985521</v>
      </c>
    </row>
    <row r="9" spans="1:11" ht="66" customHeight="1" x14ac:dyDescent="0.2">
      <c r="A9" s="26">
        <v>2271925</v>
      </c>
      <c r="B9" s="24" t="s">
        <v>60</v>
      </c>
      <c r="C9" s="83"/>
      <c r="D9" s="83">
        <v>1346565.53</v>
      </c>
      <c r="E9" s="83">
        <v>1173183</v>
      </c>
      <c r="F9" s="83">
        <v>528004</v>
      </c>
      <c r="G9" s="83"/>
      <c r="H9" s="83">
        <f t="shared" si="1"/>
        <v>528004</v>
      </c>
      <c r="I9" s="84">
        <f t="shared" ref="I9" si="3">H9/E9%</f>
        <v>45.00610731659085</v>
      </c>
      <c r="J9" s="83">
        <f t="shared" ref="J9" si="4">SUM(D9+H9)</f>
        <v>1874569.53</v>
      </c>
      <c r="K9" s="86"/>
    </row>
    <row r="10" spans="1:11" ht="195.75" customHeight="1" x14ac:dyDescent="0.2">
      <c r="A10" s="26">
        <v>2427710</v>
      </c>
      <c r="B10" s="24" t="s">
        <v>311</v>
      </c>
      <c r="C10" s="83">
        <v>6149510.1299999999</v>
      </c>
      <c r="D10" s="83">
        <v>2678033.58</v>
      </c>
      <c r="E10" s="83">
        <v>12004</v>
      </c>
      <c r="F10" s="83">
        <v>0</v>
      </c>
      <c r="G10" s="83"/>
      <c r="H10" s="83">
        <f t="shared" si="1"/>
        <v>0</v>
      </c>
      <c r="I10" s="84">
        <f t="shared" ref="I10" si="5">H10/E10%</f>
        <v>0</v>
      </c>
      <c r="J10" s="83">
        <f t="shared" ref="J10" si="6">SUM(D10+H10)</f>
        <v>2678033.58</v>
      </c>
      <c r="K10" s="86">
        <f t="shared" ref="K10:K16" si="7">J10/C10%</f>
        <v>43.548730279105989</v>
      </c>
    </row>
    <row r="11" spans="1:11" ht="88.5" customHeight="1" x14ac:dyDescent="0.2">
      <c r="A11" s="26">
        <v>2443550</v>
      </c>
      <c r="B11" s="24" t="s">
        <v>35</v>
      </c>
      <c r="C11" s="83">
        <v>30361701.100000001</v>
      </c>
      <c r="D11" s="83">
        <v>2007708.1</v>
      </c>
      <c r="E11" s="83">
        <v>591846</v>
      </c>
      <c r="F11" s="83">
        <v>33748</v>
      </c>
      <c r="G11" s="83">
        <v>558097</v>
      </c>
      <c r="H11" s="83">
        <f t="shared" si="1"/>
        <v>591845</v>
      </c>
      <c r="I11" s="84">
        <f t="shared" si="0"/>
        <v>99.999831037127905</v>
      </c>
      <c r="J11" s="83">
        <f t="shared" si="2"/>
        <v>2599553.1</v>
      </c>
      <c r="K11" s="86">
        <f t="shared" si="7"/>
        <v>8.5619481314240335</v>
      </c>
    </row>
    <row r="12" spans="1:11" ht="68.25" customHeight="1" x14ac:dyDescent="0.2">
      <c r="A12" s="26">
        <v>2461958</v>
      </c>
      <c r="B12" s="24" t="s">
        <v>49</v>
      </c>
      <c r="C12" s="83">
        <v>16451465.85</v>
      </c>
      <c r="D12" s="83">
        <v>324759.59999999998</v>
      </c>
      <c r="E12" s="83">
        <v>346398</v>
      </c>
      <c r="F12" s="83">
        <v>24900</v>
      </c>
      <c r="G12" s="83">
        <v>321497</v>
      </c>
      <c r="H12" s="83">
        <f t="shared" si="1"/>
        <v>346397</v>
      </c>
      <c r="I12" s="84">
        <f t="shared" si="0"/>
        <v>99.999711314730447</v>
      </c>
      <c r="J12" s="83">
        <f t="shared" si="2"/>
        <v>671156.6</v>
      </c>
      <c r="K12" s="86">
        <f t="shared" si="7"/>
        <v>4.079615799099142</v>
      </c>
    </row>
    <row r="13" spans="1:11" ht="87.75" customHeight="1" x14ac:dyDescent="0.2">
      <c r="A13" s="26">
        <v>2493459</v>
      </c>
      <c r="B13" s="24" t="s">
        <v>281</v>
      </c>
      <c r="C13" s="83">
        <v>1523256.01</v>
      </c>
      <c r="D13" s="83">
        <v>1401596.29</v>
      </c>
      <c r="E13" s="83">
        <v>76380</v>
      </c>
      <c r="F13" s="83">
        <v>39277</v>
      </c>
      <c r="G13" s="83">
        <v>33000</v>
      </c>
      <c r="H13" s="83">
        <f t="shared" si="1"/>
        <v>72277</v>
      </c>
      <c r="I13" s="84">
        <f>H13/E13%</f>
        <v>94.628174914899191</v>
      </c>
      <c r="J13" s="83">
        <f>SUM(D13+H13)</f>
        <v>1473873.29</v>
      </c>
      <c r="K13" s="86">
        <f t="shared" si="7"/>
        <v>96.758081394341588</v>
      </c>
    </row>
    <row r="14" spans="1:11" ht="59.25" customHeight="1" x14ac:dyDescent="0.2">
      <c r="A14" s="26">
        <v>2502896</v>
      </c>
      <c r="B14" s="24" t="s">
        <v>282</v>
      </c>
      <c r="C14" s="83">
        <v>311640927.68000001</v>
      </c>
      <c r="D14" s="83">
        <v>0</v>
      </c>
      <c r="E14" s="83">
        <v>1887147</v>
      </c>
      <c r="F14" s="83">
        <v>174099</v>
      </c>
      <c r="G14" s="83">
        <v>169251</v>
      </c>
      <c r="H14" s="83">
        <f t="shared" si="1"/>
        <v>343350</v>
      </c>
      <c r="I14" s="84">
        <f>H14/E14%</f>
        <v>18.194131140817326</v>
      </c>
      <c r="J14" s="83">
        <f>SUM(D14+H14)</f>
        <v>343350</v>
      </c>
      <c r="K14" s="86">
        <f t="shared" si="7"/>
        <v>0.11017487419128709</v>
      </c>
    </row>
    <row r="15" spans="1:11" ht="90.75" customHeight="1" x14ac:dyDescent="0.2">
      <c r="A15" s="26">
        <v>2524594</v>
      </c>
      <c r="B15" s="24" t="s">
        <v>283</v>
      </c>
      <c r="C15" s="83">
        <v>1350000</v>
      </c>
      <c r="D15" s="83">
        <v>0</v>
      </c>
      <c r="E15" s="83">
        <v>1350000</v>
      </c>
      <c r="F15" s="83">
        <v>0</v>
      </c>
      <c r="G15" s="83">
        <v>1304294</v>
      </c>
      <c r="H15" s="83">
        <f t="shared" si="1"/>
        <v>1304294</v>
      </c>
      <c r="I15" s="84">
        <f>H15/E15%</f>
        <v>96.614370370370366</v>
      </c>
      <c r="J15" s="83">
        <f>SUM(D15+H15)</f>
        <v>1304294</v>
      </c>
      <c r="K15" s="86">
        <f t="shared" si="7"/>
        <v>96.614370370370366</v>
      </c>
    </row>
    <row r="16" spans="1:11" ht="96.75" customHeight="1" x14ac:dyDescent="0.2">
      <c r="A16" s="26">
        <v>2532800</v>
      </c>
      <c r="B16" s="24" t="s">
        <v>312</v>
      </c>
      <c r="C16" s="83">
        <v>351980.64</v>
      </c>
      <c r="D16" s="83">
        <v>321980.64</v>
      </c>
      <c r="E16" s="83">
        <v>30000</v>
      </c>
      <c r="F16" s="83">
        <v>29000</v>
      </c>
      <c r="G16" s="83"/>
      <c r="H16" s="83">
        <f t="shared" si="1"/>
        <v>29000</v>
      </c>
      <c r="I16" s="84">
        <f>H16/E16%</f>
        <v>96.666666666666671</v>
      </c>
      <c r="J16" s="83">
        <f>SUM(D16+H16)</f>
        <v>350980.64</v>
      </c>
      <c r="K16" s="86">
        <f t="shared" si="7"/>
        <v>99.715893465049675</v>
      </c>
    </row>
    <row r="17" spans="1:140" ht="28.5" customHeight="1" x14ac:dyDescent="0.2">
      <c r="A17" s="26"/>
      <c r="B17" s="45" t="s">
        <v>25</v>
      </c>
      <c r="C17" s="28"/>
      <c r="D17" s="28">
        <f>SUM(D18:D28)</f>
        <v>312984218.94</v>
      </c>
      <c r="E17" s="28">
        <f>SUM(E18:E28)</f>
        <v>10846005</v>
      </c>
      <c r="F17" s="28">
        <f t="shared" ref="F17:G17" si="8">SUM(F18:F28)</f>
        <v>2758243.73</v>
      </c>
      <c r="G17" s="28">
        <f t="shared" si="8"/>
        <v>278118.7</v>
      </c>
      <c r="H17" s="28">
        <f t="shared" si="1"/>
        <v>3036362.43</v>
      </c>
      <c r="I17" s="46">
        <f t="shared" si="0"/>
        <v>27.995215104547711</v>
      </c>
      <c r="J17" s="28">
        <f t="shared" si="2"/>
        <v>316020581.37</v>
      </c>
      <c r="K17" s="64"/>
    </row>
    <row r="18" spans="1:140" ht="57" customHeight="1" x14ac:dyDescent="0.2">
      <c r="A18" s="112">
        <v>2193990</v>
      </c>
      <c r="B18" s="24" t="s">
        <v>199</v>
      </c>
      <c r="C18" s="83">
        <v>319765088.17000002</v>
      </c>
      <c r="D18" s="114">
        <v>308582444.45999998</v>
      </c>
      <c r="E18" s="114">
        <v>1455751</v>
      </c>
      <c r="F18" s="114">
        <v>1455750.48</v>
      </c>
      <c r="G18" s="114"/>
      <c r="H18" s="114">
        <f t="shared" si="1"/>
        <v>1455750.48</v>
      </c>
      <c r="I18" s="84">
        <f t="shared" si="0"/>
        <v>99.999964279605507</v>
      </c>
      <c r="J18" s="83">
        <f>SUM(D18+H18)</f>
        <v>310038194.94</v>
      </c>
      <c r="K18" s="86">
        <f t="shared" ref="K18:K27" si="9">J18/C18%</f>
        <v>96.958112817860581</v>
      </c>
    </row>
    <row r="19" spans="1:140" ht="57" customHeight="1" x14ac:dyDescent="0.2">
      <c r="A19" s="112">
        <v>2271925</v>
      </c>
      <c r="B19" s="113" t="s">
        <v>60</v>
      </c>
      <c r="C19" s="83"/>
      <c r="D19" s="114">
        <v>1627174.46</v>
      </c>
      <c r="E19" s="114">
        <v>76830</v>
      </c>
      <c r="F19" s="114">
        <v>25500</v>
      </c>
      <c r="G19" s="114"/>
      <c r="H19" s="114">
        <f t="shared" si="1"/>
        <v>25500</v>
      </c>
      <c r="I19" s="84">
        <f t="shared" ref="I19" si="10">H19/E19%</f>
        <v>33.190160093713395</v>
      </c>
      <c r="J19" s="83">
        <f>SUM(D19+H19)</f>
        <v>1652674.46</v>
      </c>
      <c r="K19" s="86"/>
    </row>
    <row r="20" spans="1:140" ht="74.25" customHeight="1" x14ac:dyDescent="0.2">
      <c r="A20" s="112">
        <v>2425167</v>
      </c>
      <c r="B20" s="113" t="s">
        <v>124</v>
      </c>
      <c r="C20" s="83">
        <v>8543286.1699999999</v>
      </c>
      <c r="D20" s="114">
        <v>147360.47</v>
      </c>
      <c r="E20" s="114">
        <v>68927</v>
      </c>
      <c r="F20" s="114">
        <v>0</v>
      </c>
      <c r="G20" s="114">
        <v>68292.7</v>
      </c>
      <c r="H20" s="114">
        <f t="shared" si="1"/>
        <v>68292.7</v>
      </c>
      <c r="I20" s="84">
        <f t="shared" ref="I20:I24" si="11">H20/E20%</f>
        <v>99.079751040956367</v>
      </c>
      <c r="J20" s="83">
        <f t="shared" si="2"/>
        <v>215653.16999999998</v>
      </c>
      <c r="K20" s="86">
        <f t="shared" si="9"/>
        <v>2.5242414418619434</v>
      </c>
    </row>
    <row r="21" spans="1:140" ht="74.25" customHeight="1" x14ac:dyDescent="0.2">
      <c r="A21" s="112">
        <v>2425169</v>
      </c>
      <c r="B21" s="113" t="s">
        <v>142</v>
      </c>
      <c r="C21" s="83">
        <v>8080479.5300000003</v>
      </c>
      <c r="D21" s="114">
        <v>193973.7</v>
      </c>
      <c r="E21" s="83">
        <v>5106363</v>
      </c>
      <c r="F21" s="114">
        <v>32000</v>
      </c>
      <c r="G21" s="114"/>
      <c r="H21" s="114">
        <f t="shared" si="1"/>
        <v>32000</v>
      </c>
      <c r="I21" s="84">
        <f t="shared" si="11"/>
        <v>0.62666911850959284</v>
      </c>
      <c r="J21" s="83">
        <f t="shared" si="2"/>
        <v>225973.7</v>
      </c>
      <c r="K21" s="86">
        <f t="shared" si="9"/>
        <v>2.7965382396061838</v>
      </c>
    </row>
    <row r="22" spans="1:140" ht="103.5" customHeight="1" x14ac:dyDescent="0.2">
      <c r="A22" s="112">
        <v>2426269</v>
      </c>
      <c r="B22" s="113" t="s">
        <v>143</v>
      </c>
      <c r="C22" s="83">
        <v>7297298.0700000003</v>
      </c>
      <c r="D22" s="114">
        <v>137543.12</v>
      </c>
      <c r="E22" s="83">
        <v>35000</v>
      </c>
      <c r="F22" s="114">
        <v>35000</v>
      </c>
      <c r="G22" s="114"/>
      <c r="H22" s="114">
        <f t="shared" si="1"/>
        <v>35000</v>
      </c>
      <c r="I22" s="84">
        <f t="shared" si="11"/>
        <v>100</v>
      </c>
      <c r="J22" s="83">
        <f t="shared" si="2"/>
        <v>172543.12</v>
      </c>
      <c r="K22" s="86">
        <f t="shared" si="9"/>
        <v>2.3644795422204812</v>
      </c>
    </row>
    <row r="23" spans="1:140" ht="84" customHeight="1" x14ac:dyDescent="0.2">
      <c r="A23" s="112">
        <v>2462000</v>
      </c>
      <c r="B23" s="24" t="s">
        <v>118</v>
      </c>
      <c r="C23" s="83">
        <v>2347023.5699999998</v>
      </c>
      <c r="D23" s="114">
        <v>1651080.6</v>
      </c>
      <c r="E23" s="83">
        <v>764193</v>
      </c>
      <c r="F23" s="83">
        <v>463160.93</v>
      </c>
      <c r="G23" s="83">
        <v>209826</v>
      </c>
      <c r="H23" s="83">
        <f t="shared" si="1"/>
        <v>672986.92999999993</v>
      </c>
      <c r="I23" s="84">
        <f t="shared" si="11"/>
        <v>88.065047703917713</v>
      </c>
      <c r="J23" s="83">
        <f t="shared" si="2"/>
        <v>2324067.5300000003</v>
      </c>
      <c r="K23" s="86">
        <f t="shared" si="9"/>
        <v>99.021908416539702</v>
      </c>
    </row>
    <row r="24" spans="1:140" ht="79.5" customHeight="1" x14ac:dyDescent="0.2">
      <c r="A24" s="26">
        <v>2495555</v>
      </c>
      <c r="B24" s="24" t="s">
        <v>125</v>
      </c>
      <c r="C24" s="83">
        <v>1986018.33</v>
      </c>
      <c r="D24" s="83">
        <v>195517.13</v>
      </c>
      <c r="E24" s="83">
        <v>318633</v>
      </c>
      <c r="F24" s="83">
        <v>318632.32000000001</v>
      </c>
      <c r="G24" s="83"/>
      <c r="H24" s="83">
        <f t="shared" si="1"/>
        <v>318632.32000000001</v>
      </c>
      <c r="I24" s="84">
        <f t="shared" si="11"/>
        <v>99.999786588332029</v>
      </c>
      <c r="J24" s="83">
        <f t="shared" si="2"/>
        <v>514149.45</v>
      </c>
      <c r="K24" s="86">
        <f t="shared" si="9"/>
        <v>25.888454413207757</v>
      </c>
    </row>
    <row r="25" spans="1:140" ht="115.5" customHeight="1" x14ac:dyDescent="0.2">
      <c r="A25" s="118">
        <v>2526795</v>
      </c>
      <c r="B25" s="24" t="s">
        <v>200</v>
      </c>
      <c r="C25" s="83">
        <v>724125</v>
      </c>
      <c r="D25" s="83">
        <v>449125</v>
      </c>
      <c r="E25" s="83">
        <v>275000</v>
      </c>
      <c r="F25" s="83">
        <v>275000</v>
      </c>
      <c r="G25" s="83"/>
      <c r="H25" s="83">
        <f t="shared" si="1"/>
        <v>275000</v>
      </c>
      <c r="I25" s="84">
        <f>H25/E25%</f>
        <v>100</v>
      </c>
      <c r="J25" s="83">
        <f>SUM(D25+H25)</f>
        <v>724125</v>
      </c>
      <c r="K25" s="86">
        <f t="shared" si="9"/>
        <v>100</v>
      </c>
    </row>
    <row r="26" spans="1:140" ht="79.5" customHeight="1" x14ac:dyDescent="0.2">
      <c r="A26" s="118">
        <v>2536667</v>
      </c>
      <c r="B26" s="24" t="s">
        <v>201</v>
      </c>
      <c r="C26" s="83">
        <v>153200</v>
      </c>
      <c r="D26" s="83">
        <v>0</v>
      </c>
      <c r="E26" s="83">
        <v>153200</v>
      </c>
      <c r="F26" s="83">
        <v>153200</v>
      </c>
      <c r="G26" s="83"/>
      <c r="H26" s="83">
        <f t="shared" si="1"/>
        <v>153200</v>
      </c>
      <c r="I26" s="84">
        <f>H26/E26%</f>
        <v>100</v>
      </c>
      <c r="J26" s="83">
        <f>SUM(D26+H26)</f>
        <v>153200</v>
      </c>
      <c r="K26" s="86">
        <f t="shared" si="9"/>
        <v>100</v>
      </c>
    </row>
    <row r="27" spans="1:140" ht="79.5" customHeight="1" x14ac:dyDescent="0.2">
      <c r="A27" s="118">
        <v>2552153</v>
      </c>
      <c r="B27" s="24" t="s">
        <v>284</v>
      </c>
      <c r="C27" s="83">
        <v>8474506.6300000008</v>
      </c>
      <c r="D27" s="83">
        <v>0</v>
      </c>
      <c r="E27" s="83">
        <v>2469115</v>
      </c>
      <c r="F27" s="83">
        <v>0</v>
      </c>
      <c r="G27" s="83"/>
      <c r="H27" s="83">
        <f t="shared" si="1"/>
        <v>0</v>
      </c>
      <c r="I27" s="84">
        <f>H27/E27%</f>
        <v>0</v>
      </c>
      <c r="J27" s="83">
        <f>SUM(D27+H27)</f>
        <v>0</v>
      </c>
      <c r="K27" s="86">
        <f t="shared" si="9"/>
        <v>0</v>
      </c>
    </row>
    <row r="28" spans="1:140" ht="104.25" customHeight="1" x14ac:dyDescent="0.2">
      <c r="A28" s="118">
        <v>2567818</v>
      </c>
      <c r="B28" s="24" t="s">
        <v>349</v>
      </c>
      <c r="C28" s="83">
        <v>122993</v>
      </c>
      <c r="D28" s="83">
        <v>0</v>
      </c>
      <c r="E28" s="83">
        <v>122993</v>
      </c>
      <c r="F28" s="83"/>
      <c r="G28" s="83"/>
      <c r="H28" s="83">
        <f t="shared" si="1"/>
        <v>0</v>
      </c>
      <c r="I28" s="84">
        <f>H28/E28%</f>
        <v>0</v>
      </c>
      <c r="J28" s="83">
        <f>SUM(D28+H28)</f>
        <v>0</v>
      </c>
      <c r="K28" s="86">
        <f t="shared" ref="K28" si="12">J28/C28%</f>
        <v>0</v>
      </c>
    </row>
    <row r="29" spans="1:140" s="30" customFormat="1" ht="20.25" customHeight="1" x14ac:dyDescent="0.2">
      <c r="A29" s="58" t="s">
        <v>353</v>
      </c>
      <c r="B29" s="59"/>
      <c r="C29" s="60"/>
      <c r="D29" s="132"/>
      <c r="E29" s="78"/>
      <c r="F29" s="95"/>
      <c r="G29" s="95"/>
      <c r="H29" s="21"/>
      <c r="I29" s="21"/>
      <c r="J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row>
    <row r="30" spans="1:140" s="30" customFormat="1" ht="16.5" customHeight="1" x14ac:dyDescent="0.2">
      <c r="A30" s="61" t="s">
        <v>6</v>
      </c>
      <c r="B30" s="62"/>
      <c r="C30" s="60"/>
      <c r="D30" s="132"/>
      <c r="E30" s="78"/>
      <c r="F30" s="95"/>
      <c r="G30" s="95"/>
      <c r="H30" s="21"/>
      <c r="I30" s="21"/>
      <c r="J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1"/>
      <c r="BX30" s="21"/>
      <c r="BY30" s="21"/>
      <c r="BZ30" s="21"/>
      <c r="CA30" s="21"/>
      <c r="CB30" s="21"/>
      <c r="CC30" s="21"/>
      <c r="CD30" s="21"/>
      <c r="CE30" s="21"/>
      <c r="CF30" s="21"/>
      <c r="CG30" s="21"/>
      <c r="CH30" s="21"/>
      <c r="CI30" s="21"/>
      <c r="CJ30" s="21"/>
      <c r="CK30" s="21"/>
      <c r="CL30" s="21"/>
      <c r="CM30" s="21"/>
      <c r="CN30" s="21"/>
      <c r="CO30" s="21"/>
      <c r="CP30" s="21"/>
      <c r="CQ30" s="21"/>
      <c r="CR30" s="21"/>
      <c r="CS30" s="21"/>
      <c r="CT30" s="21"/>
      <c r="CU30" s="21"/>
      <c r="CV30" s="21"/>
      <c r="CW30" s="21"/>
      <c r="CX30" s="21"/>
      <c r="CY30" s="21"/>
      <c r="CZ30" s="21"/>
      <c r="DA30" s="21"/>
      <c r="DB30" s="21"/>
      <c r="DC30" s="21"/>
      <c r="DD30" s="21"/>
      <c r="DE30" s="21"/>
      <c r="DF30" s="21"/>
      <c r="DG30" s="21"/>
      <c r="DH30" s="21"/>
      <c r="DI30" s="21"/>
      <c r="DJ30" s="21"/>
      <c r="DK30" s="21"/>
      <c r="DL30" s="21"/>
      <c r="DM30" s="21"/>
      <c r="DN30" s="21"/>
      <c r="DO30" s="21"/>
      <c r="DP30" s="21"/>
      <c r="DQ30" s="21"/>
      <c r="DR30" s="21"/>
      <c r="DS30" s="21"/>
      <c r="DT30" s="21"/>
      <c r="DU30" s="21"/>
      <c r="DV30" s="21"/>
      <c r="DW30" s="21"/>
      <c r="DX30" s="21"/>
      <c r="DY30" s="21"/>
      <c r="DZ30" s="21"/>
      <c r="EA30" s="21"/>
      <c r="EB30" s="21"/>
      <c r="EC30" s="21"/>
      <c r="ED30" s="21"/>
      <c r="EE30" s="21"/>
      <c r="EF30" s="21"/>
      <c r="EG30" s="21"/>
      <c r="EH30" s="21"/>
      <c r="EI30" s="21"/>
      <c r="EJ30" s="21"/>
    </row>
    <row r="31" spans="1:140" s="30" customFormat="1" x14ac:dyDescent="0.2">
      <c r="A31" s="63"/>
      <c r="B31" s="152" t="s">
        <v>11</v>
      </c>
      <c r="C31" s="147"/>
      <c r="D31" s="147"/>
      <c r="E31" s="96"/>
      <c r="F31" s="95"/>
      <c r="G31" s="95"/>
      <c r="H31" s="21"/>
      <c r="I31" s="21"/>
      <c r="J31" s="75"/>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row>
    <row r="32" spans="1:140" ht="82.5" customHeight="1" x14ac:dyDescent="0.2">
      <c r="A32" s="97"/>
      <c r="B32" s="78" t="s">
        <v>352</v>
      </c>
      <c r="C32" s="78"/>
      <c r="E32" s="78"/>
      <c r="F32" s="95"/>
      <c r="G32" s="95"/>
    </row>
    <row r="33" spans="2:7" x14ac:dyDescent="0.2">
      <c r="B33" s="70"/>
      <c r="C33" s="70"/>
      <c r="F33" s="21"/>
      <c r="G33" s="21"/>
    </row>
    <row r="34" spans="2:7" x14ac:dyDescent="0.2">
      <c r="B34" s="70"/>
      <c r="C34" s="70"/>
      <c r="F34" s="21"/>
      <c r="G34" s="21"/>
    </row>
    <row r="35" spans="2:7" x14ac:dyDescent="0.2">
      <c r="B35" s="70"/>
      <c r="C35" s="70"/>
      <c r="F35" s="21"/>
      <c r="G35" s="21"/>
    </row>
    <row r="36" spans="2:7" x14ac:dyDescent="0.2">
      <c r="B36" s="71"/>
      <c r="C36" s="70"/>
      <c r="F36" s="21"/>
      <c r="G36" s="21"/>
    </row>
    <row r="37" spans="2:7" x14ac:dyDescent="0.2">
      <c r="F37" s="21"/>
      <c r="G37" s="21"/>
    </row>
    <row r="38" spans="2:7" ht="15" x14ac:dyDescent="0.25">
      <c r="B38" s="72"/>
      <c r="F38" s="21"/>
      <c r="G38" s="21"/>
    </row>
    <row r="39" spans="2:7" ht="15" x14ac:dyDescent="0.25">
      <c r="B39" s="88"/>
      <c r="F39" s="21"/>
      <c r="G39" s="21"/>
    </row>
    <row r="40" spans="2:7" x14ac:dyDescent="0.2">
      <c r="B40" s="74"/>
      <c r="F40" s="21"/>
      <c r="G40" s="21"/>
    </row>
    <row r="41" spans="2:7" x14ac:dyDescent="0.2">
      <c r="F41" s="21"/>
      <c r="G41" s="21"/>
    </row>
    <row r="42" spans="2:7" x14ac:dyDescent="0.2">
      <c r="F42" s="21"/>
      <c r="G42" s="21"/>
    </row>
    <row r="43" spans="2:7" x14ac:dyDescent="0.2">
      <c r="F43" s="21"/>
      <c r="G43" s="21"/>
    </row>
    <row r="44" spans="2:7" x14ac:dyDescent="0.2">
      <c r="F44" s="21"/>
      <c r="G44" s="21"/>
    </row>
    <row r="45" spans="2:7" x14ac:dyDescent="0.2">
      <c r="F45" s="21"/>
      <c r="G45" s="21"/>
    </row>
    <row r="46" spans="2:7" x14ac:dyDescent="0.2">
      <c r="F46" s="21"/>
      <c r="G46" s="21"/>
    </row>
    <row r="47" spans="2:7" x14ac:dyDescent="0.2">
      <c r="F47" s="21"/>
      <c r="G47" s="21"/>
    </row>
    <row r="48" spans="2:7" x14ac:dyDescent="0.2">
      <c r="F48" s="21"/>
      <c r="G48" s="21"/>
    </row>
    <row r="49" spans="6:7" x14ac:dyDescent="0.2">
      <c r="F49" s="21"/>
      <c r="G49" s="21"/>
    </row>
    <row r="50" spans="6:7" x14ac:dyDescent="0.2">
      <c r="F50" s="21"/>
      <c r="G50" s="21"/>
    </row>
    <row r="51" spans="6:7" x14ac:dyDescent="0.2">
      <c r="F51" s="21"/>
      <c r="G51" s="21"/>
    </row>
    <row r="52" spans="6:7" x14ac:dyDescent="0.2">
      <c r="F52" s="21"/>
      <c r="G52" s="21"/>
    </row>
    <row r="53" spans="6:7" x14ac:dyDescent="0.2">
      <c r="F53" s="21"/>
      <c r="G53" s="21"/>
    </row>
    <row r="54" spans="6:7" x14ac:dyDescent="0.2">
      <c r="F54" s="21"/>
      <c r="G54" s="21"/>
    </row>
    <row r="55" spans="6:7" x14ac:dyDescent="0.2">
      <c r="F55" s="21"/>
      <c r="G55" s="21"/>
    </row>
    <row r="56" spans="6:7" x14ac:dyDescent="0.2">
      <c r="F56" s="21"/>
      <c r="G56" s="21"/>
    </row>
    <row r="57" spans="6:7" x14ac:dyDescent="0.2">
      <c r="F57" s="21"/>
      <c r="G57" s="21"/>
    </row>
    <row r="58" spans="6:7" x14ac:dyDescent="0.2">
      <c r="F58" s="21"/>
      <c r="G58" s="21"/>
    </row>
    <row r="59" spans="6:7" x14ac:dyDescent="0.2">
      <c r="F59" s="21"/>
      <c r="G59" s="21"/>
    </row>
    <row r="60" spans="6:7" x14ac:dyDescent="0.2">
      <c r="F60" s="21"/>
      <c r="G60" s="21"/>
    </row>
    <row r="61" spans="6:7" x14ac:dyDescent="0.2">
      <c r="F61" s="21"/>
      <c r="G61" s="21"/>
    </row>
    <row r="62" spans="6:7" x14ac:dyDescent="0.2">
      <c r="F62" s="21"/>
      <c r="G62" s="21"/>
    </row>
    <row r="63" spans="6:7" x14ac:dyDescent="0.2">
      <c r="F63" s="21"/>
      <c r="G63" s="21"/>
    </row>
    <row r="64" spans="6:7" x14ac:dyDescent="0.2">
      <c r="F64" s="21"/>
      <c r="G64" s="21"/>
    </row>
    <row r="65" spans="6:7" x14ac:dyDescent="0.2">
      <c r="F65" s="21"/>
      <c r="G65" s="21"/>
    </row>
    <row r="66" spans="6:7" x14ac:dyDescent="0.2">
      <c r="F66" s="21"/>
      <c r="G66" s="21"/>
    </row>
    <row r="67" spans="6:7" x14ac:dyDescent="0.2">
      <c r="F67" s="21"/>
      <c r="G67" s="21"/>
    </row>
    <row r="68" spans="6:7" x14ac:dyDescent="0.2">
      <c r="F68" s="21"/>
      <c r="G68" s="21"/>
    </row>
    <row r="69" spans="6:7" x14ac:dyDescent="0.2">
      <c r="F69" s="21"/>
      <c r="G69" s="21"/>
    </row>
    <row r="70" spans="6:7" x14ac:dyDescent="0.2">
      <c r="F70" s="21"/>
      <c r="G70" s="21"/>
    </row>
    <row r="71" spans="6:7" x14ac:dyDescent="0.2">
      <c r="F71" s="21"/>
      <c r="G71" s="21"/>
    </row>
    <row r="72" spans="6:7" x14ac:dyDescent="0.2">
      <c r="F72" s="21"/>
      <c r="G72" s="21"/>
    </row>
    <row r="73" spans="6:7" x14ac:dyDescent="0.2">
      <c r="F73" s="21"/>
      <c r="G73" s="21"/>
    </row>
    <row r="74" spans="6:7" x14ac:dyDescent="0.2">
      <c r="F74" s="21"/>
      <c r="G74" s="21"/>
    </row>
    <row r="75" spans="6:7" x14ac:dyDescent="0.2">
      <c r="F75" s="21"/>
      <c r="G75" s="21"/>
    </row>
    <row r="76" spans="6:7" x14ac:dyDescent="0.2">
      <c r="F76" s="21"/>
      <c r="G76" s="21"/>
    </row>
    <row r="77" spans="6:7" x14ac:dyDescent="0.2">
      <c r="F77" s="21"/>
      <c r="G77" s="21"/>
    </row>
    <row r="78" spans="6:7" x14ac:dyDescent="0.2">
      <c r="F78" s="21"/>
      <c r="G78" s="21"/>
    </row>
    <row r="79" spans="6:7" x14ac:dyDescent="0.2">
      <c r="F79" s="21"/>
      <c r="G79" s="21"/>
    </row>
    <row r="80" spans="6:7" x14ac:dyDescent="0.2">
      <c r="F80" s="21"/>
      <c r="G80" s="21"/>
    </row>
    <row r="81" spans="3:7" x14ac:dyDescent="0.2">
      <c r="F81" s="21"/>
      <c r="G81" s="21"/>
    </row>
    <row r="82" spans="3:7" x14ac:dyDescent="0.2">
      <c r="F82" s="21"/>
      <c r="G82" s="21"/>
    </row>
    <row r="83" spans="3:7" x14ac:dyDescent="0.2">
      <c r="C83" s="40"/>
      <c r="F83" s="21"/>
      <c r="G83" s="21"/>
    </row>
    <row r="84" spans="3:7" x14ac:dyDescent="0.2">
      <c r="F84" s="21"/>
      <c r="G84" s="21"/>
    </row>
    <row r="85" spans="3:7" x14ac:dyDescent="0.2">
      <c r="F85" s="21"/>
      <c r="G85" s="21"/>
    </row>
    <row r="86" spans="3:7" x14ac:dyDescent="0.2">
      <c r="F86" s="21"/>
      <c r="G86" s="21"/>
    </row>
    <row r="87" spans="3:7" x14ac:dyDescent="0.2">
      <c r="F87" s="21"/>
      <c r="G87" s="21"/>
    </row>
    <row r="88" spans="3:7" x14ac:dyDescent="0.2">
      <c r="F88" s="21"/>
      <c r="G88" s="21"/>
    </row>
    <row r="89" spans="3:7" x14ac:dyDescent="0.2">
      <c r="F89" s="21"/>
      <c r="G89" s="21"/>
    </row>
    <row r="90" spans="3:7" x14ac:dyDescent="0.2">
      <c r="F90" s="21"/>
      <c r="G90" s="21"/>
    </row>
    <row r="91" spans="3:7" x14ac:dyDescent="0.2">
      <c r="F91" s="21"/>
      <c r="G91" s="21"/>
    </row>
    <row r="92" spans="3:7" x14ac:dyDescent="0.2">
      <c r="F92" s="21"/>
      <c r="G92" s="21"/>
    </row>
    <row r="93" spans="3:7" x14ac:dyDescent="0.2">
      <c r="F93" s="21"/>
      <c r="G93" s="21"/>
    </row>
    <row r="94" spans="3:7" x14ac:dyDescent="0.2">
      <c r="F94" s="21"/>
      <c r="G94" s="21"/>
    </row>
    <row r="95" spans="3:7" x14ac:dyDescent="0.2">
      <c r="F95" s="21"/>
      <c r="G95" s="21"/>
    </row>
    <row r="96" spans="3:7" x14ac:dyDescent="0.2">
      <c r="F96" s="21"/>
      <c r="G96" s="21"/>
    </row>
    <row r="97" spans="6:7" x14ac:dyDescent="0.2">
      <c r="F97" s="21"/>
      <c r="G97" s="21"/>
    </row>
    <row r="98" spans="6:7" x14ac:dyDescent="0.2">
      <c r="F98" s="21"/>
      <c r="G98" s="21"/>
    </row>
    <row r="99" spans="6:7" x14ac:dyDescent="0.2">
      <c r="F99" s="21"/>
      <c r="G99" s="21"/>
    </row>
    <row r="100" spans="6:7" x14ac:dyDescent="0.2">
      <c r="F100" s="21"/>
      <c r="G100" s="21"/>
    </row>
    <row r="101" spans="6:7" x14ac:dyDescent="0.2">
      <c r="F101" s="21"/>
      <c r="G101" s="21"/>
    </row>
    <row r="102" spans="6:7" x14ac:dyDescent="0.2">
      <c r="F102" s="21"/>
      <c r="G102" s="21"/>
    </row>
    <row r="103" spans="6:7" x14ac:dyDescent="0.2">
      <c r="F103" s="21"/>
      <c r="G103" s="21"/>
    </row>
    <row r="104" spans="6:7" x14ac:dyDescent="0.2">
      <c r="F104" s="21"/>
      <c r="G104" s="21"/>
    </row>
    <row r="105" spans="6:7" x14ac:dyDescent="0.2">
      <c r="F105" s="21"/>
      <c r="G105" s="21"/>
    </row>
    <row r="106" spans="6:7" x14ac:dyDescent="0.2">
      <c r="F106" s="21"/>
      <c r="G106" s="21"/>
    </row>
    <row r="107" spans="6:7" x14ac:dyDescent="0.2">
      <c r="F107" s="21"/>
      <c r="G107" s="21"/>
    </row>
    <row r="108" spans="6:7" x14ac:dyDescent="0.2">
      <c r="F108" s="21"/>
      <c r="G108" s="21"/>
    </row>
    <row r="109" spans="6:7" x14ac:dyDescent="0.2">
      <c r="F109" s="21"/>
      <c r="G109" s="21"/>
    </row>
    <row r="110" spans="6:7" x14ac:dyDescent="0.2">
      <c r="F110" s="21"/>
      <c r="G110" s="21"/>
    </row>
    <row r="111" spans="6:7" x14ac:dyDescent="0.2">
      <c r="F111" s="21"/>
      <c r="G111" s="21"/>
    </row>
    <row r="112" spans="6:7" x14ac:dyDescent="0.2">
      <c r="F112" s="21"/>
      <c r="G112" s="21"/>
    </row>
    <row r="113" spans="6:7" x14ac:dyDescent="0.2">
      <c r="F113" s="21"/>
      <c r="G113" s="21"/>
    </row>
    <row r="114" spans="6:7" x14ac:dyDescent="0.2">
      <c r="F114" s="21"/>
      <c r="G114" s="21"/>
    </row>
    <row r="115" spans="6:7" x14ac:dyDescent="0.2">
      <c r="F115" s="21"/>
      <c r="G115" s="21"/>
    </row>
    <row r="116" spans="6:7" x14ac:dyDescent="0.2">
      <c r="F116" s="21"/>
      <c r="G116" s="21"/>
    </row>
    <row r="117" spans="6:7" x14ac:dyDescent="0.2">
      <c r="F117" s="21"/>
      <c r="G117" s="21"/>
    </row>
    <row r="118" spans="6:7" x14ac:dyDescent="0.2">
      <c r="F118" s="21"/>
      <c r="G118" s="21"/>
    </row>
    <row r="119" spans="6:7" x14ac:dyDescent="0.2">
      <c r="F119" s="21"/>
      <c r="G119" s="21"/>
    </row>
    <row r="120" spans="6:7" x14ac:dyDescent="0.2">
      <c r="F120" s="21"/>
      <c r="G120" s="21"/>
    </row>
    <row r="121" spans="6:7" x14ac:dyDescent="0.2">
      <c r="F121" s="21"/>
      <c r="G121" s="21"/>
    </row>
    <row r="122" spans="6:7" x14ac:dyDescent="0.2">
      <c r="F122" s="21"/>
      <c r="G122" s="21"/>
    </row>
    <row r="123" spans="6:7" x14ac:dyDescent="0.2">
      <c r="F123" s="21"/>
      <c r="G123" s="21"/>
    </row>
    <row r="124" spans="6:7" x14ac:dyDescent="0.2">
      <c r="F124" s="21"/>
      <c r="G124" s="21"/>
    </row>
    <row r="125" spans="6:7" x14ac:dyDescent="0.2">
      <c r="F125" s="21"/>
      <c r="G125" s="21"/>
    </row>
    <row r="126" spans="6:7" x14ac:dyDescent="0.2">
      <c r="F126" s="21"/>
      <c r="G126" s="21"/>
    </row>
    <row r="127" spans="6:7" x14ac:dyDescent="0.2">
      <c r="F127" s="21"/>
      <c r="G127" s="21"/>
    </row>
    <row r="128" spans="6:7" x14ac:dyDescent="0.2">
      <c r="F128" s="21"/>
      <c r="G128" s="21"/>
    </row>
    <row r="129" spans="6:7" x14ac:dyDescent="0.2">
      <c r="F129" s="21"/>
      <c r="G129" s="21"/>
    </row>
    <row r="130" spans="6:7" x14ac:dyDescent="0.2">
      <c r="F130" s="21"/>
      <c r="G130" s="21"/>
    </row>
    <row r="131" spans="6:7" x14ac:dyDescent="0.2">
      <c r="F131" s="21"/>
      <c r="G131" s="21"/>
    </row>
    <row r="132" spans="6:7" x14ac:dyDescent="0.2">
      <c r="F132" s="21"/>
      <c r="G132" s="21"/>
    </row>
    <row r="133" spans="6:7" x14ac:dyDescent="0.2">
      <c r="F133" s="21"/>
      <c r="G133" s="21"/>
    </row>
    <row r="134" spans="6:7" x14ac:dyDescent="0.2">
      <c r="F134" s="21"/>
      <c r="G134" s="21"/>
    </row>
    <row r="135" spans="6:7" x14ac:dyDescent="0.2">
      <c r="F135" s="21"/>
      <c r="G135" s="21"/>
    </row>
    <row r="136" spans="6:7" x14ac:dyDescent="0.2">
      <c r="F136" s="21"/>
      <c r="G136" s="21"/>
    </row>
    <row r="137" spans="6:7" x14ac:dyDescent="0.2">
      <c r="F137" s="21"/>
      <c r="G137" s="21"/>
    </row>
    <row r="138" spans="6:7" x14ac:dyDescent="0.2">
      <c r="F138" s="21"/>
      <c r="G138" s="21"/>
    </row>
    <row r="139" spans="6:7" x14ac:dyDescent="0.2">
      <c r="F139" s="21"/>
      <c r="G139" s="21"/>
    </row>
    <row r="140" spans="6:7" x14ac:dyDescent="0.2">
      <c r="F140" s="21"/>
      <c r="G140" s="21"/>
    </row>
    <row r="141" spans="6:7" x14ac:dyDescent="0.2">
      <c r="F141" s="21"/>
      <c r="G141" s="21"/>
    </row>
    <row r="142" spans="6:7" x14ac:dyDescent="0.2">
      <c r="F142" s="21"/>
      <c r="G142" s="21"/>
    </row>
    <row r="143" spans="6:7" x14ac:dyDescent="0.2">
      <c r="F143" s="21"/>
      <c r="G143" s="21"/>
    </row>
    <row r="144" spans="6:7" x14ac:dyDescent="0.2">
      <c r="F144" s="21"/>
      <c r="G144" s="21"/>
    </row>
    <row r="145" spans="6:7" x14ac:dyDescent="0.2">
      <c r="F145" s="21"/>
      <c r="G145" s="21"/>
    </row>
    <row r="146" spans="6:7" x14ac:dyDescent="0.2">
      <c r="F146" s="21"/>
      <c r="G146" s="21"/>
    </row>
    <row r="147" spans="6:7" x14ac:dyDescent="0.2">
      <c r="F147" s="21"/>
      <c r="G147" s="21"/>
    </row>
    <row r="148" spans="6:7" x14ac:dyDescent="0.2">
      <c r="F148" s="21"/>
      <c r="G148" s="21"/>
    </row>
    <row r="149" spans="6:7" x14ac:dyDescent="0.2">
      <c r="F149" s="21"/>
      <c r="G149" s="21"/>
    </row>
    <row r="150" spans="6:7" x14ac:dyDescent="0.2">
      <c r="F150" s="21"/>
      <c r="G150" s="21"/>
    </row>
    <row r="151" spans="6:7" x14ac:dyDescent="0.2">
      <c r="F151" s="21"/>
      <c r="G151" s="21"/>
    </row>
    <row r="152" spans="6:7" x14ac:dyDescent="0.2">
      <c r="F152" s="21"/>
      <c r="G152" s="21"/>
    </row>
    <row r="153" spans="6:7" x14ac:dyDescent="0.2">
      <c r="F153" s="21"/>
      <c r="G153" s="21"/>
    </row>
    <row r="154" spans="6:7" x14ac:dyDescent="0.2">
      <c r="F154" s="21"/>
      <c r="G154" s="21"/>
    </row>
    <row r="155" spans="6:7" x14ac:dyDescent="0.2">
      <c r="F155" s="21"/>
      <c r="G155" s="21"/>
    </row>
    <row r="156" spans="6:7" x14ac:dyDescent="0.2">
      <c r="F156" s="21"/>
      <c r="G156" s="21"/>
    </row>
    <row r="157" spans="6:7" x14ac:dyDescent="0.2">
      <c r="F157" s="21"/>
      <c r="G157" s="21"/>
    </row>
    <row r="158" spans="6:7" x14ac:dyDescent="0.2">
      <c r="F158" s="21"/>
      <c r="G158" s="21"/>
    </row>
    <row r="159" spans="6:7" x14ac:dyDescent="0.2">
      <c r="F159" s="21"/>
      <c r="G159" s="21"/>
    </row>
    <row r="160" spans="6:7" x14ac:dyDescent="0.2">
      <c r="F160" s="21"/>
      <c r="G160" s="21"/>
    </row>
    <row r="161" spans="6:7" x14ac:dyDescent="0.2">
      <c r="F161" s="21"/>
      <c r="G161" s="21"/>
    </row>
    <row r="162" spans="6:7" x14ac:dyDescent="0.2">
      <c r="F162" s="21"/>
      <c r="G162" s="21"/>
    </row>
    <row r="163" spans="6:7" x14ac:dyDescent="0.2">
      <c r="F163" s="21"/>
      <c r="G163" s="21"/>
    </row>
    <row r="164" spans="6:7" x14ac:dyDescent="0.2">
      <c r="F164" s="21"/>
      <c r="G164" s="21"/>
    </row>
    <row r="165" spans="6:7" x14ac:dyDescent="0.2">
      <c r="F165" s="21"/>
      <c r="G165" s="21"/>
    </row>
    <row r="166" spans="6:7" x14ac:dyDescent="0.2">
      <c r="F166" s="21"/>
      <c r="G166" s="21"/>
    </row>
    <row r="167" spans="6:7" x14ac:dyDescent="0.2">
      <c r="F167" s="21"/>
      <c r="G167" s="21"/>
    </row>
    <row r="168" spans="6:7" x14ac:dyDescent="0.2">
      <c r="F168" s="21"/>
      <c r="G168" s="21"/>
    </row>
    <row r="169" spans="6:7" x14ac:dyDescent="0.2">
      <c r="F169" s="21"/>
      <c r="G169" s="21"/>
    </row>
    <row r="170" spans="6:7" x14ac:dyDescent="0.2">
      <c r="F170" s="21"/>
      <c r="G170" s="21"/>
    </row>
    <row r="171" spans="6:7" x14ac:dyDescent="0.2">
      <c r="F171" s="21"/>
      <c r="G171" s="21"/>
    </row>
    <row r="172" spans="6:7" x14ac:dyDescent="0.2">
      <c r="F172" s="21"/>
      <c r="G172" s="21"/>
    </row>
    <row r="173" spans="6:7" x14ac:dyDescent="0.2">
      <c r="F173" s="21"/>
      <c r="G173" s="21"/>
    </row>
    <row r="174" spans="6:7" x14ac:dyDescent="0.2">
      <c r="F174" s="21"/>
      <c r="G174" s="21"/>
    </row>
    <row r="175" spans="6:7" x14ac:dyDescent="0.2">
      <c r="F175" s="21"/>
      <c r="G175" s="21"/>
    </row>
    <row r="176" spans="6:7" x14ac:dyDescent="0.2">
      <c r="F176" s="21"/>
      <c r="G176" s="21"/>
    </row>
  </sheetData>
  <mergeCells count="10">
    <mergeCell ref="E4:I4"/>
    <mergeCell ref="B31:D31"/>
    <mergeCell ref="J4:J5"/>
    <mergeCell ref="A1:K1"/>
    <mergeCell ref="K4:K5"/>
    <mergeCell ref="A2:K2"/>
    <mergeCell ref="C4:C5"/>
    <mergeCell ref="D4:D5"/>
    <mergeCell ref="A4:A5"/>
    <mergeCell ref="B4:B5"/>
  </mergeCells>
  <hyperlinks>
    <hyperlink ref="B31"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2021-12-10T08:04:14Z</cp:lastPrinted>
  <dcterms:created xsi:type="dcterms:W3CDTF">2009-03-02T15:11:29Z</dcterms:created>
  <dcterms:modified xsi:type="dcterms:W3CDTF">2023-01-10T11:04:36Z</dcterms:modified>
</cp:coreProperties>
</file>