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LMA\TRANSPARENCIA\2016\ENERO 2016\"/>
    </mc:Choice>
  </mc:AlternateContent>
  <bookViews>
    <workbookView xWindow="-15" yWindow="240" windowWidth="17010" windowHeight="9555"/>
  </bookViews>
  <sheets>
    <sheet name="MIGRA" sheetId="11" r:id="rId1"/>
    <sheet name="Gastos de Alta Dirección" sheetId="6" r:id="rId2"/>
    <sheet name="Data1" sheetId="7" state="hidden" r:id="rId3"/>
    <sheet name="Data2" sheetId="8" state="hidden" r:id="rId4"/>
    <sheet name="Data3" sheetId="9" state="hidden" r:id="rId5"/>
  </sheets>
  <externalReferences>
    <externalReference r:id="rId6"/>
    <externalReference r:id="rId7"/>
  </externalReferences>
  <definedNames>
    <definedName name="_xlnm._FilterDatabase" localSheetId="2" hidden="1">Data1!$A$1:$F$95</definedName>
    <definedName name="_xlnm._FilterDatabase" localSheetId="3" hidden="1">Data2!$A$1:$B$106</definedName>
    <definedName name="_xlnm._FilterDatabase" localSheetId="4" hidden="1">Data3!$A$1:$E$104</definedName>
    <definedName name="_xlnm._FilterDatabase" localSheetId="0" hidden="1">MIGRA!$A$2:$N$107</definedName>
    <definedName name="_xlnm.Print_Area" localSheetId="0">MIGRA!$A$2:$N$104</definedName>
    <definedName name="base" localSheetId="0">[1]Data1!$A$1:$G$90</definedName>
    <definedName name="base">Data1!$A$1:$F$90</definedName>
    <definedName name="GLN_CONSUMIDO">[2]GASTOxUSUARIO!$C$7:$C$1048</definedName>
    <definedName name="KLM_RECORRIDO">[2]GASTOxUSUARIO!$I$7:$I$1048</definedName>
    <definedName name="PERSONAL">[2]Personal!$B$140:$E$324</definedName>
    <definedName name="PLACA">[2]GASTOxUSUARIO!$A$7:$A$1048</definedName>
    <definedName name="RENDIMIENTO">[2]GASTOxUSUARIO!$J$7:$J$1048</definedName>
    <definedName name="_xlnm.Print_Titles" localSheetId="0">MIGRA!$1:$2</definedName>
  </definedNames>
  <calcPr calcId="152511"/>
</workbook>
</file>

<file path=xl/calcChain.xml><?xml version="1.0" encoding="utf-8"?>
<calcChain xmlns="http://schemas.openxmlformats.org/spreadsheetml/2006/main">
  <c r="C10" i="6" l="1"/>
  <c r="L104" i="11" l="1"/>
  <c r="K104" i="11"/>
  <c r="J104" i="11"/>
  <c r="I104" i="11"/>
  <c r="F104" i="11"/>
  <c r="L103" i="11"/>
  <c r="K103" i="11"/>
  <c r="J103" i="11"/>
  <c r="I103" i="11"/>
  <c r="F103" i="11"/>
  <c r="L102" i="11"/>
  <c r="K102" i="11"/>
  <c r="J102" i="11"/>
  <c r="I102" i="11"/>
  <c r="F102" i="11"/>
  <c r="L101" i="11"/>
  <c r="K101" i="11"/>
  <c r="J101" i="11"/>
  <c r="I101" i="11"/>
  <c r="F101" i="11"/>
  <c r="L100" i="11"/>
  <c r="K100" i="11"/>
  <c r="J100" i="11"/>
  <c r="I100" i="11"/>
  <c r="F100" i="11"/>
  <c r="L99" i="11"/>
  <c r="K99" i="11"/>
  <c r="J99" i="11"/>
  <c r="I99" i="11"/>
  <c r="F99" i="11"/>
  <c r="L98" i="11"/>
  <c r="K98" i="11"/>
  <c r="J98" i="11"/>
  <c r="I98" i="11"/>
  <c r="F98" i="11"/>
  <c r="L97" i="11"/>
  <c r="K97" i="11"/>
  <c r="J97" i="11"/>
  <c r="I97" i="11"/>
  <c r="F97" i="11"/>
  <c r="L96" i="11"/>
  <c r="K96" i="11"/>
  <c r="J96" i="11"/>
  <c r="I96" i="11"/>
  <c r="F96" i="11"/>
  <c r="L95" i="11"/>
  <c r="K95" i="11"/>
  <c r="J95" i="11"/>
  <c r="I95" i="11"/>
  <c r="F95" i="11"/>
  <c r="L94" i="11"/>
  <c r="K94" i="11"/>
  <c r="J94" i="11"/>
  <c r="I94" i="11"/>
  <c r="F94" i="11"/>
  <c r="L93" i="11"/>
  <c r="K93" i="11"/>
  <c r="J93" i="11"/>
  <c r="I93" i="11"/>
  <c r="F93" i="11"/>
  <c r="L92" i="11"/>
  <c r="K92" i="11"/>
  <c r="J92" i="11"/>
  <c r="I92" i="11"/>
  <c r="F92" i="11"/>
  <c r="L91" i="11"/>
  <c r="K91" i="11"/>
  <c r="J91" i="11"/>
  <c r="I91" i="11"/>
  <c r="F91" i="11"/>
  <c r="L90" i="11"/>
  <c r="K90" i="11"/>
  <c r="J90" i="11"/>
  <c r="I90" i="11"/>
  <c r="F90" i="11"/>
  <c r="L89" i="11"/>
  <c r="K89" i="11"/>
  <c r="J89" i="11"/>
  <c r="I89" i="11"/>
  <c r="F89" i="11"/>
  <c r="L88" i="11"/>
  <c r="K88" i="11"/>
  <c r="J88" i="11"/>
  <c r="I88" i="11"/>
  <c r="F88" i="11"/>
  <c r="L87" i="11"/>
  <c r="K87" i="11"/>
  <c r="J87" i="11"/>
  <c r="I87" i="11"/>
  <c r="F87" i="11"/>
  <c r="L86" i="11"/>
  <c r="K86" i="11"/>
  <c r="J86" i="11"/>
  <c r="I86" i="11"/>
  <c r="F86" i="11"/>
  <c r="L85" i="11"/>
  <c r="K85" i="11"/>
  <c r="J85" i="11"/>
  <c r="I85" i="11"/>
  <c r="F85" i="11"/>
  <c r="L84" i="11"/>
  <c r="J84" i="11"/>
  <c r="I84" i="11"/>
  <c r="F84" i="11"/>
  <c r="L83" i="11"/>
  <c r="K83" i="11"/>
  <c r="J83" i="11"/>
  <c r="I83" i="11"/>
  <c r="F83" i="11"/>
  <c r="L82" i="11"/>
  <c r="J82" i="11"/>
  <c r="I82" i="11"/>
  <c r="F82" i="11"/>
  <c r="L81" i="11"/>
  <c r="K81" i="11"/>
  <c r="J81" i="11"/>
  <c r="I81" i="11"/>
  <c r="F81" i="11"/>
  <c r="L80" i="11"/>
  <c r="J80" i="11"/>
  <c r="I80" i="11"/>
  <c r="F80" i="11"/>
  <c r="L79" i="11"/>
  <c r="K79" i="11"/>
  <c r="J79" i="11"/>
  <c r="I79" i="11"/>
  <c r="F79" i="11"/>
  <c r="L78" i="11"/>
  <c r="J78" i="11"/>
  <c r="I78" i="11"/>
  <c r="F78" i="11"/>
  <c r="L77" i="11"/>
  <c r="K77" i="11"/>
  <c r="J77" i="11"/>
  <c r="I77" i="11"/>
  <c r="F77" i="11"/>
  <c r="L76" i="11"/>
  <c r="K76" i="11"/>
  <c r="J76" i="11"/>
  <c r="I76" i="11"/>
  <c r="F76" i="11"/>
  <c r="L75" i="11"/>
  <c r="J75" i="11"/>
  <c r="I75" i="11"/>
  <c r="F75" i="11"/>
  <c r="L74" i="11"/>
  <c r="K74" i="11"/>
  <c r="J74" i="11"/>
  <c r="I74" i="11"/>
  <c r="F74" i="11"/>
  <c r="L73" i="11"/>
  <c r="K73" i="11"/>
  <c r="J73" i="11"/>
  <c r="I73" i="11"/>
  <c r="F73" i="11"/>
  <c r="L72" i="11"/>
  <c r="K72" i="11"/>
  <c r="J72" i="11"/>
  <c r="I72" i="11"/>
  <c r="F72" i="11"/>
  <c r="L71" i="11"/>
  <c r="K71" i="11"/>
  <c r="J71" i="11"/>
  <c r="I71" i="11"/>
  <c r="F71" i="11"/>
  <c r="L70" i="11"/>
  <c r="J70" i="11"/>
  <c r="I70" i="11"/>
  <c r="F70" i="11"/>
  <c r="L69" i="11"/>
  <c r="K69" i="11"/>
  <c r="J69" i="11"/>
  <c r="I69" i="11"/>
  <c r="F69" i="11"/>
  <c r="L68" i="11"/>
  <c r="K68" i="11"/>
  <c r="J68" i="11"/>
  <c r="I68" i="11"/>
  <c r="F68" i="11"/>
  <c r="L67" i="11"/>
  <c r="J67" i="11"/>
  <c r="I67" i="11"/>
  <c r="F67" i="11"/>
  <c r="L66" i="11"/>
  <c r="K66" i="11"/>
  <c r="J66" i="11"/>
  <c r="I66" i="11"/>
  <c r="F66" i="11"/>
  <c r="L65" i="11"/>
  <c r="K65" i="11"/>
  <c r="J65" i="11"/>
  <c r="I65" i="11"/>
  <c r="F65" i="11"/>
  <c r="L64" i="11"/>
  <c r="K64" i="11"/>
  <c r="J64" i="11"/>
  <c r="I64" i="11"/>
  <c r="F64" i="11"/>
  <c r="L63" i="11"/>
  <c r="K63" i="11"/>
  <c r="J63" i="11"/>
  <c r="I63" i="11"/>
  <c r="F63" i="11"/>
  <c r="L62" i="11"/>
  <c r="K62" i="11"/>
  <c r="J62" i="11"/>
  <c r="I62" i="11"/>
  <c r="F62" i="11"/>
  <c r="L61" i="11"/>
  <c r="K61" i="11"/>
  <c r="J61" i="11"/>
  <c r="I61" i="11"/>
  <c r="F61" i="11"/>
  <c r="L60" i="11"/>
  <c r="K60" i="11"/>
  <c r="J60" i="11"/>
  <c r="I60" i="11"/>
  <c r="F60" i="11"/>
  <c r="L59" i="11"/>
  <c r="K59" i="11"/>
  <c r="J59" i="11"/>
  <c r="I59" i="11"/>
  <c r="F59" i="11"/>
  <c r="K58" i="11"/>
  <c r="J58" i="11"/>
  <c r="I58" i="11"/>
  <c r="F58" i="11"/>
  <c r="L57" i="11"/>
  <c r="K57" i="11"/>
  <c r="J57" i="11"/>
  <c r="I57" i="11"/>
  <c r="F57" i="11"/>
  <c r="L56" i="11"/>
  <c r="K56" i="11"/>
  <c r="J56" i="11"/>
  <c r="I56" i="11"/>
  <c r="F56" i="11"/>
  <c r="L55" i="11"/>
  <c r="K55" i="11"/>
  <c r="J55" i="11"/>
  <c r="I55" i="11"/>
  <c r="F55" i="11"/>
  <c r="L54" i="11"/>
  <c r="K54" i="11"/>
  <c r="J54" i="11"/>
  <c r="I54" i="11"/>
  <c r="F54" i="11"/>
  <c r="L53" i="11"/>
  <c r="K53" i="11"/>
  <c r="J53" i="11"/>
  <c r="I53" i="11"/>
  <c r="F53" i="11"/>
  <c r="L52" i="11"/>
  <c r="K52" i="11"/>
  <c r="J52" i="11"/>
  <c r="I52" i="11"/>
  <c r="F52" i="11"/>
  <c r="L51" i="11"/>
  <c r="K51" i="11"/>
  <c r="J51" i="11"/>
  <c r="I51" i="11"/>
  <c r="F51" i="11"/>
  <c r="L50" i="11"/>
  <c r="K50" i="11"/>
  <c r="J50" i="11"/>
  <c r="I50" i="11"/>
  <c r="F50" i="11"/>
  <c r="L49" i="11"/>
  <c r="K49" i="11"/>
  <c r="J49" i="11"/>
  <c r="I49" i="11"/>
  <c r="F49" i="11"/>
  <c r="L48" i="11"/>
  <c r="J48" i="11"/>
  <c r="I48" i="11"/>
  <c r="F48" i="11"/>
  <c r="L47" i="11"/>
  <c r="K47" i="11"/>
  <c r="J47" i="11"/>
  <c r="I47" i="11"/>
  <c r="F47" i="11"/>
  <c r="L46" i="11"/>
  <c r="K46" i="11"/>
  <c r="J46" i="11"/>
  <c r="I46" i="11"/>
  <c r="F46" i="11"/>
  <c r="L45" i="11"/>
  <c r="K45" i="11"/>
  <c r="J45" i="11"/>
  <c r="I45" i="11"/>
  <c r="F45" i="11"/>
  <c r="L44" i="11"/>
  <c r="K44" i="11"/>
  <c r="J44" i="11"/>
  <c r="I44" i="11"/>
  <c r="F44" i="11"/>
  <c r="L43" i="11"/>
  <c r="K43" i="11"/>
  <c r="J43" i="11"/>
  <c r="I43" i="11"/>
  <c r="F43" i="11"/>
  <c r="L42" i="11"/>
  <c r="K42" i="11"/>
  <c r="J42" i="11"/>
  <c r="I42" i="11"/>
  <c r="F42" i="11"/>
  <c r="L41" i="11"/>
  <c r="K41" i="11"/>
  <c r="J41" i="11"/>
  <c r="I41" i="11"/>
  <c r="F41" i="11"/>
  <c r="L40" i="11"/>
  <c r="K40" i="11"/>
  <c r="J40" i="11"/>
  <c r="I40" i="11"/>
  <c r="F40" i="11"/>
  <c r="L39" i="11"/>
  <c r="K39" i="11"/>
  <c r="J39" i="11"/>
  <c r="I39" i="11"/>
  <c r="F39" i="11"/>
  <c r="L38" i="11"/>
  <c r="K38" i="11"/>
  <c r="J38" i="11"/>
  <c r="I38" i="11"/>
  <c r="F38" i="11"/>
  <c r="L37" i="11"/>
  <c r="K37" i="11"/>
  <c r="J37" i="11"/>
  <c r="I37" i="11"/>
  <c r="F37" i="11"/>
  <c r="L36" i="11"/>
  <c r="K36" i="11"/>
  <c r="J36" i="11"/>
  <c r="I36" i="11"/>
  <c r="F36" i="11"/>
  <c r="L35" i="11"/>
  <c r="K35" i="11"/>
  <c r="J35" i="11"/>
  <c r="I35" i="11"/>
  <c r="F35" i="11"/>
  <c r="L34" i="11"/>
  <c r="J34" i="11"/>
  <c r="I34" i="11"/>
  <c r="F34" i="11"/>
  <c r="L33" i="11"/>
  <c r="K33" i="11"/>
  <c r="J33" i="11"/>
  <c r="I33" i="11"/>
  <c r="F33" i="11"/>
  <c r="L32" i="11"/>
  <c r="J32" i="11"/>
  <c r="I32" i="11"/>
  <c r="F32" i="11"/>
  <c r="L31" i="11"/>
  <c r="K31" i="11"/>
  <c r="J31" i="11"/>
  <c r="I31" i="11"/>
  <c r="F31" i="11"/>
  <c r="L30" i="11"/>
  <c r="J30" i="11"/>
  <c r="I30" i="11"/>
  <c r="F30" i="11"/>
  <c r="L29" i="11"/>
  <c r="K29" i="11"/>
  <c r="J29" i="11"/>
  <c r="I29" i="11"/>
  <c r="F29" i="11"/>
  <c r="L28" i="11"/>
  <c r="K28" i="11"/>
  <c r="J28" i="11"/>
  <c r="I28" i="11"/>
  <c r="F28" i="11"/>
  <c r="L27" i="11"/>
  <c r="K27" i="11"/>
  <c r="J27" i="11"/>
  <c r="I27" i="11"/>
  <c r="F27" i="11"/>
  <c r="L26" i="11"/>
  <c r="K26" i="11"/>
  <c r="J26" i="11"/>
  <c r="I26" i="11"/>
  <c r="F26" i="11"/>
  <c r="L25" i="11"/>
  <c r="K25" i="11"/>
  <c r="J25" i="11"/>
  <c r="I25" i="11"/>
  <c r="F25" i="11"/>
  <c r="L24" i="11"/>
  <c r="K24" i="11"/>
  <c r="J24" i="11"/>
  <c r="I24" i="11"/>
  <c r="F24" i="11"/>
  <c r="L23" i="11"/>
  <c r="K23" i="11"/>
  <c r="J23" i="11"/>
  <c r="I23" i="11"/>
  <c r="F23" i="11"/>
  <c r="L22" i="11"/>
  <c r="K22" i="11"/>
  <c r="J22" i="11"/>
  <c r="I22" i="11"/>
  <c r="F22" i="11"/>
  <c r="L21" i="11"/>
  <c r="K21" i="11"/>
  <c r="J21" i="11"/>
  <c r="I21" i="11"/>
  <c r="F21" i="11"/>
  <c r="L20" i="11"/>
  <c r="K20" i="11"/>
  <c r="J20" i="11"/>
  <c r="I20" i="11"/>
  <c r="F20" i="11"/>
  <c r="L19" i="11"/>
  <c r="K19" i="11"/>
  <c r="J19" i="11"/>
  <c r="I19" i="11"/>
  <c r="F19" i="11"/>
  <c r="L18" i="11"/>
  <c r="K18" i="11"/>
  <c r="J18" i="11"/>
  <c r="I18" i="11"/>
  <c r="F18" i="11"/>
  <c r="L17" i="11"/>
  <c r="K17" i="11"/>
  <c r="J17" i="11"/>
  <c r="I17" i="11"/>
  <c r="F17" i="11"/>
  <c r="L16" i="11"/>
  <c r="K16" i="11"/>
  <c r="J16" i="11"/>
  <c r="I16" i="11"/>
  <c r="F16" i="11"/>
  <c r="L15" i="11"/>
  <c r="K15" i="11"/>
  <c r="J15" i="11"/>
  <c r="I15" i="11"/>
  <c r="F15" i="11"/>
  <c r="L14" i="11"/>
  <c r="K14" i="11"/>
  <c r="J14" i="11"/>
  <c r="I14" i="11"/>
  <c r="F14" i="11"/>
  <c r="L13" i="11"/>
  <c r="K13" i="11"/>
  <c r="J13" i="11"/>
  <c r="I13" i="11"/>
  <c r="F13" i="11"/>
  <c r="L12" i="11"/>
  <c r="K12" i="11"/>
  <c r="J12" i="11"/>
  <c r="I12" i="11"/>
  <c r="F12" i="11"/>
  <c r="L11" i="11"/>
  <c r="K11" i="11"/>
  <c r="J11" i="11"/>
  <c r="I11" i="11"/>
  <c r="F11" i="11"/>
  <c r="L10" i="11"/>
  <c r="J10" i="11"/>
  <c r="I10" i="11"/>
  <c r="F10" i="11"/>
  <c r="L9" i="11"/>
  <c r="K9" i="11"/>
  <c r="J9" i="11"/>
  <c r="I9" i="11"/>
  <c r="F9" i="11"/>
  <c r="L8" i="11"/>
  <c r="K8" i="11"/>
  <c r="J8" i="11"/>
  <c r="I8" i="11"/>
  <c r="F8" i="11"/>
  <c r="L7" i="11"/>
  <c r="K7" i="11"/>
  <c r="J7" i="11"/>
  <c r="I7" i="11"/>
  <c r="F7" i="11"/>
  <c r="K6" i="11"/>
  <c r="J6" i="11"/>
  <c r="I6" i="11"/>
  <c r="F6" i="11"/>
  <c r="L5" i="11"/>
  <c r="J5" i="11"/>
  <c r="I5" i="11"/>
  <c r="F5" i="11"/>
  <c r="L4" i="11"/>
  <c r="K4" i="11"/>
  <c r="J4" i="11"/>
  <c r="I4" i="11"/>
  <c r="F4" i="11"/>
  <c r="L3" i="11"/>
  <c r="K3" i="11"/>
  <c r="J3" i="11"/>
  <c r="I3" i="11"/>
  <c r="F3" i="11"/>
  <c r="K105" i="11" l="1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C13" i="6"/>
  <c r="C12" i="6"/>
  <c r="C9" i="6"/>
  <c r="C7" i="6"/>
  <c r="F14" i="6"/>
  <c r="E14" i="6"/>
</calcChain>
</file>

<file path=xl/comments1.xml><?xml version="1.0" encoding="utf-8"?>
<comments xmlns="http://schemas.openxmlformats.org/spreadsheetml/2006/main">
  <authors>
    <author>JUDITH PINEDA ONOFRE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GARCIA JOHNNY
ROBLES JHONY
BRAVO CESAR
MENDOZA VICTOR
CABRERA JACINTO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MENDOZA VICTOR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BUENO JUAN</t>
        </r>
      </text>
    </comment>
  </commentList>
</comments>
</file>

<file path=xl/sharedStrings.xml><?xml version="1.0" encoding="utf-8"?>
<sst xmlns="http://schemas.openxmlformats.org/spreadsheetml/2006/main" count="1052" uniqueCount="317">
  <si>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</si>
  <si>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</si>
  <si>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</si>
  <si>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</si>
  <si>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</si>
  <si>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</si>
  <si>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</si>
  <si>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</si>
  <si>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</si>
  <si>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</si>
  <si>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EP-1202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</si>
  <si>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</si>
  <si>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</si>
  <si>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</si>
  <si>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</si>
  <si>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</si>
  <si>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</si>
  <si>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</si>
  <si>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</si>
  <si>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</si>
  <si>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</si>
  <si>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</si>
  <si>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</si>
  <si>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</si>
  <si>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</si>
  <si>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</si>
  <si>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</si>
  <si>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</si>
  <si>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</si>
  <si>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</si>
  <si>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</si>
  <si>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</si>
  <si>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</si>
  <si>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</si>
  <si>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</si>
  <si>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</si>
  <si>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</si>
  <si>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</si>
  <si>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</si>
  <si>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</si>
  <si>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</si>
  <si>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</si>
  <si>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</si>
  <si>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</si>
  <si>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</si>
  <si>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</si>
  <si>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</si>
  <si>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</si>
  <si>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</si>
  <si>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</si>
  <si>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</si>
  <si>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</si>
  <si>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</si>
  <si>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</si>
  <si>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</si>
  <si>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</si>
  <si>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</si>
  <si>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</si>
  <si>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</si>
  <si>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</si>
  <si>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</si>
  <si>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</si>
  <si>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</si>
  <si>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</si>
  <si>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</si>
  <si>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</si>
  <si>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</si>
  <si>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</si>
  <si>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</si>
  <si>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</si>
  <si>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</si>
  <si>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</si>
  <si>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</si>
  <si>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</si>
  <si>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SEDE CENTRAL</t>
  </si>
  <si>
    <t>DIGESA</t>
  </si>
  <si>
    <t>DGIEM</t>
  </si>
  <si>
    <t>DESPACHO MINISTERIAL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</si>
  <si>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</si>
  <si>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</si>
  <si>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</si>
  <si>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</si>
  <si>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</si>
  <si>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</si>
  <si>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</si>
  <si>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</si>
  <si>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</si>
  <si>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</si>
  <si>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</si>
  <si>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</si>
  <si>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</si>
  <si>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</si>
  <si>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</si>
  <si>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</si>
  <si>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</si>
  <si>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</si>
  <si>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GASTOS DE LA ALTA DIRECCION</t>
  </si>
  <si>
    <t>DEPENDENCIA</t>
  </si>
  <si>
    <t>FUNCIONARIOS Y SERVIDORES NIVEL/CATEGORÍA</t>
  </si>
  <si>
    <t>Nº DE VEHÍCULOS ASIGNADOS</t>
  </si>
  <si>
    <t xml:space="preserve">GASTO EN COMBUSTIBLE S/. </t>
  </si>
  <si>
    <t>GASTO EN  REPARACION S/.</t>
  </si>
  <si>
    <t>NOMBRE DEL CONDUCTOR</t>
  </si>
  <si>
    <t>Resguardo del Despacho Ministerial</t>
  </si>
  <si>
    <t>DESPACHO VICE MINISTERIAL</t>
  </si>
  <si>
    <t xml:space="preserve">SECRETARIA GENERAL </t>
  </si>
  <si>
    <t>TOTALES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</si>
  <si>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</si>
  <si>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</si>
  <si>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</si>
  <si>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</si>
  <si>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</si>
  <si>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</si>
  <si>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</si>
  <si>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</si>
  <si>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YACTAYO RUBEN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</si>
  <si>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</si>
  <si>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</si>
  <si>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</si>
  <si>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</si>
  <si>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</si>
  <si>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</si>
  <si>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</si>
  <si>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</si>
  <si>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</si>
  <si>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</si>
  <si>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GARCIA AQUILINO</t>
  </si>
  <si>
    <t>BERROSPI ALCIDES</t>
  </si>
  <si>
    <t>VILLALOBOS CARLOS</t>
  </si>
  <si>
    <t>NIGRO PEPE</t>
  </si>
  <si>
    <t>VEGA JUAN</t>
  </si>
  <si>
    <t>ARANA JORGE</t>
  </si>
  <si>
    <t>ELERA JUAN</t>
  </si>
  <si>
    <t>BAILON ALEJANDRO</t>
  </si>
  <si>
    <t>INGARUCA FELIX</t>
  </si>
  <si>
    <t>PAICO FIDEL</t>
  </si>
  <si>
    <t>MEJIA TITO</t>
  </si>
  <si>
    <t>HERRERA JULIO</t>
  </si>
  <si>
    <t>ROJAS LEONARDO</t>
  </si>
  <si>
    <t>LIMAHUAY VICENTE</t>
  </si>
  <si>
    <t>VALZ JUAN</t>
  </si>
  <si>
    <t>SANCHEZ MANUEL</t>
  </si>
  <si>
    <t>ACOSTA WALTER</t>
  </si>
  <si>
    <t>ROULD LUIS</t>
  </si>
  <si>
    <t>SANCHEZ ALEJANDRO</t>
  </si>
  <si>
    <t>SONO FRANCISCO</t>
  </si>
  <si>
    <t>VARGAS JULIO</t>
  </si>
  <si>
    <t>CASANOVA JAIME</t>
  </si>
  <si>
    <t>ACOSTA ENZZO</t>
  </si>
  <si>
    <t>ORTIZ JEAN PAUL</t>
  </si>
  <si>
    <t>NEGLI JULIO</t>
  </si>
  <si>
    <t>JULCA PETTER</t>
  </si>
  <si>
    <t>CASANOVA ROLANDO</t>
  </si>
  <si>
    <t>AGAPITO JESUS</t>
  </si>
  <si>
    <t>PEREZ ANTONIO</t>
  </si>
  <si>
    <t>LIMAHUAY ALEX</t>
  </si>
  <si>
    <t>ZAGACETA JORGE</t>
  </si>
  <si>
    <t>CASANOVA MARTIN</t>
  </si>
  <si>
    <t>MORENO ROMULO</t>
  </si>
  <si>
    <t>ESPINOZA JAVIER</t>
  </si>
  <si>
    <t>DIAZ SEGUNDO</t>
  </si>
  <si>
    <t>ROMERO MANUEL</t>
  </si>
  <si>
    <t>ZEGARRA ENRIQUE</t>
  </si>
  <si>
    <t>MEJIA WILFREDO</t>
  </si>
  <si>
    <t>MINAYA ROSBEL</t>
  </si>
  <si>
    <t>PEREZ LUIS</t>
  </si>
  <si>
    <t>ACEVEDO JOSE</t>
  </si>
  <si>
    <t>MOLLEDA ORTIZ</t>
  </si>
  <si>
    <t>BARRETO EMILIO</t>
  </si>
  <si>
    <t>CHOFER</t>
  </si>
  <si>
    <t>DEFENSA NACIONAL</t>
  </si>
  <si>
    <t>USUARIO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</si>
  <si>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</si>
  <si>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</si>
  <si>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</si>
  <si>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</si>
  <si>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</si>
  <si>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</si>
  <si>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</si>
  <si>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</si>
  <si>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</si>
  <si>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</si>
  <si>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</si>
  <si>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</si>
  <si>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</si>
  <si>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FUNCIONARIO</t>
  </si>
  <si>
    <t>Asistente de Ministro</t>
  </si>
  <si>
    <t>ALMESTAR SEGUNDO</t>
  </si>
  <si>
    <t>ROMERO MANUEL / COTERA JOSE</t>
  </si>
  <si>
    <t>PONCE TOMAS / MINAYA ROSBEL</t>
  </si>
  <si>
    <t>DIAZ VICTOR</t>
  </si>
  <si>
    <t>CAMPOS MOISES</t>
  </si>
  <si>
    <t>SIGUAS LUIS</t>
  </si>
  <si>
    <t>MONTEMAYOR GUSTAVO</t>
  </si>
  <si>
    <t>SIERRA ALEJANDRO</t>
  </si>
  <si>
    <t>VEGA NESTOR</t>
  </si>
  <si>
    <t>CHOQUE WALTER</t>
  </si>
  <si>
    <t>**</t>
  </si>
  <si>
    <t>GONZALES EDUARDO</t>
  </si>
  <si>
    <t>JAMANCA PEDRO</t>
  </si>
  <si>
    <t>SUNQUILLPO JUVENAL</t>
  </si>
  <si>
    <t>CONDORI EDWIN</t>
  </si>
  <si>
    <t>CABRERA JUAN</t>
  </si>
  <si>
    <t>REYNOSO DANIEL</t>
  </si>
  <si>
    <t>ALVARADO RICARDO</t>
  </si>
  <si>
    <t>PARRAGA DAVID</t>
  </si>
  <si>
    <t>LAÑAS JUAN</t>
  </si>
  <si>
    <t>LEYVA EDWAR</t>
  </si>
  <si>
    <t>MARTIN JAVIER ALFREDO YAGUI MOSCOSO</t>
  </si>
  <si>
    <t>JUAN JOSE BOBADILA AGUILAR</t>
  </si>
  <si>
    <t>PERCY LUIS MINAYA LEON</t>
  </si>
  <si>
    <t>NORA REYES PUMA DE COMESAÑA</t>
  </si>
  <si>
    <t>MANUEL ALBERTO SUNICO RABORG</t>
  </si>
  <si>
    <t>DALIA MIROSLAVA SUAREZ SALAZAR</t>
  </si>
  <si>
    <t>LUIS CELEDONIO VALDEZ PALLETE</t>
  </si>
  <si>
    <t>ANIBAL VELASQUEZ VALDIVIA</t>
  </si>
  <si>
    <t>MONICA PATRICIA SAAVEDRA CHUMBE</t>
  </si>
  <si>
    <t>JEANETTE EDITH TRUJILLO BRAVO</t>
  </si>
  <si>
    <t>GERSON VILLAR SANDY</t>
  </si>
  <si>
    <t>SILVIA YNES RUIZ ZARATE</t>
  </si>
  <si>
    <t>PEDRO FIDEL GRILLO ROJAS</t>
  </si>
  <si>
    <t>EGJ-611</t>
  </si>
  <si>
    <t>TEJEDA RICARDO</t>
  </si>
  <si>
    <t>SANTOS RAUL</t>
  </si>
  <si>
    <t>ROMERO RICARDO</t>
  </si>
  <si>
    <t>TORRES JULIO</t>
  </si>
  <si>
    <t>ESTRADA ANGEL</t>
  </si>
  <si>
    <t>ROSPIGUIOSI CARLOS</t>
  </si>
  <si>
    <t>DIAZ MAX</t>
  </si>
  <si>
    <t>SANTILLAN RODULIO</t>
  </si>
  <si>
    <t>MENDOZA VICTOR</t>
  </si>
  <si>
    <t>RISCO PRAXI</t>
  </si>
  <si>
    <t>GARCIA MIGUEL</t>
  </si>
  <si>
    <t>SEDE CENTRAL - DESPACHO</t>
  </si>
  <si>
    <t>SEDE CENTRAL - DIRECTIVO</t>
  </si>
  <si>
    <t>SEDE CENTRAL - DESPACHO (PRESTAMO)</t>
  </si>
  <si>
    <t>SANCHEZ SAMUEL / ZEGARRA ENRIQUE</t>
  </si>
  <si>
    <t>---</t>
  </si>
  <si>
    <t>ENERO 2,016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</si>
  <si>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</si>
  <si>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</si>
  <si>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</si>
  <si>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</si>
  <si>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</si>
  <si>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</si>
  <si>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</si>
  <si>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</si>
  <si>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</si>
  <si>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</si>
  <si>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</si>
  <si>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</si>
  <si>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</si>
  <si>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</si>
  <si>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Camión</t>
  </si>
  <si>
    <t>Camioneta</t>
  </si>
  <si>
    <t>Montacarga</t>
  </si>
  <si>
    <t>MCARGA-212</t>
  </si>
  <si>
    <t>DEFENSA NACIONAL 
(VEGA NESTOR)</t>
  </si>
  <si>
    <t>DEFENSA NACIONAL 
(ANGULO LIZARDO)</t>
  </si>
  <si>
    <t>DGIEM 
(MENDOZA HENRY)</t>
  </si>
  <si>
    <t>DGIEM 
(CAMPOS MOISES / JAMANCA PEDRO)</t>
  </si>
  <si>
    <t>DGIEM 
(JAMANCA PEDRO)</t>
  </si>
  <si>
    <t xml:space="preserve">Automovil </t>
  </si>
  <si>
    <t>DIGEMID 
(CARRILLO DANTE)</t>
  </si>
  <si>
    <t>Minibus</t>
  </si>
  <si>
    <t>DIGEMID 
(CUEVA ALEJANDRO)</t>
  </si>
  <si>
    <t xml:space="preserve">Camioneta </t>
  </si>
  <si>
    <t>DIGESA 
(LUNA ERNESTO)</t>
  </si>
  <si>
    <t>DIRECCION GENERAL DE SALUD AMBIENTAL</t>
  </si>
  <si>
    <t>DIGESA 
(SIERRA ALEJANDRO)</t>
  </si>
  <si>
    <t>DIRECTOR GENERAL DE EPIDEMIOLOGIA</t>
  </si>
  <si>
    <t>EPIDEMIOLOGIA 
(ANGULO LIZARDO)</t>
  </si>
  <si>
    <t>EPIDEMIOLOGIA 
(SIGUAS LUIS)</t>
  </si>
  <si>
    <t>SEDE CENTRAL - DESPACHO 
(CARDENAS CHRISTIAN / GARCIA JOHNNY / MENDOZA VICTOR / ROBLES JHONY)</t>
  </si>
  <si>
    <t>SEDE CENTRAL - DESPACHO 
(CASANOVA MARTIN)</t>
  </si>
  <si>
    <t>Automovil</t>
  </si>
  <si>
    <t>SEDE CENTRAL - DESPACHO 
(GUZMAN ISRAEL)</t>
  </si>
  <si>
    <t>SEDE CENTRAL - DESPACHO 
(SANCHEZ SAMUEL / ZEGARRA ENRIQUE)</t>
  </si>
  <si>
    <t>VICEMINISTERIO DE SALUD PÚBLICA</t>
  </si>
  <si>
    <t>GABINETE DE ASESORES</t>
  </si>
  <si>
    <t>SEDE CENTRAL - DESPACHO 
(ZAGACETA JORGE)</t>
  </si>
  <si>
    <t>SEDE CENTRAL - DESPACHO 
(BRAVO CESAR / CABRERA JACINTO / GARCIA JOHNNY / ROBLES JHONY)</t>
  </si>
  <si>
    <t>AUTOMOVIL</t>
  </si>
  <si>
    <t>SECRETARIA GENERAL</t>
  </si>
  <si>
    <t>SEDE CENTRAL - DESPACHO 
(ROMERO MANUEL)</t>
  </si>
  <si>
    <t>VICEMINISTERIO DE PRESTACIONES Y ASEGURAMIENTO EN SALUD</t>
  </si>
  <si>
    <t>SEDE CENTRAL - DESPACHO 
(MENDOZA VICTOR / PONCE TOMAS)</t>
  </si>
  <si>
    <t>Motocicleta</t>
  </si>
  <si>
    <t>MANUEL LEÓN NUÑEZ VERGARA</t>
  </si>
  <si>
    <t xml:space="preserve">DIRECCIÓN GENERAL DE GESTIÓN DEL DESARROLLO DE RECURSOS HUMANOS </t>
  </si>
  <si>
    <t>DIRECCION GENERAL DE SALUD DE LAS PERSONAS</t>
  </si>
  <si>
    <t>DIRECCION GENERAL DE COMUNICACIONES</t>
  </si>
  <si>
    <t>PROCURADURIA PUBLICA</t>
  </si>
  <si>
    <t>OFICINA GENERAL DE ADMINISTRACION</t>
  </si>
  <si>
    <t>SEDE CENTRAL - DIRECTIVO 
(ZEGARRA ENRIQUE)</t>
  </si>
  <si>
    <t>SEDE CENTRAL - POOL 
(NEGLI JULIO / ROSPIGUIOSI CARLOS / ZAGACETA JORGE)</t>
  </si>
  <si>
    <t>SEDE CENTRAL - POOL 
(LOPEZ FRANKLIN)</t>
  </si>
  <si>
    <t>SEDE CENTRAL - POOL</t>
  </si>
  <si>
    <t>SEDE CENTRAL - POOL 
(CASANOVA ROLANDO / LAÑAS JUAN)</t>
  </si>
  <si>
    <t>SEDE CENTRAL - POOL 
(ALMESTAR SEGUNDO)</t>
  </si>
  <si>
    <t>SEDE CENTRAL - POOL 
(DAVILA RAUL)</t>
  </si>
  <si>
    <t>SEDE CENTRAL - POOL 
(DIAZ MAX)</t>
  </si>
  <si>
    <t>SEDE CENTRAL - POOL 
(HERNANDEZ PERCY)</t>
  </si>
  <si>
    <t>SEDE CENTRAL - POOL 
(AGAPITO JESUS)</t>
  </si>
  <si>
    <t>SEDE CENTRAL - POOL 
(DIAZ VICTOR)</t>
  </si>
  <si>
    <t>SEDE CENTRAL - POOL 
(HERNANDEZ PERCY / JEAN PAUL ORTIZ / LUCIO ESPINOZA)</t>
  </si>
  <si>
    <t>SEDE CENTRAL - POOL 
(ACOSTA WALTER / BAILON ALEJANDRO / ROSPIGUIOSI CARLOS)</t>
  </si>
  <si>
    <t>SEDE CENTRAL - POOL 
(SANTILLAN RODULIO)</t>
  </si>
  <si>
    <t>SEDE CENTRAL - POOL 
(ROSPIGUIOSI CARLOS)</t>
  </si>
  <si>
    <t>SEDE CENTRAL - POOL 
(CRUZ TOMAS)</t>
  </si>
  <si>
    <t>camioneta</t>
  </si>
  <si>
    <t>SEDE CENTRAL - POOL 
(CASTRO CLAUDIO)</t>
  </si>
  <si>
    <t>SEDE CENTRAL - POOL 
(LIMAHUAY VICENTE)</t>
  </si>
  <si>
    <t>SEDE CENTRAL - POOL 
(BERROSPI ALCIDES / DIAZ VICTOR / ZAGACETA JORGE)</t>
  </si>
  <si>
    <t>SEDE CENTRAL - POOL 
(CASANOVA JAIME / LOPEZ FRANKLIN)</t>
  </si>
  <si>
    <t>CABRERA JACINTO / ROBLES JHONY /
CARDENAS CHRISTIAN / MENDOZA VICTOR /
GARCIA JOHNNY</t>
  </si>
  <si>
    <t>GASTO DE COMBUSTIBLE DEL MES DE ENERO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</si>
</sst>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0.0"/>
    <numFmt numFmtId="165" formatCode="#,##0_ ;\-#,##0\ "/>
    <numFmt numFmtId="166" formatCode="&quot;S/.&quot;\ #,##0.00"/>
    <numFmt numFmtId="167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 Narrow"/>
      <family val="2"/>
    </font>
    <font>
      <b/>
      <sz val="14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7" applyNumberFormat="0" applyAlignment="0" applyProtection="0"/>
    <xf numFmtId="0" fontId="7" fillId="22" borderId="8" applyNumberFormat="0" applyAlignment="0" applyProtection="0"/>
    <xf numFmtId="0" fontId="8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7" applyNumberFormat="0" applyAlignment="0" applyProtection="0"/>
    <xf numFmtId="0" fontId="11" fillId="30" borderId="0" applyNumberFormat="0" applyBorder="0" applyAlignment="0" applyProtection="0"/>
    <xf numFmtId="43" fontId="3" fillId="0" borderId="0" applyFont="0" applyFill="0" applyBorder="0" applyAlignment="0" applyProtection="0"/>
    <xf numFmtId="0" fontId="12" fillId="31" borderId="0" applyNumberFormat="0" applyBorder="0" applyAlignment="0" applyProtection="0"/>
    <xf numFmtId="0" fontId="1" fillId="0" borderId="0"/>
    <xf numFmtId="0" fontId="3" fillId="32" borderId="10" applyNumberFormat="0" applyFont="0" applyAlignment="0" applyProtection="0"/>
    <xf numFmtId="0" fontId="13" fillId="21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9" fillId="0" borderId="13" applyNumberFormat="0" applyFill="0" applyAlignment="0" applyProtection="0"/>
    <xf numFmtId="0" fontId="18" fillId="0" borderId="14" applyNumberFormat="0" applyFill="0" applyAlignment="0" applyProtection="0"/>
  </cellStyleXfs>
  <cellXfs count="137">
    <xf numFmtId="0" fontId="0" fillId="0" borderId="0" xfId="0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4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3" fontId="20" fillId="0" borderId="2" xfId="32" applyFont="1" applyFill="1" applyBorder="1" applyAlignment="1">
      <alignment horizontal="center" vertical="center"/>
    </xf>
    <xf numFmtId="43" fontId="20" fillId="0" borderId="2" xfId="32" applyFont="1" applyFill="1" applyBorder="1" applyAlignment="1">
      <alignment vertical="center" wrapText="1"/>
    </xf>
    <xf numFmtId="43" fontId="21" fillId="0" borderId="2" xfId="32" applyFont="1" applyFill="1" applyBorder="1" applyAlignment="1">
      <alignment horizontal="right" vertical="center" wrapText="1"/>
    </xf>
    <xf numFmtId="43" fontId="20" fillId="0" borderId="2" xfId="32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43" fontId="20" fillId="0" borderId="1" xfId="32" applyFont="1" applyFill="1" applyBorder="1" applyAlignment="1">
      <alignment horizontal="center" vertical="center"/>
    </xf>
    <xf numFmtId="43" fontId="20" fillId="0" borderId="1" xfId="32" applyFont="1" applyFill="1" applyBorder="1" applyAlignment="1">
      <alignment horizontal="right" vertical="center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2" fillId="33" borderId="3" xfId="0" applyNumberFormat="1" applyFont="1" applyFill="1" applyBorder="1" applyAlignment="1">
      <alignment horizontal="center" vertical="top"/>
    </xf>
    <xf numFmtId="43" fontId="22" fillId="33" borderId="3" xfId="0" applyNumberFormat="1" applyFont="1" applyFill="1" applyBorder="1" applyAlignment="1">
      <alignment horizontal="center" vertical="top"/>
    </xf>
    <xf numFmtId="0" fontId="23" fillId="34" borderId="3" xfId="0" applyFont="1" applyFill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20" fillId="0" borderId="2" xfId="32" applyNumberFormat="1" applyFont="1" applyFill="1" applyBorder="1" applyAlignment="1">
      <alignment horizontal="right" vertical="center"/>
    </xf>
    <xf numFmtId="0" fontId="27" fillId="33" borderId="16" xfId="0" quotePrefix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" fontId="28" fillId="0" borderId="4" xfId="0" quotePrefix="1" applyNumberFormat="1" applyFont="1" applyBorder="1" applyAlignment="1">
      <alignment horizontal="left" vertical="center"/>
    </xf>
    <xf numFmtId="0" fontId="28" fillId="0" borderId="4" xfId="0" quotePrefix="1" applyNumberFormat="1" applyFont="1" applyBorder="1" applyAlignment="1">
      <alignment horizontal="left" vertical="center"/>
    </xf>
    <xf numFmtId="0" fontId="28" fillId="0" borderId="4" xfId="0" quotePrefix="1" applyNumberFormat="1" applyFont="1" applyBorder="1" applyAlignment="1">
      <alignment horizontal="center" vertical="center"/>
    </xf>
    <xf numFmtId="0" fontId="28" fillId="36" borderId="4" xfId="0" quotePrefix="1" applyNumberFormat="1" applyFont="1" applyFill="1" applyBorder="1" applyAlignment="1">
      <alignment horizontal="center" vertical="center"/>
    </xf>
    <xf numFmtId="43" fontId="28" fillId="0" borderId="4" xfId="32" quotePrefix="1" applyFont="1" applyFill="1" applyBorder="1" applyAlignment="1">
      <alignment vertical="center"/>
    </xf>
    <xf numFmtId="0" fontId="28" fillId="0" borderId="4" xfId="0" quotePrefix="1" applyNumberFormat="1" applyFont="1" applyFill="1" applyBorder="1" applyAlignment="1">
      <alignment vertical="center"/>
    </xf>
    <xf numFmtId="0" fontId="28" fillId="0" borderId="4" xfId="0" quotePrefix="1" applyNumberFormat="1" applyFont="1" applyFill="1" applyBorder="1" applyAlignment="1">
      <alignment horizontal="center" vertical="center" wrapText="1"/>
    </xf>
    <xf numFmtId="0" fontId="28" fillId="0" borderId="4" xfId="0" quotePrefix="1" applyNumberFormat="1" applyFont="1" applyFill="1" applyBorder="1" applyAlignment="1">
      <alignment horizontal="center" vertical="center"/>
    </xf>
    <xf numFmtId="3" fontId="28" fillId="36" borderId="2" xfId="32" quotePrefix="1" applyNumberFormat="1" applyFont="1" applyFill="1" applyBorder="1" applyAlignment="1">
      <alignment horizontal="center" vertical="center"/>
    </xf>
    <xf numFmtId="166" fontId="29" fillId="36" borderId="4" xfId="32" quotePrefix="1" applyNumberFormat="1" applyFont="1" applyFill="1" applyBorder="1" applyAlignment="1">
      <alignment vertical="center"/>
    </xf>
    <xf numFmtId="167" fontId="28" fillId="36" borderId="4" xfId="0" quotePrefix="1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43" fontId="28" fillId="0" borderId="4" xfId="32" quotePrefix="1" applyFont="1" applyFill="1" applyBorder="1" applyAlignment="1">
      <alignment vertical="center" wrapText="1"/>
    </xf>
    <xf numFmtId="0" fontId="28" fillId="0" borderId="0" xfId="0" applyFont="1" applyFill="1"/>
    <xf numFmtId="0" fontId="0" fillId="0" borderId="0" xfId="0" applyFill="1"/>
    <xf numFmtId="0" fontId="28" fillId="36" borderId="2" xfId="0" quotePrefix="1" applyNumberFormat="1" applyFont="1" applyFill="1" applyBorder="1" applyAlignment="1">
      <alignment horizontal="center" vertical="center"/>
    </xf>
    <xf numFmtId="0" fontId="28" fillId="0" borderId="2" xfId="0" quotePrefix="1" applyNumberFormat="1" applyFont="1" applyFill="1" applyBorder="1" applyAlignment="1">
      <alignment horizontal="center" vertical="center"/>
    </xf>
    <xf numFmtId="43" fontId="28" fillId="0" borderId="2" xfId="32" quotePrefix="1" applyFont="1" applyFill="1" applyBorder="1" applyAlignment="1">
      <alignment vertical="center"/>
    </xf>
    <xf numFmtId="0" fontId="28" fillId="0" borderId="2" xfId="0" quotePrefix="1" applyNumberFormat="1" applyFont="1" applyFill="1" applyBorder="1" applyAlignment="1">
      <alignment horizontal="center" vertical="center" wrapText="1"/>
    </xf>
    <xf numFmtId="166" fontId="29" fillId="36" borderId="2" xfId="0" quotePrefix="1" applyNumberFormat="1" applyFont="1" applyFill="1" applyBorder="1" applyAlignment="1">
      <alignment horizontal="right" vertical="center"/>
    </xf>
    <xf numFmtId="0" fontId="29" fillId="0" borderId="2" xfId="0" applyFont="1" applyFill="1" applyBorder="1" applyAlignment="1">
      <alignment horizontal="center" vertical="center"/>
    </xf>
    <xf numFmtId="43" fontId="28" fillId="0" borderId="2" xfId="32" quotePrefix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43" fontId="28" fillId="0" borderId="2" xfId="32" quotePrefix="1" applyFont="1" applyFill="1" applyBorder="1" applyAlignment="1">
      <alignment vertical="center" wrapText="1"/>
    </xf>
    <xf numFmtId="3" fontId="28" fillId="36" borderId="2" xfId="0" quotePrefix="1" applyNumberFormat="1" applyFont="1" applyFill="1" applyBorder="1" applyAlignment="1">
      <alignment horizontal="center" vertical="center"/>
    </xf>
    <xf numFmtId="166" fontId="29" fillId="36" borderId="2" xfId="32" applyNumberFormat="1" applyFont="1" applyFill="1" applyBorder="1" applyAlignment="1">
      <alignment horizontal="right" vertical="center"/>
    </xf>
    <xf numFmtId="0" fontId="2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right" vertical="center"/>
    </xf>
    <xf numFmtId="3" fontId="28" fillId="0" borderId="2" xfId="0" quotePrefix="1" applyNumberFormat="1" applyFont="1" applyFill="1" applyBorder="1" applyAlignment="1">
      <alignment horizontal="center" vertical="center"/>
    </xf>
    <xf numFmtId="166" fontId="29" fillId="0" borderId="2" xfId="0" quotePrefix="1" applyNumberFormat="1" applyFont="1" applyFill="1" applyBorder="1" applyAlignment="1">
      <alignment horizontal="right" vertical="center"/>
    </xf>
    <xf numFmtId="165" fontId="28" fillId="36" borderId="2" xfId="32" quotePrefix="1" applyNumberFormat="1" applyFont="1" applyFill="1" applyBorder="1" applyAlignment="1">
      <alignment horizontal="center" vertical="center"/>
    </xf>
    <xf numFmtId="166" fontId="29" fillId="36" borderId="2" xfId="32" quotePrefix="1" applyNumberFormat="1" applyFont="1" applyFill="1" applyBorder="1" applyAlignment="1">
      <alignment horizontal="right" vertical="center"/>
    </xf>
    <xf numFmtId="0" fontId="28" fillId="0" borderId="2" xfId="0" quotePrefix="1" applyNumberFormat="1" applyFont="1" applyBorder="1" applyAlignment="1">
      <alignment horizontal="center" vertical="center"/>
    </xf>
    <xf numFmtId="43" fontId="28" fillId="0" borderId="2" xfId="32" quotePrefix="1" applyFont="1" applyBorder="1" applyAlignment="1">
      <alignment vertical="center"/>
    </xf>
    <xf numFmtId="43" fontId="28" fillId="36" borderId="2" xfId="32" quotePrefix="1" applyFont="1" applyFill="1" applyBorder="1" applyAlignment="1">
      <alignment vertical="center"/>
    </xf>
    <xf numFmtId="3" fontId="28" fillId="36" borderId="2" xfId="0" applyNumberFormat="1" applyFont="1" applyFill="1" applyBorder="1" applyAlignment="1">
      <alignment horizontal="center" vertical="center"/>
    </xf>
    <xf numFmtId="166" fontId="29" fillId="36" borderId="2" xfId="32" quotePrefix="1" applyNumberFormat="1" applyFont="1" applyFill="1" applyBorder="1" applyAlignment="1">
      <alignment vertical="center"/>
    </xf>
    <xf numFmtId="43" fontId="28" fillId="36" borderId="2" xfId="32" quotePrefix="1" applyFont="1" applyFill="1" applyBorder="1" applyAlignment="1">
      <alignment vertical="center" wrapText="1"/>
    </xf>
    <xf numFmtId="43" fontId="28" fillId="0" borderId="2" xfId="32" quotePrefix="1" applyFont="1" applyFill="1" applyBorder="1" applyAlignment="1">
      <alignment horizontal="left" vertical="center"/>
    </xf>
    <xf numFmtId="166" fontId="29" fillId="0" borderId="2" xfId="32" applyNumberFormat="1" applyFont="1" applyFill="1" applyBorder="1" applyAlignment="1">
      <alignment horizontal="right" vertical="center"/>
    </xf>
    <xf numFmtId="3" fontId="29" fillId="0" borderId="2" xfId="32" applyNumberFormat="1" applyFont="1" applyFill="1" applyBorder="1" applyAlignment="1">
      <alignment horizontal="center" vertical="center"/>
    </xf>
    <xf numFmtId="3" fontId="28" fillId="0" borderId="2" xfId="32" applyNumberFormat="1" applyFont="1" applyFill="1" applyBorder="1" applyAlignment="1">
      <alignment horizontal="center" vertical="center"/>
    </xf>
    <xf numFmtId="1" fontId="28" fillId="0" borderId="2" xfId="0" quotePrefix="1" applyNumberFormat="1" applyFont="1" applyBorder="1" applyAlignment="1">
      <alignment horizontal="left" vertical="center"/>
    </xf>
    <xf numFmtId="0" fontId="28" fillId="0" borderId="2" xfId="0" quotePrefix="1" applyNumberFormat="1" applyFont="1" applyBorder="1" applyAlignment="1">
      <alignment horizontal="left" vertical="center"/>
    </xf>
    <xf numFmtId="3" fontId="28" fillId="36" borderId="2" xfId="32" applyNumberFormat="1" applyFont="1" applyFill="1" applyBorder="1" applyAlignment="1">
      <alignment horizontal="center" vertical="center"/>
    </xf>
    <xf numFmtId="3" fontId="29" fillId="0" borderId="2" xfId="32" quotePrefix="1" applyNumberFormat="1" applyFont="1" applyFill="1" applyBorder="1" applyAlignment="1">
      <alignment horizontal="center" vertical="center"/>
    </xf>
    <xf numFmtId="0" fontId="0" fillId="36" borderId="0" xfId="0" applyFill="1"/>
    <xf numFmtId="7" fontId="28" fillId="0" borderId="2" xfId="0" applyNumberFormat="1" applyFont="1" applyFill="1" applyBorder="1" applyAlignment="1">
      <alignment vertical="center"/>
    </xf>
    <xf numFmtId="1" fontId="28" fillId="0" borderId="2" xfId="0" applyNumberFormat="1" applyFont="1" applyFill="1" applyBorder="1" applyAlignment="1">
      <alignment horizontal="center" vertical="center"/>
    </xf>
    <xf numFmtId="0" fontId="28" fillId="0" borderId="2" xfId="0" quotePrefix="1" applyNumberFormat="1" applyFont="1" applyBorder="1" applyAlignment="1">
      <alignment vertical="center" wrapText="1"/>
    </xf>
    <xf numFmtId="43" fontId="28" fillId="0" borderId="2" xfId="32" applyFont="1" applyFill="1" applyBorder="1" applyAlignment="1">
      <alignment vertical="center"/>
    </xf>
    <xf numFmtId="43" fontId="28" fillId="0" borderId="2" xfId="32" applyFont="1" applyFill="1" applyBorder="1" applyAlignment="1">
      <alignment vertical="center" wrapText="1"/>
    </xf>
    <xf numFmtId="3" fontId="29" fillId="36" borderId="2" xfId="32" quotePrefix="1" applyNumberFormat="1" applyFont="1" applyFill="1" applyBorder="1" applyAlignment="1">
      <alignment horizontal="center" vertical="center"/>
    </xf>
    <xf numFmtId="0" fontId="28" fillId="36" borderId="0" xfId="0" applyFont="1" applyFill="1"/>
    <xf numFmtId="0" fontId="28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3" fontId="28" fillId="36" borderId="4" xfId="32" quotePrefix="1" applyNumberFormat="1" applyFont="1" applyFill="1" applyBorder="1" applyAlignment="1">
      <alignment horizontal="center" vertical="center"/>
    </xf>
    <xf numFmtId="167" fontId="28" fillId="36" borderId="2" xfId="0" quotePrefix="1" applyNumberFormat="1" applyFont="1" applyFill="1" applyBorder="1" applyAlignment="1">
      <alignment horizontal="center" vertical="center"/>
    </xf>
    <xf numFmtId="166" fontId="29" fillId="36" borderId="1" xfId="0" quotePrefix="1" applyNumberFormat="1" applyFont="1" applyFill="1" applyBorder="1" applyAlignment="1">
      <alignment horizontal="right" vertical="center"/>
    </xf>
    <xf numFmtId="166" fontId="29" fillId="36" borderId="1" xfId="32" applyNumberFormat="1" applyFont="1" applyFill="1" applyBorder="1" applyAlignment="1">
      <alignment horizontal="right" vertical="center"/>
    </xf>
    <xf numFmtId="0" fontId="28" fillId="36" borderId="2" xfId="0" applyFont="1" applyFill="1" applyBorder="1" applyAlignment="1">
      <alignment horizontal="center" vertical="center"/>
    </xf>
    <xf numFmtId="166" fontId="29" fillId="36" borderId="1" xfId="0" applyNumberFormat="1" applyFont="1" applyFill="1" applyBorder="1" applyAlignment="1">
      <alignment vertical="center"/>
    </xf>
    <xf numFmtId="3" fontId="29" fillId="0" borderId="2" xfId="0" quotePrefix="1" applyNumberFormat="1" applyFont="1" applyFill="1" applyBorder="1" applyAlignment="1">
      <alignment horizontal="center" vertical="center"/>
    </xf>
    <xf numFmtId="43" fontId="28" fillId="0" borderId="4" xfId="32" applyFont="1" applyFill="1" applyBorder="1" applyAlignment="1">
      <alignment vertical="center" wrapText="1"/>
    </xf>
    <xf numFmtId="166" fontId="29" fillId="36" borderId="2" xfId="0" applyNumberFormat="1" applyFont="1" applyFill="1" applyBorder="1" applyAlignment="1">
      <alignment vertical="center"/>
    </xf>
    <xf numFmtId="3" fontId="29" fillId="36" borderId="2" xfId="32" applyNumberFormat="1" applyFont="1" applyFill="1" applyBorder="1" applyAlignment="1">
      <alignment horizontal="center" vertical="center"/>
    </xf>
    <xf numFmtId="0" fontId="0" fillId="37" borderId="0" xfId="0" applyFill="1"/>
    <xf numFmtId="166" fontId="29" fillId="36" borderId="2" xfId="0" applyNumberFormat="1" applyFont="1" applyFill="1" applyBorder="1" applyAlignment="1">
      <alignment horizontal="right" vertical="center"/>
    </xf>
    <xf numFmtId="3" fontId="28" fillId="0" borderId="2" xfId="32" quotePrefix="1" applyNumberFormat="1" applyFont="1" applyFill="1" applyBorder="1" applyAlignment="1">
      <alignment horizontal="center" vertical="center"/>
    </xf>
    <xf numFmtId="166" fontId="29" fillId="0" borderId="2" xfId="32" quotePrefix="1" applyNumberFormat="1" applyFont="1" applyFill="1" applyBorder="1" applyAlignment="1">
      <alignment horizontal="right" vertical="center"/>
    </xf>
    <xf numFmtId="166" fontId="29" fillId="36" borderId="2" xfId="0" quotePrefix="1" applyNumberFormat="1" applyFont="1" applyFill="1" applyBorder="1" applyAlignment="1">
      <alignment vertical="center"/>
    </xf>
    <xf numFmtId="166" fontId="29" fillId="36" borderId="2" xfId="32" applyNumberFormat="1" applyFont="1" applyFill="1" applyBorder="1" applyAlignment="1">
      <alignment vertical="center"/>
    </xf>
    <xf numFmtId="0" fontId="31" fillId="0" borderId="0" xfId="0" quotePrefix="1" applyNumberFormat="1" applyFont="1"/>
    <xf numFmtId="0" fontId="28" fillId="0" borderId="0" xfId="0" quotePrefix="1" applyNumberFormat="1" applyFont="1" applyBorder="1" applyAlignment="1">
      <alignment horizontal="left" vertical="center"/>
    </xf>
    <xf numFmtId="0" fontId="28" fillId="0" borderId="0" xfId="0" quotePrefix="1" applyNumberFormat="1" applyFont="1" applyBorder="1" applyAlignment="1">
      <alignment horizontal="center" vertical="center"/>
    </xf>
    <xf numFmtId="43" fontId="28" fillId="0" borderId="0" xfId="32" quotePrefix="1" applyFont="1" applyFill="1" applyBorder="1" applyAlignment="1">
      <alignment vertical="center"/>
    </xf>
    <xf numFmtId="0" fontId="28" fillId="0" borderId="0" xfId="0" quotePrefix="1" applyNumberFormat="1" applyFont="1" applyFill="1" applyBorder="1" applyAlignment="1">
      <alignment vertical="center"/>
    </xf>
    <xf numFmtId="0" fontId="28" fillId="0" borderId="0" xfId="0" quotePrefix="1" applyNumberFormat="1" applyFont="1" applyFill="1" applyBorder="1" applyAlignment="1">
      <alignment horizontal="center" vertical="center" wrapText="1"/>
    </xf>
    <xf numFmtId="0" fontId="28" fillId="36" borderId="0" xfId="0" quotePrefix="1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7" fontId="28" fillId="33" borderId="16" xfId="0" applyNumberFormat="1" applyFont="1" applyFill="1" applyBorder="1" applyAlignment="1">
      <alignment vertical="center"/>
    </xf>
    <xf numFmtId="167" fontId="28" fillId="36" borderId="0" xfId="0" quotePrefix="1" applyNumberFormat="1" applyFont="1" applyFill="1" applyBorder="1" applyAlignment="1">
      <alignment horizontal="center" vertical="center"/>
    </xf>
    <xf numFmtId="0" fontId="28" fillId="36" borderId="0" xfId="0" quotePrefix="1" applyNumberFormat="1" applyFont="1" applyFill="1" applyBorder="1" applyAlignment="1">
      <alignment horizontal="center" vertical="center"/>
    </xf>
    <xf numFmtId="0" fontId="28" fillId="0" borderId="0" xfId="0" quotePrefix="1" applyNumberFormat="1" applyFont="1" applyBorder="1" applyAlignment="1">
      <alignment vertical="center"/>
    </xf>
    <xf numFmtId="0" fontId="28" fillId="0" borderId="0" xfId="0" quotePrefix="1" applyNumberFormat="1" applyFont="1"/>
    <xf numFmtId="0" fontId="28" fillId="36" borderId="0" xfId="0" quotePrefix="1" applyNumberFormat="1" applyFont="1" applyFill="1"/>
    <xf numFmtId="0" fontId="28" fillId="36" borderId="0" xfId="0" applyFont="1" applyFill="1" applyAlignment="1">
      <alignment horizontal="center"/>
    </xf>
    <xf numFmtId="7" fontId="28" fillId="0" borderId="0" xfId="0" applyNumberFormat="1" applyFont="1" applyFill="1"/>
    <xf numFmtId="0" fontId="28" fillId="0" borderId="0" xfId="0" quotePrefix="1" applyNumberFormat="1" applyFont="1" applyAlignment="1">
      <alignment horizontal="center" vertical="center"/>
    </xf>
    <xf numFmtId="0" fontId="28" fillId="36" borderId="0" xfId="0" quotePrefix="1" applyNumberFormat="1" applyFont="1" applyFill="1" applyAlignment="1">
      <alignment horizontal="center"/>
    </xf>
    <xf numFmtId="0" fontId="0" fillId="0" borderId="0" xfId="0" quotePrefix="1" applyNumberFormat="1"/>
    <xf numFmtId="0" fontId="0" fillId="36" borderId="0" xfId="0" quotePrefix="1" applyNumberFormat="1" applyFill="1"/>
    <xf numFmtId="0" fontId="0" fillId="36" borderId="0" xfId="0" applyFill="1" applyAlignment="1">
      <alignment horizontal="center"/>
    </xf>
    <xf numFmtId="7" fontId="0" fillId="0" borderId="0" xfId="0" applyNumberFormat="1" applyFill="1"/>
    <xf numFmtId="0" fontId="0" fillId="0" borderId="0" xfId="0" quotePrefix="1" applyNumberFormat="1" applyAlignment="1">
      <alignment horizontal="center" vertical="center"/>
    </xf>
    <xf numFmtId="0" fontId="0" fillId="36" borderId="0" xfId="0" quotePrefix="1" applyNumberFormat="1" applyFill="1" applyAlignment="1">
      <alignment horizontal="center"/>
    </xf>
    <xf numFmtId="7" fontId="0" fillId="37" borderId="0" xfId="0" applyNumberFormat="1" applyFill="1"/>
    <xf numFmtId="0" fontId="20" fillId="0" borderId="2" xfId="0" quotePrefix="1" applyFont="1" applyFill="1" applyBorder="1" applyAlignment="1">
      <alignment vertical="center"/>
    </xf>
    <xf numFmtId="0" fontId="32" fillId="36" borderId="17" xfId="0" quotePrefix="1" applyNumberFormat="1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35" borderId="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5" fillId="34" borderId="5" xfId="0" applyFont="1" applyFill="1" applyBorder="1" applyAlignment="1">
      <alignment horizontal="center"/>
    </xf>
    <xf numFmtId="0" fontId="25" fillId="34" borderId="6" xfId="0" applyFont="1" applyFill="1" applyBorder="1" applyAlignment="1">
      <alignment horizontal="center"/>
    </xf>
    <xf numFmtId="0" fontId="25" fillId="34" borderId="15" xfId="0" applyFont="1" applyFill="1" applyBorder="1" applyAlignment="1">
      <alignment horizontal="center"/>
    </xf>
    <xf numFmtId="0" fontId="24" fillId="33" borderId="2" xfId="0" applyFont="1" applyFill="1" applyBorder="1" applyAlignment="1">
      <alignment horizontal="center" vertical="center" wrapText="1"/>
    </xf>
    <xf numFmtId="0" fontId="26" fillId="33" borderId="2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cortijo\AppData\Local\Microsoft\Windows\INetCache\Content.Outlook\GF2AILFG\16%2001Ene%20-%20MIGRA%20Judi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Hoja1"/>
    </sheetNames>
    <sheetDataSet>
      <sheetData sheetId="0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</row>
        <row r="2">
          <cell r="A2" t="str">
            <v>EGE-095</v>
          </cell>
          <cell r="B2">
            <v>294</v>
          </cell>
          <cell r="C2">
            <v>150.66629</v>
          </cell>
          <cell r="D2" t="str">
            <v>TEJEDA RICARDO</v>
          </cell>
          <cell r="E2" t="str">
            <v>ALMACEN CENTRAL</v>
          </cell>
          <cell r="F2" t="str">
            <v>DB5 S-50 UV</v>
          </cell>
        </row>
        <row r="3">
          <cell r="A3" t="str">
            <v>EGE-097</v>
          </cell>
          <cell r="B3">
            <v>711.7403189066099</v>
          </cell>
          <cell r="C3">
            <v>293.03889000000004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</row>
        <row r="4">
          <cell r="A4" t="str">
            <v>MCARGA-212</v>
          </cell>
          <cell r="B4" t="str">
            <v>*</v>
          </cell>
          <cell r="C4">
            <v>176.6</v>
          </cell>
          <cell r="D4" t="str">
            <v>RODRIGUEZ JOSE</v>
          </cell>
          <cell r="E4" t="str">
            <v>ALMACEN CENTRAL</v>
          </cell>
          <cell r="F4" t="str">
            <v>DB5 S-50 UV</v>
          </cell>
        </row>
        <row r="5">
          <cell r="A5" t="str">
            <v>EGR-881</v>
          </cell>
          <cell r="B5">
            <v>678</v>
          </cell>
          <cell r="C5">
            <v>237.62412999999998</v>
          </cell>
          <cell r="D5" t="str">
            <v>SANTOS RAUL</v>
          </cell>
          <cell r="E5" t="str">
            <v>DEFENSA NACIONAL</v>
          </cell>
          <cell r="F5" t="str">
            <v>DB5 S-50 UV</v>
          </cell>
        </row>
        <row r="6">
          <cell r="A6" t="str">
            <v>EGR-886</v>
          </cell>
          <cell r="B6">
            <v>687</v>
          </cell>
          <cell r="C6">
            <v>237.34156999999999</v>
          </cell>
          <cell r="D6" t="str">
            <v>LAÑAS JUAN</v>
          </cell>
          <cell r="E6" t="str">
            <v>DEFENSA NACIONAL</v>
          </cell>
          <cell r="F6" t="str">
            <v>DB5 S-50 UV</v>
          </cell>
          <cell r="G6" t="str">
            <v>VEGA NESTOR</v>
          </cell>
        </row>
        <row r="7">
          <cell r="A7" t="str">
            <v>PIE-464</v>
          </cell>
          <cell r="B7" t="str">
            <v>**</v>
          </cell>
          <cell r="C7">
            <v>626.99581999999998</v>
          </cell>
          <cell r="D7" t="str">
            <v>SAAVEDRA CARLOS</v>
          </cell>
          <cell r="E7" t="str">
            <v>DEFENSA NACIONAL</v>
          </cell>
          <cell r="F7" t="str">
            <v>GNV - G90 PLUS</v>
          </cell>
          <cell r="G7" t="str">
            <v>ANGULO LIZARDO</v>
          </cell>
        </row>
        <row r="8">
          <cell r="A8" t="str">
            <v>EGE-104</v>
          </cell>
          <cell r="B8">
            <v>275</v>
          </cell>
          <cell r="C8">
            <v>441.5</v>
          </cell>
          <cell r="D8" t="str">
            <v>CAMPOS MOISES</v>
          </cell>
          <cell r="E8" t="str">
            <v>DGIEM</v>
          </cell>
          <cell r="F8" t="str">
            <v>DB5 S-50 UV</v>
          </cell>
          <cell r="G8" t="str">
            <v>MENDOZA HENRY</v>
          </cell>
        </row>
        <row r="9">
          <cell r="A9" t="str">
            <v>EGE-266</v>
          </cell>
          <cell r="B9">
            <v>1172</v>
          </cell>
          <cell r="C9">
            <v>353.2</v>
          </cell>
          <cell r="D9" t="str">
            <v>CHOQUE WALTER</v>
          </cell>
          <cell r="E9" t="str">
            <v>DGIEM</v>
          </cell>
          <cell r="F9" t="str">
            <v>DB5 S-50 UV</v>
          </cell>
          <cell r="G9" t="str">
            <v>CAMPOS MOISES / JAMANCA PEDRO</v>
          </cell>
        </row>
        <row r="10">
          <cell r="A10" t="str">
            <v>EGE-267</v>
          </cell>
          <cell r="B10">
            <v>1201</v>
          </cell>
          <cell r="C10">
            <v>353.2</v>
          </cell>
          <cell r="D10" t="str">
            <v>ROMERO RICARDO</v>
          </cell>
          <cell r="E10" t="str">
            <v>DGIEM</v>
          </cell>
          <cell r="F10" t="str">
            <v>DB5 S-50 UV</v>
          </cell>
        </row>
        <row r="11">
          <cell r="A11" t="str">
            <v>EGS-009</v>
          </cell>
          <cell r="B11">
            <v>1516</v>
          </cell>
          <cell r="C11">
            <v>441.5</v>
          </cell>
          <cell r="D11" t="str">
            <v>CHOQUE WALTER</v>
          </cell>
          <cell r="E11" t="str">
            <v>DGIEM</v>
          </cell>
          <cell r="F11" t="str">
            <v>DB5 S-50 UV</v>
          </cell>
          <cell r="G11" t="str">
            <v>JAMANCA PEDRO</v>
          </cell>
        </row>
        <row r="12">
          <cell r="A12" t="str">
            <v>BK-5379</v>
          </cell>
          <cell r="B12">
            <v>465</v>
          </cell>
          <cell r="C12">
            <v>174.78688999999997</v>
          </cell>
          <cell r="D12" t="str">
            <v>VARGAS JULIO</v>
          </cell>
          <cell r="E12" t="str">
            <v>DIGEMID</v>
          </cell>
          <cell r="F12" t="str">
            <v>GASOHOL 90 PLUS</v>
          </cell>
        </row>
        <row r="13">
          <cell r="A13" t="str">
            <v>EGA-306</v>
          </cell>
          <cell r="B13">
            <v>1143</v>
          </cell>
          <cell r="C13">
            <v>532.03399000000002</v>
          </cell>
          <cell r="D13" t="str">
            <v>SUNQUILLPO JUVENAL</v>
          </cell>
          <cell r="E13" t="str">
            <v>DIGEMID</v>
          </cell>
          <cell r="F13" t="str">
            <v>DB5 S-50 UV</v>
          </cell>
          <cell r="G13" t="str">
            <v>CARRILLO DANTE</v>
          </cell>
        </row>
        <row r="14">
          <cell r="A14" t="str">
            <v>EGA-360</v>
          </cell>
          <cell r="B14">
            <v>832</v>
          </cell>
          <cell r="C14">
            <v>386.26835000000005</v>
          </cell>
          <cell r="D14" t="str">
            <v>CUEVA ALEJANDRO</v>
          </cell>
          <cell r="E14" t="str">
            <v>DIGEMID</v>
          </cell>
          <cell r="F14" t="str">
            <v>DB5 S-50 UV</v>
          </cell>
        </row>
        <row r="15">
          <cell r="A15" t="str">
            <v>EGA-506</v>
          </cell>
          <cell r="B15">
            <v>979</v>
          </cell>
          <cell r="C15">
            <v>383.06305999999995</v>
          </cell>
          <cell r="D15" t="str">
            <v>CARRILLO DANTE</v>
          </cell>
          <cell r="E15" t="str">
            <v>DIGEMID</v>
          </cell>
          <cell r="F15" t="str">
            <v>DB5 S-50 UV</v>
          </cell>
        </row>
        <row r="16">
          <cell r="A16" t="str">
            <v>EGD-886</v>
          </cell>
          <cell r="B16">
            <v>832</v>
          </cell>
          <cell r="C16">
            <v>319.64244000000002</v>
          </cell>
          <cell r="D16" t="str">
            <v>LIMAHUAY ALEX</v>
          </cell>
          <cell r="E16" t="str">
            <v>DIGEMID</v>
          </cell>
          <cell r="F16" t="str">
            <v>GASOHOL 97 PLUS</v>
          </cell>
        </row>
        <row r="17">
          <cell r="A17" t="str">
            <v>EGD-901</v>
          </cell>
          <cell r="B17">
            <v>553</v>
          </cell>
          <cell r="C17">
            <v>269.22669999999999</v>
          </cell>
          <cell r="D17" t="str">
            <v>LOPEZ JESUS</v>
          </cell>
          <cell r="E17" t="str">
            <v>DIGEMID</v>
          </cell>
          <cell r="F17" t="str">
            <v>DB5 S-50 UV</v>
          </cell>
        </row>
        <row r="18">
          <cell r="A18" t="str">
            <v>EGI-440</v>
          </cell>
          <cell r="B18">
            <v>1169</v>
          </cell>
          <cell r="C18">
            <v>656.952</v>
          </cell>
          <cell r="D18" t="str">
            <v>NIGRO PEPE</v>
          </cell>
          <cell r="E18" t="str">
            <v>DIGEMID</v>
          </cell>
          <cell r="F18" t="str">
            <v>DB5 S-50 UV</v>
          </cell>
        </row>
        <row r="19">
          <cell r="A19" t="str">
            <v>EGI-444</v>
          </cell>
          <cell r="B19">
            <v>908</v>
          </cell>
          <cell r="C19">
            <v>381.73856000000001</v>
          </cell>
          <cell r="D19" t="str">
            <v>VEGA JUAN</v>
          </cell>
          <cell r="E19" t="str">
            <v>DIGEMID</v>
          </cell>
          <cell r="F19" t="str">
            <v>DB5 S-50 UV</v>
          </cell>
        </row>
        <row r="20">
          <cell r="A20" t="str">
            <v>EGI-574</v>
          </cell>
          <cell r="B20">
            <v>1080</v>
          </cell>
          <cell r="C20">
            <v>415.95481000000001</v>
          </cell>
          <cell r="D20" t="str">
            <v>CONDORI EDWIN</v>
          </cell>
          <cell r="E20" t="str">
            <v>DIGEMID</v>
          </cell>
          <cell r="F20" t="str">
            <v>DB5 S-50 UV</v>
          </cell>
        </row>
        <row r="21">
          <cell r="A21" t="str">
            <v>EGI-670</v>
          </cell>
          <cell r="B21">
            <v>932</v>
          </cell>
          <cell r="C21">
            <v>322.0301</v>
          </cell>
          <cell r="D21" t="str">
            <v>TORRES JULIO</v>
          </cell>
          <cell r="E21" t="str">
            <v>DIGEMID</v>
          </cell>
          <cell r="F21" t="str">
            <v>DB5 S-50 UV</v>
          </cell>
        </row>
        <row r="22">
          <cell r="A22" t="str">
            <v>EGM-674</v>
          </cell>
          <cell r="B22">
            <v>2071.2297021098539</v>
          </cell>
          <cell r="C22">
            <v>1903.26115</v>
          </cell>
          <cell r="D22" t="str">
            <v>DIAZ SEGUNDO</v>
          </cell>
          <cell r="E22" t="str">
            <v>DIGEMID</v>
          </cell>
          <cell r="F22" t="str">
            <v>GASOHOL 97 PLUS</v>
          </cell>
        </row>
        <row r="23">
          <cell r="A23" t="str">
            <v>RII-906</v>
          </cell>
          <cell r="B23">
            <v>636</v>
          </cell>
          <cell r="C23">
            <v>214.15398999999999</v>
          </cell>
          <cell r="D23" t="str">
            <v>LOPEZ JESUS</v>
          </cell>
          <cell r="E23" t="str">
            <v>DIGEMID</v>
          </cell>
          <cell r="F23" t="str">
            <v>DB5 S-50 UV</v>
          </cell>
          <cell r="G23" t="str">
            <v>CUEVA ALEJANDRO</v>
          </cell>
        </row>
        <row r="24">
          <cell r="A24" t="str">
            <v>RIL-529</v>
          </cell>
          <cell r="B24">
            <v>981.70172361073116</v>
          </cell>
          <cell r="C24">
            <v>1118.7568299999998</v>
          </cell>
          <cell r="D24" t="str">
            <v>ESTRADA ANGEL</v>
          </cell>
          <cell r="E24" t="str">
            <v>DIGEMID</v>
          </cell>
          <cell r="F24" t="str">
            <v>GASOHOL 97 PLUS</v>
          </cell>
        </row>
        <row r="25">
          <cell r="A25" t="str">
            <v>EGA-428</v>
          </cell>
          <cell r="B25">
            <v>855</v>
          </cell>
          <cell r="C25">
            <v>248.35257999999999</v>
          </cell>
          <cell r="D25" t="str">
            <v>CABRERA JUAN</v>
          </cell>
          <cell r="E25" t="str">
            <v>DIGESA</v>
          </cell>
          <cell r="F25" t="str">
            <v>DB5 S-50 UV</v>
          </cell>
        </row>
        <row r="26">
          <cell r="A26" t="str">
            <v>EGE-066</v>
          </cell>
          <cell r="B26">
            <v>1601</v>
          </cell>
          <cell r="C26">
            <v>264.96294999999998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G26" t="str">
            <v>LUNA ERNESTO</v>
          </cell>
        </row>
        <row r="27">
          <cell r="A27" t="str">
            <v>EGE-068</v>
          </cell>
          <cell r="B27">
            <v>2838</v>
          </cell>
          <cell r="C27">
            <v>286.92252999999999</v>
          </cell>
          <cell r="D27" t="str">
            <v>ACEVEDO JOSE</v>
          </cell>
          <cell r="E27" t="str">
            <v>DIGESA</v>
          </cell>
          <cell r="F27" t="str">
            <v>GNV - G90 PLUS</v>
          </cell>
        </row>
        <row r="28">
          <cell r="A28" t="str">
            <v>EGE-108</v>
          </cell>
          <cell r="B28">
            <v>1008</v>
          </cell>
          <cell r="C28">
            <v>159.29599999999999</v>
          </cell>
          <cell r="D28" t="str">
            <v>YACTAYO RUBEN</v>
          </cell>
          <cell r="E28" t="str">
            <v>DIGESA</v>
          </cell>
          <cell r="F28" t="str">
            <v>GNV - G90 PLUS</v>
          </cell>
        </row>
        <row r="29">
          <cell r="A29" t="str">
            <v>EGG-084</v>
          </cell>
          <cell r="B29">
            <v>580</v>
          </cell>
          <cell r="C29">
            <v>215.7783</v>
          </cell>
          <cell r="D29" t="str">
            <v>MORENO ROMULO</v>
          </cell>
          <cell r="E29" t="str">
            <v>DIGESA</v>
          </cell>
          <cell r="F29" t="str">
            <v>GASOHOL 97 PLUS</v>
          </cell>
        </row>
        <row r="30">
          <cell r="A30" t="str">
            <v>EGI-597</v>
          </cell>
          <cell r="B30">
            <v>481</v>
          </cell>
          <cell r="C30">
            <v>122.50742000000001</v>
          </cell>
          <cell r="D30" t="str">
            <v>ALVARADO RICARDO</v>
          </cell>
          <cell r="E30" t="str">
            <v>DIGESA</v>
          </cell>
          <cell r="F30" t="str">
            <v>DB5 S-50 UV</v>
          </cell>
        </row>
        <row r="31">
          <cell r="A31" t="str">
            <v>EGI-604</v>
          </cell>
          <cell r="B31">
            <v>1662</v>
          </cell>
          <cell r="C31">
            <v>434.48014999999998</v>
          </cell>
          <cell r="D31" t="str">
            <v>LUNA ERNESTO</v>
          </cell>
          <cell r="E31" t="str">
            <v>DIGESA</v>
          </cell>
          <cell r="F31" t="str">
            <v>DB5 S-50 UV</v>
          </cell>
        </row>
        <row r="32">
          <cell r="A32" t="str">
            <v>EGI-671</v>
          </cell>
          <cell r="B32">
            <v>815</v>
          </cell>
          <cell r="C32">
            <v>248.68812</v>
          </cell>
          <cell r="D32" t="str">
            <v>BELSUZARRI CHAVEZ</v>
          </cell>
          <cell r="E32" t="str">
            <v>DIGESA</v>
          </cell>
          <cell r="F32" t="str">
            <v>DB5 S-50 UV</v>
          </cell>
        </row>
        <row r="33">
          <cell r="A33" t="str">
            <v>EGI-685</v>
          </cell>
          <cell r="B33">
            <v>252</v>
          </cell>
          <cell r="C33">
            <v>92.767980000000009</v>
          </cell>
          <cell r="D33" t="str">
            <v>PAICO FIDEL</v>
          </cell>
          <cell r="E33" t="str">
            <v>DIGESA</v>
          </cell>
          <cell r="F33" t="str">
            <v>DB5 S-50 UV</v>
          </cell>
        </row>
        <row r="34">
          <cell r="A34" t="str">
            <v>EGJ-429</v>
          </cell>
          <cell r="B34">
            <v>655</v>
          </cell>
          <cell r="C34">
            <v>258.35696999999999</v>
          </cell>
          <cell r="D34" t="str">
            <v>ALVARADO RICARDO</v>
          </cell>
          <cell r="E34" t="str">
            <v>DIGESA</v>
          </cell>
          <cell r="F34" t="str">
            <v>DB5 S-50 UV</v>
          </cell>
          <cell r="G34" t="str">
            <v>SIERRA ALEJANDRO</v>
          </cell>
        </row>
        <row r="35">
          <cell r="A35" t="str">
            <v>EGE-102</v>
          </cell>
          <cell r="B35">
            <v>855</v>
          </cell>
          <cell r="C35">
            <v>585.36751000000004</v>
          </cell>
          <cell r="D35" t="str">
            <v>PEREZ WILFREDO</v>
          </cell>
          <cell r="E35" t="str">
            <v>EPIDEMIOLOGIA</v>
          </cell>
          <cell r="F35" t="str">
            <v>GASOHOL 97 PLUS</v>
          </cell>
          <cell r="G35" t="str">
            <v>ANGULO LIZARDO</v>
          </cell>
        </row>
        <row r="36">
          <cell r="A36" t="str">
            <v>EGF-547</v>
          </cell>
          <cell r="B36">
            <v>507</v>
          </cell>
          <cell r="C36">
            <v>255.26647000000003</v>
          </cell>
          <cell r="D36" t="str">
            <v>PARRAGA DAVID</v>
          </cell>
          <cell r="E36" t="str">
            <v>EPIDEMIOLOGIA</v>
          </cell>
          <cell r="F36" t="str">
            <v>DB5 S-50 UV</v>
          </cell>
          <cell r="G36" t="str">
            <v>SIGUAS LUIS</v>
          </cell>
        </row>
        <row r="37">
          <cell r="A37" t="str">
            <v>EGF-605</v>
          </cell>
          <cell r="B37">
            <v>496</v>
          </cell>
          <cell r="C37">
            <v>212.99725999999998</v>
          </cell>
          <cell r="D37" t="str">
            <v>CUETO RICARDO</v>
          </cell>
          <cell r="E37" t="str">
            <v>EPIDEMIOLOGIA</v>
          </cell>
          <cell r="F37" t="str">
            <v>DB5 S-50 UV</v>
          </cell>
        </row>
        <row r="38">
          <cell r="A38" t="str">
            <v>EA-3470</v>
          </cell>
          <cell r="B38">
            <v>674</v>
          </cell>
          <cell r="C38">
            <v>176.00596999999999</v>
          </cell>
          <cell r="D38" t="str">
            <v>PACHECO JOSE</v>
          </cell>
          <cell r="E38" t="str">
            <v>SEDE CENTRAL - DESPACHO</v>
          </cell>
          <cell r="F38" t="str">
            <v>GASOHOL 97 PLUS</v>
          </cell>
        </row>
        <row r="39">
          <cell r="A39" t="str">
            <v>EGB-682</v>
          </cell>
          <cell r="B39">
            <v>1675</v>
          </cell>
          <cell r="C39">
            <v>654.22352999999998</v>
          </cell>
          <cell r="D39" t="str">
            <v>CABRERA JACINTO</v>
          </cell>
          <cell r="E39" t="str">
            <v>SEDE CENTRAL - DESPACHO</v>
          </cell>
          <cell r="F39" t="str">
            <v>DB5 S-50 UV</v>
          </cell>
          <cell r="G39" t="str">
            <v>CARDENAS CHRISTIAN / GARCIA JOHNNY / MENDOZA VICTOR / ROBLES JHONY</v>
          </cell>
        </row>
        <row r="40">
          <cell r="A40" t="str">
            <v>EGD-973</v>
          </cell>
          <cell r="B40">
            <v>1270</v>
          </cell>
          <cell r="C40">
            <v>970.58981999999992</v>
          </cell>
          <cell r="D40" t="str">
            <v>GUZMAN ISRAEL</v>
          </cell>
          <cell r="E40" t="str">
            <v>SEDE CENTRAL - DESPACHO</v>
          </cell>
          <cell r="F40" t="str">
            <v>GASOHOL 97 PLUS</v>
          </cell>
          <cell r="G40" t="str">
            <v>CASANOVA MARTIN</v>
          </cell>
        </row>
        <row r="41">
          <cell r="A41" t="str">
            <v>EGD-974</v>
          </cell>
          <cell r="B41">
            <v>2285</v>
          </cell>
          <cell r="C41">
            <v>631.91873999999996</v>
          </cell>
          <cell r="D41" t="str">
            <v>CASANOVA MARTIN</v>
          </cell>
          <cell r="E41" t="str">
            <v>SEDE CENTRAL - DESPACHO</v>
          </cell>
          <cell r="F41" t="str">
            <v>GNV - G97 PLUS</v>
          </cell>
          <cell r="G41" t="str">
            <v>GUZMAN ISRAEL</v>
          </cell>
        </row>
        <row r="42">
          <cell r="A42" t="str">
            <v>EGD-984</v>
          </cell>
          <cell r="B42">
            <v>1660</v>
          </cell>
          <cell r="C42">
            <v>1677.2269799999997</v>
          </cell>
          <cell r="D42" t="str">
            <v>VILLALOBOS CARLOS</v>
          </cell>
          <cell r="E42" t="str">
            <v>SEDE CENTRAL - DESPACHO</v>
          </cell>
          <cell r="F42" t="str">
            <v>GASOHOL 97 PLUS</v>
          </cell>
          <cell r="G42" t="str">
            <v>SANCHEZ SAMUEL / ZEGARRA ENRIQUE</v>
          </cell>
        </row>
        <row r="43">
          <cell r="A43" t="str">
            <v>EGE-110</v>
          </cell>
          <cell r="B43">
            <v>1405</v>
          </cell>
          <cell r="C43">
            <v>395.79112999999995</v>
          </cell>
          <cell r="D43" t="str">
            <v>MEJIA WILFREDO</v>
          </cell>
          <cell r="E43" t="str">
            <v>SEDE CENTRAL - DESPACHO</v>
          </cell>
          <cell r="F43" t="str">
            <v>GASOHOL 97 PLUS</v>
          </cell>
        </row>
        <row r="44">
          <cell r="A44" t="str">
            <v>EGG-101</v>
          </cell>
          <cell r="B44">
            <v>1058</v>
          </cell>
          <cell r="C44">
            <v>371.52224999999999</v>
          </cell>
          <cell r="D44" t="str">
            <v>BUENO JUAN</v>
          </cell>
          <cell r="E44" t="str">
            <v>SEDE CENTRAL - DESPACHO</v>
          </cell>
          <cell r="F44" t="str">
            <v>DB5 S-50 UV</v>
          </cell>
        </row>
        <row r="45">
          <cell r="A45" t="str">
            <v>EGI-048</v>
          </cell>
          <cell r="B45">
            <v>832.03244443729182</v>
          </cell>
          <cell r="C45">
            <v>604.17282</v>
          </cell>
          <cell r="D45" t="str">
            <v>JULCA PETTER</v>
          </cell>
          <cell r="E45" t="str">
            <v>SEDE CENTRAL - DESPACHO</v>
          </cell>
          <cell r="F45" t="str">
            <v>GASOHOL 97 PLUS</v>
          </cell>
          <cell r="G45" t="str">
            <v>ZAGACETA JORGE</v>
          </cell>
        </row>
        <row r="46">
          <cell r="A46" t="str">
            <v>EGJ-183</v>
          </cell>
          <cell r="B46">
            <v>2448</v>
          </cell>
          <cell r="C46">
            <v>1122.8970400000001</v>
          </cell>
          <cell r="D46" t="str">
            <v>MENDOZA VICTOR</v>
          </cell>
          <cell r="E46" t="str">
            <v>SEDE CENTRAL - DESPACHO</v>
          </cell>
          <cell r="F46" t="str">
            <v>GASOHOL 97 PLUS</v>
          </cell>
          <cell r="G46" t="str">
            <v>BRAVO CESAR / CABRERA JACINTO / GARCIA JOHNNY / ROBLES JHONY</v>
          </cell>
        </row>
        <row r="47">
          <cell r="A47" t="str">
            <v>EGK-351</v>
          </cell>
          <cell r="B47">
            <v>1072</v>
          </cell>
          <cell r="C47">
            <v>933.64555000000007</v>
          </cell>
          <cell r="D47" t="str">
            <v>ESPINOZA JAVIER</v>
          </cell>
          <cell r="E47" t="str">
            <v>SEDE CENTRAL - DESPACHO</v>
          </cell>
          <cell r="F47" t="str">
            <v>GASOHOL 97 PLUS</v>
          </cell>
        </row>
        <row r="48">
          <cell r="A48" t="str">
            <v>EGR-939</v>
          </cell>
          <cell r="B48">
            <v>1899</v>
          </cell>
          <cell r="C48">
            <v>754.07245000000012</v>
          </cell>
          <cell r="D48" t="str">
            <v>COTERA JOSE</v>
          </cell>
          <cell r="E48" t="str">
            <v>SEDE CENTRAL - DESPACHO</v>
          </cell>
          <cell r="F48" t="str">
            <v>GASOHOL 97 PLUS</v>
          </cell>
          <cell r="G48" t="str">
            <v>ROMERO MANUEL</v>
          </cell>
        </row>
        <row r="49">
          <cell r="A49" t="str">
            <v>EGS-104</v>
          </cell>
          <cell r="B49">
            <v>810</v>
          </cell>
          <cell r="C49">
            <v>310.45902000000001</v>
          </cell>
          <cell r="D49" t="str">
            <v>MEJIA WILFREDO</v>
          </cell>
          <cell r="E49" t="str">
            <v>SEDE CENTRAL - DESPACHO</v>
          </cell>
          <cell r="F49" t="str">
            <v>GASOHOL 97 PLUS</v>
          </cell>
        </row>
        <row r="50">
          <cell r="A50" t="str">
            <v>EGS-109</v>
          </cell>
          <cell r="B50">
            <v>2776</v>
          </cell>
          <cell r="C50">
            <v>1620.92678</v>
          </cell>
          <cell r="D50" t="str">
            <v>MINAYA ROSBEL</v>
          </cell>
          <cell r="E50" t="str">
            <v>SEDE CENTRAL - DESPACHO</v>
          </cell>
          <cell r="F50" t="str">
            <v>GASOHOL 97 PLUS</v>
          </cell>
          <cell r="G50" t="str">
            <v>MENDOZA VICTOR / PONCE TOMAS</v>
          </cell>
        </row>
        <row r="51">
          <cell r="A51" t="str">
            <v>EP-1202</v>
          </cell>
          <cell r="B51">
            <v>719</v>
          </cell>
          <cell r="C51">
            <v>199.03242999999998</v>
          </cell>
          <cell r="D51" t="str">
            <v>PACHECO JOSE</v>
          </cell>
          <cell r="E51" t="str">
            <v>SEDE CENTRAL - DESPACHO</v>
          </cell>
          <cell r="F51" t="str">
            <v>GASOHOL 97 PLUS</v>
          </cell>
        </row>
        <row r="52">
          <cell r="A52" t="str">
            <v>EGD-980</v>
          </cell>
          <cell r="B52">
            <v>406</v>
          </cell>
          <cell r="C52">
            <v>345.55394000000001</v>
          </cell>
          <cell r="D52" t="str">
            <v>ORTIZ JEAN PAUL</v>
          </cell>
          <cell r="E52" t="str">
            <v>SEDE CENTRAL - DIRECTIVO</v>
          </cell>
          <cell r="F52" t="str">
            <v>GASOHOL 90 PLUS</v>
          </cell>
        </row>
        <row r="53">
          <cell r="A53" t="str">
            <v>EGG-127</v>
          </cell>
          <cell r="B53">
            <v>513</v>
          </cell>
          <cell r="C53">
            <v>260.58213000000001</v>
          </cell>
          <cell r="D53" t="str">
            <v>MONTEMAYOR GUSTAVO</v>
          </cell>
          <cell r="E53" t="str">
            <v>SEDE CENTRAL - DIRECTIVO</v>
          </cell>
          <cell r="F53" t="str">
            <v>DB5 S-50 UV</v>
          </cell>
        </row>
        <row r="54">
          <cell r="A54" t="str">
            <v>EGG-182</v>
          </cell>
          <cell r="B54">
            <v>3380</v>
          </cell>
          <cell r="C54">
            <v>707.89227000000005</v>
          </cell>
          <cell r="D54" t="str">
            <v>GARCIA MIGUEL</v>
          </cell>
          <cell r="E54" t="str">
            <v>SEDE CENTRAL - DIRECTIVO</v>
          </cell>
          <cell r="F54" t="str">
            <v>DB5 S-50 UV</v>
          </cell>
        </row>
        <row r="55">
          <cell r="A55" t="str">
            <v>EGI-628</v>
          </cell>
          <cell r="B55">
            <v>1476</v>
          </cell>
          <cell r="C55">
            <v>552.86396000000002</v>
          </cell>
          <cell r="D55" t="str">
            <v>LEYVA EDWAR</v>
          </cell>
          <cell r="E55" t="str">
            <v>SEDE CENTRAL - DIRECTIVO</v>
          </cell>
          <cell r="F55" t="str">
            <v>DB5 S-50 UV</v>
          </cell>
        </row>
        <row r="56">
          <cell r="A56" t="str">
            <v>EGI-653</v>
          </cell>
          <cell r="B56">
            <v>2229</v>
          </cell>
          <cell r="C56">
            <v>726.90326000000005</v>
          </cell>
          <cell r="D56" t="str">
            <v>ELERA JUAN CARLOS</v>
          </cell>
          <cell r="E56" t="str">
            <v>SEDE CENTRAL - DIRECTIVO</v>
          </cell>
          <cell r="F56" t="str">
            <v>DB5 S-50 UV</v>
          </cell>
        </row>
        <row r="57">
          <cell r="A57" t="str">
            <v>EGK-306</v>
          </cell>
          <cell r="B57">
            <v>707</v>
          </cell>
          <cell r="C57">
            <v>635.97397999999998</v>
          </cell>
          <cell r="D57" t="str">
            <v>ROQUE CESAR</v>
          </cell>
          <cell r="E57" t="str">
            <v>SEDE CENTRAL - DIRECTIVO</v>
          </cell>
          <cell r="F57" t="str">
            <v>GASOHOL 97 PLUS</v>
          </cell>
          <cell r="G57" t="str">
            <v>ZEGARRA ENRIQUE</v>
          </cell>
        </row>
        <row r="58">
          <cell r="A58" t="str">
            <v>EGA-232</v>
          </cell>
          <cell r="B58">
            <v>2074</v>
          </cell>
          <cell r="C58">
            <v>613.90575000000001</v>
          </cell>
          <cell r="D58" t="str">
            <v>LAÑAS JUAN</v>
          </cell>
          <cell r="E58" t="str">
            <v>SEDE CENTRAL - POOL</v>
          </cell>
          <cell r="F58" t="str">
            <v>DB5 S-50 UV</v>
          </cell>
          <cell r="G58" t="str">
            <v>NEGLI JULIO / ROSPIGUIOSI CARLOS / ZAGACETA JORGE</v>
          </cell>
        </row>
        <row r="59">
          <cell r="A59" t="str">
            <v>EGA-600</v>
          </cell>
          <cell r="B59">
            <v>3187</v>
          </cell>
          <cell r="C59">
            <v>433.40134000000006</v>
          </cell>
          <cell r="D59" t="str">
            <v>ESPINOZA LUCIO</v>
          </cell>
          <cell r="E59" t="str">
            <v>SEDE CENTRAL - POOL</v>
          </cell>
          <cell r="F59" t="str">
            <v>GNV - G90 PLUS</v>
          </cell>
          <cell r="G59" t="str">
            <v>LOPEZ FRANKLIN</v>
          </cell>
        </row>
        <row r="60">
          <cell r="A60" t="str">
            <v>EGD-960</v>
          </cell>
          <cell r="B60">
            <v>620</v>
          </cell>
          <cell r="C60">
            <v>290.48513000000003</v>
          </cell>
          <cell r="D60" t="str">
            <v>ZAGACETA JORGE</v>
          </cell>
          <cell r="E60" t="str">
            <v>SEDE CENTRAL - POOL</v>
          </cell>
          <cell r="F60" t="str">
            <v>GASOHOL 97 PLUS</v>
          </cell>
        </row>
        <row r="61">
          <cell r="A61" t="str">
            <v>EGD-966</v>
          </cell>
          <cell r="B61">
            <v>2847</v>
          </cell>
          <cell r="C61">
            <v>377.42675000000008</v>
          </cell>
          <cell r="D61" t="str">
            <v>HERRERA JULIO</v>
          </cell>
          <cell r="E61" t="str">
            <v>SEDE CENTRAL - POOL</v>
          </cell>
          <cell r="F61" t="str">
            <v>GNV - G90 PLUS</v>
          </cell>
        </row>
        <row r="62">
          <cell r="A62" t="str">
            <v>EGD-969</v>
          </cell>
          <cell r="B62">
            <v>524</v>
          </cell>
          <cell r="C62">
            <v>325.15541000000002</v>
          </cell>
          <cell r="D62" t="str">
            <v>CASANOVA JAIME</v>
          </cell>
          <cell r="E62" t="str">
            <v>SEDE CENTRAL - POOL</v>
          </cell>
          <cell r="F62" t="str">
            <v>GASOHOL 90 PLUS</v>
          </cell>
        </row>
        <row r="63">
          <cell r="A63" t="str">
            <v>EGD-971</v>
          </cell>
          <cell r="B63">
            <v>968</v>
          </cell>
          <cell r="C63">
            <v>679.22135000000003</v>
          </cell>
          <cell r="D63" t="str">
            <v>CANO RAUL</v>
          </cell>
          <cell r="E63" t="str">
            <v>SEDE CENTRAL - POOL</v>
          </cell>
          <cell r="F63" t="str">
            <v>GASOHOL 97 PLUS</v>
          </cell>
          <cell r="G63" t="str">
            <v>CASANOVA ROLANDO / LAÑAS JUAN</v>
          </cell>
        </row>
        <row r="64">
          <cell r="A64" t="str">
            <v>EGD-972</v>
          </cell>
          <cell r="B64">
            <v>1252</v>
          </cell>
          <cell r="C64">
            <v>853.73472000000004</v>
          </cell>
          <cell r="D64" t="str">
            <v>ACOSTA ENZZO</v>
          </cell>
          <cell r="E64" t="str">
            <v>SEDE CENTRAL - POOL</v>
          </cell>
          <cell r="F64" t="str">
            <v>GASOHOL 90 PLUS</v>
          </cell>
        </row>
        <row r="65">
          <cell r="A65" t="str">
            <v>EGD-981</v>
          </cell>
          <cell r="B65">
            <v>2018</v>
          </cell>
          <cell r="C65">
            <v>481.81840000000005</v>
          </cell>
          <cell r="D65" t="str">
            <v>SANCHEZ ALEJANDRO</v>
          </cell>
          <cell r="E65" t="str">
            <v>SEDE CENTRAL - POOL</v>
          </cell>
          <cell r="F65" t="str">
            <v>GNV - G90 PLUS</v>
          </cell>
        </row>
        <row r="66">
          <cell r="A66" t="str">
            <v>EGE-065</v>
          </cell>
          <cell r="B66">
            <v>1508</v>
          </cell>
          <cell r="C66">
            <v>1002.3296300000002</v>
          </cell>
          <cell r="D66" t="str">
            <v>DIAZ VICTOR</v>
          </cell>
          <cell r="E66" t="str">
            <v>SEDE CENTRAL - POOL</v>
          </cell>
          <cell r="F66" t="str">
            <v>GASOHOL 90 PLUS</v>
          </cell>
        </row>
        <row r="67">
          <cell r="A67" t="str">
            <v>EGE-067</v>
          </cell>
          <cell r="B67">
            <v>1860</v>
          </cell>
          <cell r="C67">
            <v>302.21839999999997</v>
          </cell>
          <cell r="D67" t="str">
            <v>GARCIA AQUILINO</v>
          </cell>
          <cell r="E67" t="str">
            <v>SEDE CENTRAL - POOL</v>
          </cell>
          <cell r="F67" t="str">
            <v>GNV - G90 PLUS</v>
          </cell>
          <cell r="G67" t="str">
            <v>ALMESTAR SEGUNDO</v>
          </cell>
        </row>
        <row r="68">
          <cell r="A68" t="str">
            <v>EGE-078</v>
          </cell>
          <cell r="B68">
            <v>2333</v>
          </cell>
          <cell r="C68">
            <v>281.5154</v>
          </cell>
          <cell r="D68" t="str">
            <v>MOLLEDA ORTIZ</v>
          </cell>
          <cell r="E68" t="str">
            <v>SEDE CENTRAL - POOL</v>
          </cell>
          <cell r="F68" t="str">
            <v>GNV - G90 PLUS</v>
          </cell>
          <cell r="G68" t="str">
            <v>DAVILA RAUL</v>
          </cell>
        </row>
        <row r="69">
          <cell r="A69" t="str">
            <v>EGE-157</v>
          </cell>
          <cell r="B69">
            <v>1553</v>
          </cell>
          <cell r="C69">
            <v>383.8288</v>
          </cell>
          <cell r="D69" t="str">
            <v>GALLEGOS JEMY</v>
          </cell>
          <cell r="E69" t="str">
            <v>SEDE CENTRAL - POOL</v>
          </cell>
          <cell r="F69" t="str">
            <v>GNV - G90 PLUS</v>
          </cell>
          <cell r="G69" t="str">
            <v>DIAZ MAX</v>
          </cell>
        </row>
        <row r="70">
          <cell r="A70" t="str">
            <v>EGE-262</v>
          </cell>
          <cell r="B70">
            <v>2516.888888888876</v>
          </cell>
          <cell r="C70">
            <v>185.26440000000002</v>
          </cell>
          <cell r="D70" t="str">
            <v>BARRETO EMILIO</v>
          </cell>
          <cell r="E70" t="str">
            <v>SEDE CENTRAL - POOL</v>
          </cell>
          <cell r="F70" t="str">
            <v>GNV - G90 PLUS</v>
          </cell>
        </row>
        <row r="71">
          <cell r="A71" t="str">
            <v>EGE-269</v>
          </cell>
          <cell r="B71">
            <v>1188</v>
          </cell>
          <cell r="C71">
            <v>411.63693999999998</v>
          </cell>
          <cell r="D71" t="str">
            <v>ARQUINIGO JUAN</v>
          </cell>
          <cell r="E71" t="str">
            <v>SEDE CENTRAL - POOL</v>
          </cell>
          <cell r="F71" t="str">
            <v>DB5 S-50 UV</v>
          </cell>
          <cell r="G71" t="str">
            <v>HERNANDEZ PERCY</v>
          </cell>
        </row>
        <row r="72">
          <cell r="A72" t="str">
            <v>EGE-270</v>
          </cell>
          <cell r="B72">
            <v>1602</v>
          </cell>
          <cell r="C72">
            <v>578.21558999999991</v>
          </cell>
          <cell r="D72" t="str">
            <v>NEGLI JULIO</v>
          </cell>
          <cell r="E72" t="str">
            <v>SEDE CENTRAL - POOL</v>
          </cell>
          <cell r="F72" t="str">
            <v>GASOHOL 90 PLUS</v>
          </cell>
          <cell r="G72" t="str">
            <v>HERNANDEZ PERCY</v>
          </cell>
        </row>
        <row r="73">
          <cell r="A73" t="str">
            <v>EGE-271</v>
          </cell>
          <cell r="B73">
            <v>927</v>
          </cell>
          <cell r="C73">
            <v>315.13387</v>
          </cell>
          <cell r="D73" t="str">
            <v>HERNANDEZ PERCY</v>
          </cell>
          <cell r="E73" t="str">
            <v>SEDE CENTRAL - POOL</v>
          </cell>
          <cell r="F73" t="str">
            <v>DB5 S-50 UV</v>
          </cell>
          <cell r="G73" t="str">
            <v>AGAPITO JESUS</v>
          </cell>
        </row>
        <row r="74">
          <cell r="A74" t="str">
            <v>EGE-273</v>
          </cell>
          <cell r="B74">
            <v>437</v>
          </cell>
          <cell r="C74">
            <v>225.21446</v>
          </cell>
          <cell r="D74" t="str">
            <v>CANO RAUL</v>
          </cell>
          <cell r="E74" t="str">
            <v>SEDE CENTRAL - POOL</v>
          </cell>
          <cell r="F74" t="str">
            <v>GASOHOL 90 PLUS</v>
          </cell>
          <cell r="G74" t="str">
            <v>DIAZ VICTOR</v>
          </cell>
        </row>
        <row r="75">
          <cell r="A75" t="str">
            <v>EGH-513</v>
          </cell>
          <cell r="B75" t="str">
            <v>**</v>
          </cell>
          <cell r="C75">
            <v>138.4957</v>
          </cell>
          <cell r="D75" t="str">
            <v>ROLANDO CASANOVA</v>
          </cell>
          <cell r="E75" t="str">
            <v>SEDE CENTRAL - POOL</v>
          </cell>
          <cell r="F75" t="str">
            <v>GLP</v>
          </cell>
          <cell r="G75" t="str">
            <v>HERNANDEZ PERCY / JEAN PAUL ORTIZ / LUCIO ESPINOZA</v>
          </cell>
        </row>
        <row r="76">
          <cell r="A76" t="str">
            <v>EGH-797</v>
          </cell>
          <cell r="B76">
            <v>1076.6532017960315</v>
          </cell>
          <cell r="C76">
            <v>746.84399999999994</v>
          </cell>
          <cell r="D76" t="str">
            <v>CASANOVA ROLANDO</v>
          </cell>
          <cell r="E76" t="str">
            <v>SEDE CENTRAL - POOL</v>
          </cell>
          <cell r="F76" t="str">
            <v>GASOHOL 90 PLUS</v>
          </cell>
        </row>
        <row r="77">
          <cell r="A77" t="str">
            <v>EGI-599</v>
          </cell>
          <cell r="B77">
            <v>2291</v>
          </cell>
          <cell r="C77">
            <v>468.51097000000004</v>
          </cell>
          <cell r="D77" t="str">
            <v>ROQUE CESAR</v>
          </cell>
          <cell r="E77" t="str">
            <v>SEDE CENTRAL - POOL</v>
          </cell>
          <cell r="F77" t="str">
            <v>DB5 S-50 UV</v>
          </cell>
          <cell r="G77" t="str">
            <v>ACOSTA WALTER / BAILON ALEJANDRO / ROSPIGUIOSI CARLOS</v>
          </cell>
        </row>
        <row r="78">
          <cell r="A78" t="str">
            <v>EGI-657</v>
          </cell>
          <cell r="B78">
            <v>1591</v>
          </cell>
          <cell r="C78">
            <v>450.57723999999996</v>
          </cell>
          <cell r="D78" t="str">
            <v>BAILON ALEJANDRO</v>
          </cell>
          <cell r="E78" t="str">
            <v>SEDE CENTRAL - POOL</v>
          </cell>
          <cell r="F78" t="str">
            <v>DB5 S-50 UV</v>
          </cell>
          <cell r="G78" t="str">
            <v>SANTILLAN RODULIO</v>
          </cell>
        </row>
        <row r="79">
          <cell r="A79" t="str">
            <v>EGI-662</v>
          </cell>
          <cell r="B79">
            <v>1607</v>
          </cell>
          <cell r="C79">
            <v>510.15325000000007</v>
          </cell>
          <cell r="D79" t="str">
            <v>INGARUCA FELIX</v>
          </cell>
          <cell r="E79" t="str">
            <v>SEDE CENTRAL - POOL</v>
          </cell>
          <cell r="F79" t="str">
            <v>DB5 S-50 UV</v>
          </cell>
          <cell r="G79" t="str">
            <v>ROSPIGUIOSI CARLOS</v>
          </cell>
        </row>
        <row r="80">
          <cell r="A80" t="str">
            <v>EGJ-498</v>
          </cell>
          <cell r="B80">
            <v>822</v>
          </cell>
          <cell r="C80">
            <v>257.08544999999998</v>
          </cell>
          <cell r="D80" t="str">
            <v>DAVILA RAUL</v>
          </cell>
          <cell r="E80" t="str">
            <v>SEDE CENTRAL - POOL</v>
          </cell>
          <cell r="F80" t="str">
            <v>DB5 S-50 UV</v>
          </cell>
        </row>
        <row r="81">
          <cell r="A81" t="str">
            <v>EGJ-499</v>
          </cell>
          <cell r="B81">
            <v>3228</v>
          </cell>
          <cell r="C81">
            <v>872.12144000000012</v>
          </cell>
          <cell r="D81" t="str">
            <v>BERROSPI ALCIDES</v>
          </cell>
          <cell r="E81" t="str">
            <v>SEDE CENTRAL - POOL</v>
          </cell>
          <cell r="F81" t="str">
            <v>DB5 S-50 UV</v>
          </cell>
          <cell r="G81" t="str">
            <v>CRUZ TOMAS</v>
          </cell>
        </row>
        <row r="82">
          <cell r="A82" t="str">
            <v>EGJ-500</v>
          </cell>
          <cell r="B82">
            <v>2789</v>
          </cell>
          <cell r="C82">
            <v>784.64262999999994</v>
          </cell>
          <cell r="D82" t="str">
            <v>ROJAS LEONARDO</v>
          </cell>
          <cell r="E82" t="str">
            <v>SEDE CENTRAL - POOL</v>
          </cell>
          <cell r="F82" t="str">
            <v>DB5 S-50 UV</v>
          </cell>
          <cell r="G82" t="str">
            <v>CASTRO CLAUDIO</v>
          </cell>
        </row>
        <row r="83">
          <cell r="A83" t="str">
            <v>EGJ-501</v>
          </cell>
          <cell r="B83">
            <v>1339</v>
          </cell>
          <cell r="C83">
            <v>485.13786000000005</v>
          </cell>
          <cell r="D83" t="str">
            <v>SANTILLAN RODULIO</v>
          </cell>
          <cell r="E83" t="str">
            <v>SEDE CENTRAL - POOL</v>
          </cell>
          <cell r="F83" t="str">
            <v>DB5 S-50 UV</v>
          </cell>
        </row>
        <row r="84">
          <cell r="A84" t="str">
            <v>EGJ-502</v>
          </cell>
          <cell r="B84">
            <v>1583</v>
          </cell>
          <cell r="C84">
            <v>463.23946000000001</v>
          </cell>
          <cell r="D84" t="str">
            <v>BAILON ALEJANDRO</v>
          </cell>
          <cell r="E84" t="str">
            <v>SEDE CENTRAL - POOL</v>
          </cell>
          <cell r="F84" t="str">
            <v>DB5 S-50 UV</v>
          </cell>
          <cell r="G84" t="str">
            <v>LIMAHUAY VICENTE</v>
          </cell>
        </row>
        <row r="85">
          <cell r="A85" t="str">
            <v>EGJ-504</v>
          </cell>
          <cell r="B85">
            <v>1531</v>
          </cell>
          <cell r="C85">
            <v>518.09141999999997</v>
          </cell>
          <cell r="D85" t="str">
            <v>ESPINOZA JAIME</v>
          </cell>
          <cell r="E85" t="str">
            <v>SEDE CENTRAL - POOL</v>
          </cell>
          <cell r="F85" t="str">
            <v>DB5 S-50 UV</v>
          </cell>
          <cell r="G85" t="str">
            <v>BERROSPI ALCIDES / DIAZ VICTOR / ZAGACETA JORGE</v>
          </cell>
        </row>
        <row r="86">
          <cell r="A86" t="str">
            <v>EGJ-505</v>
          </cell>
          <cell r="B86">
            <v>2213</v>
          </cell>
          <cell r="C86">
            <v>839.96258</v>
          </cell>
          <cell r="D86" t="str">
            <v>SANCHEZ MANUEL</v>
          </cell>
          <cell r="E86" t="str">
            <v>SEDE CENTRAL - POOL</v>
          </cell>
          <cell r="F86" t="str">
            <v>DB5 S-50 UV</v>
          </cell>
          <cell r="G86" t="str">
            <v>LOPEZ FRANKLIN</v>
          </cell>
        </row>
        <row r="87">
          <cell r="A87" t="str">
            <v>EGJ-506</v>
          </cell>
          <cell r="B87">
            <v>1430</v>
          </cell>
          <cell r="C87">
            <v>534.60352</v>
          </cell>
          <cell r="D87" t="str">
            <v>ACOSTA WALTER</v>
          </cell>
          <cell r="E87" t="str">
            <v>SEDE CENTRAL - POOL</v>
          </cell>
          <cell r="F87" t="str">
            <v>DB5 S-50 UV</v>
          </cell>
        </row>
        <row r="88">
          <cell r="A88" t="str">
            <v>EGJ-507</v>
          </cell>
          <cell r="B88">
            <v>1386</v>
          </cell>
          <cell r="C88">
            <v>507.43360999999999</v>
          </cell>
          <cell r="D88" t="str">
            <v>ACOSTA ENZZO</v>
          </cell>
          <cell r="E88" t="str">
            <v>SEDE CENTRAL - POOL</v>
          </cell>
          <cell r="F88" t="str">
            <v>DB5 S-50 UV</v>
          </cell>
          <cell r="G88" t="str">
            <v>CASANOVA JAIME / LOPEZ FRANKLIN</v>
          </cell>
        </row>
        <row r="89">
          <cell r="A89" t="str">
            <v>EGR-172</v>
          </cell>
          <cell r="B89">
            <v>690</v>
          </cell>
          <cell r="C89">
            <v>550.75532999999996</v>
          </cell>
          <cell r="D89" t="str">
            <v>AGAPITO JESUS</v>
          </cell>
          <cell r="E89" t="str">
            <v>SEDE CENTRAL - POOL</v>
          </cell>
          <cell r="F89" t="str">
            <v>GASOHOL 90 PLUS</v>
          </cell>
        </row>
        <row r="90">
          <cell r="A90" t="str">
            <v>EGR-243</v>
          </cell>
          <cell r="B90">
            <v>156</v>
          </cell>
          <cell r="C90">
            <v>226.87155000000001</v>
          </cell>
          <cell r="D90" t="str">
            <v>NEGLI JULIO</v>
          </cell>
          <cell r="E90" t="str">
            <v>SEDE CENTRAL - POOL</v>
          </cell>
          <cell r="F90" t="str">
            <v>GASOHOL 90 PLUS</v>
          </cell>
        </row>
      </sheetData>
      <sheetData sheetId="2">
        <row r="2">
          <cell r="A2" t="str">
            <v>BK-5379</v>
          </cell>
          <cell r="B2">
            <v>42624</v>
          </cell>
        </row>
        <row r="3">
          <cell r="A3" t="str">
            <v>EA-3470</v>
          </cell>
          <cell r="B3">
            <v>42472</v>
          </cell>
        </row>
        <row r="4">
          <cell r="A4" t="str">
            <v>EGA-232</v>
          </cell>
          <cell r="B4">
            <v>42494</v>
          </cell>
        </row>
        <row r="5">
          <cell r="A5" t="str">
            <v>EGA-306</v>
          </cell>
          <cell r="B5">
            <v>42582</v>
          </cell>
        </row>
        <row r="6">
          <cell r="A6" t="str">
            <v>EGA-360</v>
          </cell>
          <cell r="B6">
            <v>42582</v>
          </cell>
        </row>
        <row r="7">
          <cell r="A7" t="str">
            <v>EGA-428</v>
          </cell>
          <cell r="B7">
            <v>42602</v>
          </cell>
        </row>
        <row r="8">
          <cell r="A8" t="str">
            <v>EGA-506</v>
          </cell>
          <cell r="B8">
            <v>42582</v>
          </cell>
        </row>
        <row r="9">
          <cell r="A9" t="str">
            <v>EGA-600</v>
          </cell>
          <cell r="B9">
            <v>42649</v>
          </cell>
        </row>
        <row r="10">
          <cell r="A10" t="str">
            <v>EGB-682</v>
          </cell>
          <cell r="B10">
            <v>42699</v>
          </cell>
        </row>
        <row r="11">
          <cell r="A11" t="str">
            <v>EGD-973</v>
          </cell>
          <cell r="B11">
            <v>42643</v>
          </cell>
        </row>
        <row r="12">
          <cell r="A12" t="str">
            <v>EGD-886</v>
          </cell>
          <cell r="B12">
            <v>42538</v>
          </cell>
        </row>
        <row r="13">
          <cell r="A13" t="str">
            <v>EGD-901</v>
          </cell>
          <cell r="B13">
            <v>42582</v>
          </cell>
        </row>
        <row r="14">
          <cell r="A14" t="str">
            <v>EGD-960</v>
          </cell>
          <cell r="B14">
            <v>42643</v>
          </cell>
        </row>
        <row r="15">
          <cell r="A15" t="str">
            <v>EGD-966</v>
          </cell>
          <cell r="B15">
            <v>42649</v>
          </cell>
        </row>
        <row r="16">
          <cell r="A16" t="str">
            <v>EGD-969</v>
          </cell>
          <cell r="B16">
            <v>42588</v>
          </cell>
        </row>
        <row r="17">
          <cell r="A17" t="str">
            <v>EGD-971</v>
          </cell>
          <cell r="B17">
            <v>42649</v>
          </cell>
        </row>
        <row r="18">
          <cell r="A18" t="str">
            <v>EGD-972</v>
          </cell>
          <cell r="B18">
            <v>42628</v>
          </cell>
        </row>
        <row r="19">
          <cell r="A19" t="str">
            <v>EGD-974</v>
          </cell>
          <cell r="B19">
            <v>42623</v>
          </cell>
        </row>
        <row r="20">
          <cell r="A20" t="str">
            <v>EGD-980</v>
          </cell>
          <cell r="B20">
            <v>42649</v>
          </cell>
        </row>
        <row r="21">
          <cell r="A21" t="str">
            <v>EGD-981</v>
          </cell>
          <cell r="B21">
            <v>42649</v>
          </cell>
        </row>
        <row r="22">
          <cell r="A22" t="str">
            <v>EGD-982</v>
          </cell>
          <cell r="B22">
            <v>42649</v>
          </cell>
        </row>
        <row r="23">
          <cell r="A23" t="str">
            <v>EGD-984</v>
          </cell>
          <cell r="B23">
            <v>42538</v>
          </cell>
        </row>
        <row r="24">
          <cell r="A24" t="str">
            <v>EGE-269</v>
          </cell>
          <cell r="B24">
            <v>42649</v>
          </cell>
        </row>
        <row r="25">
          <cell r="A25" t="str">
            <v>EGE-065</v>
          </cell>
          <cell r="B25">
            <v>42649</v>
          </cell>
        </row>
        <row r="26">
          <cell r="A26" t="str">
            <v>EGE-066</v>
          </cell>
          <cell r="B26">
            <v>42649</v>
          </cell>
        </row>
        <row r="27">
          <cell r="A27" t="str">
            <v>EGE-067</v>
          </cell>
          <cell r="B27">
            <v>42649</v>
          </cell>
        </row>
        <row r="28">
          <cell r="A28" t="str">
            <v>EGE-068</v>
          </cell>
          <cell r="B28">
            <v>42649</v>
          </cell>
        </row>
        <row r="29">
          <cell r="A29" t="str">
            <v>EGE-078</v>
          </cell>
          <cell r="B29">
            <v>42538</v>
          </cell>
        </row>
        <row r="30">
          <cell r="A30" t="str">
            <v>EGE-094</v>
          </cell>
          <cell r="B30">
            <v>42649</v>
          </cell>
        </row>
        <row r="31">
          <cell r="A31" t="str">
            <v>EGE-095</v>
          </cell>
          <cell r="B31">
            <v>42588</v>
          </cell>
        </row>
        <row r="32">
          <cell r="A32" t="str">
            <v>EGE-097</v>
          </cell>
          <cell r="B32">
            <v>42649</v>
          </cell>
        </row>
        <row r="33">
          <cell r="A33" t="str">
            <v>EGE-102</v>
          </cell>
          <cell r="B33">
            <v>42701</v>
          </cell>
        </row>
        <row r="34">
          <cell r="A34" t="str">
            <v>EGE-104</v>
          </cell>
          <cell r="B34">
            <v>42602</v>
          </cell>
        </row>
        <row r="35">
          <cell r="A35" t="str">
            <v>EGE-108</v>
          </cell>
          <cell r="B35">
            <v>42649</v>
          </cell>
        </row>
        <row r="36">
          <cell r="A36" t="str">
            <v>EGE-109</v>
          </cell>
          <cell r="B36">
            <v>42649</v>
          </cell>
        </row>
        <row r="37">
          <cell r="A37" t="str">
            <v>EGE-110</v>
          </cell>
          <cell r="B37">
            <v>42606</v>
          </cell>
        </row>
        <row r="38">
          <cell r="A38" t="str">
            <v>EGE-157</v>
          </cell>
          <cell r="B38">
            <v>42649</v>
          </cell>
        </row>
        <row r="39">
          <cell r="A39" t="str">
            <v>EGE-259</v>
          </cell>
          <cell r="B39">
            <v>42649</v>
          </cell>
        </row>
        <row r="40">
          <cell r="A40" t="str">
            <v>EGE-262</v>
          </cell>
          <cell r="B40">
            <v>42628</v>
          </cell>
        </row>
        <row r="41">
          <cell r="A41" t="str">
            <v>EGE-266</v>
          </cell>
          <cell r="B41">
            <v>42708</v>
          </cell>
        </row>
        <row r="42">
          <cell r="A42" t="str">
            <v>EGE-267</v>
          </cell>
          <cell r="B42">
            <v>42708</v>
          </cell>
        </row>
        <row r="43">
          <cell r="A43" t="str">
            <v>EGE-270</v>
          </cell>
          <cell r="B43">
            <v>42588</v>
          </cell>
        </row>
        <row r="44">
          <cell r="A44" t="str">
            <v>EGE-271</v>
          </cell>
          <cell r="B44">
            <v>42649</v>
          </cell>
        </row>
        <row r="45">
          <cell r="A45" t="str">
            <v>EGE-273</v>
          </cell>
          <cell r="B45">
            <v>42701</v>
          </cell>
        </row>
        <row r="46">
          <cell r="A46" t="str">
            <v>EGE-276</v>
          </cell>
          <cell r="B46">
            <v>42649</v>
          </cell>
        </row>
        <row r="47">
          <cell r="A47" t="str">
            <v>EGE-277</v>
          </cell>
          <cell r="B47">
            <v>42649</v>
          </cell>
        </row>
        <row r="48">
          <cell r="A48" t="str">
            <v>EGF-547</v>
          </cell>
          <cell r="B48">
            <v>42417</v>
          </cell>
        </row>
        <row r="49">
          <cell r="A49" t="str">
            <v>EGF-605</v>
          </cell>
          <cell r="B49">
            <v>42649</v>
          </cell>
        </row>
        <row r="50">
          <cell r="A50" t="str">
            <v>EGG-084</v>
          </cell>
          <cell r="B50">
            <v>42459</v>
          </cell>
        </row>
        <row r="51">
          <cell r="A51" t="str">
            <v>EGG-101</v>
          </cell>
          <cell r="B51">
            <v>42437</v>
          </cell>
        </row>
        <row r="52">
          <cell r="A52" t="str">
            <v>EGG-110</v>
          </cell>
          <cell r="B52">
            <v>42438</v>
          </cell>
        </row>
        <row r="53">
          <cell r="A53" t="str">
            <v>EGG-127</v>
          </cell>
          <cell r="B53">
            <v>42441</v>
          </cell>
        </row>
        <row r="54">
          <cell r="A54" t="str">
            <v>EGG-182</v>
          </cell>
          <cell r="B54">
            <v>42451</v>
          </cell>
        </row>
        <row r="55">
          <cell r="A55" t="str">
            <v>EGH-508</v>
          </cell>
          <cell r="B55">
            <v>42518</v>
          </cell>
        </row>
        <row r="56">
          <cell r="A56" t="str">
            <v>EGH-513</v>
          </cell>
          <cell r="B56">
            <v>42518</v>
          </cell>
        </row>
        <row r="57">
          <cell r="A57" t="str">
            <v>EGH-514</v>
          </cell>
          <cell r="B57">
            <v>42518</v>
          </cell>
        </row>
        <row r="58">
          <cell r="A58" t="str">
            <v>EGH-797</v>
          </cell>
          <cell r="B58">
            <v>42518</v>
          </cell>
        </row>
        <row r="59">
          <cell r="A59" t="str">
            <v>EGI-048</v>
          </cell>
          <cell r="B59">
            <v>42518</v>
          </cell>
        </row>
        <row r="60">
          <cell r="A60" t="str">
            <v>EGI-440</v>
          </cell>
          <cell r="B60">
            <v>42739</v>
          </cell>
        </row>
        <row r="61">
          <cell r="A61" t="str">
            <v>EGI-444</v>
          </cell>
          <cell r="B61">
            <v>42739</v>
          </cell>
        </row>
        <row r="62">
          <cell r="A62" t="str">
            <v>EGI-574</v>
          </cell>
          <cell r="B62">
            <v>42383</v>
          </cell>
        </row>
        <row r="63">
          <cell r="A63" t="str">
            <v>EGI-597</v>
          </cell>
          <cell r="B63">
            <v>42383</v>
          </cell>
        </row>
        <row r="64">
          <cell r="A64" t="str">
            <v>EGI-599</v>
          </cell>
          <cell r="B64">
            <v>42739</v>
          </cell>
        </row>
        <row r="65">
          <cell r="A65" t="str">
            <v>EGI-604</v>
          </cell>
          <cell r="B65">
            <v>42739</v>
          </cell>
        </row>
        <row r="66">
          <cell r="A66" t="str">
            <v>EGI-628</v>
          </cell>
          <cell r="B66">
            <v>42383</v>
          </cell>
        </row>
        <row r="67">
          <cell r="A67" t="str">
            <v>EGI-653</v>
          </cell>
          <cell r="B67">
            <v>42383</v>
          </cell>
        </row>
        <row r="68">
          <cell r="A68" t="str">
            <v>EGI-657</v>
          </cell>
          <cell r="B68">
            <v>42383</v>
          </cell>
        </row>
        <row r="69">
          <cell r="A69" t="str">
            <v>EGI-662</v>
          </cell>
          <cell r="B69">
            <v>42383</v>
          </cell>
        </row>
        <row r="70">
          <cell r="A70" t="str">
            <v>EGI-670</v>
          </cell>
          <cell r="B70">
            <v>42383</v>
          </cell>
        </row>
        <row r="71">
          <cell r="A71" t="str">
            <v>EGI-671</v>
          </cell>
          <cell r="B71">
            <v>42383</v>
          </cell>
        </row>
        <row r="72">
          <cell r="A72" t="str">
            <v>EGI-685</v>
          </cell>
          <cell r="B72">
            <v>42383</v>
          </cell>
        </row>
        <row r="73">
          <cell r="A73" t="str">
            <v>EGJ-183</v>
          </cell>
          <cell r="B73">
            <v>42414</v>
          </cell>
        </row>
        <row r="74">
          <cell r="A74" t="str">
            <v>EGJ-429</v>
          </cell>
          <cell r="B74">
            <v>42427</v>
          </cell>
        </row>
        <row r="75">
          <cell r="A75" t="str">
            <v>EGJ-498</v>
          </cell>
          <cell r="B75">
            <v>42695</v>
          </cell>
        </row>
        <row r="76">
          <cell r="A76" t="str">
            <v>EGJ-499</v>
          </cell>
          <cell r="B76">
            <v>42695</v>
          </cell>
        </row>
        <row r="77">
          <cell r="A77" t="str">
            <v>EGJ-500</v>
          </cell>
          <cell r="B77">
            <v>42695</v>
          </cell>
        </row>
        <row r="78">
          <cell r="A78" t="str">
            <v>EGJ-501</v>
          </cell>
          <cell r="B78">
            <v>42695</v>
          </cell>
        </row>
        <row r="79">
          <cell r="A79" t="str">
            <v>EGJ-502</v>
          </cell>
          <cell r="B79">
            <v>42695</v>
          </cell>
        </row>
        <row r="80">
          <cell r="A80" t="str">
            <v>EGJ-503</v>
          </cell>
          <cell r="B80">
            <v>42695</v>
          </cell>
        </row>
        <row r="81">
          <cell r="A81" t="str">
            <v>EGJ-504</v>
          </cell>
          <cell r="B81">
            <v>42695</v>
          </cell>
        </row>
        <row r="82">
          <cell r="A82" t="str">
            <v>EGJ-505</v>
          </cell>
          <cell r="B82">
            <v>42695</v>
          </cell>
        </row>
        <row r="83">
          <cell r="A83" t="str">
            <v>EGJ-506</v>
          </cell>
          <cell r="B83">
            <v>42695</v>
          </cell>
        </row>
        <row r="84">
          <cell r="A84" t="str">
            <v>EGJ-507</v>
          </cell>
          <cell r="B84">
            <v>42695</v>
          </cell>
        </row>
        <row r="85">
          <cell r="A85" t="str">
            <v>EGJ-778</v>
          </cell>
          <cell r="B85">
            <v>42451</v>
          </cell>
        </row>
        <row r="86">
          <cell r="A86" t="str">
            <v>EGK-181</v>
          </cell>
          <cell r="B86">
            <v>42526</v>
          </cell>
        </row>
        <row r="87">
          <cell r="A87" t="str">
            <v>EGK-306</v>
          </cell>
          <cell r="B87">
            <v>42680</v>
          </cell>
        </row>
        <row r="88">
          <cell r="A88" t="str">
            <v>EGK-351</v>
          </cell>
          <cell r="B88">
            <v>42680</v>
          </cell>
        </row>
        <row r="89">
          <cell r="A89" t="str">
            <v>EGM-674</v>
          </cell>
          <cell r="B89">
            <v>42649</v>
          </cell>
        </row>
        <row r="90">
          <cell r="A90" t="str">
            <v>EGR-172</v>
          </cell>
          <cell r="B90">
            <v>42649</v>
          </cell>
        </row>
        <row r="91">
          <cell r="A91" t="str">
            <v>EGR-243</v>
          </cell>
          <cell r="B91">
            <v>42649</v>
          </cell>
        </row>
        <row r="92">
          <cell r="A92" t="str">
            <v>EGR-307</v>
          </cell>
          <cell r="B92">
            <v>42649</v>
          </cell>
        </row>
        <row r="93">
          <cell r="A93" t="str">
            <v>EGR-357</v>
          </cell>
          <cell r="B93">
            <v>42649</v>
          </cell>
        </row>
        <row r="94">
          <cell r="A94" t="str">
            <v>EGR-569</v>
          </cell>
          <cell r="B94">
            <v>42649</v>
          </cell>
        </row>
        <row r="95">
          <cell r="A95" t="str">
            <v>EGR-677</v>
          </cell>
          <cell r="B95">
            <v>42649</v>
          </cell>
        </row>
        <row r="96">
          <cell r="A96" t="str">
            <v>EGR-881</v>
          </cell>
          <cell r="B96">
            <v>42694</v>
          </cell>
        </row>
        <row r="97">
          <cell r="A97" t="str">
            <v>EGR-886</v>
          </cell>
          <cell r="B97">
            <v>42694</v>
          </cell>
        </row>
        <row r="98">
          <cell r="A98" t="str">
            <v>EGR-939</v>
          </cell>
          <cell r="B98">
            <v>42412</v>
          </cell>
        </row>
        <row r="99">
          <cell r="A99" t="str">
            <v>EGS-009</v>
          </cell>
          <cell r="B99">
            <v>42706</v>
          </cell>
        </row>
        <row r="100">
          <cell r="A100" t="str">
            <v>EGS-071</v>
          </cell>
          <cell r="B100">
            <v>42412</v>
          </cell>
        </row>
        <row r="101">
          <cell r="A101" t="str">
            <v>EGS-104</v>
          </cell>
          <cell r="B101">
            <v>42412</v>
          </cell>
        </row>
        <row r="102">
          <cell r="A102" t="str">
            <v>EGS-109</v>
          </cell>
          <cell r="B102">
            <v>42412</v>
          </cell>
        </row>
        <row r="103">
          <cell r="A103" t="str">
            <v>PIE-464</v>
          </cell>
          <cell r="B103">
            <v>42441</v>
          </cell>
        </row>
        <row r="104">
          <cell r="A104" t="str">
            <v>RII-906</v>
          </cell>
          <cell r="B104">
            <v>42649</v>
          </cell>
        </row>
        <row r="105">
          <cell r="A105" t="str">
            <v>RIL-529</v>
          </cell>
          <cell r="B105">
            <v>42649</v>
          </cell>
        </row>
        <row r="106">
          <cell r="A106" t="str">
            <v>SE-2680</v>
          </cell>
          <cell r="B106">
            <v>42704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view="pageBreakPreview" zoomScale="85" zoomScaleNormal="100" zoomScaleSheetLayoutView="85" workbookViewId="0">
      <pane ySplit="2" topLeftCell="A3" activePane="bottomLeft" state="frozen"/>
      <selection activeCell="F1" sqref="F1"/>
      <selection pane="bottomLeft" activeCell="G8" sqref="G8"/>
    </sheetView>
  </sheetViews>
  <sheetFormatPr baseColWidth="10" defaultColWidth="9.140625" defaultRowHeight="15" x14ac:dyDescent="0.25"/>
  <cols>
    <col min="1" max="1" width="12.5703125" style="117" customWidth="1"/>
    <col min="2" max="2" width="7.42578125" style="117" customWidth="1"/>
    <col min="3" max="3" width="8.140625" style="117" customWidth="1"/>
    <col min="4" max="4" width="12.7109375" style="117" customWidth="1"/>
    <col min="5" max="5" width="12.42578125" style="117" customWidth="1"/>
    <col min="6" max="6" width="21.42578125" style="117" customWidth="1"/>
    <col min="7" max="7" width="17.28515625" style="117" customWidth="1"/>
    <col min="8" max="8" width="18.42578125" style="117" customWidth="1"/>
    <col min="9" max="9" width="20.85546875" style="118" customWidth="1"/>
    <col min="10" max="10" width="12.42578125" style="119" customWidth="1"/>
    <col min="11" max="11" width="12.7109375" style="123" customWidth="1"/>
    <col min="12" max="12" width="13.5703125" style="121" customWidth="1"/>
    <col min="13" max="13" width="13" style="122" customWidth="1"/>
    <col min="14" max="14" width="30.7109375" style="117" customWidth="1"/>
    <col min="15" max="15" width="1.85546875" style="38" bestFit="1" customWidth="1"/>
    <col min="16" max="16" width="11.85546875" style="39" bestFit="1" customWidth="1"/>
    <col min="17" max="16384" width="9.140625" style="39"/>
  </cols>
  <sheetData>
    <row r="1" spans="1:17" ht="27" thickBot="1" x14ac:dyDescent="0.3">
      <c r="A1" s="125" t="s">
        <v>316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7" s="24" customFormat="1" ht="47.25" customHeight="1" thickTop="1" thickBot="1" x14ac:dyDescent="0.3">
      <c r="A2" s="22" t="s">
        <v>239</v>
      </c>
      <c r="B2" s="22" t="s">
        <v>240</v>
      </c>
      <c r="C2" s="22" t="s">
        <v>241</v>
      </c>
      <c r="D2" s="22" t="s">
        <v>242</v>
      </c>
      <c r="E2" s="22" t="s">
        <v>243</v>
      </c>
      <c r="F2" s="22" t="s">
        <v>244</v>
      </c>
      <c r="G2" s="22" t="s">
        <v>245</v>
      </c>
      <c r="H2" s="22" t="s">
        <v>246</v>
      </c>
      <c r="I2" s="22" t="s">
        <v>247</v>
      </c>
      <c r="J2" s="22" t="s">
        <v>248</v>
      </c>
      <c r="K2" s="22" t="s">
        <v>249</v>
      </c>
      <c r="L2" s="22" t="s">
        <v>250</v>
      </c>
      <c r="M2" s="22" t="s">
        <v>251</v>
      </c>
      <c r="N2" s="22" t="s">
        <v>252</v>
      </c>
      <c r="O2" s="23"/>
    </row>
    <row r="3" spans="1:17" ht="20.100000000000001" customHeight="1" thickTop="1" x14ac:dyDescent="0.25">
      <c r="A3" s="25">
        <v>20131373237</v>
      </c>
      <c r="B3" s="26">
        <v>2016</v>
      </c>
      <c r="C3" s="27">
        <v>1</v>
      </c>
      <c r="D3" s="28">
        <v>2</v>
      </c>
      <c r="E3" s="29" t="s">
        <v>253</v>
      </c>
      <c r="F3" s="30" t="str">
        <f t="shared" ref="F3:F34" si="0">+VLOOKUP(M3,base,4,0)</f>
        <v>TEJEDA RICARDO</v>
      </c>
      <c r="G3" s="31">
        <v>0</v>
      </c>
      <c r="H3" s="32">
        <v>0</v>
      </c>
      <c r="I3" s="29" t="str">
        <f t="shared" ref="I3:I34" si="1">+VLOOKUP(M3,base,6,0)</f>
        <v>DB5 S-50 UV</v>
      </c>
      <c r="J3" s="33">
        <f t="shared" ref="J3:J34" si="2">+VLOOKUP(M3,base,2,0)</f>
        <v>294</v>
      </c>
      <c r="K3" s="34">
        <f>+VLOOKUP(M3,base,3,0)</f>
        <v>150.66629</v>
      </c>
      <c r="L3" s="35">
        <f>VLOOKUP(M3,[1]Data2!$A$2:$B$106,2,0)</f>
        <v>42588</v>
      </c>
      <c r="M3" s="36" t="s">
        <v>34</v>
      </c>
      <c r="N3" s="37" t="s">
        <v>88</v>
      </c>
    </row>
    <row r="4" spans="1:17" ht="20.100000000000001" customHeight="1" x14ac:dyDescent="0.25">
      <c r="A4" s="25">
        <v>20131373237</v>
      </c>
      <c r="B4" s="26">
        <v>2016</v>
      </c>
      <c r="C4" s="27">
        <v>1</v>
      </c>
      <c r="D4" s="40">
        <v>4</v>
      </c>
      <c r="E4" s="29" t="s">
        <v>254</v>
      </c>
      <c r="F4" s="30" t="str">
        <f t="shared" si="0"/>
        <v>RODRIGUEZ JOSE</v>
      </c>
      <c r="G4" s="31">
        <v>0</v>
      </c>
      <c r="H4" s="32">
        <v>0</v>
      </c>
      <c r="I4" s="37" t="str">
        <f t="shared" si="1"/>
        <v>GNV - G90 PLUS</v>
      </c>
      <c r="J4" s="33">
        <f t="shared" si="2"/>
        <v>711.7403189066099</v>
      </c>
      <c r="K4" s="34">
        <f>+VLOOKUP(M4,base,3,0)-K5</f>
        <v>266.75809000000004</v>
      </c>
      <c r="L4" s="35">
        <f>VLOOKUP(M4,[1]Data2!$A$2:$B$106,2,0)</f>
        <v>42649</v>
      </c>
      <c r="M4" s="36" t="s">
        <v>110</v>
      </c>
      <c r="N4" s="37" t="s">
        <v>88</v>
      </c>
    </row>
    <row r="5" spans="1:17" ht="20.100000000000001" customHeight="1" x14ac:dyDescent="0.25">
      <c r="A5" s="25">
        <v>20131373237</v>
      </c>
      <c r="B5" s="26">
        <v>2016</v>
      </c>
      <c r="C5" s="27">
        <v>1</v>
      </c>
      <c r="D5" s="40">
        <v>4</v>
      </c>
      <c r="E5" s="29" t="s">
        <v>254</v>
      </c>
      <c r="F5" s="30" t="str">
        <f t="shared" si="0"/>
        <v>RODRIGUEZ JOSE</v>
      </c>
      <c r="G5" s="31">
        <v>0</v>
      </c>
      <c r="H5" s="32">
        <v>0</v>
      </c>
      <c r="I5" s="37" t="str">
        <f t="shared" si="1"/>
        <v>GNV - G90 PLUS</v>
      </c>
      <c r="J5" s="33">
        <f t="shared" si="2"/>
        <v>711.7403189066099</v>
      </c>
      <c r="K5" s="34">
        <v>26.280799999999999</v>
      </c>
      <c r="L5" s="35">
        <f>VLOOKUP(M5,[1]Data2!$A$2:$B$106,2,0)</f>
        <v>42649</v>
      </c>
      <c r="M5" s="36" t="s">
        <v>110</v>
      </c>
      <c r="N5" s="37" t="s">
        <v>88</v>
      </c>
    </row>
    <row r="6" spans="1:17" ht="20.100000000000001" customHeight="1" x14ac:dyDescent="0.25">
      <c r="A6" s="25">
        <v>20131373237</v>
      </c>
      <c r="B6" s="26">
        <v>2016</v>
      </c>
      <c r="C6" s="27">
        <v>1</v>
      </c>
      <c r="D6" s="41">
        <v>1</v>
      </c>
      <c r="E6" s="42" t="s">
        <v>255</v>
      </c>
      <c r="F6" s="30" t="str">
        <f t="shared" si="0"/>
        <v>RODRIGUEZ JOSE</v>
      </c>
      <c r="G6" s="43">
        <v>0</v>
      </c>
      <c r="H6" s="43">
        <v>0</v>
      </c>
      <c r="I6" s="42" t="str">
        <f t="shared" si="1"/>
        <v>DB5 S-50 UV</v>
      </c>
      <c r="J6" s="33" t="str">
        <f t="shared" si="2"/>
        <v>*</v>
      </c>
      <c r="K6" s="44">
        <f>+VLOOKUP(M6,base,3,0)</f>
        <v>176.6</v>
      </c>
      <c r="L6" s="33">
        <v>0</v>
      </c>
      <c r="M6" s="45" t="s">
        <v>256</v>
      </c>
      <c r="N6" s="46" t="s">
        <v>88</v>
      </c>
    </row>
    <row r="7" spans="1:17" x14ac:dyDescent="0.25">
      <c r="A7" s="25">
        <v>20131373237</v>
      </c>
      <c r="B7" s="26">
        <v>2016</v>
      </c>
      <c r="C7" s="27">
        <v>1</v>
      </c>
      <c r="D7" s="40">
        <v>4</v>
      </c>
      <c r="E7" s="42" t="s">
        <v>254</v>
      </c>
      <c r="F7" s="30" t="str">
        <f t="shared" si="0"/>
        <v>SANTOS RAUL</v>
      </c>
      <c r="G7" s="43">
        <v>0</v>
      </c>
      <c r="H7" s="43">
        <v>0</v>
      </c>
      <c r="I7" s="42" t="str">
        <f t="shared" si="1"/>
        <v>DB5 S-50 UV</v>
      </c>
      <c r="J7" s="33">
        <f t="shared" si="2"/>
        <v>678</v>
      </c>
      <c r="K7" s="44">
        <f>+VLOOKUP(M7,base,3,0)</f>
        <v>237.62412999999998</v>
      </c>
      <c r="L7" s="35">
        <f>VLOOKUP(M7,[1]Data2!$A$2:$B$106,2,0)</f>
        <v>42694</v>
      </c>
      <c r="M7" s="47" t="s">
        <v>43</v>
      </c>
      <c r="N7" s="48" t="s">
        <v>170</v>
      </c>
    </row>
    <row r="8" spans="1:17" ht="28.5" customHeight="1" x14ac:dyDescent="0.25">
      <c r="A8" s="25">
        <v>20131373237</v>
      </c>
      <c r="B8" s="26">
        <v>2016</v>
      </c>
      <c r="C8" s="27">
        <v>1</v>
      </c>
      <c r="D8" s="40">
        <v>4</v>
      </c>
      <c r="E8" s="42" t="s">
        <v>254</v>
      </c>
      <c r="F8" s="30" t="str">
        <f t="shared" si="0"/>
        <v>LAÑAS JUAN</v>
      </c>
      <c r="G8" s="43">
        <v>0</v>
      </c>
      <c r="H8" s="43">
        <v>0</v>
      </c>
      <c r="I8" s="42" t="str">
        <f t="shared" si="1"/>
        <v>DB5 S-50 UV</v>
      </c>
      <c r="J8" s="33">
        <f t="shared" si="2"/>
        <v>687</v>
      </c>
      <c r="K8" s="44">
        <f>+VLOOKUP(M8,base,3,0)</f>
        <v>237.34156999999999</v>
      </c>
      <c r="L8" s="35">
        <f>VLOOKUP(M8,[1]Data2!$A$2:$B$106,2,0)</f>
        <v>42694</v>
      </c>
      <c r="M8" s="47" t="s">
        <v>24</v>
      </c>
      <c r="N8" s="48" t="s">
        <v>257</v>
      </c>
    </row>
    <row r="9" spans="1:17" ht="25.5" x14ac:dyDescent="0.25">
      <c r="A9" s="25">
        <v>20131373237</v>
      </c>
      <c r="B9" s="26">
        <v>2016</v>
      </c>
      <c r="C9" s="27">
        <v>1</v>
      </c>
      <c r="D9" s="40">
        <v>4</v>
      </c>
      <c r="E9" s="42" t="s">
        <v>254</v>
      </c>
      <c r="F9" s="30" t="str">
        <f t="shared" si="0"/>
        <v>SAAVEDRA CARLOS</v>
      </c>
      <c r="G9" s="43">
        <v>0</v>
      </c>
      <c r="H9" s="43">
        <v>0</v>
      </c>
      <c r="I9" s="37" t="str">
        <f t="shared" si="1"/>
        <v>GNV - G90 PLUS</v>
      </c>
      <c r="J9" s="49" t="str">
        <f t="shared" si="2"/>
        <v>**</v>
      </c>
      <c r="K9" s="50">
        <f>+VLOOKUP(M9,base,3,0)-K10</f>
        <v>508.81052</v>
      </c>
      <c r="L9" s="35">
        <f>VLOOKUP(M9,[1]Data2!$A$2:$B$106,2,0)</f>
        <v>42441</v>
      </c>
      <c r="M9" s="47" t="s">
        <v>71</v>
      </c>
      <c r="N9" s="48" t="s">
        <v>258</v>
      </c>
    </row>
    <row r="10" spans="1:17" ht="25.5" x14ac:dyDescent="0.25">
      <c r="A10" s="25">
        <v>20131373237</v>
      </c>
      <c r="B10" s="26">
        <v>2016</v>
      </c>
      <c r="C10" s="27">
        <v>1</v>
      </c>
      <c r="D10" s="40">
        <v>4</v>
      </c>
      <c r="E10" s="42" t="s">
        <v>254</v>
      </c>
      <c r="F10" s="30" t="str">
        <f t="shared" si="0"/>
        <v>SAAVEDRA CARLOS</v>
      </c>
      <c r="G10" s="43">
        <v>0</v>
      </c>
      <c r="H10" s="43">
        <v>0</v>
      </c>
      <c r="I10" s="37" t="str">
        <f t="shared" si="1"/>
        <v>GNV - G90 PLUS</v>
      </c>
      <c r="J10" s="49" t="str">
        <f t="shared" si="2"/>
        <v>**</v>
      </c>
      <c r="K10" s="50">
        <v>118.1853</v>
      </c>
      <c r="L10" s="35">
        <f>VLOOKUP(M10,[1]Data2!$A$2:$B$106,2,0)</f>
        <v>42441</v>
      </c>
      <c r="M10" s="47" t="s">
        <v>71</v>
      </c>
      <c r="N10" s="48" t="s">
        <v>258</v>
      </c>
    </row>
    <row r="11" spans="1:17" ht="25.5" x14ac:dyDescent="0.25">
      <c r="A11" s="25">
        <v>20131373237</v>
      </c>
      <c r="B11" s="26">
        <v>2016</v>
      </c>
      <c r="C11" s="27">
        <v>1</v>
      </c>
      <c r="D11" s="40">
        <v>4</v>
      </c>
      <c r="E11" s="42" t="s">
        <v>254</v>
      </c>
      <c r="F11" s="30" t="str">
        <f t="shared" si="0"/>
        <v>CAMPOS MOISES</v>
      </c>
      <c r="G11" s="43" t="s">
        <v>209</v>
      </c>
      <c r="H11" s="51" t="s">
        <v>76</v>
      </c>
      <c r="I11" s="42" t="str">
        <f t="shared" si="1"/>
        <v>DB5 S-50 UV</v>
      </c>
      <c r="J11" s="49">
        <f t="shared" si="2"/>
        <v>275</v>
      </c>
      <c r="K11" s="50">
        <f t="shared" ref="K11:K28" si="3">+VLOOKUP(M11,base,3,0)</f>
        <v>441.5</v>
      </c>
      <c r="L11" s="35">
        <f>VLOOKUP(M11,[1]Data2!$A$2:$B$106,2,0)</f>
        <v>42602</v>
      </c>
      <c r="M11" s="47" t="s">
        <v>56</v>
      </c>
      <c r="N11" s="48" t="s">
        <v>259</v>
      </c>
      <c r="Q11" s="52"/>
    </row>
    <row r="12" spans="1:17" ht="25.5" x14ac:dyDescent="0.25">
      <c r="A12" s="25">
        <v>20131373237</v>
      </c>
      <c r="B12" s="26">
        <v>2016</v>
      </c>
      <c r="C12" s="27">
        <v>1</v>
      </c>
      <c r="D12" s="40">
        <v>4</v>
      </c>
      <c r="E12" s="42" t="s">
        <v>254</v>
      </c>
      <c r="F12" s="30" t="str">
        <f t="shared" si="0"/>
        <v>CHOQUE WALTER</v>
      </c>
      <c r="G12" s="43">
        <v>0</v>
      </c>
      <c r="H12" s="43">
        <v>0</v>
      </c>
      <c r="I12" s="42" t="str">
        <f t="shared" si="1"/>
        <v>DB5 S-50 UV</v>
      </c>
      <c r="J12" s="53">
        <f t="shared" si="2"/>
        <v>1172</v>
      </c>
      <c r="K12" s="54">
        <f t="shared" si="3"/>
        <v>353.2</v>
      </c>
      <c r="L12" s="35">
        <f>VLOOKUP(M12,[1]Data2!$A$2:$B$106,2,0)</f>
        <v>42708</v>
      </c>
      <c r="M12" s="45" t="s">
        <v>26</v>
      </c>
      <c r="N12" s="48" t="s">
        <v>260</v>
      </c>
    </row>
    <row r="13" spans="1:17" ht="20.100000000000001" customHeight="1" x14ac:dyDescent="0.25">
      <c r="A13" s="25">
        <v>20131373237</v>
      </c>
      <c r="B13" s="26">
        <v>2016</v>
      </c>
      <c r="C13" s="27">
        <v>1</v>
      </c>
      <c r="D13" s="40">
        <v>4</v>
      </c>
      <c r="E13" s="42" t="s">
        <v>254</v>
      </c>
      <c r="F13" s="30" t="str">
        <f t="shared" si="0"/>
        <v>ROMERO RICARDO</v>
      </c>
      <c r="G13" s="43">
        <v>0</v>
      </c>
      <c r="H13" s="43">
        <v>0</v>
      </c>
      <c r="I13" s="42" t="str">
        <f t="shared" si="1"/>
        <v>DB5 S-50 UV</v>
      </c>
      <c r="J13" s="55">
        <f t="shared" si="2"/>
        <v>1201</v>
      </c>
      <c r="K13" s="56">
        <f t="shared" si="3"/>
        <v>353.2</v>
      </c>
      <c r="L13" s="35">
        <f>VLOOKUP(M13,[1]Data2!$A$2:$B$106,2,0)</f>
        <v>42708</v>
      </c>
      <c r="M13" s="45" t="s">
        <v>30</v>
      </c>
      <c r="N13" s="48" t="s">
        <v>76</v>
      </c>
    </row>
    <row r="14" spans="1:17" ht="29.25" customHeight="1" x14ac:dyDescent="0.25">
      <c r="A14" s="25">
        <v>20131373237</v>
      </c>
      <c r="B14" s="26">
        <v>2016</v>
      </c>
      <c r="C14" s="27">
        <v>1</v>
      </c>
      <c r="D14" s="40">
        <v>4</v>
      </c>
      <c r="E14" s="42" t="s">
        <v>254</v>
      </c>
      <c r="F14" s="30" t="str">
        <f t="shared" si="0"/>
        <v>CHOQUE WALTER</v>
      </c>
      <c r="G14" s="43">
        <v>0</v>
      </c>
      <c r="H14" s="43">
        <v>0</v>
      </c>
      <c r="I14" s="42" t="str">
        <f t="shared" si="1"/>
        <v>DB5 S-50 UV</v>
      </c>
      <c r="J14" s="57">
        <f t="shared" si="2"/>
        <v>1516</v>
      </c>
      <c r="K14" s="58">
        <f t="shared" si="3"/>
        <v>441.5</v>
      </c>
      <c r="L14" s="35">
        <f>VLOOKUP(M14,[1]Data2!$A$2:$B$106,2,0)</f>
        <v>42706</v>
      </c>
      <c r="M14" s="47" t="s">
        <v>89</v>
      </c>
      <c r="N14" s="48" t="s">
        <v>261</v>
      </c>
    </row>
    <row r="15" spans="1:17" ht="20.100000000000001" customHeight="1" x14ac:dyDescent="0.25">
      <c r="A15" s="25">
        <v>20131373237</v>
      </c>
      <c r="B15" s="26">
        <v>2016</v>
      </c>
      <c r="C15" s="27">
        <v>1</v>
      </c>
      <c r="D15" s="59">
        <v>4</v>
      </c>
      <c r="E15" s="60" t="s">
        <v>262</v>
      </c>
      <c r="F15" s="30" t="str">
        <f t="shared" si="0"/>
        <v>VARGAS JULIO</v>
      </c>
      <c r="G15" s="43">
        <v>0</v>
      </c>
      <c r="H15" s="43">
        <v>0</v>
      </c>
      <c r="I15" s="61" t="str">
        <f t="shared" si="1"/>
        <v>GASOHOL 90 PLUS</v>
      </c>
      <c r="J15" s="62">
        <f t="shared" si="2"/>
        <v>465</v>
      </c>
      <c r="K15" s="63">
        <f t="shared" si="3"/>
        <v>174.78688999999997</v>
      </c>
      <c r="L15" s="35">
        <f>VLOOKUP(M15,[1]Data2!$A$2:$B$106,2,0)</f>
        <v>42624</v>
      </c>
      <c r="M15" s="47" t="s">
        <v>39</v>
      </c>
      <c r="N15" s="64" t="s">
        <v>79</v>
      </c>
    </row>
    <row r="16" spans="1:17" ht="25.5" x14ac:dyDescent="0.25">
      <c r="A16" s="25">
        <v>20131373237</v>
      </c>
      <c r="B16" s="26">
        <v>2016</v>
      </c>
      <c r="C16" s="27">
        <v>1</v>
      </c>
      <c r="D16" s="40">
        <v>4</v>
      </c>
      <c r="E16" s="61" t="s">
        <v>254</v>
      </c>
      <c r="F16" s="30" t="str">
        <f t="shared" si="0"/>
        <v>SUNQUILLPO JUVENAL</v>
      </c>
      <c r="G16" s="43">
        <v>0</v>
      </c>
      <c r="H16" s="43">
        <v>0</v>
      </c>
      <c r="I16" s="61" t="str">
        <f t="shared" si="1"/>
        <v>DB5 S-50 UV</v>
      </c>
      <c r="J16" s="49">
        <f t="shared" si="2"/>
        <v>1143</v>
      </c>
      <c r="K16" s="44">
        <f t="shared" si="3"/>
        <v>532.03399000000002</v>
      </c>
      <c r="L16" s="35">
        <f>VLOOKUP(M16,[1]Data2!$A$2:$B$106,2,0)</f>
        <v>42582</v>
      </c>
      <c r="M16" s="47" t="s">
        <v>69</v>
      </c>
      <c r="N16" s="48" t="s">
        <v>263</v>
      </c>
    </row>
    <row r="17" spans="1:17" ht="20.100000000000001" customHeight="1" x14ac:dyDescent="0.25">
      <c r="A17" s="25">
        <v>20131373237</v>
      </c>
      <c r="B17" s="26">
        <v>2016</v>
      </c>
      <c r="C17" s="27">
        <v>1</v>
      </c>
      <c r="D17" s="40">
        <v>4</v>
      </c>
      <c r="E17" s="61" t="s">
        <v>254</v>
      </c>
      <c r="F17" s="30" t="str">
        <f t="shared" si="0"/>
        <v>CUEVA ALEJANDRO</v>
      </c>
      <c r="G17" s="43">
        <v>0</v>
      </c>
      <c r="H17" s="43">
        <v>0</v>
      </c>
      <c r="I17" s="61" t="str">
        <f t="shared" si="1"/>
        <v>DB5 S-50 UV</v>
      </c>
      <c r="J17" s="49">
        <f t="shared" si="2"/>
        <v>832</v>
      </c>
      <c r="K17" s="50">
        <f t="shared" si="3"/>
        <v>386.26835000000005</v>
      </c>
      <c r="L17" s="35">
        <f>VLOOKUP(M17,[1]Data2!$A$2:$B$106,2,0)</f>
        <v>42582</v>
      </c>
      <c r="M17" s="47" t="s">
        <v>9</v>
      </c>
      <c r="N17" s="61" t="s">
        <v>79</v>
      </c>
    </row>
    <row r="18" spans="1:17" ht="20.100000000000001" customHeight="1" x14ac:dyDescent="0.25">
      <c r="A18" s="25">
        <v>20131373237</v>
      </c>
      <c r="B18" s="26">
        <v>2016</v>
      </c>
      <c r="C18" s="27">
        <v>1</v>
      </c>
      <c r="D18" s="40">
        <v>4</v>
      </c>
      <c r="E18" s="65" t="s">
        <v>254</v>
      </c>
      <c r="F18" s="30" t="str">
        <f t="shared" si="0"/>
        <v>CARRILLO DANTE</v>
      </c>
      <c r="G18" s="43">
        <v>0</v>
      </c>
      <c r="H18" s="43">
        <v>0</v>
      </c>
      <c r="I18" s="42" t="str">
        <f t="shared" si="1"/>
        <v>DB5 S-50 UV</v>
      </c>
      <c r="J18" s="49">
        <f t="shared" si="2"/>
        <v>979</v>
      </c>
      <c r="K18" s="44">
        <f t="shared" si="3"/>
        <v>383.06305999999995</v>
      </c>
      <c r="L18" s="35">
        <f>VLOOKUP(M18,[1]Data2!$A$2:$B$106,2,0)</f>
        <v>42582</v>
      </c>
      <c r="M18" s="47" t="s">
        <v>70</v>
      </c>
      <c r="N18" s="46" t="s">
        <v>79</v>
      </c>
    </row>
    <row r="19" spans="1:17" ht="20.100000000000001" customHeight="1" x14ac:dyDescent="0.25">
      <c r="A19" s="25">
        <v>20131373237</v>
      </c>
      <c r="B19" s="26">
        <v>2016</v>
      </c>
      <c r="C19" s="27">
        <v>1</v>
      </c>
      <c r="D19" s="40">
        <v>4</v>
      </c>
      <c r="E19" s="42" t="s">
        <v>254</v>
      </c>
      <c r="F19" s="30" t="str">
        <f t="shared" si="0"/>
        <v>LIMAHUAY ALEX</v>
      </c>
      <c r="G19" s="43">
        <v>0</v>
      </c>
      <c r="H19" s="43">
        <v>0</v>
      </c>
      <c r="I19" s="42" t="str">
        <f t="shared" si="1"/>
        <v>GASOHOL 97 PLUS</v>
      </c>
      <c r="J19" s="49">
        <f t="shared" si="2"/>
        <v>832</v>
      </c>
      <c r="K19" s="50">
        <f t="shared" si="3"/>
        <v>319.64244000000002</v>
      </c>
      <c r="L19" s="35">
        <f>VLOOKUP(M19,[1]Data2!$A$2:$B$106,2,0)</f>
        <v>42538</v>
      </c>
      <c r="M19" s="47" t="s">
        <v>17</v>
      </c>
      <c r="N19" s="42" t="s">
        <v>79</v>
      </c>
      <c r="Q19" s="52"/>
    </row>
    <row r="20" spans="1:17" ht="20.100000000000001" customHeight="1" x14ac:dyDescent="0.25">
      <c r="A20" s="25">
        <v>20131373237</v>
      </c>
      <c r="B20" s="26">
        <v>2016</v>
      </c>
      <c r="C20" s="27">
        <v>1</v>
      </c>
      <c r="D20" s="40">
        <v>3</v>
      </c>
      <c r="E20" s="42" t="s">
        <v>253</v>
      </c>
      <c r="F20" s="30" t="str">
        <f t="shared" si="0"/>
        <v>LOPEZ JESUS</v>
      </c>
      <c r="G20" s="43">
        <v>0</v>
      </c>
      <c r="H20" s="43">
        <v>0</v>
      </c>
      <c r="I20" s="48" t="str">
        <f t="shared" si="1"/>
        <v>DB5 S-50 UV</v>
      </c>
      <c r="J20" s="55">
        <f t="shared" si="2"/>
        <v>553</v>
      </c>
      <c r="K20" s="66">
        <f t="shared" si="3"/>
        <v>269.22669999999999</v>
      </c>
      <c r="L20" s="35">
        <f>VLOOKUP(M20,[1]Data2!$A$2:$B$106,2,0)</f>
        <v>42582</v>
      </c>
      <c r="M20" s="47" t="s">
        <v>107</v>
      </c>
      <c r="N20" s="42" t="s">
        <v>79</v>
      </c>
    </row>
    <row r="21" spans="1:17" ht="20.100000000000001" customHeight="1" x14ac:dyDescent="0.25">
      <c r="A21" s="25">
        <v>20131373237</v>
      </c>
      <c r="B21" s="26">
        <v>2016</v>
      </c>
      <c r="C21" s="27">
        <v>1</v>
      </c>
      <c r="D21" s="40">
        <v>4</v>
      </c>
      <c r="E21" s="42" t="s">
        <v>264</v>
      </c>
      <c r="F21" s="30" t="str">
        <f t="shared" si="0"/>
        <v>NIGRO PEPE</v>
      </c>
      <c r="G21" s="43">
        <v>0</v>
      </c>
      <c r="H21" s="43">
        <v>0</v>
      </c>
      <c r="I21" s="42" t="str">
        <f t="shared" si="1"/>
        <v>DB5 S-50 UV</v>
      </c>
      <c r="J21" s="49">
        <f t="shared" si="2"/>
        <v>1169</v>
      </c>
      <c r="K21" s="50">
        <f t="shared" si="3"/>
        <v>656.952</v>
      </c>
      <c r="L21" s="35">
        <f>VLOOKUP(M21,[1]Data2!$A$2:$B$106,2,0)</f>
        <v>42739</v>
      </c>
      <c r="M21" s="47" t="s">
        <v>40</v>
      </c>
      <c r="N21" s="48" t="s">
        <v>79</v>
      </c>
    </row>
    <row r="22" spans="1:17" ht="20.100000000000001" customHeight="1" x14ac:dyDescent="0.25">
      <c r="A22" s="25">
        <v>20131373237</v>
      </c>
      <c r="B22" s="26">
        <v>2016</v>
      </c>
      <c r="C22" s="27">
        <v>1</v>
      </c>
      <c r="D22" s="40">
        <v>4</v>
      </c>
      <c r="E22" s="42" t="s">
        <v>264</v>
      </c>
      <c r="F22" s="30" t="str">
        <f t="shared" si="0"/>
        <v>VEGA JUAN</v>
      </c>
      <c r="G22" s="43">
        <v>0</v>
      </c>
      <c r="H22" s="43">
        <v>0</v>
      </c>
      <c r="I22" s="42" t="str">
        <f t="shared" si="1"/>
        <v>DB5 S-50 UV</v>
      </c>
      <c r="J22" s="49">
        <f t="shared" si="2"/>
        <v>908</v>
      </c>
      <c r="K22" s="44">
        <f t="shared" si="3"/>
        <v>381.73856000000001</v>
      </c>
      <c r="L22" s="35">
        <f>VLOOKUP(M22,[1]Data2!$A$2:$B$106,2,0)</f>
        <v>42739</v>
      </c>
      <c r="M22" s="47" t="s">
        <v>32</v>
      </c>
      <c r="N22" s="48" t="s">
        <v>79</v>
      </c>
    </row>
    <row r="23" spans="1:17" ht="20.100000000000001" customHeight="1" x14ac:dyDescent="0.25">
      <c r="A23" s="25">
        <v>20131373237</v>
      </c>
      <c r="B23" s="26">
        <v>2016</v>
      </c>
      <c r="C23" s="27">
        <v>1</v>
      </c>
      <c r="D23" s="40">
        <v>4</v>
      </c>
      <c r="E23" s="42" t="s">
        <v>254</v>
      </c>
      <c r="F23" s="30" t="str">
        <f t="shared" si="0"/>
        <v>CONDORI EDWIN</v>
      </c>
      <c r="G23" s="43">
        <v>0</v>
      </c>
      <c r="H23" s="43">
        <v>0</v>
      </c>
      <c r="I23" s="42" t="str">
        <f t="shared" si="1"/>
        <v>DB5 S-50 UV</v>
      </c>
      <c r="J23" s="49">
        <f t="shared" si="2"/>
        <v>1080</v>
      </c>
      <c r="K23" s="50">
        <f t="shared" si="3"/>
        <v>415.95481000000001</v>
      </c>
      <c r="L23" s="35">
        <f>VLOOKUP(M23,[1]Data2!$A$2:$B$106,2,0)</f>
        <v>42383</v>
      </c>
      <c r="M23" s="47" t="s">
        <v>21</v>
      </c>
      <c r="N23" s="48" t="s">
        <v>79</v>
      </c>
    </row>
    <row r="24" spans="1:17" ht="20.100000000000001" customHeight="1" x14ac:dyDescent="0.25">
      <c r="A24" s="25">
        <v>20131373237</v>
      </c>
      <c r="B24" s="26">
        <v>2016</v>
      </c>
      <c r="C24" s="27">
        <v>1</v>
      </c>
      <c r="D24" s="40">
        <v>4</v>
      </c>
      <c r="E24" s="42" t="s">
        <v>254</v>
      </c>
      <c r="F24" s="30" t="str">
        <f t="shared" si="0"/>
        <v>TORRES JULIO</v>
      </c>
      <c r="G24" s="43">
        <v>0</v>
      </c>
      <c r="H24" s="43">
        <v>0</v>
      </c>
      <c r="I24" s="42" t="str">
        <f t="shared" si="1"/>
        <v>DB5 S-50 UV</v>
      </c>
      <c r="J24" s="49">
        <f t="shared" si="2"/>
        <v>932</v>
      </c>
      <c r="K24" s="50">
        <f t="shared" si="3"/>
        <v>322.0301</v>
      </c>
      <c r="L24" s="35">
        <f>VLOOKUP(M24,[1]Data2!$A$2:$B$106,2,0)</f>
        <v>42383</v>
      </c>
      <c r="M24" s="47" t="s">
        <v>37</v>
      </c>
      <c r="N24" s="48" t="s">
        <v>79</v>
      </c>
    </row>
    <row r="25" spans="1:17" x14ac:dyDescent="0.25">
      <c r="A25" s="25">
        <v>20131373237</v>
      </c>
      <c r="B25" s="26">
        <v>2016</v>
      </c>
      <c r="C25" s="27">
        <v>1</v>
      </c>
      <c r="D25" s="40">
        <v>4</v>
      </c>
      <c r="E25" s="42" t="s">
        <v>254</v>
      </c>
      <c r="F25" s="30" t="str">
        <f t="shared" si="0"/>
        <v>DIAZ SEGUNDO</v>
      </c>
      <c r="G25" s="43">
        <v>0</v>
      </c>
      <c r="H25" s="43">
        <v>0</v>
      </c>
      <c r="I25" s="48" t="str">
        <f t="shared" si="1"/>
        <v>GASOHOL 97 PLUS</v>
      </c>
      <c r="J25" s="49">
        <f t="shared" si="2"/>
        <v>2071.2297021098539</v>
      </c>
      <c r="K25" s="44">
        <f t="shared" si="3"/>
        <v>1903.26115</v>
      </c>
      <c r="L25" s="35">
        <f>VLOOKUP(M25,[1]Data2!$A$2:$B$106,2,0)</f>
        <v>42649</v>
      </c>
      <c r="M25" s="47" t="s">
        <v>116</v>
      </c>
      <c r="N25" s="48" t="s">
        <v>79</v>
      </c>
    </row>
    <row r="26" spans="1:17" ht="25.5" x14ac:dyDescent="0.25">
      <c r="A26" s="25">
        <v>20131373237</v>
      </c>
      <c r="B26" s="26">
        <v>2016</v>
      </c>
      <c r="C26" s="27">
        <v>1</v>
      </c>
      <c r="D26" s="40">
        <v>4</v>
      </c>
      <c r="E26" s="42" t="s">
        <v>254</v>
      </c>
      <c r="F26" s="30" t="str">
        <f t="shared" si="0"/>
        <v>LOPEZ JESUS</v>
      </c>
      <c r="G26" s="43">
        <v>0</v>
      </c>
      <c r="H26" s="43">
        <v>0</v>
      </c>
      <c r="I26" s="42" t="str">
        <f t="shared" si="1"/>
        <v>DB5 S-50 UV</v>
      </c>
      <c r="J26" s="49">
        <f t="shared" si="2"/>
        <v>636</v>
      </c>
      <c r="K26" s="50">
        <f t="shared" si="3"/>
        <v>214.15398999999999</v>
      </c>
      <c r="L26" s="35">
        <f>VLOOKUP(M26,[1]Data2!$A$2:$B$106,2,0)</f>
        <v>42649</v>
      </c>
      <c r="M26" s="47" t="s">
        <v>48</v>
      </c>
      <c r="N26" s="48" t="s">
        <v>265</v>
      </c>
    </row>
    <row r="27" spans="1:17" ht="20.100000000000001" customHeight="1" x14ac:dyDescent="0.25">
      <c r="A27" s="25">
        <v>20131373237</v>
      </c>
      <c r="B27" s="26">
        <v>2016</v>
      </c>
      <c r="C27" s="27">
        <v>1</v>
      </c>
      <c r="D27" s="40">
        <v>4</v>
      </c>
      <c r="E27" s="42" t="s">
        <v>254</v>
      </c>
      <c r="F27" s="30" t="str">
        <f t="shared" si="0"/>
        <v>ESTRADA ANGEL</v>
      </c>
      <c r="G27" s="43">
        <v>0</v>
      </c>
      <c r="H27" s="43">
        <v>0</v>
      </c>
      <c r="I27" s="42" t="str">
        <f t="shared" si="1"/>
        <v>GASOHOL 97 PLUS</v>
      </c>
      <c r="J27" s="49">
        <f t="shared" si="2"/>
        <v>981.70172361073116</v>
      </c>
      <c r="K27" s="58">
        <f t="shared" si="3"/>
        <v>1118.7568299999998</v>
      </c>
      <c r="L27" s="35">
        <f>VLOOKUP(M27,[1]Data2!$A$2:$B$106,2,0)</f>
        <v>42649</v>
      </c>
      <c r="M27" s="47" t="s">
        <v>5</v>
      </c>
      <c r="N27" s="48" t="s">
        <v>79</v>
      </c>
    </row>
    <row r="28" spans="1:17" ht="20.100000000000001" customHeight="1" x14ac:dyDescent="0.25">
      <c r="A28" s="25">
        <v>20131373237</v>
      </c>
      <c r="B28" s="26">
        <v>2016</v>
      </c>
      <c r="C28" s="27">
        <v>1</v>
      </c>
      <c r="D28" s="40">
        <v>4</v>
      </c>
      <c r="E28" s="61" t="s">
        <v>266</v>
      </c>
      <c r="F28" s="30" t="str">
        <f t="shared" si="0"/>
        <v>CABRERA JUAN</v>
      </c>
      <c r="G28" s="43">
        <v>0</v>
      </c>
      <c r="H28" s="43">
        <v>0</v>
      </c>
      <c r="I28" s="64" t="str">
        <f t="shared" si="1"/>
        <v>DB5 S-50 UV</v>
      </c>
      <c r="J28" s="49">
        <f t="shared" si="2"/>
        <v>855</v>
      </c>
      <c r="K28" s="50">
        <f t="shared" si="3"/>
        <v>248.35257999999999</v>
      </c>
      <c r="L28" s="35">
        <f>VLOOKUP(M28,[1]Data2!$A$2:$B$106,2,0)</f>
        <v>42602</v>
      </c>
      <c r="M28" s="47" t="s">
        <v>47</v>
      </c>
      <c r="N28" s="64" t="s">
        <v>75</v>
      </c>
    </row>
    <row r="29" spans="1:17" ht="25.5" x14ac:dyDescent="0.25">
      <c r="A29" s="25">
        <v>20131373237</v>
      </c>
      <c r="B29" s="26">
        <v>2016</v>
      </c>
      <c r="C29" s="27">
        <v>1</v>
      </c>
      <c r="D29" s="40">
        <v>4</v>
      </c>
      <c r="E29" s="42" t="s">
        <v>254</v>
      </c>
      <c r="F29" s="30" t="str">
        <f t="shared" si="0"/>
        <v>PEREZ LUIS</v>
      </c>
      <c r="G29" s="43">
        <v>0</v>
      </c>
      <c r="H29" s="43">
        <v>0</v>
      </c>
      <c r="I29" s="37" t="str">
        <f t="shared" si="1"/>
        <v>GNV - G90 PLUS</v>
      </c>
      <c r="J29" s="67">
        <f t="shared" si="2"/>
        <v>1601</v>
      </c>
      <c r="K29" s="44">
        <f>+VLOOKUP(M29,base,3,0)-K30</f>
        <v>153.25814999999997</v>
      </c>
      <c r="L29" s="35">
        <f>VLOOKUP(M29,[1]Data2!$A$2:$B$106,2,0)</f>
        <v>42649</v>
      </c>
      <c r="M29" s="47" t="s">
        <v>27</v>
      </c>
      <c r="N29" s="48" t="s">
        <v>267</v>
      </c>
    </row>
    <row r="30" spans="1:17" ht="25.5" x14ac:dyDescent="0.25">
      <c r="A30" s="25">
        <v>20131373237</v>
      </c>
      <c r="B30" s="26">
        <v>2016</v>
      </c>
      <c r="C30" s="27">
        <v>1</v>
      </c>
      <c r="D30" s="40">
        <v>4</v>
      </c>
      <c r="E30" s="42" t="s">
        <v>254</v>
      </c>
      <c r="F30" s="30" t="str">
        <f t="shared" si="0"/>
        <v>PEREZ LUIS</v>
      </c>
      <c r="G30" s="43">
        <v>0</v>
      </c>
      <c r="H30" s="43">
        <v>0</v>
      </c>
      <c r="I30" s="37" t="str">
        <f t="shared" si="1"/>
        <v>GNV - G90 PLUS</v>
      </c>
      <c r="J30" s="67">
        <f t="shared" si="2"/>
        <v>1601</v>
      </c>
      <c r="K30" s="44">
        <v>111.70480000000001</v>
      </c>
      <c r="L30" s="35">
        <f>VLOOKUP(M30,[1]Data2!$A$2:$B$106,2,0)</f>
        <v>42649</v>
      </c>
      <c r="M30" s="47" t="s">
        <v>27</v>
      </c>
      <c r="N30" s="48" t="s">
        <v>267</v>
      </c>
    </row>
    <row r="31" spans="1:17" ht="20.100000000000001" customHeight="1" x14ac:dyDescent="0.25">
      <c r="A31" s="25">
        <v>20131373237</v>
      </c>
      <c r="B31" s="26">
        <v>2016</v>
      </c>
      <c r="C31" s="27">
        <v>1</v>
      </c>
      <c r="D31" s="40">
        <v>4</v>
      </c>
      <c r="E31" s="42" t="s">
        <v>254</v>
      </c>
      <c r="F31" s="30" t="str">
        <f t="shared" si="0"/>
        <v>ACEVEDO JOSE</v>
      </c>
      <c r="G31" s="43">
        <v>0</v>
      </c>
      <c r="H31" s="43">
        <v>0</v>
      </c>
      <c r="I31" s="37" t="str">
        <f t="shared" si="1"/>
        <v>GNV - G90 PLUS</v>
      </c>
      <c r="J31" s="67">
        <f t="shared" si="2"/>
        <v>2838</v>
      </c>
      <c r="K31" s="44">
        <f>+VLOOKUP(M31,base,3,0)-K32</f>
        <v>148.13132999999999</v>
      </c>
      <c r="L31" s="35">
        <f>VLOOKUP(M31,[1]Data2!$A$2:$B$106,2,0)</f>
        <v>42649</v>
      </c>
      <c r="M31" s="47" t="s">
        <v>66</v>
      </c>
      <c r="N31" s="48" t="s">
        <v>75</v>
      </c>
    </row>
    <row r="32" spans="1:17" ht="20.100000000000001" customHeight="1" x14ac:dyDescent="0.25">
      <c r="A32" s="25">
        <v>20131373237</v>
      </c>
      <c r="B32" s="26">
        <v>2016</v>
      </c>
      <c r="C32" s="27">
        <v>1</v>
      </c>
      <c r="D32" s="40">
        <v>4</v>
      </c>
      <c r="E32" s="42" t="s">
        <v>254</v>
      </c>
      <c r="F32" s="30" t="str">
        <f t="shared" si="0"/>
        <v>ACEVEDO JOSE</v>
      </c>
      <c r="G32" s="43">
        <v>0</v>
      </c>
      <c r="H32" s="43">
        <v>0</v>
      </c>
      <c r="I32" s="37" t="str">
        <f t="shared" si="1"/>
        <v>GNV - G90 PLUS</v>
      </c>
      <c r="J32" s="67">
        <f t="shared" si="2"/>
        <v>2838</v>
      </c>
      <c r="K32" s="44">
        <v>138.7912</v>
      </c>
      <c r="L32" s="35">
        <f>VLOOKUP(M32,[1]Data2!$A$2:$B$106,2,0)</f>
        <v>42649</v>
      </c>
      <c r="M32" s="47" t="s">
        <v>66</v>
      </c>
      <c r="N32" s="48" t="s">
        <v>75</v>
      </c>
    </row>
    <row r="33" spans="1:16" ht="20.100000000000001" customHeight="1" x14ac:dyDescent="0.25">
      <c r="A33" s="25">
        <v>20131373237</v>
      </c>
      <c r="B33" s="26">
        <v>2016</v>
      </c>
      <c r="C33" s="27">
        <v>1</v>
      </c>
      <c r="D33" s="40">
        <v>4</v>
      </c>
      <c r="E33" s="42" t="s">
        <v>254</v>
      </c>
      <c r="F33" s="30" t="str">
        <f t="shared" si="0"/>
        <v>YACTAYO RUBEN</v>
      </c>
      <c r="G33" s="43">
        <v>0</v>
      </c>
      <c r="H33" s="43">
        <v>0</v>
      </c>
      <c r="I33" s="37" t="str">
        <f t="shared" si="1"/>
        <v>GNV - G90 PLUS</v>
      </c>
      <c r="J33" s="55">
        <f t="shared" si="2"/>
        <v>1008</v>
      </c>
      <c r="K33" s="66">
        <f>+VLOOKUP(M33,base,3,0)-K34</f>
        <v>0</v>
      </c>
      <c r="L33" s="35">
        <f>VLOOKUP(M33,[1]Data2!$A$2:$B$106,2,0)</f>
        <v>42649</v>
      </c>
      <c r="M33" s="47" t="s">
        <v>59</v>
      </c>
      <c r="N33" s="48" t="s">
        <v>75</v>
      </c>
    </row>
    <row r="34" spans="1:16" ht="20.100000000000001" customHeight="1" x14ac:dyDescent="0.25">
      <c r="A34" s="25">
        <v>20131373237</v>
      </c>
      <c r="B34" s="26">
        <v>2016</v>
      </c>
      <c r="C34" s="27">
        <v>1</v>
      </c>
      <c r="D34" s="40">
        <v>4</v>
      </c>
      <c r="E34" s="42" t="s">
        <v>254</v>
      </c>
      <c r="F34" s="30" t="str">
        <f t="shared" si="0"/>
        <v>YACTAYO RUBEN</v>
      </c>
      <c r="G34" s="43">
        <v>0</v>
      </c>
      <c r="H34" s="43">
        <v>0</v>
      </c>
      <c r="I34" s="37" t="str">
        <f t="shared" si="1"/>
        <v>GNV - G90 PLUS</v>
      </c>
      <c r="J34" s="55">
        <f t="shared" si="2"/>
        <v>1008</v>
      </c>
      <c r="K34" s="66">
        <v>159.29599999999999</v>
      </c>
      <c r="L34" s="35">
        <f>VLOOKUP(M34,[1]Data2!$A$2:$B$106,2,0)</f>
        <v>42649</v>
      </c>
      <c r="M34" s="47" t="s">
        <v>59</v>
      </c>
      <c r="N34" s="48" t="s">
        <v>75</v>
      </c>
    </row>
    <row r="35" spans="1:16" ht="20.100000000000001" customHeight="1" x14ac:dyDescent="0.25">
      <c r="A35" s="25">
        <v>20131373237</v>
      </c>
      <c r="B35" s="26">
        <v>2016</v>
      </c>
      <c r="C35" s="27">
        <v>1</v>
      </c>
      <c r="D35" s="40">
        <v>4</v>
      </c>
      <c r="E35" s="42" t="s">
        <v>254</v>
      </c>
      <c r="F35" s="30" t="str">
        <f t="shared" ref="F35:F66" si="4">+VLOOKUP(M35,base,4,0)</f>
        <v>MORENO ROMULO</v>
      </c>
      <c r="G35" s="43">
        <v>0</v>
      </c>
      <c r="H35" s="43">
        <v>0</v>
      </c>
      <c r="I35" s="48" t="str">
        <f t="shared" ref="I35:I66" si="5">+VLOOKUP(M35,base,6,0)</f>
        <v>GASOHOL 97 PLUS</v>
      </c>
      <c r="J35" s="68">
        <f t="shared" ref="J35:J66" si="6">+VLOOKUP(M35,base,2,0)</f>
        <v>580</v>
      </c>
      <c r="K35" s="54">
        <f t="shared" ref="K35:K46" si="7">+VLOOKUP(M35,base,3,0)</f>
        <v>215.7783</v>
      </c>
      <c r="L35" s="35">
        <f>VLOOKUP(M35,[1]Data2!$A$2:$B$106,2,0)</f>
        <v>42459</v>
      </c>
      <c r="M35" s="47" t="s">
        <v>29</v>
      </c>
      <c r="N35" s="48" t="s">
        <v>75</v>
      </c>
    </row>
    <row r="36" spans="1:16" ht="20.100000000000001" customHeight="1" x14ac:dyDescent="0.25">
      <c r="A36" s="25">
        <v>20131373237</v>
      </c>
      <c r="B36" s="26">
        <v>2016</v>
      </c>
      <c r="C36" s="27">
        <v>1</v>
      </c>
      <c r="D36" s="40">
        <v>4</v>
      </c>
      <c r="E36" s="42" t="s">
        <v>254</v>
      </c>
      <c r="F36" s="30" t="str">
        <f t="shared" si="4"/>
        <v>ALVARADO RICARDO</v>
      </c>
      <c r="G36" s="43">
        <v>0</v>
      </c>
      <c r="H36" s="43">
        <v>0</v>
      </c>
      <c r="I36" s="48" t="str">
        <f t="shared" si="5"/>
        <v>DB5 S-50 UV</v>
      </c>
      <c r="J36" s="49">
        <f t="shared" si="6"/>
        <v>481</v>
      </c>
      <c r="K36" s="44">
        <f t="shared" si="7"/>
        <v>122.50742000000001</v>
      </c>
      <c r="L36" s="35">
        <f>VLOOKUP(M36,[1]Data2!$A$2:$B$106,2,0)</f>
        <v>42383</v>
      </c>
      <c r="M36" s="47" t="s">
        <v>46</v>
      </c>
      <c r="N36" s="48" t="s">
        <v>75</v>
      </c>
    </row>
    <row r="37" spans="1:16" ht="20.100000000000001" customHeight="1" x14ac:dyDescent="0.25">
      <c r="A37" s="25">
        <v>20131373237</v>
      </c>
      <c r="B37" s="26">
        <v>2016</v>
      </c>
      <c r="C37" s="27">
        <v>1</v>
      </c>
      <c r="D37" s="40">
        <v>4</v>
      </c>
      <c r="E37" s="42" t="s">
        <v>254</v>
      </c>
      <c r="F37" s="30" t="str">
        <f t="shared" si="4"/>
        <v>LUNA ERNESTO</v>
      </c>
      <c r="G37" s="43">
        <v>0</v>
      </c>
      <c r="H37" s="43">
        <v>0</v>
      </c>
      <c r="I37" s="48" t="str">
        <f t="shared" si="5"/>
        <v>DB5 S-50 UV</v>
      </c>
      <c r="J37" s="49">
        <f t="shared" si="6"/>
        <v>1662</v>
      </c>
      <c r="K37" s="50">
        <f t="shared" si="7"/>
        <v>434.48014999999998</v>
      </c>
      <c r="L37" s="35">
        <f>VLOOKUP(M37,[1]Data2!$A$2:$B$106,2,0)</f>
        <v>42739</v>
      </c>
      <c r="M37" s="47" t="s">
        <v>49</v>
      </c>
      <c r="N37" s="48" t="s">
        <v>75</v>
      </c>
    </row>
    <row r="38" spans="1:16" ht="20.100000000000001" customHeight="1" x14ac:dyDescent="0.25">
      <c r="A38" s="25">
        <v>20131373237</v>
      </c>
      <c r="B38" s="26">
        <v>2016</v>
      </c>
      <c r="C38" s="27">
        <v>1</v>
      </c>
      <c r="D38" s="40">
        <v>4</v>
      </c>
      <c r="E38" s="42" t="s">
        <v>254</v>
      </c>
      <c r="F38" s="30" t="str">
        <f t="shared" si="4"/>
        <v>BELSUZARRI CHAVEZ</v>
      </c>
      <c r="G38" s="43">
        <v>0</v>
      </c>
      <c r="H38" s="43">
        <v>0</v>
      </c>
      <c r="I38" s="48" t="str">
        <f t="shared" si="5"/>
        <v>DB5 S-50 UV</v>
      </c>
      <c r="J38" s="49">
        <f t="shared" si="6"/>
        <v>815</v>
      </c>
      <c r="K38" s="44">
        <f t="shared" si="7"/>
        <v>248.68812</v>
      </c>
      <c r="L38" s="35">
        <f>VLOOKUP(M38,[1]Data2!$A$2:$B$106,2,0)</f>
        <v>42383</v>
      </c>
      <c r="M38" s="47" t="s">
        <v>54</v>
      </c>
      <c r="N38" s="48" t="s">
        <v>75</v>
      </c>
    </row>
    <row r="39" spans="1:16" ht="20.100000000000001" customHeight="1" x14ac:dyDescent="0.25">
      <c r="A39" s="25">
        <v>20131373237</v>
      </c>
      <c r="B39" s="26">
        <v>2016</v>
      </c>
      <c r="C39" s="27">
        <v>1</v>
      </c>
      <c r="D39" s="40">
        <v>4</v>
      </c>
      <c r="E39" s="42" t="s">
        <v>254</v>
      </c>
      <c r="F39" s="30" t="str">
        <f t="shared" si="4"/>
        <v>PAICO FIDEL</v>
      </c>
      <c r="G39" s="43">
        <v>0</v>
      </c>
      <c r="H39" s="43">
        <v>0</v>
      </c>
      <c r="I39" s="48" t="str">
        <f t="shared" si="5"/>
        <v>DB5 S-50 UV</v>
      </c>
      <c r="J39" s="62">
        <f t="shared" si="6"/>
        <v>252</v>
      </c>
      <c r="K39" s="44">
        <f t="shared" si="7"/>
        <v>92.767980000000009</v>
      </c>
      <c r="L39" s="35">
        <f>VLOOKUP(M39,[1]Data2!$A$2:$B$106,2,0)</f>
        <v>42383</v>
      </c>
      <c r="M39" s="47" t="s">
        <v>60</v>
      </c>
      <c r="N39" s="48" t="s">
        <v>75</v>
      </c>
    </row>
    <row r="40" spans="1:16" ht="25.5" x14ac:dyDescent="0.25">
      <c r="A40" s="25">
        <v>20131373237</v>
      </c>
      <c r="B40" s="26">
        <v>2016</v>
      </c>
      <c r="C40" s="27">
        <v>1</v>
      </c>
      <c r="D40" s="40">
        <v>4</v>
      </c>
      <c r="E40" s="42" t="s">
        <v>254</v>
      </c>
      <c r="F40" s="30" t="str">
        <f t="shared" si="4"/>
        <v>ALVARADO RICARDO</v>
      </c>
      <c r="G40" s="43" t="s">
        <v>216</v>
      </c>
      <c r="H40" s="43" t="s">
        <v>268</v>
      </c>
      <c r="I40" s="42" t="str">
        <f t="shared" si="5"/>
        <v>DB5 S-50 UV</v>
      </c>
      <c r="J40" s="49">
        <f t="shared" si="6"/>
        <v>655</v>
      </c>
      <c r="K40" s="44">
        <f t="shared" si="7"/>
        <v>258.35696999999999</v>
      </c>
      <c r="L40" s="35">
        <f>VLOOKUP(M40,[1]Data2!$A$2:$B$106,2,0)</f>
        <v>42427</v>
      </c>
      <c r="M40" s="47" t="s">
        <v>8</v>
      </c>
      <c r="N40" s="48" t="s">
        <v>269</v>
      </c>
    </row>
    <row r="41" spans="1:16" ht="38.25" x14ac:dyDescent="0.25">
      <c r="A41" s="25">
        <v>20131373237</v>
      </c>
      <c r="B41" s="26">
        <v>2016</v>
      </c>
      <c r="C41" s="27">
        <v>1</v>
      </c>
      <c r="D41" s="40">
        <v>4</v>
      </c>
      <c r="E41" s="42" t="s">
        <v>254</v>
      </c>
      <c r="F41" s="30" t="str">
        <f t="shared" si="4"/>
        <v>PEREZ WILFREDO</v>
      </c>
      <c r="G41" s="43" t="s">
        <v>208</v>
      </c>
      <c r="H41" s="43" t="s">
        <v>270</v>
      </c>
      <c r="I41" s="42" t="str">
        <f t="shared" si="5"/>
        <v>GASOHOL 97 PLUS</v>
      </c>
      <c r="J41" s="49">
        <f t="shared" si="6"/>
        <v>855</v>
      </c>
      <c r="K41" s="44">
        <f t="shared" si="7"/>
        <v>585.36751000000004</v>
      </c>
      <c r="L41" s="35">
        <f>VLOOKUP(M41,[1]Data2!$A$2:$B$106,2,0)</f>
        <v>42701</v>
      </c>
      <c r="M41" s="45" t="s">
        <v>22</v>
      </c>
      <c r="N41" s="48" t="s">
        <v>271</v>
      </c>
    </row>
    <row r="42" spans="1:16" ht="25.5" x14ac:dyDescent="0.25">
      <c r="A42" s="25">
        <v>20131373237</v>
      </c>
      <c r="B42" s="26">
        <v>2016</v>
      </c>
      <c r="C42" s="27">
        <v>1</v>
      </c>
      <c r="D42" s="40">
        <v>4</v>
      </c>
      <c r="E42" s="42" t="s">
        <v>254</v>
      </c>
      <c r="F42" s="30" t="str">
        <f t="shared" si="4"/>
        <v>PARRAGA DAVID</v>
      </c>
      <c r="G42" s="43">
        <v>0</v>
      </c>
      <c r="H42" s="43">
        <v>0</v>
      </c>
      <c r="I42" s="42" t="str">
        <f t="shared" si="5"/>
        <v>DB5 S-50 UV</v>
      </c>
      <c r="J42" s="55">
        <f t="shared" si="6"/>
        <v>507</v>
      </c>
      <c r="K42" s="66">
        <f t="shared" si="7"/>
        <v>255.26647000000003</v>
      </c>
      <c r="L42" s="35">
        <f>VLOOKUP(M42,[1]Data2!$A$2:$B$106,2,0)</f>
        <v>42417</v>
      </c>
      <c r="M42" s="47" t="s">
        <v>28</v>
      </c>
      <c r="N42" s="48" t="s">
        <v>272</v>
      </c>
    </row>
    <row r="43" spans="1:16" ht="20.100000000000001" customHeight="1" x14ac:dyDescent="0.25">
      <c r="A43" s="25">
        <v>20131373237</v>
      </c>
      <c r="B43" s="26">
        <v>2016</v>
      </c>
      <c r="C43" s="27">
        <v>1</v>
      </c>
      <c r="D43" s="40">
        <v>4</v>
      </c>
      <c r="E43" s="42" t="s">
        <v>254</v>
      </c>
      <c r="F43" s="30" t="str">
        <f t="shared" si="4"/>
        <v>CUETO RICARDO</v>
      </c>
      <c r="G43" s="43">
        <v>0</v>
      </c>
      <c r="H43" s="43">
        <v>0</v>
      </c>
      <c r="I43" s="42" t="str">
        <f t="shared" si="5"/>
        <v>DB5 S-50 UV</v>
      </c>
      <c r="J43" s="55">
        <f t="shared" si="6"/>
        <v>496</v>
      </c>
      <c r="K43" s="56">
        <f t="shared" si="7"/>
        <v>212.99725999999998</v>
      </c>
      <c r="L43" s="35">
        <f>VLOOKUP(M43,[1]Data2!$A$2:$B$106,2,0)</f>
        <v>42649</v>
      </c>
      <c r="M43" s="47" t="s">
        <v>57</v>
      </c>
      <c r="N43" s="48" t="s">
        <v>78</v>
      </c>
    </row>
    <row r="44" spans="1:16" ht="20.100000000000001" customHeight="1" x14ac:dyDescent="0.25">
      <c r="A44" s="69">
        <v>20131373237</v>
      </c>
      <c r="B44" s="70">
        <v>2016</v>
      </c>
      <c r="C44" s="27">
        <v>1</v>
      </c>
      <c r="D44" s="40">
        <v>4</v>
      </c>
      <c r="E44" s="42" t="s">
        <v>254</v>
      </c>
      <c r="F44" s="30" t="str">
        <f t="shared" si="4"/>
        <v>PACHECO JOSE</v>
      </c>
      <c r="G44" s="43">
        <v>0</v>
      </c>
      <c r="H44" s="43">
        <v>0</v>
      </c>
      <c r="I44" s="42" t="str">
        <f t="shared" si="5"/>
        <v>GASOHOL 97 PLUS</v>
      </c>
      <c r="J44" s="55">
        <f t="shared" si="6"/>
        <v>674</v>
      </c>
      <c r="K44" s="56">
        <f t="shared" si="7"/>
        <v>176.00596999999999</v>
      </c>
      <c r="L44" s="35">
        <f>VLOOKUP(M44,[1]Data2!$A$2:$B$106,2,0)</f>
        <v>42472</v>
      </c>
      <c r="M44" s="47" t="s">
        <v>119</v>
      </c>
      <c r="N44" s="48" t="s">
        <v>233</v>
      </c>
    </row>
    <row r="45" spans="1:16" ht="51" x14ac:dyDescent="0.25">
      <c r="A45" s="25">
        <v>20131373237</v>
      </c>
      <c r="B45" s="26">
        <v>2016</v>
      </c>
      <c r="C45" s="27">
        <v>1</v>
      </c>
      <c r="D45" s="40">
        <v>2</v>
      </c>
      <c r="E45" s="42" t="s">
        <v>254</v>
      </c>
      <c r="F45" s="30" t="str">
        <f t="shared" si="4"/>
        <v>CABRERA JACINTO</v>
      </c>
      <c r="G45" s="43" t="s">
        <v>103</v>
      </c>
      <c r="H45" s="43" t="s">
        <v>77</v>
      </c>
      <c r="I45" s="48" t="str">
        <f t="shared" si="5"/>
        <v>DB5 S-50 UV</v>
      </c>
      <c r="J45" s="49">
        <f t="shared" si="6"/>
        <v>1675</v>
      </c>
      <c r="K45" s="44">
        <f t="shared" si="7"/>
        <v>654.22352999999998</v>
      </c>
      <c r="L45" s="35">
        <f>VLOOKUP(M45,[1]Data2!$A$2:$B$106,2,0)</f>
        <v>42699</v>
      </c>
      <c r="M45" s="47" t="s">
        <v>20</v>
      </c>
      <c r="N45" s="48" t="s">
        <v>273</v>
      </c>
    </row>
    <row r="46" spans="1:16" ht="25.5" x14ac:dyDescent="0.25">
      <c r="A46" s="25">
        <v>20131373237</v>
      </c>
      <c r="B46" s="26">
        <v>2016</v>
      </c>
      <c r="C46" s="27">
        <v>1</v>
      </c>
      <c r="D46" s="40">
        <v>1</v>
      </c>
      <c r="E46" s="42" t="s">
        <v>254</v>
      </c>
      <c r="F46" s="30" t="str">
        <f t="shared" si="4"/>
        <v>GUZMAN ISRAEL</v>
      </c>
      <c r="G46" s="43" t="s">
        <v>186</v>
      </c>
      <c r="H46" s="43" t="s">
        <v>77</v>
      </c>
      <c r="I46" s="48" t="str">
        <f t="shared" si="5"/>
        <v>GASOHOL 97 PLUS</v>
      </c>
      <c r="J46" s="71">
        <f t="shared" si="6"/>
        <v>1270</v>
      </c>
      <c r="K46" s="44">
        <f t="shared" si="7"/>
        <v>970.58981999999992</v>
      </c>
      <c r="L46" s="35">
        <f>VLOOKUP(M46,[1]Data2!$A$2:$B$106,2,0)</f>
        <v>42643</v>
      </c>
      <c r="M46" s="47" t="s">
        <v>67</v>
      </c>
      <c r="N46" s="48" t="s">
        <v>274</v>
      </c>
    </row>
    <row r="47" spans="1:16" s="73" customFormat="1" ht="25.5" x14ac:dyDescent="0.25">
      <c r="A47" s="25">
        <v>20131373237</v>
      </c>
      <c r="B47" s="26">
        <v>2016</v>
      </c>
      <c r="C47" s="27">
        <v>1</v>
      </c>
      <c r="D47" s="40">
        <v>3</v>
      </c>
      <c r="E47" s="42" t="s">
        <v>275</v>
      </c>
      <c r="F47" s="30" t="str">
        <f t="shared" si="4"/>
        <v>CASANOVA MARTIN</v>
      </c>
      <c r="G47" s="43">
        <v>0</v>
      </c>
      <c r="H47" s="43">
        <v>0</v>
      </c>
      <c r="I47" s="37" t="str">
        <f t="shared" si="5"/>
        <v>GNV - G97 PLUS</v>
      </c>
      <c r="J47" s="72">
        <f t="shared" si="6"/>
        <v>2285</v>
      </c>
      <c r="K47" s="50">
        <f>+VLOOKUP(M47,base,3,0)-K48</f>
        <v>505.40913999999998</v>
      </c>
      <c r="L47" s="35">
        <f>VLOOKUP(M47,[1]Data2!$A$2:$B$106,2,0)</f>
        <v>42623</v>
      </c>
      <c r="M47" s="47" t="s">
        <v>51</v>
      </c>
      <c r="N47" s="48" t="s">
        <v>276</v>
      </c>
      <c r="O47" s="38"/>
      <c r="P47" s="39"/>
    </row>
    <row r="48" spans="1:16" s="73" customFormat="1" ht="25.5" x14ac:dyDescent="0.25">
      <c r="A48" s="25">
        <v>20131373237</v>
      </c>
      <c r="B48" s="26">
        <v>2016</v>
      </c>
      <c r="C48" s="27">
        <v>1</v>
      </c>
      <c r="D48" s="40">
        <v>3</v>
      </c>
      <c r="E48" s="42" t="s">
        <v>275</v>
      </c>
      <c r="F48" s="30" t="str">
        <f t="shared" si="4"/>
        <v>CASANOVA MARTIN</v>
      </c>
      <c r="G48" s="43">
        <v>0</v>
      </c>
      <c r="H48" s="43">
        <v>0</v>
      </c>
      <c r="I48" s="37" t="str">
        <f t="shared" si="5"/>
        <v>GNV - G97 PLUS</v>
      </c>
      <c r="J48" s="72">
        <f t="shared" si="6"/>
        <v>2285</v>
      </c>
      <c r="K48" s="50">
        <v>126.50960000000001</v>
      </c>
      <c r="L48" s="35">
        <f>VLOOKUP(M48,[1]Data2!$A$2:$B$106,2,0)</f>
        <v>42623</v>
      </c>
      <c r="M48" s="47" t="s">
        <v>51</v>
      </c>
      <c r="N48" s="48" t="s">
        <v>276</v>
      </c>
      <c r="O48" s="38"/>
      <c r="P48" s="39"/>
    </row>
    <row r="49" spans="1:15" ht="38.25" x14ac:dyDescent="0.25">
      <c r="A49" s="25">
        <v>20131373237</v>
      </c>
      <c r="B49" s="26">
        <v>2016</v>
      </c>
      <c r="C49" s="27">
        <v>1</v>
      </c>
      <c r="D49" s="40">
        <v>4</v>
      </c>
      <c r="E49" s="42" t="s">
        <v>254</v>
      </c>
      <c r="F49" s="30" t="str">
        <f t="shared" si="4"/>
        <v>VILLALOBOS CARLOS</v>
      </c>
      <c r="G49" s="43">
        <v>0</v>
      </c>
      <c r="H49" s="43">
        <v>0</v>
      </c>
      <c r="I49" s="42" t="str">
        <f t="shared" si="5"/>
        <v>GASOHOL 97 PLUS</v>
      </c>
      <c r="J49" s="47">
        <f t="shared" si="6"/>
        <v>1660</v>
      </c>
      <c r="K49" s="74">
        <f t="shared" ref="K49:K65" si="8">+VLOOKUP(M49,base,3,0)</f>
        <v>1677.2269799999997</v>
      </c>
      <c r="L49" s="35">
        <f>VLOOKUP(M49,[1]Data2!$A$2:$B$106,2,0)</f>
        <v>42538</v>
      </c>
      <c r="M49" s="41" t="s">
        <v>118</v>
      </c>
      <c r="N49" s="48" t="s">
        <v>277</v>
      </c>
    </row>
    <row r="50" spans="1:15" ht="20.100000000000001" customHeight="1" x14ac:dyDescent="0.25">
      <c r="A50" s="25">
        <v>20131373237</v>
      </c>
      <c r="B50" s="26">
        <v>2016</v>
      </c>
      <c r="C50" s="27">
        <v>1</v>
      </c>
      <c r="D50" s="41">
        <v>4</v>
      </c>
      <c r="E50" s="42" t="s">
        <v>254</v>
      </c>
      <c r="F50" s="30" t="str">
        <f t="shared" si="4"/>
        <v>MEJIA WILFREDO</v>
      </c>
      <c r="G50" s="43">
        <v>0</v>
      </c>
      <c r="H50" s="43">
        <v>0</v>
      </c>
      <c r="I50" s="42" t="str">
        <f t="shared" si="5"/>
        <v>GASOHOL 97 PLUS</v>
      </c>
      <c r="J50" s="75">
        <f t="shared" si="6"/>
        <v>1405</v>
      </c>
      <c r="K50" s="74">
        <f t="shared" si="8"/>
        <v>395.79112999999995</v>
      </c>
      <c r="L50" s="35">
        <f>VLOOKUP(M50,[1]Data2!$A$2:$B$106,2,0)</f>
        <v>42606</v>
      </c>
      <c r="M50" s="41" t="s">
        <v>93</v>
      </c>
      <c r="N50" s="76" t="s">
        <v>233</v>
      </c>
    </row>
    <row r="51" spans="1:15" ht="25.5" x14ac:dyDescent="0.25">
      <c r="A51" s="25">
        <v>20131373237</v>
      </c>
      <c r="B51" s="26">
        <v>2016</v>
      </c>
      <c r="C51" s="27">
        <v>1</v>
      </c>
      <c r="D51" s="40">
        <v>1</v>
      </c>
      <c r="E51" s="42" t="s">
        <v>254</v>
      </c>
      <c r="F51" s="30" t="str">
        <f t="shared" si="4"/>
        <v>BUENO JUAN</v>
      </c>
      <c r="G51" s="43" t="s">
        <v>210</v>
      </c>
      <c r="H51" s="43" t="s">
        <v>278</v>
      </c>
      <c r="I51" s="42" t="str">
        <f t="shared" si="5"/>
        <v>DB5 S-50 UV</v>
      </c>
      <c r="J51" s="71">
        <f t="shared" si="6"/>
        <v>1058</v>
      </c>
      <c r="K51" s="44">
        <f t="shared" si="8"/>
        <v>371.52224999999999</v>
      </c>
      <c r="L51" s="35">
        <f>VLOOKUP(M51,[1]Data2!$A$2:$B$106,2,0)</f>
        <v>42437</v>
      </c>
      <c r="M51" s="47" t="s">
        <v>41</v>
      </c>
      <c r="N51" s="48" t="s">
        <v>233</v>
      </c>
    </row>
    <row r="52" spans="1:15" ht="25.5" x14ac:dyDescent="0.25">
      <c r="A52" s="25">
        <v>20131373237</v>
      </c>
      <c r="B52" s="26">
        <v>2016</v>
      </c>
      <c r="C52" s="27">
        <v>1</v>
      </c>
      <c r="D52" s="40">
        <v>1</v>
      </c>
      <c r="E52" s="42" t="s">
        <v>275</v>
      </c>
      <c r="F52" s="30" t="str">
        <f t="shared" si="4"/>
        <v>JULCA PETTER</v>
      </c>
      <c r="G52" s="43" t="s">
        <v>213</v>
      </c>
      <c r="H52" s="43" t="s">
        <v>279</v>
      </c>
      <c r="I52" s="48" t="str">
        <f t="shared" si="5"/>
        <v>GASOHOL 97 PLUS</v>
      </c>
      <c r="J52" s="49">
        <f t="shared" si="6"/>
        <v>832.03244443729182</v>
      </c>
      <c r="K52" s="44">
        <f t="shared" si="8"/>
        <v>604.17282</v>
      </c>
      <c r="L52" s="35">
        <f>VLOOKUP(M52,[1]Data2!$A$2:$B$106,2,0)</f>
        <v>42518</v>
      </c>
      <c r="M52" s="47" t="s">
        <v>12</v>
      </c>
      <c r="N52" s="48" t="s">
        <v>280</v>
      </c>
    </row>
    <row r="53" spans="1:15" ht="38.25" x14ac:dyDescent="0.25">
      <c r="A53" s="25">
        <v>20131373237</v>
      </c>
      <c r="B53" s="26">
        <v>2016</v>
      </c>
      <c r="C53" s="27">
        <v>1</v>
      </c>
      <c r="D53" s="40">
        <v>3</v>
      </c>
      <c r="E53" s="77" t="s">
        <v>254</v>
      </c>
      <c r="F53" s="30" t="str">
        <f t="shared" si="4"/>
        <v>MENDOZA VICTOR</v>
      </c>
      <c r="G53" s="43" t="s">
        <v>215</v>
      </c>
      <c r="H53" s="43" t="s">
        <v>77</v>
      </c>
      <c r="I53" s="78" t="str">
        <f t="shared" si="5"/>
        <v>GASOHOL 97 PLUS</v>
      </c>
      <c r="J53" s="79">
        <f t="shared" si="6"/>
        <v>2448</v>
      </c>
      <c r="K53" s="50">
        <f t="shared" si="8"/>
        <v>1122.8970400000001</v>
      </c>
      <c r="L53" s="35">
        <f>VLOOKUP(M53,[1]Data2!$A$2:$B$106,2,0)</f>
        <v>42414</v>
      </c>
      <c r="M53" s="47" t="s">
        <v>52</v>
      </c>
      <c r="N53" s="48" t="s">
        <v>281</v>
      </c>
      <c r="O53" s="80"/>
    </row>
    <row r="54" spans="1:15" ht="20.100000000000001" customHeight="1" x14ac:dyDescent="0.25">
      <c r="A54" s="25">
        <v>20131373237</v>
      </c>
      <c r="B54" s="26">
        <v>2016</v>
      </c>
      <c r="C54" s="27">
        <v>1</v>
      </c>
      <c r="D54" s="40">
        <v>1</v>
      </c>
      <c r="E54" s="42" t="s">
        <v>275</v>
      </c>
      <c r="F54" s="30" t="str">
        <f t="shared" si="4"/>
        <v>ESPINOZA JAVIER</v>
      </c>
      <c r="G54" s="43">
        <v>0</v>
      </c>
      <c r="H54" s="43">
        <v>0</v>
      </c>
      <c r="I54" s="48" t="str">
        <f t="shared" si="5"/>
        <v>GASOHOL 97 PLUS</v>
      </c>
      <c r="J54" s="49">
        <f t="shared" si="6"/>
        <v>1072</v>
      </c>
      <c r="K54" s="44">
        <f t="shared" si="8"/>
        <v>933.64555000000007</v>
      </c>
      <c r="L54" s="35">
        <f>VLOOKUP(M54,[1]Data2!$A$2:$B$106,2,0)</f>
        <v>42680</v>
      </c>
      <c r="M54" s="47" t="s">
        <v>15</v>
      </c>
      <c r="N54" s="48" t="s">
        <v>233</v>
      </c>
    </row>
    <row r="55" spans="1:15" ht="25.5" x14ac:dyDescent="0.25">
      <c r="A55" s="25">
        <v>20131373237</v>
      </c>
      <c r="B55" s="26">
        <v>2016</v>
      </c>
      <c r="C55" s="27">
        <v>1</v>
      </c>
      <c r="D55" s="40">
        <v>1</v>
      </c>
      <c r="E55" s="42" t="s">
        <v>282</v>
      </c>
      <c r="F55" s="30" t="str">
        <f t="shared" si="4"/>
        <v>COTERA JOSE</v>
      </c>
      <c r="G55" s="43" t="s">
        <v>219</v>
      </c>
      <c r="H55" s="43" t="s">
        <v>283</v>
      </c>
      <c r="I55" s="42" t="str">
        <f t="shared" si="5"/>
        <v>GASOHOL 97 PLUS</v>
      </c>
      <c r="J55" s="49">
        <f t="shared" si="6"/>
        <v>1899</v>
      </c>
      <c r="K55" s="44">
        <f t="shared" si="8"/>
        <v>754.07245000000012</v>
      </c>
      <c r="L55" s="35">
        <f>VLOOKUP(M55,[1]Data2!$A$2:$B$106,2,0)</f>
        <v>42412</v>
      </c>
      <c r="M55" s="47" t="s">
        <v>25</v>
      </c>
      <c r="N55" s="48" t="s">
        <v>284</v>
      </c>
    </row>
    <row r="56" spans="1:15" ht="51" x14ac:dyDescent="0.25">
      <c r="A56" s="25">
        <v>20131373237</v>
      </c>
      <c r="B56" s="26">
        <v>2016</v>
      </c>
      <c r="C56" s="27">
        <v>1</v>
      </c>
      <c r="D56" s="40">
        <v>1</v>
      </c>
      <c r="E56" s="65" t="s">
        <v>275</v>
      </c>
      <c r="F56" s="30" t="str">
        <f t="shared" si="4"/>
        <v>MEJIA WILFREDO</v>
      </c>
      <c r="G56" s="81" t="s">
        <v>220</v>
      </c>
      <c r="H56" s="43" t="s">
        <v>285</v>
      </c>
      <c r="I56" s="42" t="str">
        <f t="shared" si="5"/>
        <v>GASOHOL 97 PLUS</v>
      </c>
      <c r="J56" s="49">
        <f t="shared" si="6"/>
        <v>810</v>
      </c>
      <c r="K56" s="58">
        <f t="shared" si="8"/>
        <v>310.45902000000001</v>
      </c>
      <c r="L56" s="35">
        <f>VLOOKUP(M56,[1]Data2!$A$2:$B$106,2,0)</f>
        <v>42412</v>
      </c>
      <c r="M56" s="82" t="s">
        <v>86</v>
      </c>
      <c r="N56" s="46" t="s">
        <v>233</v>
      </c>
    </row>
    <row r="57" spans="1:15" ht="25.5" x14ac:dyDescent="0.25">
      <c r="A57" s="25">
        <v>20131373237</v>
      </c>
      <c r="B57" s="26">
        <v>2016</v>
      </c>
      <c r="C57" s="27">
        <v>1</v>
      </c>
      <c r="D57" s="40">
        <v>1</v>
      </c>
      <c r="E57" s="65" t="s">
        <v>275</v>
      </c>
      <c r="F57" s="30" t="str">
        <f t="shared" si="4"/>
        <v>MINAYA ROSBEL</v>
      </c>
      <c r="G57" s="43" t="s">
        <v>215</v>
      </c>
      <c r="H57" s="43" t="s">
        <v>77</v>
      </c>
      <c r="I57" s="42" t="str">
        <f t="shared" si="5"/>
        <v>GASOHOL 97 PLUS</v>
      </c>
      <c r="J57" s="49">
        <f t="shared" si="6"/>
        <v>2776</v>
      </c>
      <c r="K57" s="58">
        <f t="shared" si="8"/>
        <v>1620.92678</v>
      </c>
      <c r="L57" s="35">
        <f>VLOOKUP(M57,[1]Data2!$A$2:$B$106,2,0)</f>
        <v>42412</v>
      </c>
      <c r="M57" s="82" t="s">
        <v>87</v>
      </c>
      <c r="N57" s="48" t="s">
        <v>286</v>
      </c>
    </row>
    <row r="58" spans="1:15" ht="20.100000000000001" customHeight="1" x14ac:dyDescent="0.25">
      <c r="A58" s="25">
        <v>20131373237</v>
      </c>
      <c r="B58" s="26">
        <v>2016</v>
      </c>
      <c r="C58" s="27">
        <v>1</v>
      </c>
      <c r="D58" s="40">
        <v>4</v>
      </c>
      <c r="E58" s="42" t="s">
        <v>287</v>
      </c>
      <c r="F58" s="30" t="str">
        <f t="shared" si="4"/>
        <v>PACHECO JOSE</v>
      </c>
      <c r="G58" s="43">
        <v>0</v>
      </c>
      <c r="H58" s="43">
        <v>0</v>
      </c>
      <c r="I58" s="48" t="str">
        <f t="shared" si="5"/>
        <v>GASOHOL 97 PLUS</v>
      </c>
      <c r="J58" s="49">
        <f t="shared" si="6"/>
        <v>719</v>
      </c>
      <c r="K58" s="44">
        <f t="shared" si="8"/>
        <v>199.03242999999998</v>
      </c>
      <c r="L58" s="83">
        <v>0</v>
      </c>
      <c r="M58" s="47" t="s">
        <v>10</v>
      </c>
      <c r="N58" s="48" t="s">
        <v>233</v>
      </c>
    </row>
    <row r="59" spans="1:15" ht="51" x14ac:dyDescent="0.25">
      <c r="A59" s="25">
        <v>20131373237</v>
      </c>
      <c r="B59" s="26">
        <v>2016</v>
      </c>
      <c r="C59" s="27">
        <v>1</v>
      </c>
      <c r="D59" s="40">
        <v>3</v>
      </c>
      <c r="E59" s="42" t="s">
        <v>254</v>
      </c>
      <c r="F59" s="30" t="str">
        <f t="shared" si="4"/>
        <v>ORTIZ JEAN PAUL</v>
      </c>
      <c r="G59" s="43" t="s">
        <v>288</v>
      </c>
      <c r="H59" s="43" t="s">
        <v>289</v>
      </c>
      <c r="I59" s="48" t="str">
        <f t="shared" si="5"/>
        <v>GASOHOL 90 PLUS</v>
      </c>
      <c r="J59" s="49">
        <f t="shared" si="6"/>
        <v>406</v>
      </c>
      <c r="K59" s="44">
        <f t="shared" si="8"/>
        <v>345.55394000000001</v>
      </c>
      <c r="L59" s="84">
        <f>VLOOKUP(M59,[1]Data2!$A$2:$B$106,2,0)</f>
        <v>42649</v>
      </c>
      <c r="M59" s="47" t="s">
        <v>31</v>
      </c>
      <c r="N59" s="48" t="s">
        <v>234</v>
      </c>
    </row>
    <row r="60" spans="1:15" ht="38.25" x14ac:dyDescent="0.25">
      <c r="A60" s="25">
        <v>20131373237</v>
      </c>
      <c r="B60" s="26">
        <v>2016</v>
      </c>
      <c r="C60" s="27">
        <v>1</v>
      </c>
      <c r="D60" s="40">
        <v>1</v>
      </c>
      <c r="E60" s="42" t="s">
        <v>254</v>
      </c>
      <c r="F60" s="30" t="str">
        <f t="shared" si="4"/>
        <v>MONTEMAYOR GUSTAVO</v>
      </c>
      <c r="G60" s="43" t="s">
        <v>211</v>
      </c>
      <c r="H60" s="43" t="s">
        <v>290</v>
      </c>
      <c r="I60" s="48" t="str">
        <f t="shared" si="5"/>
        <v>DB5 S-50 UV</v>
      </c>
      <c r="J60" s="49">
        <f t="shared" si="6"/>
        <v>513</v>
      </c>
      <c r="K60" s="44">
        <f t="shared" si="8"/>
        <v>260.58213000000001</v>
      </c>
      <c r="L60" s="35">
        <f>VLOOKUP(M60,[1]Data2!$A$2:$B$106,2,0)</f>
        <v>42441</v>
      </c>
      <c r="M60" s="47" t="s">
        <v>42</v>
      </c>
      <c r="N60" s="48" t="s">
        <v>234</v>
      </c>
    </row>
    <row r="61" spans="1:15" ht="25.5" x14ac:dyDescent="0.25">
      <c r="A61" s="25">
        <v>20131373237</v>
      </c>
      <c r="B61" s="26">
        <v>2016</v>
      </c>
      <c r="C61" s="27">
        <v>1</v>
      </c>
      <c r="D61" s="40">
        <v>1</v>
      </c>
      <c r="E61" s="42" t="s">
        <v>254</v>
      </c>
      <c r="F61" s="30" t="str">
        <f t="shared" si="4"/>
        <v>GARCIA MIGUEL</v>
      </c>
      <c r="G61" s="43" t="s">
        <v>212</v>
      </c>
      <c r="H61" s="43" t="s">
        <v>291</v>
      </c>
      <c r="I61" s="48" t="str">
        <f t="shared" si="5"/>
        <v>DB5 S-50 UV</v>
      </c>
      <c r="J61" s="71">
        <f t="shared" si="6"/>
        <v>3380</v>
      </c>
      <c r="K61" s="44">
        <f t="shared" si="8"/>
        <v>707.89227000000005</v>
      </c>
      <c r="L61" s="35">
        <f>VLOOKUP(M61,[1]Data2!$A$2:$B$106,2,0)</f>
        <v>42451</v>
      </c>
      <c r="M61" s="47" t="s">
        <v>18</v>
      </c>
      <c r="N61" s="48" t="s">
        <v>234</v>
      </c>
    </row>
    <row r="62" spans="1:15" ht="20.100000000000001" customHeight="1" x14ac:dyDescent="0.25">
      <c r="A62" s="25">
        <v>20131373237</v>
      </c>
      <c r="B62" s="26">
        <v>2016</v>
      </c>
      <c r="C62" s="27">
        <v>1</v>
      </c>
      <c r="D62" s="40">
        <v>3</v>
      </c>
      <c r="E62" s="42" t="s">
        <v>254</v>
      </c>
      <c r="F62" s="30" t="str">
        <f t="shared" si="4"/>
        <v>LEYVA EDWAR</v>
      </c>
      <c r="G62" s="43">
        <v>0</v>
      </c>
      <c r="H62" s="43">
        <v>0</v>
      </c>
      <c r="I62" s="48" t="str">
        <f t="shared" si="5"/>
        <v>DB5 S-50 UV</v>
      </c>
      <c r="J62" s="71">
        <f t="shared" si="6"/>
        <v>1476</v>
      </c>
      <c r="K62" s="44">
        <f t="shared" si="8"/>
        <v>552.86396000000002</v>
      </c>
      <c r="L62" s="35">
        <f>VLOOKUP(M62,[1]Data2!$A$2:$B$106,2,0)</f>
        <v>42383</v>
      </c>
      <c r="M62" s="47" t="s">
        <v>45</v>
      </c>
      <c r="N62" s="48" t="s">
        <v>234</v>
      </c>
    </row>
    <row r="63" spans="1:15" ht="25.5" x14ac:dyDescent="0.25">
      <c r="A63" s="25">
        <v>20131373237</v>
      </c>
      <c r="B63" s="26">
        <v>2016</v>
      </c>
      <c r="C63" s="27">
        <v>1</v>
      </c>
      <c r="D63" s="40">
        <v>3</v>
      </c>
      <c r="E63" s="42" t="s">
        <v>254</v>
      </c>
      <c r="F63" s="30" t="str">
        <f t="shared" si="4"/>
        <v>ELERA JUAN CARLOS</v>
      </c>
      <c r="G63" s="43" t="s">
        <v>214</v>
      </c>
      <c r="H63" s="43" t="s">
        <v>292</v>
      </c>
      <c r="I63" s="48" t="str">
        <f t="shared" si="5"/>
        <v>DB5 S-50 UV</v>
      </c>
      <c r="J63" s="71">
        <f t="shared" si="6"/>
        <v>2229</v>
      </c>
      <c r="K63" s="85">
        <f t="shared" si="8"/>
        <v>726.90326000000005</v>
      </c>
      <c r="L63" s="35">
        <f>VLOOKUP(M63,[1]Data2!$A$2:$B$106,2,0)</f>
        <v>42383</v>
      </c>
      <c r="M63" s="47" t="s">
        <v>33</v>
      </c>
      <c r="N63" s="48" t="s">
        <v>234</v>
      </c>
    </row>
    <row r="64" spans="1:15" ht="25.5" x14ac:dyDescent="0.25">
      <c r="A64" s="25">
        <v>20131373237</v>
      </c>
      <c r="B64" s="26">
        <v>2016</v>
      </c>
      <c r="C64" s="27">
        <v>1</v>
      </c>
      <c r="D64" s="40">
        <v>3</v>
      </c>
      <c r="E64" s="42" t="s">
        <v>275</v>
      </c>
      <c r="F64" s="30" t="str">
        <f t="shared" si="4"/>
        <v>ROQUE CESAR</v>
      </c>
      <c r="G64" s="43" t="s">
        <v>218</v>
      </c>
      <c r="H64" s="43" t="s">
        <v>293</v>
      </c>
      <c r="I64" s="78" t="str">
        <f t="shared" si="5"/>
        <v>GASOHOL 97 PLUS</v>
      </c>
      <c r="J64" s="79">
        <f t="shared" si="6"/>
        <v>707</v>
      </c>
      <c r="K64" s="86">
        <f t="shared" si="8"/>
        <v>635.97397999999998</v>
      </c>
      <c r="L64" s="35">
        <f>VLOOKUP(M64,[1]Data2!$A$2:$B$106,2,0)</f>
        <v>42680</v>
      </c>
      <c r="M64" s="47" t="s">
        <v>68</v>
      </c>
      <c r="N64" s="48" t="s">
        <v>294</v>
      </c>
    </row>
    <row r="65" spans="1:16" ht="38.25" x14ac:dyDescent="0.25">
      <c r="A65" s="25">
        <v>20131373237</v>
      </c>
      <c r="B65" s="26">
        <v>2016</v>
      </c>
      <c r="C65" s="27">
        <v>1</v>
      </c>
      <c r="D65" s="40">
        <v>3</v>
      </c>
      <c r="E65" s="61" t="s">
        <v>254</v>
      </c>
      <c r="F65" s="30" t="str">
        <f t="shared" si="4"/>
        <v>LAÑAS JUAN</v>
      </c>
      <c r="G65" s="43">
        <v>0</v>
      </c>
      <c r="H65" s="43">
        <v>0</v>
      </c>
      <c r="I65" s="64" t="str">
        <f t="shared" si="5"/>
        <v>DB5 S-50 UV</v>
      </c>
      <c r="J65" s="87">
        <f t="shared" si="6"/>
        <v>2074</v>
      </c>
      <c r="K65" s="88">
        <f t="shared" si="8"/>
        <v>613.90575000000001</v>
      </c>
      <c r="L65" s="35">
        <f>VLOOKUP(M65,[1]Data2!$A$2:$B$106,2,0)</f>
        <v>42494</v>
      </c>
      <c r="M65" s="41" t="s">
        <v>90</v>
      </c>
      <c r="N65" s="48" t="s">
        <v>295</v>
      </c>
    </row>
    <row r="66" spans="1:16" ht="25.5" x14ac:dyDescent="0.25">
      <c r="A66" s="25">
        <v>20131373237</v>
      </c>
      <c r="B66" s="26">
        <v>2016</v>
      </c>
      <c r="C66" s="27">
        <v>1</v>
      </c>
      <c r="D66" s="40">
        <v>3</v>
      </c>
      <c r="E66" s="42" t="s">
        <v>254</v>
      </c>
      <c r="F66" s="30" t="str">
        <f t="shared" si="4"/>
        <v>ESPINOZA LUCIO</v>
      </c>
      <c r="G66" s="43">
        <v>0</v>
      </c>
      <c r="H66" s="43">
        <v>0</v>
      </c>
      <c r="I66" s="48" t="str">
        <f t="shared" si="5"/>
        <v>GNV - G90 PLUS</v>
      </c>
      <c r="J66" s="89">
        <f t="shared" si="6"/>
        <v>3187</v>
      </c>
      <c r="K66" s="44">
        <f>+VLOOKUP(M66,base,3,0)-K67</f>
        <v>209.10524000000001</v>
      </c>
      <c r="L66" s="35">
        <f>VLOOKUP(M66,[1]Data2!$A$2:$B$106,2,0)</f>
        <v>42649</v>
      </c>
      <c r="M66" s="47" t="s">
        <v>62</v>
      </c>
      <c r="N66" s="48" t="s">
        <v>296</v>
      </c>
    </row>
    <row r="67" spans="1:16" ht="25.5" x14ac:dyDescent="0.25">
      <c r="A67" s="25">
        <v>20131373237</v>
      </c>
      <c r="B67" s="26">
        <v>2016</v>
      </c>
      <c r="C67" s="27">
        <v>1</v>
      </c>
      <c r="D67" s="40">
        <v>3</v>
      </c>
      <c r="E67" s="42" t="s">
        <v>254</v>
      </c>
      <c r="F67" s="30" t="str">
        <f t="shared" ref="F67:F98" si="9">+VLOOKUP(M67,base,4,0)</f>
        <v>ESPINOZA LUCIO</v>
      </c>
      <c r="G67" s="43">
        <v>0</v>
      </c>
      <c r="H67" s="43">
        <v>0</v>
      </c>
      <c r="I67" s="37" t="str">
        <f t="shared" ref="I67:I98" si="10">+VLOOKUP(M67,base,6,0)</f>
        <v>GNV - G90 PLUS</v>
      </c>
      <c r="J67" s="89">
        <f t="shared" ref="J67:J98" si="11">+VLOOKUP(M67,base,2,0)</f>
        <v>3187</v>
      </c>
      <c r="K67" s="44">
        <v>224.29610000000005</v>
      </c>
      <c r="L67" s="35">
        <f>VLOOKUP(M67,[1]Data2!$A$2:$B$106,2,0)</f>
        <v>42649</v>
      </c>
      <c r="M67" s="47" t="s">
        <v>62</v>
      </c>
      <c r="N67" s="48" t="s">
        <v>296</v>
      </c>
    </row>
    <row r="68" spans="1:16" ht="20.100000000000001" customHeight="1" x14ac:dyDescent="0.25">
      <c r="A68" s="25">
        <v>20131373237</v>
      </c>
      <c r="B68" s="26">
        <v>2016</v>
      </c>
      <c r="C68" s="27">
        <v>1</v>
      </c>
      <c r="D68" s="40">
        <v>4</v>
      </c>
      <c r="E68" s="42" t="s">
        <v>275</v>
      </c>
      <c r="F68" s="30" t="str">
        <f t="shared" si="9"/>
        <v>ZAGACETA JORGE</v>
      </c>
      <c r="G68" s="43">
        <v>0</v>
      </c>
      <c r="H68" s="51">
        <v>0</v>
      </c>
      <c r="I68" s="90" t="str">
        <f t="shared" si="10"/>
        <v>GASOHOL 97 PLUS</v>
      </c>
      <c r="J68" s="72">
        <f t="shared" si="11"/>
        <v>620</v>
      </c>
      <c r="K68" s="66">
        <f>+VLOOKUP(M68,base,3,0)</f>
        <v>290.48513000000003</v>
      </c>
      <c r="L68" s="35">
        <f>VLOOKUP(M68,[1]Data2!$A$2:$B$106,2,0)</f>
        <v>42643</v>
      </c>
      <c r="M68" s="47" t="s">
        <v>91</v>
      </c>
      <c r="N68" s="48" t="s">
        <v>297</v>
      </c>
    </row>
    <row r="69" spans="1:16" ht="20.100000000000001" customHeight="1" x14ac:dyDescent="0.25">
      <c r="A69" s="25">
        <v>20131373237</v>
      </c>
      <c r="B69" s="26">
        <v>2016</v>
      </c>
      <c r="C69" s="27">
        <v>1</v>
      </c>
      <c r="D69" s="41">
        <v>4</v>
      </c>
      <c r="E69" s="42" t="s">
        <v>254</v>
      </c>
      <c r="F69" s="30" t="str">
        <f t="shared" si="9"/>
        <v>HERRERA JULIO</v>
      </c>
      <c r="G69" s="43">
        <v>0</v>
      </c>
      <c r="H69" s="51">
        <v>0</v>
      </c>
      <c r="I69" s="78" t="str">
        <f t="shared" si="10"/>
        <v>GNV - G90 PLUS</v>
      </c>
      <c r="J69" s="72">
        <f t="shared" si="11"/>
        <v>2847</v>
      </c>
      <c r="K69" s="66">
        <f>+VLOOKUP(M69,base,3,0)-K70</f>
        <v>84.397550000000024</v>
      </c>
      <c r="L69" s="35">
        <f>VLOOKUP(M69,[1]Data2!$A$2:$B$106,2,0)</f>
        <v>42649</v>
      </c>
      <c r="M69" s="47" t="s">
        <v>120</v>
      </c>
      <c r="N69" s="48" t="s">
        <v>297</v>
      </c>
    </row>
    <row r="70" spans="1:16" ht="20.100000000000001" customHeight="1" x14ac:dyDescent="0.25">
      <c r="A70" s="25">
        <v>20131373237</v>
      </c>
      <c r="B70" s="26">
        <v>2016</v>
      </c>
      <c r="C70" s="27">
        <v>1</v>
      </c>
      <c r="D70" s="41">
        <v>4</v>
      </c>
      <c r="E70" s="42" t="s">
        <v>254</v>
      </c>
      <c r="F70" s="30" t="str">
        <f t="shared" si="9"/>
        <v>HERRERA JULIO</v>
      </c>
      <c r="G70" s="43">
        <v>0</v>
      </c>
      <c r="H70" s="51">
        <v>0</v>
      </c>
      <c r="I70" s="78" t="str">
        <f t="shared" si="10"/>
        <v>GNV - G90 PLUS</v>
      </c>
      <c r="J70" s="72">
        <f t="shared" si="11"/>
        <v>2847</v>
      </c>
      <c r="K70" s="66">
        <v>293.02920000000006</v>
      </c>
      <c r="L70" s="35">
        <f>VLOOKUP(M70,[1]Data2!$A$2:$B$106,2,0)</f>
        <v>42649</v>
      </c>
      <c r="M70" s="47" t="s">
        <v>120</v>
      </c>
      <c r="N70" s="48" t="s">
        <v>297</v>
      </c>
    </row>
    <row r="71" spans="1:16" ht="20.100000000000001" customHeight="1" x14ac:dyDescent="0.25">
      <c r="A71" s="25">
        <v>20131373237</v>
      </c>
      <c r="B71" s="26">
        <v>2016</v>
      </c>
      <c r="C71" s="27">
        <v>1</v>
      </c>
      <c r="D71" s="40">
        <v>3</v>
      </c>
      <c r="E71" s="42" t="s">
        <v>254</v>
      </c>
      <c r="F71" s="30" t="str">
        <f t="shared" si="9"/>
        <v>CASANOVA JAIME</v>
      </c>
      <c r="G71" s="43">
        <v>0</v>
      </c>
      <c r="H71" s="43">
        <v>0</v>
      </c>
      <c r="I71" s="48" t="str">
        <f t="shared" si="10"/>
        <v>GASOHOL 90 PLUS</v>
      </c>
      <c r="J71" s="55">
        <f t="shared" si="11"/>
        <v>524</v>
      </c>
      <c r="K71" s="56">
        <f>+VLOOKUP(M71,base,3,0)</f>
        <v>325.15541000000002</v>
      </c>
      <c r="L71" s="35">
        <f>VLOOKUP(M71,[1]Data2!$A$2:$B$106,2,0)</f>
        <v>42588</v>
      </c>
      <c r="M71" s="47" t="s">
        <v>44</v>
      </c>
      <c r="N71" s="48" t="s">
        <v>297</v>
      </c>
    </row>
    <row r="72" spans="1:16" ht="25.5" x14ac:dyDescent="0.25">
      <c r="A72" s="25">
        <v>20131373237</v>
      </c>
      <c r="B72" s="26">
        <v>2016</v>
      </c>
      <c r="C72" s="27">
        <v>1</v>
      </c>
      <c r="D72" s="40">
        <v>4</v>
      </c>
      <c r="E72" s="42" t="s">
        <v>254</v>
      </c>
      <c r="F72" s="30" t="str">
        <f t="shared" si="9"/>
        <v>CANO RAUL</v>
      </c>
      <c r="G72" s="43">
        <v>0</v>
      </c>
      <c r="H72" s="43">
        <v>0</v>
      </c>
      <c r="I72" s="78" t="str">
        <f t="shared" si="10"/>
        <v>GASOHOL 97 PLUS</v>
      </c>
      <c r="J72" s="55">
        <f t="shared" si="11"/>
        <v>968</v>
      </c>
      <c r="K72" s="56">
        <f>+VLOOKUP(M72,base,3,0)</f>
        <v>679.22135000000003</v>
      </c>
      <c r="L72" s="35">
        <f>VLOOKUP(M72,[1]Data2!$A$2:$B$106,2,0)</f>
        <v>42649</v>
      </c>
      <c r="M72" s="47" t="s">
        <v>108</v>
      </c>
      <c r="N72" s="48" t="s">
        <v>298</v>
      </c>
    </row>
    <row r="73" spans="1:16" ht="20.100000000000001" customHeight="1" x14ac:dyDescent="0.25">
      <c r="A73" s="25">
        <v>20131373237</v>
      </c>
      <c r="B73" s="26">
        <v>2016</v>
      </c>
      <c r="C73" s="27">
        <v>1</v>
      </c>
      <c r="D73" s="40">
        <v>3</v>
      </c>
      <c r="E73" s="42" t="s">
        <v>254</v>
      </c>
      <c r="F73" s="30" t="str">
        <f t="shared" si="9"/>
        <v>ACOSTA ENZZO</v>
      </c>
      <c r="G73" s="43">
        <v>0</v>
      </c>
      <c r="H73" s="43">
        <v>0</v>
      </c>
      <c r="I73" s="48" t="str">
        <f t="shared" si="10"/>
        <v>GASOHOL 90 PLUS</v>
      </c>
      <c r="J73" s="87">
        <f t="shared" si="11"/>
        <v>1252</v>
      </c>
      <c r="K73" s="91">
        <f>+VLOOKUP(M73,base,3,0)</f>
        <v>853.73472000000004</v>
      </c>
      <c r="L73" s="35">
        <f>VLOOKUP(M73,[1]Data2!$A$2:$B$106,2,0)</f>
        <v>42628</v>
      </c>
      <c r="M73" s="41" t="s">
        <v>92</v>
      </c>
      <c r="N73" s="48" t="s">
        <v>297</v>
      </c>
    </row>
    <row r="74" spans="1:16" ht="20.100000000000001" customHeight="1" x14ac:dyDescent="0.25">
      <c r="A74" s="25">
        <v>20131373237</v>
      </c>
      <c r="B74" s="26">
        <v>2016</v>
      </c>
      <c r="C74" s="27">
        <v>1</v>
      </c>
      <c r="D74" s="40">
        <v>3</v>
      </c>
      <c r="E74" s="42" t="s">
        <v>266</v>
      </c>
      <c r="F74" s="30" t="str">
        <f t="shared" si="9"/>
        <v>SANCHEZ ALEJANDRO</v>
      </c>
      <c r="G74" s="43">
        <v>0</v>
      </c>
      <c r="H74" s="43">
        <v>0</v>
      </c>
      <c r="I74" s="48" t="str">
        <f t="shared" si="10"/>
        <v>GNV - G90 PLUS</v>
      </c>
      <c r="J74" s="92">
        <f t="shared" si="11"/>
        <v>2018</v>
      </c>
      <c r="K74" s="44">
        <f>+VLOOKUP(M74,base,3,0)-K75</f>
        <v>226.20000000000002</v>
      </c>
      <c r="L74" s="35">
        <f>VLOOKUP(M74,[1]Data2!$A$2:$B$106,2,0)</f>
        <v>42649</v>
      </c>
      <c r="M74" s="47" t="s">
        <v>14</v>
      </c>
      <c r="N74" s="48" t="s">
        <v>297</v>
      </c>
    </row>
    <row r="75" spans="1:16" s="93" customFormat="1" ht="20.100000000000001" customHeight="1" x14ac:dyDescent="0.25">
      <c r="A75" s="25">
        <v>20131373237</v>
      </c>
      <c r="B75" s="26">
        <v>2016</v>
      </c>
      <c r="C75" s="27">
        <v>1</v>
      </c>
      <c r="D75" s="40">
        <v>3</v>
      </c>
      <c r="E75" s="42" t="s">
        <v>266</v>
      </c>
      <c r="F75" s="30" t="str">
        <f t="shared" si="9"/>
        <v>SANCHEZ ALEJANDRO</v>
      </c>
      <c r="G75" s="43">
        <v>0</v>
      </c>
      <c r="H75" s="43">
        <v>0</v>
      </c>
      <c r="I75" s="37" t="str">
        <f t="shared" si="10"/>
        <v>GNV - G90 PLUS</v>
      </c>
      <c r="J75" s="92">
        <f t="shared" si="11"/>
        <v>2018</v>
      </c>
      <c r="K75" s="44">
        <v>255.61840000000004</v>
      </c>
      <c r="L75" s="35">
        <f>VLOOKUP(M75,[1]Data2!$A$2:$B$106,2,0)</f>
        <v>42649</v>
      </c>
      <c r="M75" s="47" t="s">
        <v>14</v>
      </c>
      <c r="N75" s="48" t="s">
        <v>297</v>
      </c>
      <c r="O75" s="38"/>
      <c r="P75" s="39"/>
    </row>
    <row r="76" spans="1:16" s="93" customFormat="1" ht="20.100000000000001" customHeight="1" x14ac:dyDescent="0.25">
      <c r="A76" s="25">
        <v>20131373237</v>
      </c>
      <c r="B76" s="26">
        <v>2016</v>
      </c>
      <c r="C76" s="27">
        <v>1</v>
      </c>
      <c r="D76" s="40">
        <v>3</v>
      </c>
      <c r="E76" s="42" t="s">
        <v>254</v>
      </c>
      <c r="F76" s="30" t="str">
        <f t="shared" si="9"/>
        <v>DIAZ VICTOR</v>
      </c>
      <c r="G76" s="43">
        <v>0</v>
      </c>
      <c r="H76" s="43">
        <v>0</v>
      </c>
      <c r="I76" s="37" t="str">
        <f t="shared" si="10"/>
        <v>GASOHOL 90 PLUS</v>
      </c>
      <c r="J76" s="49">
        <f t="shared" si="11"/>
        <v>1508</v>
      </c>
      <c r="K76" s="94">
        <f>+VLOOKUP(M76,base,3,0)</f>
        <v>1002.3296300000002</v>
      </c>
      <c r="L76" s="35">
        <f>VLOOKUP(M76,[1]Data2!$A$2:$B$106,2,0)</f>
        <v>42649</v>
      </c>
      <c r="M76" s="47" t="s">
        <v>38</v>
      </c>
      <c r="N76" s="48" t="s">
        <v>297</v>
      </c>
      <c r="O76" s="38"/>
      <c r="P76" s="39"/>
    </row>
    <row r="77" spans="1:16" ht="25.5" x14ac:dyDescent="0.25">
      <c r="A77" s="25">
        <v>20131373237</v>
      </c>
      <c r="B77" s="26">
        <v>2016</v>
      </c>
      <c r="C77" s="27">
        <v>1</v>
      </c>
      <c r="D77" s="40">
        <v>4</v>
      </c>
      <c r="E77" s="42" t="s">
        <v>254</v>
      </c>
      <c r="F77" s="30" t="str">
        <f t="shared" si="9"/>
        <v>GARCIA AQUILINO</v>
      </c>
      <c r="G77" s="43">
        <v>0</v>
      </c>
      <c r="H77" s="43">
        <v>0</v>
      </c>
      <c r="I77" s="48" t="str">
        <f t="shared" si="10"/>
        <v>GNV - G90 PLUS</v>
      </c>
      <c r="J77" s="67">
        <f t="shared" si="11"/>
        <v>1860</v>
      </c>
      <c r="K77" s="56">
        <f>+VLOOKUP(M77,base,3,0)-K78</f>
        <v>113.1</v>
      </c>
      <c r="L77" s="35">
        <f>VLOOKUP(M77,[1]Data2!$A$2:$B$106,2,0)</f>
        <v>42649</v>
      </c>
      <c r="M77" s="47" t="s">
        <v>109</v>
      </c>
      <c r="N77" s="48" t="s">
        <v>299</v>
      </c>
    </row>
    <row r="78" spans="1:16" ht="25.5" x14ac:dyDescent="0.25">
      <c r="A78" s="25">
        <v>20131373237</v>
      </c>
      <c r="B78" s="26">
        <v>2016</v>
      </c>
      <c r="C78" s="27">
        <v>1</v>
      </c>
      <c r="D78" s="40">
        <v>4</v>
      </c>
      <c r="E78" s="42" t="s">
        <v>254</v>
      </c>
      <c r="F78" s="30" t="str">
        <f t="shared" si="9"/>
        <v>GARCIA AQUILINO</v>
      </c>
      <c r="G78" s="43">
        <v>0</v>
      </c>
      <c r="H78" s="43">
        <v>0</v>
      </c>
      <c r="I78" s="37" t="str">
        <f t="shared" si="10"/>
        <v>GNV - G90 PLUS</v>
      </c>
      <c r="J78" s="67">
        <f t="shared" si="11"/>
        <v>1860</v>
      </c>
      <c r="K78" s="56">
        <v>189.11839999999998</v>
      </c>
      <c r="L78" s="35">
        <f>VLOOKUP(M78,[1]Data2!$A$2:$B$106,2,0)</f>
        <v>42649</v>
      </c>
      <c r="M78" s="47" t="s">
        <v>109</v>
      </c>
      <c r="N78" s="48" t="s">
        <v>299</v>
      </c>
    </row>
    <row r="79" spans="1:16" ht="25.5" x14ac:dyDescent="0.25">
      <c r="A79" s="25">
        <v>20131373237</v>
      </c>
      <c r="B79" s="26">
        <v>2016</v>
      </c>
      <c r="C79" s="27">
        <v>1</v>
      </c>
      <c r="D79" s="40">
        <v>1</v>
      </c>
      <c r="E79" s="42" t="s">
        <v>275</v>
      </c>
      <c r="F79" s="30" t="str">
        <f t="shared" si="9"/>
        <v>MOLLEDA ORTIZ</v>
      </c>
      <c r="G79" s="43">
        <v>0</v>
      </c>
      <c r="H79" s="43">
        <v>0</v>
      </c>
      <c r="I79" s="37" t="str">
        <f t="shared" si="10"/>
        <v>GNV - G90 PLUS</v>
      </c>
      <c r="J79" s="95">
        <f t="shared" si="11"/>
        <v>2333</v>
      </c>
      <c r="K79" s="63">
        <f>+VLOOKUP(M79,base,3,0)-K80</f>
        <v>165.60000000000002</v>
      </c>
      <c r="L79" s="35">
        <f>VLOOKUP(M79,[1]Data2!$A$2:$B$106,2,0)</f>
        <v>42538</v>
      </c>
      <c r="M79" s="47" t="s">
        <v>23</v>
      </c>
      <c r="N79" s="48" t="s">
        <v>300</v>
      </c>
    </row>
    <row r="80" spans="1:16" ht="25.5" x14ac:dyDescent="0.25">
      <c r="A80" s="25">
        <v>20131373237</v>
      </c>
      <c r="B80" s="26">
        <v>2016</v>
      </c>
      <c r="C80" s="27">
        <v>1</v>
      </c>
      <c r="D80" s="40">
        <v>1</v>
      </c>
      <c r="E80" s="42" t="s">
        <v>275</v>
      </c>
      <c r="F80" s="30" t="str">
        <f t="shared" si="9"/>
        <v>MOLLEDA ORTIZ</v>
      </c>
      <c r="G80" s="43">
        <v>0</v>
      </c>
      <c r="H80" s="43">
        <v>0</v>
      </c>
      <c r="I80" s="37" t="str">
        <f t="shared" si="10"/>
        <v>GNV - G90 PLUS</v>
      </c>
      <c r="J80" s="95">
        <f t="shared" si="11"/>
        <v>2333</v>
      </c>
      <c r="K80" s="63">
        <v>115.91539999999999</v>
      </c>
      <c r="L80" s="35">
        <f>VLOOKUP(M80,[1]Data2!$A$2:$B$106,2,0)</f>
        <v>42538</v>
      </c>
      <c r="M80" s="47" t="s">
        <v>23</v>
      </c>
      <c r="N80" s="48" t="s">
        <v>300</v>
      </c>
    </row>
    <row r="81" spans="1:14" ht="25.5" x14ac:dyDescent="0.25">
      <c r="A81" s="25">
        <v>20131373237</v>
      </c>
      <c r="B81" s="26">
        <v>2016</v>
      </c>
      <c r="C81" s="27">
        <v>1</v>
      </c>
      <c r="D81" s="40">
        <v>3</v>
      </c>
      <c r="E81" s="42" t="s">
        <v>254</v>
      </c>
      <c r="F81" s="30" t="str">
        <f t="shared" si="9"/>
        <v>GALLEGOS JEMY</v>
      </c>
      <c r="G81" s="43">
        <v>0</v>
      </c>
      <c r="H81" s="43">
        <v>0</v>
      </c>
      <c r="I81" s="37" t="str">
        <f t="shared" si="10"/>
        <v>GNV - G90 PLUS</v>
      </c>
      <c r="J81" s="89">
        <f t="shared" si="11"/>
        <v>1553</v>
      </c>
      <c r="K81" s="56">
        <f>+VLOOKUP(M81,base,3,0)-K82</f>
        <v>221.2</v>
      </c>
      <c r="L81" s="35">
        <f>VLOOKUP(M81,[1]Data2!$A$2:$B$106,2,0)</f>
        <v>42649</v>
      </c>
      <c r="M81" s="47" t="s">
        <v>55</v>
      </c>
      <c r="N81" s="48" t="s">
        <v>301</v>
      </c>
    </row>
    <row r="82" spans="1:14" ht="25.5" x14ac:dyDescent="0.25">
      <c r="A82" s="25">
        <v>20131373237</v>
      </c>
      <c r="B82" s="26">
        <v>2016</v>
      </c>
      <c r="C82" s="27">
        <v>1</v>
      </c>
      <c r="D82" s="40">
        <v>3</v>
      </c>
      <c r="E82" s="42" t="s">
        <v>254</v>
      </c>
      <c r="F82" s="30" t="str">
        <f t="shared" si="9"/>
        <v>GALLEGOS JEMY</v>
      </c>
      <c r="G82" s="43">
        <v>0</v>
      </c>
      <c r="H82" s="43">
        <v>0</v>
      </c>
      <c r="I82" s="37" t="str">
        <f t="shared" si="10"/>
        <v>GNV - G90 PLUS</v>
      </c>
      <c r="J82" s="89">
        <f t="shared" si="11"/>
        <v>1553</v>
      </c>
      <c r="K82" s="56">
        <v>162.62880000000001</v>
      </c>
      <c r="L82" s="35">
        <f>VLOOKUP(M82,[1]Data2!$A$2:$B$106,2,0)</f>
        <v>42649</v>
      </c>
      <c r="M82" s="47" t="s">
        <v>55</v>
      </c>
      <c r="N82" s="48" t="s">
        <v>301</v>
      </c>
    </row>
    <row r="83" spans="1:14" ht="20.100000000000001" customHeight="1" x14ac:dyDescent="0.25">
      <c r="A83" s="25">
        <v>20131373237</v>
      </c>
      <c r="B83" s="26">
        <v>2016</v>
      </c>
      <c r="C83" s="27">
        <v>1</v>
      </c>
      <c r="D83" s="40">
        <v>1</v>
      </c>
      <c r="E83" s="42" t="s">
        <v>275</v>
      </c>
      <c r="F83" s="30" t="str">
        <f t="shared" si="9"/>
        <v>BARRETO EMILIO</v>
      </c>
      <c r="G83" s="43">
        <v>0</v>
      </c>
      <c r="H83" s="43">
        <v>0</v>
      </c>
      <c r="I83" s="37" t="str">
        <f t="shared" si="10"/>
        <v>GNV - G90 PLUS</v>
      </c>
      <c r="J83" s="89">
        <f t="shared" si="11"/>
        <v>2516.888888888876</v>
      </c>
      <c r="K83" s="56">
        <f>+VLOOKUP(M83,base,3,0)-K84</f>
        <v>53.449999999999989</v>
      </c>
      <c r="L83" s="35">
        <f>VLOOKUP(M83,[1]Data2!$A$2:$B$106,2,0)</f>
        <v>42628</v>
      </c>
      <c r="M83" s="47" t="s">
        <v>112</v>
      </c>
      <c r="N83" s="78" t="s">
        <v>297</v>
      </c>
    </row>
    <row r="84" spans="1:14" ht="20.100000000000001" customHeight="1" x14ac:dyDescent="0.25">
      <c r="A84" s="25">
        <v>20131373237</v>
      </c>
      <c r="B84" s="26">
        <v>2016</v>
      </c>
      <c r="C84" s="27">
        <v>1</v>
      </c>
      <c r="D84" s="40">
        <v>1</v>
      </c>
      <c r="E84" s="42" t="s">
        <v>275</v>
      </c>
      <c r="F84" s="30" t="str">
        <f t="shared" si="9"/>
        <v>BARRETO EMILIO</v>
      </c>
      <c r="G84" s="43">
        <v>0</v>
      </c>
      <c r="H84" s="43">
        <v>0</v>
      </c>
      <c r="I84" s="37" t="str">
        <f t="shared" si="10"/>
        <v>GNV - G90 PLUS</v>
      </c>
      <c r="J84" s="89">
        <f t="shared" si="11"/>
        <v>2516.888888888876</v>
      </c>
      <c r="K84" s="56">
        <v>131.81440000000003</v>
      </c>
      <c r="L84" s="35">
        <f>VLOOKUP(M84,[1]Data2!$A$2:$B$106,2,0)</f>
        <v>42628</v>
      </c>
      <c r="M84" s="47" t="s">
        <v>112</v>
      </c>
      <c r="N84" s="78" t="s">
        <v>297</v>
      </c>
    </row>
    <row r="85" spans="1:14" ht="25.5" x14ac:dyDescent="0.25">
      <c r="A85" s="25">
        <v>20131373237</v>
      </c>
      <c r="B85" s="26">
        <v>2016</v>
      </c>
      <c r="C85" s="27">
        <v>1</v>
      </c>
      <c r="D85" s="40">
        <v>4</v>
      </c>
      <c r="E85" s="42" t="s">
        <v>254</v>
      </c>
      <c r="F85" s="30" t="str">
        <f t="shared" si="9"/>
        <v>ARQUINIGO JUAN</v>
      </c>
      <c r="G85" s="43">
        <v>0</v>
      </c>
      <c r="H85" s="43">
        <v>0</v>
      </c>
      <c r="I85" s="37" t="str">
        <f t="shared" si="10"/>
        <v>DB5 S-50 UV</v>
      </c>
      <c r="J85" s="68">
        <f t="shared" si="11"/>
        <v>1188</v>
      </c>
      <c r="K85" s="56">
        <f t="shared" ref="K85:K104" si="12">+VLOOKUP(M85,base,3,0)</f>
        <v>411.63693999999998</v>
      </c>
      <c r="L85" s="35">
        <f>VLOOKUP(M85,[1]Data2!$A$2:$B$106,2,0)</f>
        <v>42649</v>
      </c>
      <c r="M85" s="47" t="s">
        <v>95</v>
      </c>
      <c r="N85" s="48" t="s">
        <v>302</v>
      </c>
    </row>
    <row r="86" spans="1:14" ht="25.5" x14ac:dyDescent="0.25">
      <c r="A86" s="25">
        <v>20131373237</v>
      </c>
      <c r="B86" s="26">
        <v>2016</v>
      </c>
      <c r="C86" s="27">
        <v>1</v>
      </c>
      <c r="D86" s="40">
        <v>4</v>
      </c>
      <c r="E86" s="42" t="s">
        <v>254</v>
      </c>
      <c r="F86" s="30" t="str">
        <f t="shared" si="9"/>
        <v>NEGLI JULIO</v>
      </c>
      <c r="G86" s="43">
        <v>0</v>
      </c>
      <c r="H86" s="43">
        <v>0</v>
      </c>
      <c r="I86" s="48" t="str">
        <f t="shared" si="10"/>
        <v>GASOHOL 90 PLUS</v>
      </c>
      <c r="J86" s="68">
        <f t="shared" si="11"/>
        <v>1602</v>
      </c>
      <c r="K86" s="56">
        <f t="shared" si="12"/>
        <v>578.21558999999991</v>
      </c>
      <c r="L86" s="35">
        <f>VLOOKUP(M86,[1]Data2!$A$2:$B$106,2,0)</f>
        <v>42588</v>
      </c>
      <c r="M86" s="47" t="s">
        <v>113</v>
      </c>
      <c r="N86" s="48" t="s">
        <v>302</v>
      </c>
    </row>
    <row r="87" spans="1:14" ht="25.5" x14ac:dyDescent="0.25">
      <c r="A87" s="25">
        <v>20131373237</v>
      </c>
      <c r="B87" s="26">
        <v>2016</v>
      </c>
      <c r="C87" s="27">
        <v>1</v>
      </c>
      <c r="D87" s="40">
        <v>4</v>
      </c>
      <c r="E87" s="42" t="s">
        <v>254</v>
      </c>
      <c r="F87" s="30" t="str">
        <f t="shared" si="9"/>
        <v>HERNANDEZ PERCY</v>
      </c>
      <c r="G87" s="43">
        <v>0</v>
      </c>
      <c r="H87" s="43">
        <v>0</v>
      </c>
      <c r="I87" s="48" t="str">
        <f t="shared" si="10"/>
        <v>DB5 S-50 UV</v>
      </c>
      <c r="J87" s="68">
        <f t="shared" si="11"/>
        <v>927</v>
      </c>
      <c r="K87" s="56">
        <f t="shared" si="12"/>
        <v>315.13387</v>
      </c>
      <c r="L87" s="35">
        <f>VLOOKUP(M87,[1]Data2!$A$2:$B$106,2,0)</f>
        <v>42649</v>
      </c>
      <c r="M87" s="47" t="s">
        <v>50</v>
      </c>
      <c r="N87" s="48" t="s">
        <v>303</v>
      </c>
    </row>
    <row r="88" spans="1:14" ht="25.5" x14ac:dyDescent="0.25">
      <c r="A88" s="25">
        <v>20131373237</v>
      </c>
      <c r="B88" s="26">
        <v>2016</v>
      </c>
      <c r="C88" s="27">
        <v>1</v>
      </c>
      <c r="D88" s="40">
        <v>3</v>
      </c>
      <c r="E88" s="42" t="s">
        <v>275</v>
      </c>
      <c r="F88" s="30" t="str">
        <f t="shared" si="9"/>
        <v>CANO RAUL</v>
      </c>
      <c r="G88" s="43">
        <v>0</v>
      </c>
      <c r="H88" s="43">
        <v>0</v>
      </c>
      <c r="I88" s="48" t="str">
        <f t="shared" si="10"/>
        <v>GASOHOL 90 PLUS</v>
      </c>
      <c r="J88" s="95">
        <f t="shared" si="11"/>
        <v>437</v>
      </c>
      <c r="K88" s="96">
        <f t="shared" si="12"/>
        <v>225.21446</v>
      </c>
      <c r="L88" s="35">
        <f>VLOOKUP(M88,[1]Data2!$A$2:$B$106,2,0)</f>
        <v>42701</v>
      </c>
      <c r="M88" s="47" t="s">
        <v>80</v>
      </c>
      <c r="N88" s="48" t="s">
        <v>304</v>
      </c>
    </row>
    <row r="89" spans="1:14" ht="38.25" x14ac:dyDescent="0.25">
      <c r="A89" s="25">
        <v>20131373237</v>
      </c>
      <c r="B89" s="26">
        <v>2016</v>
      </c>
      <c r="C89" s="27">
        <v>1</v>
      </c>
      <c r="D89" s="41">
        <v>4</v>
      </c>
      <c r="E89" s="42" t="s">
        <v>254</v>
      </c>
      <c r="F89" s="30" t="str">
        <f t="shared" si="9"/>
        <v>ROLANDO CASANOVA</v>
      </c>
      <c r="G89" s="43">
        <v>0</v>
      </c>
      <c r="H89" s="43">
        <v>0</v>
      </c>
      <c r="I89" s="48" t="str">
        <f t="shared" si="10"/>
        <v>GLP</v>
      </c>
      <c r="J89" s="95" t="str">
        <f t="shared" si="11"/>
        <v>**</v>
      </c>
      <c r="K89" s="96">
        <f t="shared" si="12"/>
        <v>138.4957</v>
      </c>
      <c r="L89" s="35">
        <f>VLOOKUP(M89,[1]Data2!$A$2:$B$106,2,0)</f>
        <v>42518</v>
      </c>
      <c r="M89" s="47" t="s">
        <v>73</v>
      </c>
      <c r="N89" s="48" t="s">
        <v>305</v>
      </c>
    </row>
    <row r="90" spans="1:14" ht="20.100000000000001" customHeight="1" x14ac:dyDescent="0.25">
      <c r="A90" s="25">
        <v>20131373237</v>
      </c>
      <c r="B90" s="26">
        <v>2016</v>
      </c>
      <c r="C90" s="27">
        <v>1</v>
      </c>
      <c r="D90" s="40">
        <v>3</v>
      </c>
      <c r="E90" s="42" t="s">
        <v>275</v>
      </c>
      <c r="F90" s="30" t="str">
        <f t="shared" si="9"/>
        <v>CASANOVA ROLANDO</v>
      </c>
      <c r="G90" s="43">
        <v>0</v>
      </c>
      <c r="H90" s="43">
        <v>0</v>
      </c>
      <c r="I90" s="48" t="str">
        <f t="shared" si="10"/>
        <v>GASOHOL 90 PLUS</v>
      </c>
      <c r="J90" s="49">
        <f t="shared" si="11"/>
        <v>1076.6532017960315</v>
      </c>
      <c r="K90" s="44">
        <f t="shared" si="12"/>
        <v>746.84399999999994</v>
      </c>
      <c r="L90" s="35">
        <f>VLOOKUP(M90,[1]Data2!$A$2:$B$106,2,0)</f>
        <v>42518</v>
      </c>
      <c r="M90" s="47" t="s">
        <v>81</v>
      </c>
      <c r="N90" s="48" t="s">
        <v>297</v>
      </c>
    </row>
    <row r="91" spans="1:14" ht="38.25" x14ac:dyDescent="0.25">
      <c r="A91" s="25">
        <v>20131373237</v>
      </c>
      <c r="B91" s="26">
        <v>2016</v>
      </c>
      <c r="C91" s="27">
        <v>1</v>
      </c>
      <c r="D91" s="40">
        <v>4</v>
      </c>
      <c r="E91" s="42" t="s">
        <v>254</v>
      </c>
      <c r="F91" s="30" t="str">
        <f t="shared" si="9"/>
        <v>ROQUE CESAR</v>
      </c>
      <c r="G91" s="43">
        <v>0</v>
      </c>
      <c r="H91" s="43">
        <v>0</v>
      </c>
      <c r="I91" s="48" t="str">
        <f t="shared" si="10"/>
        <v>DB5 S-50 UV</v>
      </c>
      <c r="J91" s="71">
        <f t="shared" si="11"/>
        <v>2291</v>
      </c>
      <c r="K91" s="44">
        <f t="shared" si="12"/>
        <v>468.51097000000004</v>
      </c>
      <c r="L91" s="35">
        <f>VLOOKUP(M91,[1]Data2!$A$2:$B$106,2,0)</f>
        <v>42739</v>
      </c>
      <c r="M91" s="47" t="s">
        <v>65</v>
      </c>
      <c r="N91" s="48" t="s">
        <v>306</v>
      </c>
    </row>
    <row r="92" spans="1:14" ht="25.5" x14ac:dyDescent="0.25">
      <c r="A92" s="25">
        <v>20131373237</v>
      </c>
      <c r="B92" s="26">
        <v>2016</v>
      </c>
      <c r="C92" s="27">
        <v>1</v>
      </c>
      <c r="D92" s="40">
        <v>3</v>
      </c>
      <c r="E92" s="42" t="s">
        <v>254</v>
      </c>
      <c r="F92" s="30" t="str">
        <f t="shared" si="9"/>
        <v>BAILON ALEJANDRO</v>
      </c>
      <c r="G92" s="43">
        <v>0</v>
      </c>
      <c r="H92" s="43">
        <v>0</v>
      </c>
      <c r="I92" s="48" t="str">
        <f t="shared" si="10"/>
        <v>DB5 S-50 UV</v>
      </c>
      <c r="J92" s="71">
        <f t="shared" si="11"/>
        <v>1591</v>
      </c>
      <c r="K92" s="44">
        <f t="shared" si="12"/>
        <v>450.57723999999996</v>
      </c>
      <c r="L92" s="35">
        <f>VLOOKUP(M92,[1]Data2!$A$2:$B$106,2,0)</f>
        <v>42383</v>
      </c>
      <c r="M92" s="47" t="s">
        <v>11</v>
      </c>
      <c r="N92" s="48" t="s">
        <v>307</v>
      </c>
    </row>
    <row r="93" spans="1:14" ht="25.5" x14ac:dyDescent="0.25">
      <c r="A93" s="25">
        <v>20131373237</v>
      </c>
      <c r="B93" s="26">
        <v>2016</v>
      </c>
      <c r="C93" s="27">
        <v>1</v>
      </c>
      <c r="D93" s="40">
        <v>1</v>
      </c>
      <c r="E93" s="42" t="s">
        <v>254</v>
      </c>
      <c r="F93" s="30" t="str">
        <f t="shared" si="9"/>
        <v>INGARUCA FELIX</v>
      </c>
      <c r="G93" s="43">
        <v>0</v>
      </c>
      <c r="H93" s="43">
        <v>0</v>
      </c>
      <c r="I93" s="48" t="str">
        <f t="shared" si="10"/>
        <v>DB5 S-50 UV</v>
      </c>
      <c r="J93" s="71">
        <f t="shared" si="11"/>
        <v>1607</v>
      </c>
      <c r="K93" s="44">
        <f t="shared" si="12"/>
        <v>510.15325000000007</v>
      </c>
      <c r="L93" s="35">
        <f>VLOOKUP(M93,[1]Data2!$A$2:$B$106,2,0)</f>
        <v>42383</v>
      </c>
      <c r="M93" s="47" t="s">
        <v>7</v>
      </c>
      <c r="N93" s="48" t="s">
        <v>308</v>
      </c>
    </row>
    <row r="94" spans="1:14" ht="20.100000000000001" customHeight="1" x14ac:dyDescent="0.25">
      <c r="A94" s="25">
        <v>20131373237</v>
      </c>
      <c r="B94" s="26">
        <v>2016</v>
      </c>
      <c r="C94" s="27">
        <v>1</v>
      </c>
      <c r="D94" s="40">
        <v>3</v>
      </c>
      <c r="E94" s="42" t="s">
        <v>254</v>
      </c>
      <c r="F94" s="30" t="str">
        <f t="shared" si="9"/>
        <v>DAVILA RAUL</v>
      </c>
      <c r="G94" s="43">
        <v>0</v>
      </c>
      <c r="H94" s="43">
        <v>0</v>
      </c>
      <c r="I94" s="42" t="str">
        <f t="shared" si="10"/>
        <v>DB5 S-50 UV</v>
      </c>
      <c r="J94" s="49">
        <f t="shared" si="11"/>
        <v>822</v>
      </c>
      <c r="K94" s="50">
        <f t="shared" si="12"/>
        <v>257.08544999999998</v>
      </c>
      <c r="L94" s="35">
        <f>VLOOKUP(M94,[1]Data2!$A$2:$B$106,2,0)</f>
        <v>42695</v>
      </c>
      <c r="M94" s="47" t="s">
        <v>63</v>
      </c>
      <c r="N94" s="64" t="s">
        <v>297</v>
      </c>
    </row>
    <row r="95" spans="1:14" ht="25.5" x14ac:dyDescent="0.25">
      <c r="A95" s="25">
        <v>20131373237</v>
      </c>
      <c r="B95" s="26">
        <v>2016</v>
      </c>
      <c r="C95" s="27">
        <v>1</v>
      </c>
      <c r="D95" s="40">
        <v>3</v>
      </c>
      <c r="E95" s="42" t="s">
        <v>254</v>
      </c>
      <c r="F95" s="30" t="str">
        <f t="shared" si="9"/>
        <v>BERROSPI ALCIDES</v>
      </c>
      <c r="G95" s="43">
        <v>0</v>
      </c>
      <c r="H95" s="43">
        <v>0</v>
      </c>
      <c r="I95" s="48" t="str">
        <f t="shared" si="10"/>
        <v>DB5 S-50 UV</v>
      </c>
      <c r="J95" s="71">
        <f t="shared" si="11"/>
        <v>3228</v>
      </c>
      <c r="K95" s="97">
        <f t="shared" si="12"/>
        <v>872.12144000000012</v>
      </c>
      <c r="L95" s="35">
        <f>VLOOKUP(M95,[1]Data2!$A$2:$B$106,2,0)</f>
        <v>42695</v>
      </c>
      <c r="M95" s="47" t="s">
        <v>35</v>
      </c>
      <c r="N95" s="48" t="s">
        <v>309</v>
      </c>
    </row>
    <row r="96" spans="1:14" ht="25.5" x14ac:dyDescent="0.25">
      <c r="A96" s="25">
        <v>20131373237</v>
      </c>
      <c r="B96" s="26">
        <v>2016</v>
      </c>
      <c r="C96" s="27">
        <v>1</v>
      </c>
      <c r="D96" s="40">
        <v>4</v>
      </c>
      <c r="E96" s="42" t="s">
        <v>310</v>
      </c>
      <c r="F96" s="30" t="str">
        <f t="shared" si="9"/>
        <v>ROJAS LEONARDO</v>
      </c>
      <c r="G96" s="43">
        <v>0</v>
      </c>
      <c r="H96" s="43">
        <v>0</v>
      </c>
      <c r="I96" s="42" t="str">
        <f t="shared" si="10"/>
        <v>DB5 S-50 UV</v>
      </c>
      <c r="J96" s="71">
        <f t="shared" si="11"/>
        <v>2789</v>
      </c>
      <c r="K96" s="44">
        <f t="shared" si="12"/>
        <v>784.64262999999994</v>
      </c>
      <c r="L96" s="35">
        <f>VLOOKUP(M96,[1]Data2!$A$2:$B$106,2,0)</f>
        <v>42695</v>
      </c>
      <c r="M96" s="45" t="s">
        <v>36</v>
      </c>
      <c r="N96" s="48" t="s">
        <v>311</v>
      </c>
    </row>
    <row r="97" spans="1:14" ht="20.100000000000001" customHeight="1" x14ac:dyDescent="0.25">
      <c r="A97" s="25">
        <v>20131373237</v>
      </c>
      <c r="B97" s="26">
        <v>2016</v>
      </c>
      <c r="C97" s="27">
        <v>1</v>
      </c>
      <c r="D97" s="40">
        <v>3</v>
      </c>
      <c r="E97" s="42" t="s">
        <v>254</v>
      </c>
      <c r="F97" s="30" t="str">
        <f t="shared" si="9"/>
        <v>SANTILLAN RODULIO</v>
      </c>
      <c r="G97" s="43">
        <v>0</v>
      </c>
      <c r="H97" s="43">
        <v>0</v>
      </c>
      <c r="I97" s="48" t="str">
        <f t="shared" si="10"/>
        <v>DB5 S-50 UV</v>
      </c>
      <c r="J97" s="49">
        <f t="shared" si="11"/>
        <v>1339</v>
      </c>
      <c r="K97" s="44">
        <f t="shared" si="12"/>
        <v>485.13786000000005</v>
      </c>
      <c r="L97" s="35">
        <f>VLOOKUP(M97,[1]Data2!$A$2:$B$106,2,0)</f>
        <v>42695</v>
      </c>
      <c r="M97" s="47" t="s">
        <v>61</v>
      </c>
      <c r="N97" s="48" t="s">
        <v>297</v>
      </c>
    </row>
    <row r="98" spans="1:14" ht="25.5" x14ac:dyDescent="0.25">
      <c r="A98" s="25">
        <v>20131373237</v>
      </c>
      <c r="B98" s="26">
        <v>2016</v>
      </c>
      <c r="C98" s="27">
        <v>1</v>
      </c>
      <c r="D98" s="40">
        <v>3</v>
      </c>
      <c r="E98" s="42" t="s">
        <v>254</v>
      </c>
      <c r="F98" s="30" t="str">
        <f t="shared" si="9"/>
        <v>BAILON ALEJANDRO</v>
      </c>
      <c r="G98" s="43">
        <v>0</v>
      </c>
      <c r="H98" s="43">
        <v>0</v>
      </c>
      <c r="I98" s="48" t="str">
        <f t="shared" si="10"/>
        <v>DB5 S-50 UV</v>
      </c>
      <c r="J98" s="71">
        <f t="shared" si="11"/>
        <v>1583</v>
      </c>
      <c r="K98" s="44">
        <f t="shared" si="12"/>
        <v>463.23946000000001</v>
      </c>
      <c r="L98" s="35">
        <f>VLOOKUP(M98,[1]Data2!$A$2:$B$106,2,0)</f>
        <v>42695</v>
      </c>
      <c r="M98" s="47" t="s">
        <v>82</v>
      </c>
      <c r="N98" s="48" t="s">
        <v>312</v>
      </c>
    </row>
    <row r="99" spans="1:14" ht="38.25" x14ac:dyDescent="0.25">
      <c r="A99" s="25">
        <v>20131373237</v>
      </c>
      <c r="B99" s="26">
        <v>2016</v>
      </c>
      <c r="C99" s="27">
        <v>1</v>
      </c>
      <c r="D99" s="40">
        <v>3</v>
      </c>
      <c r="E99" s="42" t="s">
        <v>254</v>
      </c>
      <c r="F99" s="30" t="str">
        <f t="shared" ref="F99:F104" si="13">+VLOOKUP(M99,base,4,0)</f>
        <v>ESPINOZA JAIME</v>
      </c>
      <c r="G99" s="43">
        <v>0</v>
      </c>
      <c r="H99" s="43">
        <v>0</v>
      </c>
      <c r="I99" s="48" t="str">
        <f t="shared" ref="I99:I104" si="14">+VLOOKUP(M99,base,6,0)</f>
        <v>DB5 S-50 UV</v>
      </c>
      <c r="J99" s="71">
        <f t="shared" ref="J99:J104" si="15">+VLOOKUP(M99,base,2,0)</f>
        <v>1531</v>
      </c>
      <c r="K99" s="44">
        <f t="shared" si="12"/>
        <v>518.09141999999997</v>
      </c>
      <c r="L99" s="35">
        <f>VLOOKUP(M99,[1]Data2!$A$2:$B$106,2,0)</f>
        <v>42695</v>
      </c>
      <c r="M99" s="47" t="s">
        <v>4</v>
      </c>
      <c r="N99" s="48" t="s">
        <v>313</v>
      </c>
    </row>
    <row r="100" spans="1:14" ht="25.5" x14ac:dyDescent="0.25">
      <c r="A100" s="25">
        <v>20131373237</v>
      </c>
      <c r="B100" s="26">
        <v>2016</v>
      </c>
      <c r="C100" s="27">
        <v>1</v>
      </c>
      <c r="D100" s="40">
        <v>4</v>
      </c>
      <c r="E100" s="42" t="s">
        <v>254</v>
      </c>
      <c r="F100" s="30" t="str">
        <f t="shared" si="13"/>
        <v>SANCHEZ MANUEL</v>
      </c>
      <c r="G100" s="43">
        <v>0</v>
      </c>
      <c r="H100" s="43">
        <v>0</v>
      </c>
      <c r="I100" s="48" t="str">
        <f t="shared" si="14"/>
        <v>DB5 S-50 UV</v>
      </c>
      <c r="J100" s="87">
        <f t="shared" si="15"/>
        <v>2213</v>
      </c>
      <c r="K100" s="98">
        <f t="shared" si="12"/>
        <v>839.96258</v>
      </c>
      <c r="L100" s="35">
        <f>VLOOKUP(M100,[1]Data2!$A$2:$B$106,2,0)</f>
        <v>42695</v>
      </c>
      <c r="M100" s="41" t="s">
        <v>94</v>
      </c>
      <c r="N100" s="48" t="s">
        <v>296</v>
      </c>
    </row>
    <row r="101" spans="1:14" ht="20.100000000000001" customHeight="1" x14ac:dyDescent="0.25">
      <c r="A101" s="25">
        <v>20131373237</v>
      </c>
      <c r="B101" s="26">
        <v>2016</v>
      </c>
      <c r="C101" s="27">
        <v>1</v>
      </c>
      <c r="D101" s="40">
        <v>3</v>
      </c>
      <c r="E101" s="42" t="s">
        <v>254</v>
      </c>
      <c r="F101" s="30" t="str">
        <f t="shared" si="13"/>
        <v>ACOSTA WALTER</v>
      </c>
      <c r="G101" s="43">
        <v>0</v>
      </c>
      <c r="H101" s="43">
        <v>0</v>
      </c>
      <c r="I101" s="48" t="str">
        <f t="shared" si="14"/>
        <v>DB5 S-50 UV</v>
      </c>
      <c r="J101" s="71">
        <f t="shared" si="15"/>
        <v>1430</v>
      </c>
      <c r="K101" s="44">
        <f t="shared" si="12"/>
        <v>534.60352</v>
      </c>
      <c r="L101" s="35">
        <f>VLOOKUP(M101,[1]Data2!$A$2:$B$106,2,0)</f>
        <v>42695</v>
      </c>
      <c r="M101" s="47" t="s">
        <v>6</v>
      </c>
      <c r="N101" s="48" t="s">
        <v>297</v>
      </c>
    </row>
    <row r="102" spans="1:14" ht="25.5" x14ac:dyDescent="0.25">
      <c r="A102" s="25">
        <v>20131373237</v>
      </c>
      <c r="B102" s="26">
        <v>2016</v>
      </c>
      <c r="C102" s="27">
        <v>1</v>
      </c>
      <c r="D102" s="40">
        <v>3</v>
      </c>
      <c r="E102" s="42" t="s">
        <v>254</v>
      </c>
      <c r="F102" s="30" t="str">
        <f t="shared" si="13"/>
        <v>ACOSTA ENZZO</v>
      </c>
      <c r="G102" s="43">
        <v>0</v>
      </c>
      <c r="H102" s="43">
        <v>0</v>
      </c>
      <c r="I102" s="48" t="str">
        <f t="shared" si="14"/>
        <v>DB5 S-50 UV</v>
      </c>
      <c r="J102" s="71">
        <f t="shared" si="15"/>
        <v>1386</v>
      </c>
      <c r="K102" s="44">
        <f t="shared" si="12"/>
        <v>507.43360999999999</v>
      </c>
      <c r="L102" s="35">
        <f>VLOOKUP(M102,[1]Data2!$A$2:$B$106,2,0)</f>
        <v>42695</v>
      </c>
      <c r="M102" s="47" t="s">
        <v>19</v>
      </c>
      <c r="N102" s="48" t="s">
        <v>314</v>
      </c>
    </row>
    <row r="103" spans="1:14" ht="20.100000000000001" customHeight="1" x14ac:dyDescent="0.25">
      <c r="A103" s="25">
        <v>20131373237</v>
      </c>
      <c r="B103" s="26">
        <v>2016</v>
      </c>
      <c r="C103" s="27">
        <v>1</v>
      </c>
      <c r="D103" s="40">
        <v>4</v>
      </c>
      <c r="E103" s="42" t="s">
        <v>254</v>
      </c>
      <c r="F103" s="30" t="str">
        <f t="shared" si="13"/>
        <v>AGAPITO JESUS</v>
      </c>
      <c r="G103" s="43">
        <v>0</v>
      </c>
      <c r="H103" s="43">
        <v>0</v>
      </c>
      <c r="I103" s="48" t="str">
        <f t="shared" si="14"/>
        <v>GASOHOL 90 PLUS</v>
      </c>
      <c r="J103" s="49">
        <f t="shared" si="15"/>
        <v>690</v>
      </c>
      <c r="K103" s="44">
        <f t="shared" si="12"/>
        <v>550.75532999999996</v>
      </c>
      <c r="L103" s="35">
        <f>VLOOKUP(M103,[1]Data2!$A$2:$B$106,2,0)</f>
        <v>42649</v>
      </c>
      <c r="M103" s="82" t="s">
        <v>13</v>
      </c>
      <c r="N103" s="48" t="s">
        <v>297</v>
      </c>
    </row>
    <row r="104" spans="1:14" ht="20.100000000000001" customHeight="1" thickBot="1" x14ac:dyDescent="0.3">
      <c r="A104" s="69">
        <v>20131373237</v>
      </c>
      <c r="B104" s="70">
        <v>2016</v>
      </c>
      <c r="C104" s="27">
        <v>1</v>
      </c>
      <c r="D104" s="40">
        <v>4</v>
      </c>
      <c r="E104" s="42" t="s">
        <v>254</v>
      </c>
      <c r="F104" s="30" t="str">
        <f t="shared" si="13"/>
        <v>NEGLI JULIO</v>
      </c>
      <c r="G104" s="43">
        <v>0</v>
      </c>
      <c r="H104" s="43">
        <v>0</v>
      </c>
      <c r="I104" s="42" t="str">
        <f t="shared" si="14"/>
        <v>GASOHOL 90 PLUS</v>
      </c>
      <c r="J104" s="55">
        <f t="shared" si="15"/>
        <v>156</v>
      </c>
      <c r="K104" s="44">
        <f t="shared" si="12"/>
        <v>226.87155000000001</v>
      </c>
      <c r="L104" s="35">
        <f>VLOOKUP(M104,[1]Data2!$A$2:$B$106,2,0)</f>
        <v>42649</v>
      </c>
      <c r="M104" s="82" t="s">
        <v>2</v>
      </c>
      <c r="N104" s="48" t="s">
        <v>297</v>
      </c>
    </row>
    <row r="105" spans="1:14" ht="20.100000000000001" customHeight="1" thickTop="1" thickBot="1" x14ac:dyDescent="0.3">
      <c r="A105" s="99"/>
      <c r="B105" s="100"/>
      <c r="C105" s="101"/>
      <c r="D105" s="101"/>
      <c r="E105" s="102"/>
      <c r="F105" s="103"/>
      <c r="G105" s="104"/>
      <c r="H105" s="104"/>
      <c r="I105" s="105"/>
      <c r="J105" s="106"/>
      <c r="K105" s="107">
        <f>+SUM(K3:K104)</f>
        <v>43522.566209999997</v>
      </c>
      <c r="L105" s="108"/>
      <c r="M105" s="109"/>
      <c r="N105" s="110"/>
    </row>
    <row r="106" spans="1:14" ht="15" customHeight="1" thickTop="1" x14ac:dyDescent="0.25">
      <c r="A106" s="99"/>
      <c r="B106" s="111"/>
      <c r="C106" s="111"/>
      <c r="D106" s="111"/>
      <c r="E106" s="111"/>
      <c r="F106" s="111"/>
      <c r="G106" s="111"/>
      <c r="H106" s="111"/>
      <c r="I106" s="112"/>
      <c r="J106" s="113"/>
      <c r="K106" s="114"/>
      <c r="L106" s="115"/>
      <c r="M106" s="116"/>
      <c r="N106" s="111"/>
    </row>
    <row r="107" spans="1:14" x14ac:dyDescent="0.25">
      <c r="A107" s="99"/>
      <c r="K107" s="120"/>
    </row>
  </sheetData>
  <autoFilter ref="A2:N107"/>
  <mergeCells count="1">
    <mergeCell ref="A1:N1"/>
  </mergeCells>
  <printOptions horizontalCentered="1"/>
  <pageMargins left="0" right="0" top="0.74803149606299213" bottom="0.74803149606299213" header="0.31496062992125984" footer="0.31496062992125984"/>
  <pageSetup paperSize="9" scale="65" orientation="landscape" r:id="rId1"/>
  <rowBreaks count="3" manualBreakCount="3">
    <brk id="34" max="13" man="1"/>
    <brk id="58" max="13" man="1"/>
    <brk id="8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4"/>
  <sheetViews>
    <sheetView workbookViewId="0">
      <selection activeCell="B1" sqref="B1:G1"/>
    </sheetView>
  </sheetViews>
  <sheetFormatPr baseColWidth="10" defaultRowHeight="15" x14ac:dyDescent="0.25"/>
  <cols>
    <col min="2" max="2" width="28.85546875" bestFit="1" customWidth="1"/>
    <col min="3" max="3" width="35.7109375" customWidth="1"/>
    <col min="7" max="7" width="46.7109375" customWidth="1"/>
  </cols>
  <sheetData>
    <row r="1" spans="2:7" ht="26.25" x14ac:dyDescent="0.4">
      <c r="B1" s="129" t="s">
        <v>96</v>
      </c>
      <c r="C1" s="129"/>
      <c r="D1" s="129"/>
      <c r="E1" s="129"/>
      <c r="F1" s="129"/>
      <c r="G1" s="129"/>
    </row>
    <row r="2" spans="2:7" ht="15.75" thickBot="1" x14ac:dyDescent="0.3"/>
    <row r="3" spans="2:7" ht="18.75" thickBot="1" x14ac:dyDescent="0.3">
      <c r="B3" s="132" t="s">
        <v>238</v>
      </c>
      <c r="C3" s="133"/>
      <c r="D3" s="133"/>
      <c r="E3" s="133"/>
      <c r="F3" s="133"/>
      <c r="G3" s="134"/>
    </row>
    <row r="5" spans="2:7" x14ac:dyDescent="0.25">
      <c r="B5" s="135" t="s">
        <v>97</v>
      </c>
      <c r="C5" s="135" t="s">
        <v>98</v>
      </c>
      <c r="D5" s="135" t="s">
        <v>99</v>
      </c>
      <c r="E5" s="130" t="s">
        <v>100</v>
      </c>
      <c r="F5" s="130" t="s">
        <v>101</v>
      </c>
      <c r="G5" s="136" t="s">
        <v>102</v>
      </c>
    </row>
    <row r="6" spans="2:7" ht="24" customHeight="1" x14ac:dyDescent="0.25">
      <c r="B6" s="135"/>
      <c r="C6" s="135"/>
      <c r="D6" s="135"/>
      <c r="E6" s="131"/>
      <c r="F6" s="131"/>
      <c r="G6" s="136"/>
    </row>
    <row r="7" spans="2:7" ht="22.5" customHeight="1" x14ac:dyDescent="0.25">
      <c r="B7" s="127" t="s">
        <v>77</v>
      </c>
      <c r="C7" s="127" t="str">
        <f>+VLOOKUP(D7,Data3!$A$2:$E$104,5,0)</f>
        <v>ANIBAL VELASQUEZ VALDIVIA</v>
      </c>
      <c r="D7" s="5" t="s">
        <v>52</v>
      </c>
      <c r="E7" s="6">
        <v>1122.8970400000001</v>
      </c>
      <c r="F7" s="7"/>
      <c r="G7" s="13" t="s">
        <v>189</v>
      </c>
    </row>
    <row r="8" spans="2:7" ht="22.5" customHeight="1" x14ac:dyDescent="0.25">
      <c r="B8" s="127"/>
      <c r="C8" s="127"/>
      <c r="D8" s="5" t="s">
        <v>87</v>
      </c>
      <c r="E8" s="6">
        <v>1620.92678</v>
      </c>
      <c r="F8" s="7"/>
      <c r="G8" s="13" t="s">
        <v>189</v>
      </c>
    </row>
    <row r="9" spans="2:7" ht="51.75" customHeight="1" x14ac:dyDescent="0.25">
      <c r="B9" s="127"/>
      <c r="C9" s="4" t="str">
        <f>+VLOOKUP(D9,Data3!$A$2:$E$104,5,0)</f>
        <v>Resguardo del Despacho Ministerial</v>
      </c>
      <c r="D9" s="5" t="s">
        <v>20</v>
      </c>
      <c r="E9" s="6">
        <v>654.22352999999998</v>
      </c>
      <c r="F9" s="8"/>
      <c r="G9" s="13" t="s">
        <v>315</v>
      </c>
    </row>
    <row r="10" spans="2:7" ht="24" customHeight="1" x14ac:dyDescent="0.25">
      <c r="B10" s="127" t="s">
        <v>104</v>
      </c>
      <c r="C10" s="128" t="str">
        <f>+VLOOKUP(D10,Data3!$A$2:$E$104,5,0)</f>
        <v>PERCY LUIS MINAYA LEON</v>
      </c>
      <c r="D10" s="5" t="s">
        <v>41</v>
      </c>
      <c r="E10" s="6">
        <v>371.52224999999999</v>
      </c>
      <c r="F10" s="7"/>
      <c r="G10" s="13" t="s">
        <v>236</v>
      </c>
    </row>
    <row r="11" spans="2:7" ht="31.5" customHeight="1" x14ac:dyDescent="0.25">
      <c r="B11" s="127"/>
      <c r="C11" s="128"/>
      <c r="D11" s="5" t="s">
        <v>85</v>
      </c>
      <c r="E11" s="21">
        <v>0</v>
      </c>
      <c r="F11" s="7"/>
      <c r="G11" s="124" t="s">
        <v>237</v>
      </c>
    </row>
    <row r="12" spans="2:7" ht="31.5" customHeight="1" x14ac:dyDescent="0.25">
      <c r="B12" s="127"/>
      <c r="C12" s="2" t="str">
        <f>+VLOOKUP(D12,Data3!$A$2:$E$104,5,0)</f>
        <v>PEDRO FIDEL GRILLO ROJAS</v>
      </c>
      <c r="D12" s="5" t="s">
        <v>86</v>
      </c>
      <c r="E12" s="6">
        <v>310.45902000000001</v>
      </c>
      <c r="F12" s="9"/>
      <c r="G12" s="14" t="s">
        <v>163</v>
      </c>
    </row>
    <row r="13" spans="2:7" ht="31.5" customHeight="1" thickBot="1" x14ac:dyDescent="0.3">
      <c r="B13" s="1" t="s">
        <v>105</v>
      </c>
      <c r="C13" s="1" t="str">
        <f>+VLOOKUP(D13,Data3!$A$2:$E$104,5,0)</f>
        <v>SILVIA YNES RUIZ ZARATE</v>
      </c>
      <c r="D13" s="10" t="s">
        <v>25</v>
      </c>
      <c r="E13" s="11">
        <v>754.07245000000012</v>
      </c>
      <c r="F13" s="12"/>
      <c r="G13" s="15" t="s">
        <v>188</v>
      </c>
    </row>
    <row r="14" spans="2:7" ht="16.5" thickBot="1" x14ac:dyDescent="0.3">
      <c r="B14" s="126" t="s">
        <v>106</v>
      </c>
      <c r="C14" s="126"/>
      <c r="D14" s="126"/>
      <c r="E14" s="16">
        <f>+SUM(E7:E13)</f>
        <v>4834.1010700000006</v>
      </c>
      <c r="F14" s="17">
        <f>SUM(F7:F13)</f>
        <v>0</v>
      </c>
      <c r="G14" s="18"/>
    </row>
  </sheetData>
  <mergeCells count="13">
    <mergeCell ref="B14:D14"/>
    <mergeCell ref="B10:B12"/>
    <mergeCell ref="C10:C11"/>
    <mergeCell ref="B1:G1"/>
    <mergeCell ref="E5:E6"/>
    <mergeCell ref="F5:F6"/>
    <mergeCell ref="B7:B9"/>
    <mergeCell ref="C7:C8"/>
    <mergeCell ref="B3:G3"/>
    <mergeCell ref="B5:B6"/>
    <mergeCell ref="C5:C6"/>
    <mergeCell ref="D5:D6"/>
    <mergeCell ref="G5:G6"/>
  </mergeCells>
  <printOptions horizontalCentered="1"/>
  <pageMargins left="0.59499999999999997" right="0" top="0.74803149606299213" bottom="0.74803149606299213" header="0.31496062992125984" footer="0.31496062992125984"/>
  <pageSetup paperSize="9" scale="7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B7" sqref="B7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</cols>
  <sheetData>
    <row r="1" spans="1:6" x14ac:dyDescent="0.25">
      <c r="A1" t="s">
        <v>121</v>
      </c>
      <c r="B1" t="s">
        <v>122</v>
      </c>
      <c r="C1" t="s">
        <v>123</v>
      </c>
      <c r="D1" t="s">
        <v>169</v>
      </c>
      <c r="E1" t="s">
        <v>97</v>
      </c>
      <c r="F1" t="s">
        <v>183</v>
      </c>
    </row>
    <row r="2" spans="1:6" x14ac:dyDescent="0.25">
      <c r="A2" t="s">
        <v>34</v>
      </c>
      <c r="B2" s="19">
        <v>669</v>
      </c>
      <c r="C2" s="20">
        <v>391.41624000000002</v>
      </c>
      <c r="D2" t="s">
        <v>198</v>
      </c>
      <c r="E2" t="s">
        <v>88</v>
      </c>
      <c r="F2" t="s">
        <v>3</v>
      </c>
    </row>
    <row r="3" spans="1:6" x14ac:dyDescent="0.25">
      <c r="A3" t="s">
        <v>110</v>
      </c>
      <c r="B3" s="19">
        <v>216</v>
      </c>
      <c r="C3" s="20">
        <v>277.94970000000001</v>
      </c>
      <c r="D3" t="s">
        <v>222</v>
      </c>
      <c r="E3" t="s">
        <v>88</v>
      </c>
      <c r="F3" t="s">
        <v>182</v>
      </c>
    </row>
    <row r="4" spans="1:6" x14ac:dyDescent="0.25">
      <c r="A4" t="s">
        <v>84</v>
      </c>
      <c r="B4" s="19">
        <v>211</v>
      </c>
      <c r="C4" s="20">
        <v>112.15866</v>
      </c>
      <c r="D4" t="s">
        <v>198</v>
      </c>
      <c r="E4" t="s">
        <v>88</v>
      </c>
      <c r="F4" t="s">
        <v>3</v>
      </c>
    </row>
    <row r="5" spans="1:6" x14ac:dyDescent="0.25">
      <c r="A5" t="s">
        <v>43</v>
      </c>
      <c r="B5" s="19">
        <v>727</v>
      </c>
      <c r="C5" s="20">
        <v>369.69444000000004</v>
      </c>
      <c r="D5" t="s">
        <v>223</v>
      </c>
      <c r="E5" t="s">
        <v>170</v>
      </c>
      <c r="F5" t="s">
        <v>3</v>
      </c>
    </row>
    <row r="6" spans="1:6" x14ac:dyDescent="0.25">
      <c r="A6" t="s">
        <v>24</v>
      </c>
      <c r="B6" s="19">
        <v>870</v>
      </c>
      <c r="C6" s="20">
        <v>349.93290000000002</v>
      </c>
      <c r="D6" t="s">
        <v>195</v>
      </c>
      <c r="E6" t="s">
        <v>170</v>
      </c>
      <c r="F6" t="s">
        <v>3</v>
      </c>
    </row>
    <row r="7" spans="1:6" x14ac:dyDescent="0.25">
      <c r="A7" t="s">
        <v>71</v>
      </c>
      <c r="B7" s="19" t="s">
        <v>172</v>
      </c>
      <c r="C7" s="20">
        <v>310.58647999999999</v>
      </c>
      <c r="D7" t="s">
        <v>206</v>
      </c>
      <c r="E7" t="s">
        <v>170</v>
      </c>
      <c r="F7" t="s">
        <v>182</v>
      </c>
    </row>
    <row r="8" spans="1:6" x14ac:dyDescent="0.25">
      <c r="A8" t="s">
        <v>56</v>
      </c>
      <c r="B8" s="19">
        <v>523</v>
      </c>
      <c r="C8" s="20">
        <v>264.89999999999998</v>
      </c>
      <c r="D8" t="s">
        <v>191</v>
      </c>
      <c r="E8" t="s">
        <v>76</v>
      </c>
      <c r="F8" t="s">
        <v>3</v>
      </c>
    </row>
    <row r="9" spans="1:6" x14ac:dyDescent="0.25">
      <c r="A9" t="s">
        <v>26</v>
      </c>
      <c r="B9" s="19">
        <v>1101</v>
      </c>
      <c r="C9" s="20">
        <v>441.5</v>
      </c>
      <c r="D9" t="s">
        <v>196</v>
      </c>
      <c r="E9" t="s">
        <v>76</v>
      </c>
      <c r="F9" t="s">
        <v>3</v>
      </c>
    </row>
    <row r="10" spans="1:6" x14ac:dyDescent="0.25">
      <c r="A10" t="s">
        <v>30</v>
      </c>
      <c r="B10" s="19">
        <v>538</v>
      </c>
      <c r="C10" s="20">
        <v>264.89999999999998</v>
      </c>
      <c r="D10" t="s">
        <v>224</v>
      </c>
      <c r="E10" t="s">
        <v>76</v>
      </c>
      <c r="F10" t="s">
        <v>3</v>
      </c>
    </row>
    <row r="11" spans="1:6" x14ac:dyDescent="0.25">
      <c r="A11" t="s">
        <v>89</v>
      </c>
      <c r="B11" s="19">
        <v>1134</v>
      </c>
      <c r="C11" s="20">
        <v>426.40953000000002</v>
      </c>
      <c r="D11" t="s">
        <v>199</v>
      </c>
      <c r="E11" t="s">
        <v>76</v>
      </c>
      <c r="F11" t="s">
        <v>3</v>
      </c>
    </row>
    <row r="12" spans="1:6" x14ac:dyDescent="0.25">
      <c r="A12" t="s">
        <v>39</v>
      </c>
      <c r="B12" s="19">
        <v>569</v>
      </c>
      <c r="C12" s="20">
        <v>301.83564999999999</v>
      </c>
      <c r="D12" t="s">
        <v>146</v>
      </c>
      <c r="E12" t="s">
        <v>79</v>
      </c>
      <c r="F12" t="s">
        <v>1</v>
      </c>
    </row>
    <row r="13" spans="1:6" x14ac:dyDescent="0.25">
      <c r="A13" t="s">
        <v>69</v>
      </c>
      <c r="B13" s="19">
        <v>704</v>
      </c>
      <c r="C13" s="20">
        <v>418.19763</v>
      </c>
      <c r="D13" t="s">
        <v>200</v>
      </c>
      <c r="E13" t="s">
        <v>79</v>
      </c>
      <c r="F13" t="s">
        <v>3</v>
      </c>
    </row>
    <row r="14" spans="1:6" x14ac:dyDescent="0.25">
      <c r="A14" t="s">
        <v>9</v>
      </c>
      <c r="B14" s="19">
        <v>980</v>
      </c>
      <c r="C14" s="20">
        <v>501.44686999999999</v>
      </c>
      <c r="D14" t="s">
        <v>124</v>
      </c>
      <c r="E14" t="s">
        <v>79</v>
      </c>
      <c r="F14" t="s">
        <v>3</v>
      </c>
    </row>
    <row r="15" spans="1:6" x14ac:dyDescent="0.25">
      <c r="A15" t="s">
        <v>70</v>
      </c>
      <c r="B15" s="19">
        <v>778</v>
      </c>
      <c r="C15" s="20">
        <v>411.56630000000001</v>
      </c>
      <c r="D15" t="s">
        <v>64</v>
      </c>
      <c r="E15" t="s">
        <v>79</v>
      </c>
      <c r="F15" t="s">
        <v>3</v>
      </c>
    </row>
    <row r="16" spans="1:6" x14ac:dyDescent="0.25">
      <c r="A16" t="s">
        <v>17</v>
      </c>
      <c r="B16" s="19">
        <v>667</v>
      </c>
      <c r="C16" s="20">
        <v>344.45715000000001</v>
      </c>
      <c r="D16" t="s">
        <v>155</v>
      </c>
      <c r="E16" t="s">
        <v>79</v>
      </c>
      <c r="F16" t="s">
        <v>0</v>
      </c>
    </row>
    <row r="17" spans="1:6" x14ac:dyDescent="0.25">
      <c r="A17" t="s">
        <v>107</v>
      </c>
      <c r="B17" s="19">
        <v>116</v>
      </c>
      <c r="C17" s="20">
        <v>90.860699999999994</v>
      </c>
      <c r="D17" t="s">
        <v>125</v>
      </c>
      <c r="E17" t="s">
        <v>79</v>
      </c>
      <c r="F17" t="s">
        <v>3</v>
      </c>
    </row>
    <row r="18" spans="1:6" x14ac:dyDescent="0.25">
      <c r="A18" t="s">
        <v>40</v>
      </c>
      <c r="B18" s="19">
        <v>809</v>
      </c>
      <c r="C18" s="20">
        <v>490.03850999999997</v>
      </c>
      <c r="D18" t="s">
        <v>129</v>
      </c>
      <c r="E18" t="s">
        <v>79</v>
      </c>
      <c r="F18" t="s">
        <v>3</v>
      </c>
    </row>
    <row r="19" spans="1:6" x14ac:dyDescent="0.25">
      <c r="A19" t="s">
        <v>32</v>
      </c>
      <c r="B19" s="19">
        <v>950</v>
      </c>
      <c r="C19" s="20">
        <v>428.00775999999996</v>
      </c>
      <c r="D19" t="s">
        <v>130</v>
      </c>
      <c r="E19" t="s">
        <v>79</v>
      </c>
      <c r="F19" t="s">
        <v>3</v>
      </c>
    </row>
    <row r="20" spans="1:6" x14ac:dyDescent="0.25">
      <c r="A20" t="s">
        <v>21</v>
      </c>
      <c r="B20" s="19">
        <v>775</v>
      </c>
      <c r="C20" s="20">
        <v>406.48905000000002</v>
      </c>
      <c r="D20" t="s">
        <v>201</v>
      </c>
      <c r="E20" t="s">
        <v>79</v>
      </c>
      <c r="F20" t="s">
        <v>3</v>
      </c>
    </row>
    <row r="21" spans="1:6" x14ac:dyDescent="0.25">
      <c r="A21" t="s">
        <v>37</v>
      </c>
      <c r="B21" s="19">
        <v>842</v>
      </c>
      <c r="C21" s="20">
        <v>279.48716000000002</v>
      </c>
      <c r="D21" t="s">
        <v>225</v>
      </c>
      <c r="E21" t="s">
        <v>79</v>
      </c>
      <c r="F21" t="s">
        <v>3</v>
      </c>
    </row>
    <row r="22" spans="1:6" x14ac:dyDescent="0.25">
      <c r="A22" t="s">
        <v>116</v>
      </c>
      <c r="B22" s="19">
        <v>1512.7862626132578</v>
      </c>
      <c r="C22" s="20">
        <v>1769.4872899999998</v>
      </c>
      <c r="D22" t="s">
        <v>160</v>
      </c>
      <c r="E22" t="s">
        <v>79</v>
      </c>
      <c r="F22" t="s">
        <v>0</v>
      </c>
    </row>
    <row r="23" spans="1:6" x14ac:dyDescent="0.25">
      <c r="A23" t="s">
        <v>48</v>
      </c>
      <c r="B23" s="19">
        <v>580</v>
      </c>
      <c r="C23" s="20">
        <v>285.01473999999996</v>
      </c>
      <c r="D23" t="s">
        <v>145</v>
      </c>
      <c r="E23" t="s">
        <v>79</v>
      </c>
      <c r="F23" t="s">
        <v>3</v>
      </c>
    </row>
    <row r="24" spans="1:6" x14ac:dyDescent="0.25">
      <c r="A24" t="s">
        <v>5</v>
      </c>
      <c r="B24" s="19">
        <v>418.43024285047557</v>
      </c>
      <c r="C24" s="20">
        <v>574.60006999999996</v>
      </c>
      <c r="D24" t="s">
        <v>226</v>
      </c>
      <c r="E24" t="s">
        <v>79</v>
      </c>
      <c r="F24" t="s">
        <v>0</v>
      </c>
    </row>
    <row r="25" spans="1:6" x14ac:dyDescent="0.25">
      <c r="A25" t="s">
        <v>47</v>
      </c>
      <c r="B25" s="19">
        <v>1011</v>
      </c>
      <c r="C25" s="20">
        <v>373.80038999999999</v>
      </c>
      <c r="D25" t="s">
        <v>202</v>
      </c>
      <c r="E25" t="s">
        <v>75</v>
      </c>
      <c r="F25" t="s">
        <v>3</v>
      </c>
    </row>
    <row r="26" spans="1:6" x14ac:dyDescent="0.25">
      <c r="A26" t="s">
        <v>27</v>
      </c>
      <c r="B26" s="19">
        <v>667</v>
      </c>
      <c r="C26" s="20">
        <v>156.11500000000001</v>
      </c>
      <c r="D26" t="s">
        <v>165</v>
      </c>
      <c r="E26" t="s">
        <v>75</v>
      </c>
      <c r="F26" t="s">
        <v>182</v>
      </c>
    </row>
    <row r="27" spans="1:6" x14ac:dyDescent="0.25">
      <c r="A27" t="s">
        <v>66</v>
      </c>
      <c r="B27" s="19">
        <v>1092</v>
      </c>
      <c r="C27" s="20">
        <v>294.24642000000006</v>
      </c>
      <c r="D27" t="s">
        <v>166</v>
      </c>
      <c r="E27" t="s">
        <v>75</v>
      </c>
      <c r="F27" t="s">
        <v>182</v>
      </c>
    </row>
    <row r="28" spans="1:6" x14ac:dyDescent="0.25">
      <c r="A28" t="s">
        <v>59</v>
      </c>
      <c r="B28" s="19">
        <v>2081.5</v>
      </c>
      <c r="C28" s="20">
        <v>557.85105999999996</v>
      </c>
      <c r="D28" t="s">
        <v>115</v>
      </c>
      <c r="E28" t="s">
        <v>75</v>
      </c>
      <c r="F28" t="s">
        <v>182</v>
      </c>
    </row>
    <row r="29" spans="1:6" x14ac:dyDescent="0.25">
      <c r="A29" t="s">
        <v>111</v>
      </c>
      <c r="B29" s="19">
        <v>313</v>
      </c>
      <c r="C29" s="20">
        <v>242.65722999999997</v>
      </c>
      <c r="D29" t="s">
        <v>203</v>
      </c>
      <c r="E29" t="s">
        <v>75</v>
      </c>
      <c r="F29" t="s">
        <v>3</v>
      </c>
    </row>
    <row r="30" spans="1:6" x14ac:dyDescent="0.25">
      <c r="A30" t="s">
        <v>29</v>
      </c>
      <c r="B30" s="19">
        <v>644</v>
      </c>
      <c r="C30" s="20">
        <v>391.29384000000005</v>
      </c>
      <c r="D30" t="s">
        <v>158</v>
      </c>
      <c r="E30" t="s">
        <v>75</v>
      </c>
      <c r="F30" t="s">
        <v>0</v>
      </c>
    </row>
    <row r="31" spans="1:6" x14ac:dyDescent="0.25">
      <c r="A31" t="s">
        <v>46</v>
      </c>
      <c r="B31" s="19">
        <v>1401</v>
      </c>
      <c r="C31" s="20">
        <v>488.74933000000004</v>
      </c>
      <c r="D31" t="s">
        <v>204</v>
      </c>
      <c r="E31" t="s">
        <v>75</v>
      </c>
      <c r="F31" t="s">
        <v>3</v>
      </c>
    </row>
    <row r="32" spans="1:6" x14ac:dyDescent="0.25">
      <c r="A32" t="s">
        <v>49</v>
      </c>
      <c r="B32" s="19">
        <v>974</v>
      </c>
      <c r="C32" s="20">
        <v>379.75180999999998</v>
      </c>
      <c r="D32" t="s">
        <v>131</v>
      </c>
      <c r="E32" t="s">
        <v>75</v>
      </c>
      <c r="F32" t="s">
        <v>3</v>
      </c>
    </row>
    <row r="33" spans="1:6" x14ac:dyDescent="0.25">
      <c r="A33" t="s">
        <v>54</v>
      </c>
      <c r="B33" s="19">
        <v>1762</v>
      </c>
      <c r="C33" s="20">
        <v>197.88029999999998</v>
      </c>
      <c r="D33" t="s">
        <v>158</v>
      </c>
      <c r="E33" t="s">
        <v>75</v>
      </c>
      <c r="F33" t="s">
        <v>3</v>
      </c>
    </row>
    <row r="34" spans="1:6" x14ac:dyDescent="0.25">
      <c r="A34" t="s">
        <v>60</v>
      </c>
      <c r="B34" s="19">
        <v>539</v>
      </c>
      <c r="C34" s="20">
        <v>281.46508</v>
      </c>
      <c r="D34" t="s">
        <v>135</v>
      </c>
      <c r="E34" t="s">
        <v>75</v>
      </c>
      <c r="F34" t="s">
        <v>3</v>
      </c>
    </row>
    <row r="35" spans="1:6" x14ac:dyDescent="0.25">
      <c r="A35" t="s">
        <v>8</v>
      </c>
      <c r="B35" s="19">
        <v>358</v>
      </c>
      <c r="C35" s="20">
        <v>129.03279000000001</v>
      </c>
      <c r="D35" t="s">
        <v>194</v>
      </c>
      <c r="E35" t="s">
        <v>75</v>
      </c>
      <c r="F35" t="s">
        <v>3</v>
      </c>
    </row>
    <row r="36" spans="1:6" x14ac:dyDescent="0.25">
      <c r="A36" t="s">
        <v>22</v>
      </c>
      <c r="B36" s="19">
        <v>726</v>
      </c>
      <c r="C36" s="20">
        <v>565.76277000000005</v>
      </c>
      <c r="D36" t="s">
        <v>192</v>
      </c>
      <c r="E36" t="s">
        <v>78</v>
      </c>
      <c r="F36" t="s">
        <v>0</v>
      </c>
    </row>
    <row r="37" spans="1:6" x14ac:dyDescent="0.25">
      <c r="A37" t="s">
        <v>28</v>
      </c>
      <c r="B37" s="19">
        <v>661</v>
      </c>
      <c r="C37" s="20">
        <v>353.2</v>
      </c>
      <c r="D37" t="s">
        <v>205</v>
      </c>
      <c r="E37" t="s">
        <v>78</v>
      </c>
      <c r="F37" t="s">
        <v>3</v>
      </c>
    </row>
    <row r="38" spans="1:6" x14ac:dyDescent="0.25">
      <c r="A38" t="s">
        <v>57</v>
      </c>
      <c r="B38" s="19">
        <v>304</v>
      </c>
      <c r="C38" s="20">
        <v>234.72789</v>
      </c>
      <c r="D38" t="s">
        <v>192</v>
      </c>
      <c r="E38" t="s">
        <v>78</v>
      </c>
      <c r="F38" t="s">
        <v>3</v>
      </c>
    </row>
    <row r="39" spans="1:6" x14ac:dyDescent="0.25">
      <c r="A39" t="s">
        <v>90</v>
      </c>
      <c r="B39" s="19">
        <v>831</v>
      </c>
      <c r="C39" s="20">
        <v>412.89080000000001</v>
      </c>
      <c r="D39" t="s">
        <v>227</v>
      </c>
      <c r="E39" t="s">
        <v>74</v>
      </c>
      <c r="F39" t="s">
        <v>3</v>
      </c>
    </row>
    <row r="40" spans="1:6" x14ac:dyDescent="0.25">
      <c r="A40" t="s">
        <v>62</v>
      </c>
      <c r="B40" s="19">
        <v>91</v>
      </c>
      <c r="C40" s="20">
        <v>41.784800000000004</v>
      </c>
      <c r="D40" t="s">
        <v>136</v>
      </c>
      <c r="E40" t="s">
        <v>74</v>
      </c>
      <c r="F40" t="s">
        <v>182</v>
      </c>
    </row>
    <row r="41" spans="1:6" x14ac:dyDescent="0.25">
      <c r="A41" t="s">
        <v>91</v>
      </c>
      <c r="B41" s="19">
        <v>1502</v>
      </c>
      <c r="C41" s="20">
        <v>945.05263000000002</v>
      </c>
      <c r="D41" t="s">
        <v>156</v>
      </c>
      <c r="E41" t="s">
        <v>74</v>
      </c>
      <c r="F41" t="s">
        <v>0</v>
      </c>
    </row>
    <row r="42" spans="1:6" x14ac:dyDescent="0.25">
      <c r="A42" t="s">
        <v>44</v>
      </c>
      <c r="B42" s="19">
        <v>860</v>
      </c>
      <c r="C42" s="20">
        <v>536.73647000000005</v>
      </c>
      <c r="D42" t="s">
        <v>147</v>
      </c>
      <c r="E42" t="s">
        <v>74</v>
      </c>
      <c r="F42" t="s">
        <v>1</v>
      </c>
    </row>
    <row r="43" spans="1:6" x14ac:dyDescent="0.25">
      <c r="A43" t="s">
        <v>108</v>
      </c>
      <c r="B43" s="19" t="s">
        <v>172</v>
      </c>
      <c r="C43" s="20">
        <v>655.44039000000009</v>
      </c>
      <c r="D43" t="s">
        <v>206</v>
      </c>
      <c r="E43" t="s">
        <v>74</v>
      </c>
      <c r="F43" t="s">
        <v>0</v>
      </c>
    </row>
    <row r="44" spans="1:6" x14ac:dyDescent="0.25">
      <c r="A44" t="s">
        <v>92</v>
      </c>
      <c r="B44" s="19">
        <v>1331</v>
      </c>
      <c r="C44" s="20">
        <v>1147.2451599999999</v>
      </c>
      <c r="D44" t="s">
        <v>148</v>
      </c>
      <c r="E44" t="s">
        <v>74</v>
      </c>
      <c r="F44" t="s">
        <v>1</v>
      </c>
    </row>
    <row r="45" spans="1:6" x14ac:dyDescent="0.25">
      <c r="A45" t="s">
        <v>14</v>
      </c>
      <c r="B45" s="19">
        <v>620.04054054053267</v>
      </c>
      <c r="C45" s="20">
        <v>378.15700000000004</v>
      </c>
      <c r="D45" t="s">
        <v>144</v>
      </c>
      <c r="E45" t="s">
        <v>74</v>
      </c>
      <c r="F45" t="s">
        <v>182</v>
      </c>
    </row>
    <row r="46" spans="1:6" x14ac:dyDescent="0.25">
      <c r="A46" t="s">
        <v>38</v>
      </c>
      <c r="B46" s="19">
        <v>990</v>
      </c>
      <c r="C46" s="20">
        <v>996.99680000000001</v>
      </c>
      <c r="D46" t="s">
        <v>190</v>
      </c>
      <c r="E46" t="s">
        <v>74</v>
      </c>
      <c r="F46" t="s">
        <v>1</v>
      </c>
    </row>
    <row r="47" spans="1:6" x14ac:dyDescent="0.25">
      <c r="A47" t="s">
        <v>109</v>
      </c>
      <c r="B47" s="19">
        <v>749</v>
      </c>
      <c r="C47" s="20">
        <v>419.05200000000002</v>
      </c>
      <c r="D47" t="s">
        <v>187</v>
      </c>
      <c r="E47" t="s">
        <v>74</v>
      </c>
      <c r="F47" t="s">
        <v>182</v>
      </c>
    </row>
    <row r="48" spans="1:6" x14ac:dyDescent="0.25">
      <c r="A48" t="s">
        <v>23</v>
      </c>
      <c r="B48" s="19">
        <v>726.5</v>
      </c>
      <c r="C48" s="20">
        <v>469.20817999999997</v>
      </c>
      <c r="D48" t="s">
        <v>167</v>
      </c>
      <c r="E48" t="s">
        <v>74</v>
      </c>
      <c r="F48" t="s">
        <v>182</v>
      </c>
    </row>
    <row r="49" spans="1:6" x14ac:dyDescent="0.25">
      <c r="A49" t="s">
        <v>58</v>
      </c>
      <c r="B49" s="19">
        <v>108</v>
      </c>
      <c r="C49" s="20">
        <v>326.70999999999998</v>
      </c>
      <c r="D49" t="s">
        <v>126</v>
      </c>
      <c r="E49" t="s">
        <v>74</v>
      </c>
      <c r="F49" t="s">
        <v>3</v>
      </c>
    </row>
    <row r="50" spans="1:6" x14ac:dyDescent="0.25">
      <c r="A50" t="s">
        <v>55</v>
      </c>
      <c r="B50" s="19">
        <v>80</v>
      </c>
      <c r="C50" s="20">
        <v>17.4192</v>
      </c>
      <c r="D50" t="s">
        <v>228</v>
      </c>
      <c r="E50" t="s">
        <v>74</v>
      </c>
      <c r="F50" t="s">
        <v>182</v>
      </c>
    </row>
    <row r="51" spans="1:6" x14ac:dyDescent="0.25">
      <c r="A51" t="s">
        <v>112</v>
      </c>
      <c r="B51" s="19">
        <v>290.5</v>
      </c>
      <c r="C51" s="20">
        <v>291.00147999999996</v>
      </c>
      <c r="D51" t="s">
        <v>168</v>
      </c>
      <c r="E51" t="s">
        <v>74</v>
      </c>
      <c r="F51" t="s">
        <v>182</v>
      </c>
    </row>
    <row r="52" spans="1:6" x14ac:dyDescent="0.25">
      <c r="A52" t="s">
        <v>95</v>
      </c>
      <c r="B52" s="19">
        <v>770</v>
      </c>
      <c r="C52" s="20">
        <v>423.99011000000002</v>
      </c>
      <c r="D52" t="s">
        <v>127</v>
      </c>
      <c r="E52" t="s">
        <v>74</v>
      </c>
      <c r="F52" t="s">
        <v>3</v>
      </c>
    </row>
    <row r="53" spans="1:6" x14ac:dyDescent="0.25">
      <c r="A53" t="s">
        <v>113</v>
      </c>
      <c r="B53" s="19">
        <v>1353</v>
      </c>
      <c r="C53" s="20">
        <v>615.99901</v>
      </c>
      <c r="D53" t="s">
        <v>150</v>
      </c>
      <c r="E53" t="s">
        <v>74</v>
      </c>
      <c r="F53" t="s">
        <v>1</v>
      </c>
    </row>
    <row r="54" spans="1:6" x14ac:dyDescent="0.25">
      <c r="A54" t="s">
        <v>50</v>
      </c>
      <c r="B54" s="19">
        <v>1841</v>
      </c>
      <c r="C54" s="20">
        <v>589.94996000000003</v>
      </c>
      <c r="D54" t="s">
        <v>137</v>
      </c>
      <c r="E54" t="s">
        <v>74</v>
      </c>
      <c r="F54" t="s">
        <v>3</v>
      </c>
    </row>
    <row r="55" spans="1:6" x14ac:dyDescent="0.25">
      <c r="A55" t="s">
        <v>80</v>
      </c>
      <c r="B55" s="19">
        <v>30</v>
      </c>
      <c r="C55" s="20">
        <v>57.699999999999996</v>
      </c>
      <c r="D55" t="s">
        <v>153</v>
      </c>
      <c r="E55" t="s">
        <v>74</v>
      </c>
      <c r="F55" t="s">
        <v>1</v>
      </c>
    </row>
    <row r="56" spans="1:6" x14ac:dyDescent="0.25">
      <c r="A56" t="s">
        <v>81</v>
      </c>
      <c r="B56" s="19">
        <v>989.74845905016332</v>
      </c>
      <c r="C56" s="20">
        <v>602.79006000000004</v>
      </c>
      <c r="D56" t="s">
        <v>152</v>
      </c>
      <c r="E56" t="s">
        <v>74</v>
      </c>
      <c r="F56" t="s">
        <v>1</v>
      </c>
    </row>
    <row r="57" spans="1:6" x14ac:dyDescent="0.25">
      <c r="A57" t="s">
        <v>65</v>
      </c>
      <c r="B57" s="19">
        <v>1305</v>
      </c>
      <c r="C57" s="20">
        <v>558.29440999999997</v>
      </c>
      <c r="D57" t="s">
        <v>126</v>
      </c>
      <c r="E57" t="s">
        <v>74</v>
      </c>
      <c r="F57" t="s">
        <v>3</v>
      </c>
    </row>
    <row r="58" spans="1:6" x14ac:dyDescent="0.25">
      <c r="A58" t="s">
        <v>11</v>
      </c>
      <c r="B58" s="19">
        <v>2703</v>
      </c>
      <c r="C58" s="20">
        <v>638.25005999999996</v>
      </c>
      <c r="D58" t="s">
        <v>133</v>
      </c>
      <c r="E58" t="s">
        <v>74</v>
      </c>
      <c r="F58" t="s">
        <v>3</v>
      </c>
    </row>
    <row r="59" spans="1:6" x14ac:dyDescent="0.25">
      <c r="A59" t="s">
        <v>7</v>
      </c>
      <c r="B59" s="19">
        <v>2625</v>
      </c>
      <c r="C59" s="20">
        <v>882.93819000000008</v>
      </c>
      <c r="D59" t="s">
        <v>134</v>
      </c>
      <c r="E59" t="s">
        <v>74</v>
      </c>
      <c r="F59" t="s">
        <v>3</v>
      </c>
    </row>
    <row r="60" spans="1:6" x14ac:dyDescent="0.25">
      <c r="A60" t="s">
        <v>63</v>
      </c>
      <c r="B60" s="19">
        <v>833</v>
      </c>
      <c r="C60" s="20">
        <v>352.43179000000003</v>
      </c>
      <c r="D60" t="s">
        <v>150</v>
      </c>
      <c r="E60" t="s">
        <v>74</v>
      </c>
      <c r="F60" t="s">
        <v>3</v>
      </c>
    </row>
    <row r="61" spans="1:6" x14ac:dyDescent="0.25">
      <c r="A61" t="s">
        <v>35</v>
      </c>
      <c r="B61" s="19">
        <v>2528</v>
      </c>
      <c r="C61" s="20">
        <v>882.87638000000015</v>
      </c>
      <c r="D61" t="s">
        <v>127</v>
      </c>
      <c r="E61" t="s">
        <v>74</v>
      </c>
      <c r="F61" t="s">
        <v>3</v>
      </c>
    </row>
    <row r="62" spans="1:6" x14ac:dyDescent="0.25">
      <c r="A62" t="s">
        <v>36</v>
      </c>
      <c r="B62" s="19">
        <v>1919</v>
      </c>
      <c r="C62" s="20">
        <v>631.87480000000005</v>
      </c>
      <c r="D62" t="s">
        <v>138</v>
      </c>
      <c r="E62" t="s">
        <v>74</v>
      </c>
      <c r="F62" t="s">
        <v>3</v>
      </c>
    </row>
    <row r="63" spans="1:6" x14ac:dyDescent="0.25">
      <c r="A63" t="s">
        <v>61</v>
      </c>
      <c r="B63" s="19">
        <v>1091</v>
      </c>
      <c r="C63" s="20">
        <v>533.94127000000003</v>
      </c>
      <c r="D63" t="s">
        <v>229</v>
      </c>
      <c r="E63" t="s">
        <v>74</v>
      </c>
      <c r="F63" t="s">
        <v>3</v>
      </c>
    </row>
    <row r="64" spans="1:6" x14ac:dyDescent="0.25">
      <c r="A64" t="s">
        <v>82</v>
      </c>
      <c r="B64" s="19">
        <v>1938</v>
      </c>
      <c r="C64" s="20">
        <v>742.42640000000006</v>
      </c>
      <c r="D64" t="s">
        <v>139</v>
      </c>
      <c r="E64" t="s">
        <v>74</v>
      </c>
      <c r="F64" t="s">
        <v>3</v>
      </c>
    </row>
    <row r="65" spans="1:6" x14ac:dyDescent="0.25">
      <c r="A65" t="s">
        <v>4</v>
      </c>
      <c r="B65" s="19">
        <v>1035</v>
      </c>
      <c r="C65" s="20">
        <v>485.87074999999999</v>
      </c>
      <c r="D65" t="s">
        <v>140</v>
      </c>
      <c r="E65" t="s">
        <v>74</v>
      </c>
      <c r="F65" t="s">
        <v>3</v>
      </c>
    </row>
    <row r="66" spans="1:6" x14ac:dyDescent="0.25">
      <c r="A66" t="s">
        <v>94</v>
      </c>
      <c r="B66" s="19">
        <v>1972</v>
      </c>
      <c r="C66" s="20">
        <v>883.01765999999998</v>
      </c>
      <c r="D66" t="s">
        <v>141</v>
      </c>
      <c r="E66" t="s">
        <v>74</v>
      </c>
      <c r="F66" t="s">
        <v>3</v>
      </c>
    </row>
    <row r="67" spans="1:6" x14ac:dyDescent="0.25">
      <c r="A67" t="s">
        <v>6</v>
      </c>
      <c r="B67" s="19">
        <v>840</v>
      </c>
      <c r="C67" s="20">
        <v>378.35667000000001</v>
      </c>
      <c r="D67" t="s">
        <v>142</v>
      </c>
      <c r="E67" t="s">
        <v>74</v>
      </c>
      <c r="F67" t="s">
        <v>3</v>
      </c>
    </row>
    <row r="68" spans="1:6" x14ac:dyDescent="0.25">
      <c r="A68" t="s">
        <v>19</v>
      </c>
      <c r="B68" s="19">
        <v>1346</v>
      </c>
      <c r="C68" s="20">
        <v>602.76229000000001</v>
      </c>
      <c r="D68" t="s">
        <v>143</v>
      </c>
      <c r="E68" t="s">
        <v>74</v>
      </c>
      <c r="F68" t="s">
        <v>3</v>
      </c>
    </row>
    <row r="69" spans="1:6" x14ac:dyDescent="0.25">
      <c r="A69" t="s">
        <v>83</v>
      </c>
      <c r="B69" s="19">
        <v>139</v>
      </c>
      <c r="C69" s="20">
        <v>511.78680000000003</v>
      </c>
      <c r="D69" t="s">
        <v>151</v>
      </c>
      <c r="E69" t="s">
        <v>74</v>
      </c>
      <c r="F69" t="s">
        <v>3</v>
      </c>
    </row>
    <row r="70" spans="1:6" x14ac:dyDescent="0.25">
      <c r="A70" t="s">
        <v>13</v>
      </c>
      <c r="B70" s="19">
        <v>437</v>
      </c>
      <c r="C70" s="20">
        <v>458.32277999999997</v>
      </c>
      <c r="D70" t="s">
        <v>153</v>
      </c>
      <c r="E70" t="s">
        <v>74</v>
      </c>
      <c r="F70" t="s">
        <v>1</v>
      </c>
    </row>
    <row r="71" spans="1:6" x14ac:dyDescent="0.25">
      <c r="A71" t="s">
        <v>2</v>
      </c>
      <c r="B71" s="19">
        <v>516</v>
      </c>
      <c r="C71" s="20">
        <v>620.61537999999996</v>
      </c>
      <c r="D71" t="s">
        <v>148</v>
      </c>
      <c r="E71" t="s">
        <v>74</v>
      </c>
      <c r="F71" t="s">
        <v>1</v>
      </c>
    </row>
    <row r="72" spans="1:6" x14ac:dyDescent="0.25">
      <c r="A72" t="s">
        <v>20</v>
      </c>
      <c r="B72" s="19">
        <v>1440</v>
      </c>
      <c r="C72" s="20">
        <v>624.13972000000001</v>
      </c>
      <c r="D72" t="s">
        <v>230</v>
      </c>
      <c r="E72" t="s">
        <v>233</v>
      </c>
      <c r="F72" t="s">
        <v>3</v>
      </c>
    </row>
    <row r="73" spans="1:6" x14ac:dyDescent="0.25">
      <c r="A73" t="s">
        <v>67</v>
      </c>
      <c r="B73" s="19">
        <v>1186</v>
      </c>
      <c r="C73" s="20">
        <v>1019.07379</v>
      </c>
      <c r="D73" t="s">
        <v>157</v>
      </c>
      <c r="E73" t="s">
        <v>233</v>
      </c>
      <c r="F73" t="s">
        <v>0</v>
      </c>
    </row>
    <row r="74" spans="1:6" x14ac:dyDescent="0.25">
      <c r="A74" t="s">
        <v>51</v>
      </c>
      <c r="B74" s="19">
        <v>519</v>
      </c>
      <c r="C74" s="20">
        <v>629.94659000000013</v>
      </c>
      <c r="D74" t="s">
        <v>157</v>
      </c>
      <c r="E74" t="s">
        <v>233</v>
      </c>
      <c r="F74" t="s">
        <v>184</v>
      </c>
    </row>
    <row r="75" spans="1:6" x14ac:dyDescent="0.25">
      <c r="A75" t="s">
        <v>118</v>
      </c>
      <c r="B75" s="19">
        <v>166</v>
      </c>
      <c r="C75" s="20">
        <v>148.63002</v>
      </c>
      <c r="D75" t="s">
        <v>231</v>
      </c>
      <c r="E75" t="s">
        <v>233</v>
      </c>
      <c r="F75" t="s">
        <v>0</v>
      </c>
    </row>
    <row r="76" spans="1:6" x14ac:dyDescent="0.25">
      <c r="A76" t="s">
        <v>41</v>
      </c>
      <c r="B76" s="19">
        <v>2051</v>
      </c>
      <c r="C76" s="20">
        <v>561.1818199999999</v>
      </c>
      <c r="D76" t="s">
        <v>128</v>
      </c>
      <c r="E76" t="s">
        <v>233</v>
      </c>
      <c r="F76" t="s">
        <v>3</v>
      </c>
    </row>
    <row r="77" spans="1:6" x14ac:dyDescent="0.25">
      <c r="A77" t="s">
        <v>12</v>
      </c>
      <c r="B77" s="19">
        <v>992.96715322593627</v>
      </c>
      <c r="C77" s="20">
        <v>1037.2336</v>
      </c>
      <c r="D77" t="s">
        <v>151</v>
      </c>
      <c r="E77" t="s">
        <v>233</v>
      </c>
      <c r="F77" t="s">
        <v>0</v>
      </c>
    </row>
    <row r="78" spans="1:6" x14ac:dyDescent="0.25">
      <c r="A78" t="s">
        <v>52</v>
      </c>
      <c r="B78" s="19">
        <v>1059</v>
      </c>
      <c r="C78" s="20">
        <v>865.36527999999998</v>
      </c>
      <c r="D78" t="s">
        <v>164</v>
      </c>
      <c r="E78" t="s">
        <v>233</v>
      </c>
      <c r="F78" t="s">
        <v>0</v>
      </c>
    </row>
    <row r="79" spans="1:6" x14ac:dyDescent="0.25">
      <c r="A79" t="s">
        <v>221</v>
      </c>
      <c r="B79" s="19" t="s">
        <v>197</v>
      </c>
      <c r="C79" s="20">
        <v>138.50738000000001</v>
      </c>
      <c r="D79" t="s">
        <v>128</v>
      </c>
      <c r="E79" t="s">
        <v>235</v>
      </c>
      <c r="F79" t="s">
        <v>3</v>
      </c>
    </row>
    <row r="80" spans="1:6" x14ac:dyDescent="0.25">
      <c r="A80" t="s">
        <v>68</v>
      </c>
      <c r="B80" s="19">
        <v>1336</v>
      </c>
      <c r="C80" s="20">
        <v>1192.13319</v>
      </c>
      <c r="D80" t="s">
        <v>162</v>
      </c>
      <c r="E80" t="s">
        <v>233</v>
      </c>
      <c r="F80" t="s">
        <v>0</v>
      </c>
    </row>
    <row r="81" spans="1:6" x14ac:dyDescent="0.25">
      <c r="A81" t="s">
        <v>15</v>
      </c>
      <c r="B81" s="19">
        <v>919</v>
      </c>
      <c r="C81" s="20">
        <v>993.71117000000004</v>
      </c>
      <c r="D81" t="s">
        <v>159</v>
      </c>
      <c r="E81" t="s">
        <v>233</v>
      </c>
      <c r="F81" t="s">
        <v>0</v>
      </c>
    </row>
    <row r="82" spans="1:6" x14ac:dyDescent="0.25">
      <c r="A82" t="s">
        <v>25</v>
      </c>
      <c r="B82" s="19">
        <v>1435</v>
      </c>
      <c r="C82" s="20">
        <v>769.41248999999993</v>
      </c>
      <c r="D82" t="s">
        <v>161</v>
      </c>
      <c r="E82" t="s">
        <v>233</v>
      </c>
      <c r="F82" t="s">
        <v>0</v>
      </c>
    </row>
    <row r="83" spans="1:6" x14ac:dyDescent="0.25">
      <c r="A83" t="s">
        <v>86</v>
      </c>
      <c r="B83" s="19">
        <v>1320</v>
      </c>
      <c r="C83" s="20">
        <v>646.96702000000005</v>
      </c>
      <c r="D83" t="s">
        <v>163</v>
      </c>
      <c r="E83" t="s">
        <v>233</v>
      </c>
      <c r="F83" t="s">
        <v>0</v>
      </c>
    </row>
    <row r="84" spans="1:6" x14ac:dyDescent="0.25">
      <c r="A84" t="s">
        <v>87</v>
      </c>
      <c r="B84" s="19">
        <v>1634</v>
      </c>
      <c r="C84" s="20">
        <v>1404.5717</v>
      </c>
      <c r="D84" t="s">
        <v>164</v>
      </c>
      <c r="E84" t="s">
        <v>233</v>
      </c>
      <c r="F84" t="s">
        <v>0</v>
      </c>
    </row>
    <row r="85" spans="1:6" x14ac:dyDescent="0.25">
      <c r="A85" t="s">
        <v>10</v>
      </c>
      <c r="B85" s="19">
        <v>1559</v>
      </c>
      <c r="C85" s="20">
        <v>518.08047999999997</v>
      </c>
      <c r="D85" t="s">
        <v>154</v>
      </c>
      <c r="E85" t="s">
        <v>233</v>
      </c>
      <c r="F85" t="s">
        <v>0</v>
      </c>
    </row>
    <row r="86" spans="1:6" x14ac:dyDescent="0.25">
      <c r="A86" t="s">
        <v>31</v>
      </c>
      <c r="B86" s="19">
        <v>630</v>
      </c>
      <c r="C86" s="20">
        <v>714.96395000000007</v>
      </c>
      <c r="D86" t="s">
        <v>149</v>
      </c>
      <c r="E86" t="s">
        <v>234</v>
      </c>
      <c r="F86" t="s">
        <v>1</v>
      </c>
    </row>
    <row r="87" spans="1:6" x14ac:dyDescent="0.25">
      <c r="A87" t="s">
        <v>42</v>
      </c>
      <c r="B87" s="19">
        <v>641</v>
      </c>
      <c r="C87" s="20">
        <v>357.63265999999999</v>
      </c>
      <c r="D87" t="s">
        <v>193</v>
      </c>
      <c r="E87" t="s">
        <v>234</v>
      </c>
      <c r="F87" t="s">
        <v>3</v>
      </c>
    </row>
    <row r="88" spans="1:6" x14ac:dyDescent="0.25">
      <c r="A88" t="s">
        <v>18</v>
      </c>
      <c r="B88" s="19">
        <v>979</v>
      </c>
      <c r="C88" s="20">
        <v>524.82871</v>
      </c>
      <c r="D88" t="s">
        <v>232</v>
      </c>
      <c r="E88" t="s">
        <v>234</v>
      </c>
      <c r="F88" t="s">
        <v>3</v>
      </c>
    </row>
    <row r="89" spans="1:6" x14ac:dyDescent="0.25">
      <c r="A89" t="s">
        <v>45</v>
      </c>
      <c r="B89" s="19">
        <v>1717</v>
      </c>
      <c r="C89" s="20">
        <v>629.90571</v>
      </c>
      <c r="D89" t="s">
        <v>207</v>
      </c>
      <c r="E89" t="s">
        <v>234</v>
      </c>
      <c r="F89" t="s">
        <v>3</v>
      </c>
    </row>
    <row r="90" spans="1:6" x14ac:dyDescent="0.25">
      <c r="A90" t="s">
        <v>33</v>
      </c>
      <c r="B90" s="19">
        <v>1246</v>
      </c>
      <c r="C90" s="20">
        <v>535.48651999999993</v>
      </c>
      <c r="D90" t="s">
        <v>132</v>
      </c>
      <c r="E90" t="s">
        <v>234</v>
      </c>
      <c r="F90" t="s">
        <v>3</v>
      </c>
    </row>
    <row r="91" spans="1:6" x14ac:dyDescent="0.25">
      <c r="B91" s="19"/>
      <c r="C91" s="20"/>
    </row>
    <row r="92" spans="1:6" x14ac:dyDescent="0.25">
      <c r="B92" s="19"/>
      <c r="C92" s="20"/>
    </row>
    <row r="93" spans="1:6" x14ac:dyDescent="0.25">
      <c r="B93" s="19"/>
      <c r="C93" s="20"/>
    </row>
  </sheetData>
  <autoFilter ref="A1:F9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>
      <selection activeCell="B24" sqref="B24"/>
    </sheetView>
  </sheetViews>
  <sheetFormatPr baseColWidth="10" defaultRowHeight="15" x14ac:dyDescent="0.25"/>
  <sheetData>
    <row r="1" spans="1:2" x14ac:dyDescent="0.25">
      <c r="A1" t="s">
        <v>121</v>
      </c>
      <c r="B1" t="s">
        <v>181</v>
      </c>
    </row>
    <row r="2" spans="1:2" x14ac:dyDescent="0.25">
      <c r="A2" t="s">
        <v>39</v>
      </c>
      <c r="B2" s="3">
        <v>42624</v>
      </c>
    </row>
    <row r="3" spans="1:2" x14ac:dyDescent="0.25">
      <c r="A3" t="s">
        <v>119</v>
      </c>
      <c r="B3" s="3">
        <v>42472</v>
      </c>
    </row>
    <row r="4" spans="1:2" x14ac:dyDescent="0.25">
      <c r="A4" t="s">
        <v>90</v>
      </c>
      <c r="B4" s="3">
        <v>42494</v>
      </c>
    </row>
    <row r="5" spans="1:2" x14ac:dyDescent="0.25">
      <c r="A5" t="s">
        <v>69</v>
      </c>
      <c r="B5" s="3">
        <v>42582</v>
      </c>
    </row>
    <row r="6" spans="1:2" x14ac:dyDescent="0.25">
      <c r="A6" t="s">
        <v>9</v>
      </c>
      <c r="B6" s="3">
        <v>42582</v>
      </c>
    </row>
    <row r="7" spans="1:2" x14ac:dyDescent="0.25">
      <c r="A7" t="s">
        <v>47</v>
      </c>
      <c r="B7" s="3">
        <v>42602</v>
      </c>
    </row>
    <row r="8" spans="1:2" x14ac:dyDescent="0.25">
      <c r="A8" t="s">
        <v>70</v>
      </c>
      <c r="B8" s="3">
        <v>42582</v>
      </c>
    </row>
    <row r="9" spans="1:2" x14ac:dyDescent="0.25">
      <c r="A9" t="s">
        <v>62</v>
      </c>
      <c r="B9" s="3">
        <v>42649</v>
      </c>
    </row>
    <row r="10" spans="1:2" x14ac:dyDescent="0.25">
      <c r="A10" t="s">
        <v>20</v>
      </c>
      <c r="B10" s="3">
        <v>42699</v>
      </c>
    </row>
    <row r="11" spans="1:2" x14ac:dyDescent="0.25">
      <c r="A11" t="s">
        <v>67</v>
      </c>
      <c r="B11" s="3">
        <v>42643</v>
      </c>
    </row>
    <row r="12" spans="1:2" x14ac:dyDescent="0.25">
      <c r="A12" t="s">
        <v>17</v>
      </c>
      <c r="B12" s="3">
        <v>42538</v>
      </c>
    </row>
    <row r="13" spans="1:2" x14ac:dyDescent="0.25">
      <c r="A13" t="s">
        <v>107</v>
      </c>
      <c r="B13" s="3">
        <v>42582</v>
      </c>
    </row>
    <row r="14" spans="1:2" x14ac:dyDescent="0.25">
      <c r="A14" t="s">
        <v>91</v>
      </c>
      <c r="B14" s="3">
        <v>42643</v>
      </c>
    </row>
    <row r="15" spans="1:2" x14ac:dyDescent="0.25">
      <c r="A15" t="s">
        <v>120</v>
      </c>
      <c r="B15" s="3">
        <v>42649</v>
      </c>
    </row>
    <row r="16" spans="1:2" x14ac:dyDescent="0.25">
      <c r="A16" t="s">
        <v>44</v>
      </c>
      <c r="B16" s="3">
        <v>42588</v>
      </c>
    </row>
    <row r="17" spans="1:2" x14ac:dyDescent="0.25">
      <c r="A17" t="s">
        <v>108</v>
      </c>
      <c r="B17" s="3">
        <v>42649</v>
      </c>
    </row>
    <row r="18" spans="1:2" x14ac:dyDescent="0.25">
      <c r="A18" t="s">
        <v>92</v>
      </c>
      <c r="B18" s="3">
        <v>42628</v>
      </c>
    </row>
    <row r="19" spans="1:2" x14ac:dyDescent="0.25">
      <c r="A19" t="s">
        <v>51</v>
      </c>
      <c r="B19" s="3">
        <v>42623</v>
      </c>
    </row>
    <row r="20" spans="1:2" x14ac:dyDescent="0.25">
      <c r="A20" t="s">
        <v>31</v>
      </c>
      <c r="B20" s="3">
        <v>42649</v>
      </c>
    </row>
    <row r="21" spans="1:2" x14ac:dyDescent="0.25">
      <c r="A21" t="s">
        <v>14</v>
      </c>
      <c r="B21" s="3">
        <v>42649</v>
      </c>
    </row>
    <row r="22" spans="1:2" x14ac:dyDescent="0.25">
      <c r="A22" t="s">
        <v>173</v>
      </c>
      <c r="B22" s="3">
        <v>42649</v>
      </c>
    </row>
    <row r="23" spans="1:2" x14ac:dyDescent="0.25">
      <c r="A23" t="s">
        <v>118</v>
      </c>
      <c r="B23" s="3">
        <v>42538</v>
      </c>
    </row>
    <row r="24" spans="1:2" x14ac:dyDescent="0.25">
      <c r="A24" t="s">
        <v>95</v>
      </c>
      <c r="B24" s="3">
        <v>42649</v>
      </c>
    </row>
    <row r="25" spans="1:2" x14ac:dyDescent="0.25">
      <c r="A25" t="s">
        <v>38</v>
      </c>
      <c r="B25" s="3">
        <v>42649</v>
      </c>
    </row>
    <row r="26" spans="1:2" x14ac:dyDescent="0.25">
      <c r="A26" t="s">
        <v>27</v>
      </c>
      <c r="B26" s="3">
        <v>42649</v>
      </c>
    </row>
    <row r="27" spans="1:2" x14ac:dyDescent="0.25">
      <c r="A27" t="s">
        <v>109</v>
      </c>
      <c r="B27" s="3">
        <v>42649</v>
      </c>
    </row>
    <row r="28" spans="1:2" x14ac:dyDescent="0.25">
      <c r="A28" t="s">
        <v>66</v>
      </c>
      <c r="B28" s="3">
        <v>42649</v>
      </c>
    </row>
    <row r="29" spans="1:2" x14ac:dyDescent="0.25">
      <c r="A29" t="s">
        <v>23</v>
      </c>
      <c r="B29" s="3">
        <v>42538</v>
      </c>
    </row>
    <row r="30" spans="1:2" x14ac:dyDescent="0.25">
      <c r="A30" t="s">
        <v>58</v>
      </c>
      <c r="B30" s="3">
        <v>42649</v>
      </c>
    </row>
    <row r="31" spans="1:2" x14ac:dyDescent="0.25">
      <c r="A31" t="s">
        <v>34</v>
      </c>
      <c r="B31" s="3">
        <v>42588</v>
      </c>
    </row>
    <row r="32" spans="1:2" x14ac:dyDescent="0.25">
      <c r="A32" t="s">
        <v>110</v>
      </c>
      <c r="B32" s="3">
        <v>42649</v>
      </c>
    </row>
    <row r="33" spans="1:2" x14ac:dyDescent="0.25">
      <c r="A33" t="s">
        <v>22</v>
      </c>
      <c r="B33" s="3">
        <v>42701</v>
      </c>
    </row>
    <row r="34" spans="1:2" x14ac:dyDescent="0.25">
      <c r="A34" t="s">
        <v>56</v>
      </c>
      <c r="B34" s="3">
        <v>42602</v>
      </c>
    </row>
    <row r="35" spans="1:2" x14ac:dyDescent="0.25">
      <c r="A35" t="s">
        <v>59</v>
      </c>
      <c r="B35" s="3">
        <v>42649</v>
      </c>
    </row>
    <row r="36" spans="1:2" x14ac:dyDescent="0.25">
      <c r="A36" t="s">
        <v>111</v>
      </c>
      <c r="B36" s="3">
        <v>42649</v>
      </c>
    </row>
    <row r="37" spans="1:2" x14ac:dyDescent="0.25">
      <c r="A37" t="s">
        <v>93</v>
      </c>
      <c r="B37" s="3">
        <v>42606</v>
      </c>
    </row>
    <row r="38" spans="1:2" x14ac:dyDescent="0.25">
      <c r="A38" t="s">
        <v>55</v>
      </c>
      <c r="B38" s="3">
        <v>42649</v>
      </c>
    </row>
    <row r="39" spans="1:2" x14ac:dyDescent="0.25">
      <c r="A39" t="s">
        <v>178</v>
      </c>
      <c r="B39" s="3">
        <v>42649</v>
      </c>
    </row>
    <row r="40" spans="1:2" x14ac:dyDescent="0.25">
      <c r="A40" t="s">
        <v>112</v>
      </c>
      <c r="B40" s="3">
        <v>42628</v>
      </c>
    </row>
    <row r="41" spans="1:2" x14ac:dyDescent="0.25">
      <c r="A41" t="s">
        <v>26</v>
      </c>
      <c r="B41" s="3">
        <v>42708</v>
      </c>
    </row>
    <row r="42" spans="1:2" x14ac:dyDescent="0.25">
      <c r="A42" t="s">
        <v>30</v>
      </c>
      <c r="B42" s="3">
        <v>42708</v>
      </c>
    </row>
    <row r="43" spans="1:2" x14ac:dyDescent="0.25">
      <c r="A43" t="s">
        <v>113</v>
      </c>
      <c r="B43" s="3">
        <v>42588</v>
      </c>
    </row>
    <row r="44" spans="1:2" x14ac:dyDescent="0.25">
      <c r="A44" t="s">
        <v>50</v>
      </c>
      <c r="B44" s="3">
        <v>42649</v>
      </c>
    </row>
    <row r="45" spans="1:2" x14ac:dyDescent="0.25">
      <c r="A45" t="s">
        <v>80</v>
      </c>
      <c r="B45" s="3">
        <v>42701</v>
      </c>
    </row>
    <row r="46" spans="1:2" x14ac:dyDescent="0.25">
      <c r="A46" t="s">
        <v>174</v>
      </c>
      <c r="B46" s="3">
        <v>42649</v>
      </c>
    </row>
    <row r="47" spans="1:2" x14ac:dyDescent="0.25">
      <c r="A47" t="s">
        <v>16</v>
      </c>
      <c r="B47" s="3">
        <v>42649</v>
      </c>
    </row>
    <row r="48" spans="1:2" x14ac:dyDescent="0.25">
      <c r="A48" t="s">
        <v>28</v>
      </c>
      <c r="B48" s="3">
        <v>42417</v>
      </c>
    </row>
    <row r="49" spans="1:2" x14ac:dyDescent="0.25">
      <c r="A49" t="s">
        <v>57</v>
      </c>
      <c r="B49" s="3">
        <v>42649</v>
      </c>
    </row>
    <row r="50" spans="1:2" x14ac:dyDescent="0.25">
      <c r="A50" t="s">
        <v>29</v>
      </c>
      <c r="B50" s="3">
        <v>42459</v>
      </c>
    </row>
    <row r="51" spans="1:2" x14ac:dyDescent="0.25">
      <c r="A51" t="s">
        <v>41</v>
      </c>
      <c r="B51" s="3">
        <v>42437</v>
      </c>
    </row>
    <row r="52" spans="1:2" x14ac:dyDescent="0.25">
      <c r="A52" t="s">
        <v>180</v>
      </c>
      <c r="B52" s="3">
        <v>42438</v>
      </c>
    </row>
    <row r="53" spans="1:2" x14ac:dyDescent="0.25">
      <c r="A53" t="s">
        <v>42</v>
      </c>
      <c r="B53" s="3">
        <v>42441</v>
      </c>
    </row>
    <row r="54" spans="1:2" x14ac:dyDescent="0.25">
      <c r="A54" t="s">
        <v>18</v>
      </c>
      <c r="B54" s="3">
        <v>42451</v>
      </c>
    </row>
    <row r="55" spans="1:2" x14ac:dyDescent="0.25">
      <c r="A55" t="s">
        <v>72</v>
      </c>
      <c r="B55" s="3">
        <v>42518</v>
      </c>
    </row>
    <row r="56" spans="1:2" x14ac:dyDescent="0.25">
      <c r="A56" t="s">
        <v>73</v>
      </c>
      <c r="B56" s="3">
        <v>42518</v>
      </c>
    </row>
    <row r="57" spans="1:2" x14ac:dyDescent="0.25">
      <c r="A57" t="s">
        <v>114</v>
      </c>
      <c r="B57" s="3">
        <v>42518</v>
      </c>
    </row>
    <row r="58" spans="1:2" x14ac:dyDescent="0.25">
      <c r="A58" t="s">
        <v>81</v>
      </c>
      <c r="B58" s="3">
        <v>42518</v>
      </c>
    </row>
    <row r="59" spans="1:2" x14ac:dyDescent="0.25">
      <c r="A59" t="s">
        <v>12</v>
      </c>
      <c r="B59" s="3">
        <v>42518</v>
      </c>
    </row>
    <row r="60" spans="1:2" x14ac:dyDescent="0.25">
      <c r="A60" t="s">
        <v>40</v>
      </c>
      <c r="B60" s="3">
        <v>42373</v>
      </c>
    </row>
    <row r="61" spans="1:2" x14ac:dyDescent="0.25">
      <c r="A61" t="s">
        <v>32</v>
      </c>
      <c r="B61" s="3">
        <v>42373</v>
      </c>
    </row>
    <row r="62" spans="1:2" x14ac:dyDescent="0.25">
      <c r="A62" t="s">
        <v>21</v>
      </c>
      <c r="B62" s="3">
        <v>42383</v>
      </c>
    </row>
    <row r="63" spans="1:2" x14ac:dyDescent="0.25">
      <c r="A63" t="s">
        <v>46</v>
      </c>
      <c r="B63" s="3">
        <v>42383</v>
      </c>
    </row>
    <row r="64" spans="1:2" x14ac:dyDescent="0.25">
      <c r="A64" t="s">
        <v>65</v>
      </c>
      <c r="B64" s="3">
        <v>42373</v>
      </c>
    </row>
    <row r="65" spans="1:2" x14ac:dyDescent="0.25">
      <c r="A65" t="s">
        <v>49</v>
      </c>
      <c r="B65" s="3">
        <v>42373</v>
      </c>
    </row>
    <row r="66" spans="1:2" x14ac:dyDescent="0.25">
      <c r="A66" t="s">
        <v>45</v>
      </c>
      <c r="B66" s="3">
        <v>42383</v>
      </c>
    </row>
    <row r="67" spans="1:2" x14ac:dyDescent="0.25">
      <c r="A67" t="s">
        <v>33</v>
      </c>
      <c r="B67" s="3">
        <v>42383</v>
      </c>
    </row>
    <row r="68" spans="1:2" x14ac:dyDescent="0.25">
      <c r="A68" t="s">
        <v>11</v>
      </c>
      <c r="B68" s="3">
        <v>42383</v>
      </c>
    </row>
    <row r="69" spans="1:2" x14ac:dyDescent="0.25">
      <c r="A69" t="s">
        <v>7</v>
      </c>
      <c r="B69" s="3">
        <v>42383</v>
      </c>
    </row>
    <row r="70" spans="1:2" x14ac:dyDescent="0.25">
      <c r="A70" t="s">
        <v>37</v>
      </c>
      <c r="B70" s="3">
        <v>42383</v>
      </c>
    </row>
    <row r="71" spans="1:2" x14ac:dyDescent="0.25">
      <c r="A71" t="s">
        <v>54</v>
      </c>
      <c r="B71" s="3">
        <v>42383</v>
      </c>
    </row>
    <row r="72" spans="1:2" x14ac:dyDescent="0.25">
      <c r="A72" t="s">
        <v>60</v>
      </c>
      <c r="B72" s="3">
        <v>42383</v>
      </c>
    </row>
    <row r="73" spans="1:2" x14ac:dyDescent="0.25">
      <c r="A73" t="s">
        <v>52</v>
      </c>
      <c r="B73" s="3">
        <v>42414</v>
      </c>
    </row>
    <row r="74" spans="1:2" x14ac:dyDescent="0.25">
      <c r="A74" t="s">
        <v>8</v>
      </c>
      <c r="B74" s="3">
        <v>42427</v>
      </c>
    </row>
    <row r="75" spans="1:2" x14ac:dyDescent="0.25">
      <c r="A75" t="s">
        <v>63</v>
      </c>
      <c r="B75" s="3">
        <v>42695</v>
      </c>
    </row>
    <row r="76" spans="1:2" x14ac:dyDescent="0.25">
      <c r="A76" t="s">
        <v>35</v>
      </c>
      <c r="B76" s="3">
        <v>42695</v>
      </c>
    </row>
    <row r="77" spans="1:2" x14ac:dyDescent="0.25">
      <c r="A77" t="s">
        <v>36</v>
      </c>
      <c r="B77" s="3">
        <v>42695</v>
      </c>
    </row>
    <row r="78" spans="1:2" x14ac:dyDescent="0.25">
      <c r="A78" t="s">
        <v>61</v>
      </c>
      <c r="B78" s="3">
        <v>42695</v>
      </c>
    </row>
    <row r="79" spans="1:2" x14ac:dyDescent="0.25">
      <c r="A79" t="s">
        <v>82</v>
      </c>
      <c r="B79" s="3">
        <v>42695</v>
      </c>
    </row>
    <row r="80" spans="1:2" x14ac:dyDescent="0.25">
      <c r="A80" t="s">
        <v>179</v>
      </c>
      <c r="B80" s="3">
        <v>42695</v>
      </c>
    </row>
    <row r="81" spans="1:2" x14ac:dyDescent="0.25">
      <c r="A81" t="s">
        <v>4</v>
      </c>
      <c r="B81" s="3">
        <v>42695</v>
      </c>
    </row>
    <row r="82" spans="1:2" x14ac:dyDescent="0.25">
      <c r="A82" t="s">
        <v>94</v>
      </c>
      <c r="B82" s="3">
        <v>42695</v>
      </c>
    </row>
    <row r="83" spans="1:2" x14ac:dyDescent="0.25">
      <c r="A83" t="s">
        <v>6</v>
      </c>
      <c r="B83" s="3">
        <v>42695</v>
      </c>
    </row>
    <row r="84" spans="1:2" x14ac:dyDescent="0.25">
      <c r="A84" t="s">
        <v>19</v>
      </c>
      <c r="B84" s="3">
        <v>42695</v>
      </c>
    </row>
    <row r="85" spans="1:2" x14ac:dyDescent="0.25">
      <c r="A85" t="s">
        <v>83</v>
      </c>
      <c r="B85" s="3">
        <v>42451</v>
      </c>
    </row>
    <row r="86" spans="1:2" x14ac:dyDescent="0.25">
      <c r="A86" t="s">
        <v>117</v>
      </c>
      <c r="B86" s="3">
        <v>42526</v>
      </c>
    </row>
    <row r="87" spans="1:2" x14ac:dyDescent="0.25">
      <c r="A87" t="s">
        <v>68</v>
      </c>
      <c r="B87" s="3">
        <v>42680</v>
      </c>
    </row>
    <row r="88" spans="1:2" x14ac:dyDescent="0.25">
      <c r="A88" t="s">
        <v>15</v>
      </c>
      <c r="B88" s="3">
        <v>42680</v>
      </c>
    </row>
    <row r="89" spans="1:2" x14ac:dyDescent="0.25">
      <c r="A89" t="s">
        <v>116</v>
      </c>
      <c r="B89" s="3">
        <v>42649</v>
      </c>
    </row>
    <row r="90" spans="1:2" x14ac:dyDescent="0.25">
      <c r="A90" t="s">
        <v>13</v>
      </c>
      <c r="B90" s="3">
        <v>42649</v>
      </c>
    </row>
    <row r="91" spans="1:2" x14ac:dyDescent="0.25">
      <c r="A91" t="s">
        <v>2</v>
      </c>
      <c r="B91" s="3">
        <v>42649</v>
      </c>
    </row>
    <row r="92" spans="1:2" x14ac:dyDescent="0.25">
      <c r="A92" t="s">
        <v>177</v>
      </c>
      <c r="B92" s="3">
        <v>42649</v>
      </c>
    </row>
    <row r="93" spans="1:2" x14ac:dyDescent="0.25">
      <c r="A93" t="s">
        <v>176</v>
      </c>
      <c r="B93" s="3">
        <v>42649</v>
      </c>
    </row>
    <row r="94" spans="1:2" x14ac:dyDescent="0.25">
      <c r="A94" t="s">
        <v>84</v>
      </c>
      <c r="B94" s="3">
        <v>42649</v>
      </c>
    </row>
    <row r="95" spans="1:2" x14ac:dyDescent="0.25">
      <c r="A95" t="s">
        <v>175</v>
      </c>
      <c r="B95" s="3">
        <v>42649</v>
      </c>
    </row>
    <row r="96" spans="1:2" x14ac:dyDescent="0.25">
      <c r="A96" t="s">
        <v>43</v>
      </c>
      <c r="B96" s="3">
        <v>42694</v>
      </c>
    </row>
    <row r="97" spans="1:2" x14ac:dyDescent="0.25">
      <c r="A97" t="s">
        <v>24</v>
      </c>
      <c r="B97" s="3">
        <v>42694</v>
      </c>
    </row>
    <row r="98" spans="1:2" x14ac:dyDescent="0.25">
      <c r="A98" t="s">
        <v>25</v>
      </c>
      <c r="B98" s="3">
        <v>42412</v>
      </c>
    </row>
    <row r="99" spans="1:2" x14ac:dyDescent="0.25">
      <c r="A99" t="s">
        <v>89</v>
      </c>
      <c r="B99" s="3">
        <v>42706</v>
      </c>
    </row>
    <row r="100" spans="1:2" x14ac:dyDescent="0.25">
      <c r="A100" t="s">
        <v>85</v>
      </c>
      <c r="B100" s="3">
        <v>42412</v>
      </c>
    </row>
    <row r="101" spans="1:2" x14ac:dyDescent="0.25">
      <c r="A101" t="s">
        <v>86</v>
      </c>
      <c r="B101" s="3">
        <v>42412</v>
      </c>
    </row>
    <row r="102" spans="1:2" x14ac:dyDescent="0.25">
      <c r="A102" t="s">
        <v>87</v>
      </c>
      <c r="B102" s="3">
        <v>42412</v>
      </c>
    </row>
    <row r="103" spans="1:2" x14ac:dyDescent="0.25">
      <c r="A103" t="s">
        <v>71</v>
      </c>
      <c r="B103" s="3">
        <v>42441</v>
      </c>
    </row>
    <row r="104" spans="1:2" x14ac:dyDescent="0.25">
      <c r="A104" t="s">
        <v>48</v>
      </c>
      <c r="B104" s="3">
        <v>42649</v>
      </c>
    </row>
    <row r="105" spans="1:2" x14ac:dyDescent="0.25">
      <c r="A105" t="s">
        <v>5</v>
      </c>
      <c r="B105" s="3">
        <v>42649</v>
      </c>
    </row>
    <row r="106" spans="1:2" x14ac:dyDescent="0.25">
      <c r="A106" t="s">
        <v>53</v>
      </c>
      <c r="B106" s="3">
        <v>42704</v>
      </c>
    </row>
  </sheetData>
  <autoFilter ref="A1:B10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62" workbookViewId="0">
      <selection activeCell="B92" sqref="B92"/>
    </sheetView>
  </sheetViews>
  <sheetFormatPr baseColWidth="10" defaultRowHeight="15" x14ac:dyDescent="0.25"/>
  <cols>
    <col min="1" max="1" width="9" bestFit="1" customWidth="1"/>
    <col min="3" max="3" width="37" bestFit="1" customWidth="1"/>
    <col min="4" max="4" width="23.42578125" bestFit="1" customWidth="1"/>
    <col min="5" max="5" width="39.140625" bestFit="1" customWidth="1"/>
  </cols>
  <sheetData>
    <row r="1" spans="1:5" x14ac:dyDescent="0.25">
      <c r="A1" t="s">
        <v>121</v>
      </c>
      <c r="B1" t="s">
        <v>123</v>
      </c>
      <c r="C1" t="s">
        <v>171</v>
      </c>
      <c r="D1" t="s">
        <v>169</v>
      </c>
      <c r="E1" t="s">
        <v>185</v>
      </c>
    </row>
    <row r="2" spans="1:5" x14ac:dyDescent="0.25">
      <c r="A2" t="s">
        <v>34</v>
      </c>
      <c r="B2">
        <v>391.41624000000002</v>
      </c>
      <c r="C2" t="str">
        <f t="shared" ref="C2:C33" si="0">+VLOOKUP(A2,base,5,0)</f>
        <v>ALMACEN CENTRAL</v>
      </c>
      <c r="D2" t="s">
        <v>198</v>
      </c>
      <c r="E2">
        <v>0</v>
      </c>
    </row>
    <row r="3" spans="1:5" x14ac:dyDescent="0.25">
      <c r="A3" t="s">
        <v>110</v>
      </c>
      <c r="B3">
        <v>277.94970000000001</v>
      </c>
      <c r="C3" t="str">
        <f t="shared" si="0"/>
        <v>ALMACEN CENTRAL</v>
      </c>
      <c r="D3" t="s">
        <v>222</v>
      </c>
      <c r="E3">
        <v>0</v>
      </c>
    </row>
    <row r="4" spans="1:5" x14ac:dyDescent="0.25">
      <c r="A4" t="s">
        <v>110</v>
      </c>
      <c r="B4">
        <v>277.94970000000001</v>
      </c>
      <c r="C4" t="str">
        <f t="shared" si="0"/>
        <v>ALMACEN CENTRAL</v>
      </c>
      <c r="D4" t="s">
        <v>222</v>
      </c>
      <c r="E4">
        <v>0</v>
      </c>
    </row>
    <row r="5" spans="1:5" x14ac:dyDescent="0.25">
      <c r="A5" t="s">
        <v>84</v>
      </c>
      <c r="B5">
        <v>112.15866</v>
      </c>
      <c r="C5" t="str">
        <f t="shared" si="0"/>
        <v>ALMACEN CENTRAL</v>
      </c>
      <c r="D5" t="s">
        <v>198</v>
      </c>
      <c r="E5">
        <v>0</v>
      </c>
    </row>
    <row r="6" spans="1:5" x14ac:dyDescent="0.25">
      <c r="A6" t="s">
        <v>43</v>
      </c>
      <c r="B6">
        <v>369.69444000000004</v>
      </c>
      <c r="C6" t="str">
        <f t="shared" si="0"/>
        <v>DEFENSA NACIONAL</v>
      </c>
      <c r="D6" t="s">
        <v>223</v>
      </c>
      <c r="E6">
        <v>0</v>
      </c>
    </row>
    <row r="7" spans="1:5" x14ac:dyDescent="0.25">
      <c r="A7" t="s">
        <v>24</v>
      </c>
      <c r="B7">
        <v>349.93290000000002</v>
      </c>
      <c r="C7" t="str">
        <f t="shared" si="0"/>
        <v>DEFENSA NACIONAL</v>
      </c>
      <c r="D7" t="s">
        <v>195</v>
      </c>
      <c r="E7">
        <v>0</v>
      </c>
    </row>
    <row r="8" spans="1:5" x14ac:dyDescent="0.25">
      <c r="A8" t="s">
        <v>71</v>
      </c>
      <c r="B8">
        <v>310.58647999999999</v>
      </c>
      <c r="C8" t="str">
        <f t="shared" si="0"/>
        <v>DEFENSA NACIONAL</v>
      </c>
      <c r="D8" t="s">
        <v>206</v>
      </c>
      <c r="E8">
        <v>0</v>
      </c>
    </row>
    <row r="9" spans="1:5" x14ac:dyDescent="0.25">
      <c r="A9" t="s">
        <v>56</v>
      </c>
      <c r="B9">
        <v>264.89999999999998</v>
      </c>
      <c r="C9" t="str">
        <f t="shared" si="0"/>
        <v>DGIEM</v>
      </c>
      <c r="D9" t="s">
        <v>191</v>
      </c>
      <c r="E9" t="s">
        <v>209</v>
      </c>
    </row>
    <row r="10" spans="1:5" x14ac:dyDescent="0.25">
      <c r="A10" t="s">
        <v>26</v>
      </c>
      <c r="B10">
        <v>441.5</v>
      </c>
      <c r="C10" t="str">
        <f t="shared" si="0"/>
        <v>DGIEM</v>
      </c>
      <c r="D10" t="s">
        <v>196</v>
      </c>
      <c r="E10">
        <v>0</v>
      </c>
    </row>
    <row r="11" spans="1:5" x14ac:dyDescent="0.25">
      <c r="A11" t="s">
        <v>30</v>
      </c>
      <c r="B11">
        <v>264.89999999999998</v>
      </c>
      <c r="C11" t="str">
        <f t="shared" si="0"/>
        <v>DGIEM</v>
      </c>
      <c r="D11" t="s">
        <v>224</v>
      </c>
      <c r="E11">
        <v>0</v>
      </c>
    </row>
    <row r="12" spans="1:5" x14ac:dyDescent="0.25">
      <c r="A12" t="s">
        <v>89</v>
      </c>
      <c r="B12">
        <v>426.40953000000002</v>
      </c>
      <c r="C12" t="str">
        <f t="shared" si="0"/>
        <v>DGIEM</v>
      </c>
      <c r="D12" t="s">
        <v>199</v>
      </c>
      <c r="E12">
        <v>0</v>
      </c>
    </row>
    <row r="13" spans="1:5" x14ac:dyDescent="0.25">
      <c r="A13" t="s">
        <v>39</v>
      </c>
      <c r="B13">
        <v>301.83564999999999</v>
      </c>
      <c r="C13" t="str">
        <f t="shared" si="0"/>
        <v>DIGEMID</v>
      </c>
      <c r="D13" t="s">
        <v>146</v>
      </c>
      <c r="E13">
        <v>0</v>
      </c>
    </row>
    <row r="14" spans="1:5" x14ac:dyDescent="0.25">
      <c r="A14" t="s">
        <v>69</v>
      </c>
      <c r="B14">
        <v>418.19763</v>
      </c>
      <c r="C14" t="str">
        <f t="shared" si="0"/>
        <v>DIGEMID</v>
      </c>
      <c r="D14" t="s">
        <v>200</v>
      </c>
      <c r="E14">
        <v>0</v>
      </c>
    </row>
    <row r="15" spans="1:5" x14ac:dyDescent="0.25">
      <c r="A15" t="s">
        <v>9</v>
      </c>
      <c r="B15">
        <v>501.44686999999999</v>
      </c>
      <c r="C15" t="str">
        <f t="shared" si="0"/>
        <v>DIGEMID</v>
      </c>
      <c r="D15" t="s">
        <v>124</v>
      </c>
      <c r="E15">
        <v>0</v>
      </c>
    </row>
    <row r="16" spans="1:5" x14ac:dyDescent="0.25">
      <c r="A16" t="s">
        <v>70</v>
      </c>
      <c r="B16">
        <v>411.56630000000001</v>
      </c>
      <c r="C16" t="str">
        <f t="shared" si="0"/>
        <v>DIGEMID</v>
      </c>
      <c r="D16" t="s">
        <v>64</v>
      </c>
      <c r="E16">
        <v>0</v>
      </c>
    </row>
    <row r="17" spans="1:5" x14ac:dyDescent="0.25">
      <c r="A17" t="s">
        <v>17</v>
      </c>
      <c r="B17">
        <v>344.45715000000001</v>
      </c>
      <c r="C17" t="str">
        <f t="shared" si="0"/>
        <v>DIGEMID</v>
      </c>
      <c r="D17" t="s">
        <v>155</v>
      </c>
      <c r="E17">
        <v>0</v>
      </c>
    </row>
    <row r="18" spans="1:5" x14ac:dyDescent="0.25">
      <c r="A18" t="s">
        <v>107</v>
      </c>
      <c r="B18">
        <v>90.860699999999994</v>
      </c>
      <c r="C18" t="str">
        <f t="shared" si="0"/>
        <v>DIGEMID</v>
      </c>
      <c r="D18" t="s">
        <v>125</v>
      </c>
      <c r="E18">
        <v>0</v>
      </c>
    </row>
    <row r="19" spans="1:5" x14ac:dyDescent="0.25">
      <c r="A19" t="s">
        <v>40</v>
      </c>
      <c r="B19">
        <v>490.03850999999997</v>
      </c>
      <c r="C19" t="str">
        <f t="shared" si="0"/>
        <v>DIGEMID</v>
      </c>
      <c r="D19" t="s">
        <v>129</v>
      </c>
      <c r="E19">
        <v>0</v>
      </c>
    </row>
    <row r="20" spans="1:5" x14ac:dyDescent="0.25">
      <c r="A20" t="s">
        <v>32</v>
      </c>
      <c r="B20">
        <v>428.00775999999996</v>
      </c>
      <c r="C20" t="str">
        <f t="shared" si="0"/>
        <v>DIGEMID</v>
      </c>
      <c r="D20" t="s">
        <v>130</v>
      </c>
      <c r="E20">
        <v>0</v>
      </c>
    </row>
    <row r="21" spans="1:5" x14ac:dyDescent="0.25">
      <c r="A21" t="s">
        <v>21</v>
      </c>
      <c r="B21">
        <v>406.48905000000002</v>
      </c>
      <c r="C21" t="str">
        <f t="shared" si="0"/>
        <v>DIGEMID</v>
      </c>
      <c r="D21" t="s">
        <v>201</v>
      </c>
      <c r="E21">
        <v>0</v>
      </c>
    </row>
    <row r="22" spans="1:5" x14ac:dyDescent="0.25">
      <c r="A22" t="s">
        <v>37</v>
      </c>
      <c r="B22">
        <v>279.48716000000002</v>
      </c>
      <c r="C22" t="str">
        <f t="shared" si="0"/>
        <v>DIGEMID</v>
      </c>
      <c r="D22" t="s">
        <v>225</v>
      </c>
      <c r="E22">
        <v>0</v>
      </c>
    </row>
    <row r="23" spans="1:5" x14ac:dyDescent="0.25">
      <c r="A23" t="s">
        <v>116</v>
      </c>
      <c r="B23">
        <v>1769.4872899999998</v>
      </c>
      <c r="C23" t="str">
        <f t="shared" si="0"/>
        <v>DIGEMID</v>
      </c>
      <c r="D23" t="s">
        <v>160</v>
      </c>
      <c r="E23">
        <v>0</v>
      </c>
    </row>
    <row r="24" spans="1:5" x14ac:dyDescent="0.25">
      <c r="A24" t="s">
        <v>48</v>
      </c>
      <c r="B24">
        <v>285.01473999999996</v>
      </c>
      <c r="C24" t="str">
        <f t="shared" si="0"/>
        <v>DIGEMID</v>
      </c>
      <c r="D24" t="s">
        <v>145</v>
      </c>
      <c r="E24">
        <v>0</v>
      </c>
    </row>
    <row r="25" spans="1:5" x14ac:dyDescent="0.25">
      <c r="A25" t="s">
        <v>5</v>
      </c>
      <c r="B25">
        <v>574.60006999999996</v>
      </c>
      <c r="C25" t="str">
        <f t="shared" si="0"/>
        <v>DIGEMID</v>
      </c>
      <c r="D25" t="s">
        <v>226</v>
      </c>
      <c r="E25">
        <v>0</v>
      </c>
    </row>
    <row r="26" spans="1:5" x14ac:dyDescent="0.25">
      <c r="A26" t="s">
        <v>47</v>
      </c>
      <c r="B26">
        <v>373.80038999999999</v>
      </c>
      <c r="C26" t="str">
        <f t="shared" si="0"/>
        <v>DIGESA</v>
      </c>
      <c r="D26" t="s">
        <v>202</v>
      </c>
      <c r="E26">
        <v>0</v>
      </c>
    </row>
    <row r="27" spans="1:5" x14ac:dyDescent="0.25">
      <c r="A27" t="s">
        <v>27</v>
      </c>
      <c r="B27">
        <v>156.11500000000001</v>
      </c>
      <c r="C27" t="str">
        <f t="shared" si="0"/>
        <v>DIGESA</v>
      </c>
      <c r="D27" t="s">
        <v>165</v>
      </c>
      <c r="E27">
        <v>0</v>
      </c>
    </row>
    <row r="28" spans="1:5" x14ac:dyDescent="0.25">
      <c r="A28" t="s">
        <v>66</v>
      </c>
      <c r="B28">
        <v>294.24642000000006</v>
      </c>
      <c r="C28" t="str">
        <f t="shared" si="0"/>
        <v>DIGESA</v>
      </c>
      <c r="D28" t="s">
        <v>166</v>
      </c>
      <c r="E28">
        <v>0</v>
      </c>
    </row>
    <row r="29" spans="1:5" x14ac:dyDescent="0.25">
      <c r="A29" t="s">
        <v>59</v>
      </c>
      <c r="B29">
        <v>557.85105999999996</v>
      </c>
      <c r="C29" t="str">
        <f t="shared" si="0"/>
        <v>DIGESA</v>
      </c>
      <c r="D29" t="s">
        <v>115</v>
      </c>
      <c r="E29">
        <v>0</v>
      </c>
    </row>
    <row r="30" spans="1:5" x14ac:dyDescent="0.25">
      <c r="A30" t="s">
        <v>111</v>
      </c>
      <c r="B30">
        <v>242.65722999999997</v>
      </c>
      <c r="C30" t="str">
        <f t="shared" si="0"/>
        <v>DIGESA</v>
      </c>
      <c r="D30" t="s">
        <v>203</v>
      </c>
      <c r="E30">
        <v>0</v>
      </c>
    </row>
    <row r="31" spans="1:5" x14ac:dyDescent="0.25">
      <c r="A31" t="s">
        <v>29</v>
      </c>
      <c r="B31">
        <v>391.29384000000005</v>
      </c>
      <c r="C31" t="str">
        <f t="shared" si="0"/>
        <v>DIGESA</v>
      </c>
      <c r="D31" t="s">
        <v>158</v>
      </c>
      <c r="E31">
        <v>0</v>
      </c>
    </row>
    <row r="32" spans="1:5" x14ac:dyDescent="0.25">
      <c r="A32" t="s">
        <v>46</v>
      </c>
      <c r="B32">
        <v>488.74933000000004</v>
      </c>
      <c r="C32" t="str">
        <f t="shared" si="0"/>
        <v>DIGESA</v>
      </c>
      <c r="D32" t="s">
        <v>204</v>
      </c>
      <c r="E32">
        <v>0</v>
      </c>
    </row>
    <row r="33" spans="1:5" x14ac:dyDescent="0.25">
      <c r="A33" t="s">
        <v>49</v>
      </c>
      <c r="B33">
        <v>379.75180999999998</v>
      </c>
      <c r="C33" t="str">
        <f t="shared" si="0"/>
        <v>DIGESA</v>
      </c>
      <c r="D33" t="s">
        <v>131</v>
      </c>
      <c r="E33">
        <v>0</v>
      </c>
    </row>
    <row r="34" spans="1:5" x14ac:dyDescent="0.25">
      <c r="A34" t="s">
        <v>54</v>
      </c>
      <c r="B34">
        <v>197.88029999999998</v>
      </c>
      <c r="C34" t="str">
        <f t="shared" ref="C34:C65" si="1">+VLOOKUP(A34,base,5,0)</f>
        <v>DIGESA</v>
      </c>
      <c r="D34" t="s">
        <v>158</v>
      </c>
      <c r="E34">
        <v>0</v>
      </c>
    </row>
    <row r="35" spans="1:5" x14ac:dyDescent="0.25">
      <c r="A35" t="s">
        <v>60</v>
      </c>
      <c r="B35">
        <v>281.46508</v>
      </c>
      <c r="C35" t="str">
        <f t="shared" si="1"/>
        <v>DIGESA</v>
      </c>
      <c r="D35" t="s">
        <v>135</v>
      </c>
      <c r="E35">
        <v>0</v>
      </c>
    </row>
    <row r="36" spans="1:5" x14ac:dyDescent="0.25">
      <c r="A36" t="s">
        <v>8</v>
      </c>
      <c r="B36">
        <v>129.03279000000001</v>
      </c>
      <c r="C36" t="str">
        <f t="shared" si="1"/>
        <v>DIGESA</v>
      </c>
      <c r="D36" t="s">
        <v>194</v>
      </c>
      <c r="E36" t="s">
        <v>216</v>
      </c>
    </row>
    <row r="37" spans="1:5" x14ac:dyDescent="0.25">
      <c r="A37" t="s">
        <v>22</v>
      </c>
      <c r="B37">
        <v>565.76277000000005</v>
      </c>
      <c r="C37" t="str">
        <f t="shared" si="1"/>
        <v>EPIDEMIOLOGIA</v>
      </c>
      <c r="D37" t="s">
        <v>192</v>
      </c>
      <c r="E37" t="s">
        <v>208</v>
      </c>
    </row>
    <row r="38" spans="1:5" x14ac:dyDescent="0.25">
      <c r="A38" t="s">
        <v>28</v>
      </c>
      <c r="B38">
        <v>353.2</v>
      </c>
      <c r="C38" t="str">
        <f t="shared" si="1"/>
        <v>EPIDEMIOLOGIA</v>
      </c>
      <c r="D38" t="s">
        <v>205</v>
      </c>
      <c r="E38">
        <v>0</v>
      </c>
    </row>
    <row r="39" spans="1:5" x14ac:dyDescent="0.25">
      <c r="A39" t="s">
        <v>57</v>
      </c>
      <c r="B39">
        <v>234.72789</v>
      </c>
      <c r="C39" t="str">
        <f t="shared" si="1"/>
        <v>EPIDEMIOLOGIA</v>
      </c>
      <c r="D39" t="s">
        <v>192</v>
      </c>
      <c r="E39">
        <v>0</v>
      </c>
    </row>
    <row r="40" spans="1:5" x14ac:dyDescent="0.25">
      <c r="A40" t="s">
        <v>90</v>
      </c>
      <c r="B40">
        <v>412.89080000000001</v>
      </c>
      <c r="C40" t="str">
        <f t="shared" si="1"/>
        <v>SEDE CENTRAL</v>
      </c>
      <c r="D40" t="s">
        <v>227</v>
      </c>
      <c r="E40">
        <v>0</v>
      </c>
    </row>
    <row r="41" spans="1:5" x14ac:dyDescent="0.25">
      <c r="A41" t="s">
        <v>62</v>
      </c>
      <c r="B41">
        <v>41.784800000000004</v>
      </c>
      <c r="C41" t="str">
        <f t="shared" si="1"/>
        <v>SEDE CENTRAL</v>
      </c>
      <c r="D41" t="s">
        <v>136</v>
      </c>
      <c r="E41">
        <v>0</v>
      </c>
    </row>
    <row r="42" spans="1:5" x14ac:dyDescent="0.25">
      <c r="A42" t="s">
        <v>91</v>
      </c>
      <c r="B42">
        <v>945.05263000000002</v>
      </c>
      <c r="C42" t="str">
        <f t="shared" si="1"/>
        <v>SEDE CENTRAL</v>
      </c>
      <c r="D42" t="s">
        <v>156</v>
      </c>
      <c r="E42">
        <v>0</v>
      </c>
    </row>
    <row r="43" spans="1:5" x14ac:dyDescent="0.25">
      <c r="A43" t="s">
        <v>44</v>
      </c>
      <c r="B43">
        <v>536.73647000000005</v>
      </c>
      <c r="C43" t="str">
        <f t="shared" si="1"/>
        <v>SEDE CENTRAL</v>
      </c>
      <c r="D43" t="s">
        <v>147</v>
      </c>
      <c r="E43">
        <v>0</v>
      </c>
    </row>
    <row r="44" spans="1:5" x14ac:dyDescent="0.25">
      <c r="A44" t="s">
        <v>108</v>
      </c>
      <c r="B44">
        <v>655.44039000000009</v>
      </c>
      <c r="C44" t="str">
        <f t="shared" si="1"/>
        <v>SEDE CENTRAL</v>
      </c>
      <c r="D44" t="s">
        <v>206</v>
      </c>
      <c r="E44">
        <v>0</v>
      </c>
    </row>
    <row r="45" spans="1:5" x14ac:dyDescent="0.25">
      <c r="A45" t="s">
        <v>92</v>
      </c>
      <c r="B45">
        <v>1147.2451599999999</v>
      </c>
      <c r="C45" t="str">
        <f t="shared" si="1"/>
        <v>SEDE CENTRAL</v>
      </c>
      <c r="D45" t="s">
        <v>148</v>
      </c>
      <c r="E45">
        <v>0</v>
      </c>
    </row>
    <row r="46" spans="1:5" x14ac:dyDescent="0.25">
      <c r="A46" t="s">
        <v>14</v>
      </c>
      <c r="B46">
        <v>378.15700000000004</v>
      </c>
      <c r="C46" t="str">
        <f t="shared" si="1"/>
        <v>SEDE CENTRAL</v>
      </c>
      <c r="D46" t="s">
        <v>144</v>
      </c>
      <c r="E46">
        <v>0</v>
      </c>
    </row>
    <row r="47" spans="1:5" x14ac:dyDescent="0.25">
      <c r="A47" t="s">
        <v>38</v>
      </c>
      <c r="B47">
        <v>996.99680000000001</v>
      </c>
      <c r="C47" t="str">
        <f t="shared" si="1"/>
        <v>SEDE CENTRAL</v>
      </c>
      <c r="D47" t="s">
        <v>190</v>
      </c>
      <c r="E47">
        <v>0</v>
      </c>
    </row>
    <row r="48" spans="1:5" x14ac:dyDescent="0.25">
      <c r="A48" t="s">
        <v>109</v>
      </c>
      <c r="B48">
        <v>419.05200000000002</v>
      </c>
      <c r="C48" t="str">
        <f t="shared" si="1"/>
        <v>SEDE CENTRAL</v>
      </c>
      <c r="D48" t="s">
        <v>187</v>
      </c>
      <c r="E48">
        <v>0</v>
      </c>
    </row>
    <row r="49" spans="1:5" x14ac:dyDescent="0.25">
      <c r="A49" t="s">
        <v>23</v>
      </c>
      <c r="B49">
        <v>469.20817999999997</v>
      </c>
      <c r="C49" t="str">
        <f t="shared" si="1"/>
        <v>SEDE CENTRAL</v>
      </c>
      <c r="D49" t="s">
        <v>167</v>
      </c>
      <c r="E49">
        <v>0</v>
      </c>
    </row>
    <row r="50" spans="1:5" x14ac:dyDescent="0.25">
      <c r="A50" t="s">
        <v>58</v>
      </c>
      <c r="B50">
        <v>326.70999999999998</v>
      </c>
      <c r="C50" t="str">
        <f t="shared" si="1"/>
        <v>SEDE CENTRAL</v>
      </c>
      <c r="D50" t="s">
        <v>126</v>
      </c>
      <c r="E50">
        <v>0</v>
      </c>
    </row>
    <row r="51" spans="1:5" x14ac:dyDescent="0.25">
      <c r="A51" t="s">
        <v>55</v>
      </c>
      <c r="B51">
        <v>17.4192</v>
      </c>
      <c r="C51" t="str">
        <f t="shared" si="1"/>
        <v>SEDE CENTRAL</v>
      </c>
      <c r="D51" t="s">
        <v>228</v>
      </c>
      <c r="E51">
        <v>0</v>
      </c>
    </row>
    <row r="52" spans="1:5" x14ac:dyDescent="0.25">
      <c r="A52" t="s">
        <v>112</v>
      </c>
      <c r="B52">
        <v>291.00147999999996</v>
      </c>
      <c r="C52" t="str">
        <f t="shared" si="1"/>
        <v>SEDE CENTRAL</v>
      </c>
      <c r="D52" t="s">
        <v>168</v>
      </c>
      <c r="E52">
        <v>0</v>
      </c>
    </row>
    <row r="53" spans="1:5" x14ac:dyDescent="0.25">
      <c r="A53" t="s">
        <v>95</v>
      </c>
      <c r="B53">
        <v>423.99011000000002</v>
      </c>
      <c r="C53" t="str">
        <f t="shared" si="1"/>
        <v>SEDE CENTRAL</v>
      </c>
      <c r="D53" t="s">
        <v>127</v>
      </c>
      <c r="E53">
        <v>0</v>
      </c>
    </row>
    <row r="54" spans="1:5" x14ac:dyDescent="0.25">
      <c r="A54" t="s">
        <v>113</v>
      </c>
      <c r="B54">
        <v>615.99901</v>
      </c>
      <c r="C54" t="str">
        <f t="shared" si="1"/>
        <v>SEDE CENTRAL</v>
      </c>
      <c r="D54" t="s">
        <v>150</v>
      </c>
      <c r="E54">
        <v>0</v>
      </c>
    </row>
    <row r="55" spans="1:5" x14ac:dyDescent="0.25">
      <c r="A55" t="s">
        <v>50</v>
      </c>
      <c r="B55">
        <v>589.94996000000003</v>
      </c>
      <c r="C55" t="str">
        <f t="shared" si="1"/>
        <v>SEDE CENTRAL</v>
      </c>
      <c r="D55" t="s">
        <v>137</v>
      </c>
      <c r="E55">
        <v>0</v>
      </c>
    </row>
    <row r="56" spans="1:5" x14ac:dyDescent="0.25">
      <c r="A56" t="s">
        <v>80</v>
      </c>
      <c r="B56">
        <v>57.699999999999996</v>
      </c>
      <c r="C56" t="str">
        <f t="shared" si="1"/>
        <v>SEDE CENTRAL</v>
      </c>
      <c r="D56" t="s">
        <v>153</v>
      </c>
      <c r="E56">
        <v>0</v>
      </c>
    </row>
    <row r="57" spans="1:5" x14ac:dyDescent="0.25">
      <c r="A57" t="s">
        <v>81</v>
      </c>
      <c r="B57">
        <v>602.79006000000004</v>
      </c>
      <c r="C57" t="str">
        <f t="shared" si="1"/>
        <v>SEDE CENTRAL</v>
      </c>
      <c r="D57" t="s">
        <v>152</v>
      </c>
      <c r="E57">
        <v>0</v>
      </c>
    </row>
    <row r="58" spans="1:5" x14ac:dyDescent="0.25">
      <c r="A58" t="s">
        <v>65</v>
      </c>
      <c r="B58">
        <v>558.29440999999997</v>
      </c>
      <c r="C58" t="str">
        <f t="shared" si="1"/>
        <v>SEDE CENTRAL</v>
      </c>
      <c r="D58" t="s">
        <v>126</v>
      </c>
      <c r="E58">
        <v>0</v>
      </c>
    </row>
    <row r="59" spans="1:5" x14ac:dyDescent="0.25">
      <c r="A59" t="s">
        <v>11</v>
      </c>
      <c r="B59">
        <v>638.25005999999996</v>
      </c>
      <c r="C59" t="str">
        <f t="shared" si="1"/>
        <v>SEDE CENTRAL</v>
      </c>
      <c r="D59" t="s">
        <v>133</v>
      </c>
      <c r="E59">
        <v>0</v>
      </c>
    </row>
    <row r="60" spans="1:5" x14ac:dyDescent="0.25">
      <c r="A60" t="s">
        <v>7</v>
      </c>
      <c r="B60">
        <v>882.93819000000008</v>
      </c>
      <c r="C60" t="str">
        <f t="shared" si="1"/>
        <v>SEDE CENTRAL</v>
      </c>
      <c r="D60" t="s">
        <v>134</v>
      </c>
      <c r="E60">
        <v>0</v>
      </c>
    </row>
    <row r="61" spans="1:5" x14ac:dyDescent="0.25">
      <c r="A61" t="s">
        <v>63</v>
      </c>
      <c r="B61">
        <v>352.43179000000003</v>
      </c>
      <c r="C61" t="str">
        <f t="shared" si="1"/>
        <v>SEDE CENTRAL</v>
      </c>
      <c r="D61" t="s">
        <v>150</v>
      </c>
      <c r="E61">
        <v>0</v>
      </c>
    </row>
    <row r="62" spans="1:5" x14ac:dyDescent="0.25">
      <c r="A62" t="s">
        <v>35</v>
      </c>
      <c r="B62">
        <v>882.87638000000015</v>
      </c>
      <c r="C62" t="str">
        <f t="shared" si="1"/>
        <v>SEDE CENTRAL</v>
      </c>
      <c r="D62" t="s">
        <v>127</v>
      </c>
      <c r="E62">
        <v>0</v>
      </c>
    </row>
    <row r="63" spans="1:5" x14ac:dyDescent="0.25">
      <c r="A63" t="s">
        <v>36</v>
      </c>
      <c r="B63">
        <v>631.87480000000005</v>
      </c>
      <c r="C63" t="str">
        <f t="shared" si="1"/>
        <v>SEDE CENTRAL</v>
      </c>
      <c r="D63" t="s">
        <v>138</v>
      </c>
      <c r="E63" t="s">
        <v>217</v>
      </c>
    </row>
    <row r="64" spans="1:5" x14ac:dyDescent="0.25">
      <c r="A64" t="s">
        <v>61</v>
      </c>
      <c r="B64">
        <v>533.94127000000003</v>
      </c>
      <c r="C64" t="str">
        <f t="shared" si="1"/>
        <v>SEDE CENTRAL</v>
      </c>
      <c r="D64" t="s">
        <v>229</v>
      </c>
      <c r="E64">
        <v>0</v>
      </c>
    </row>
    <row r="65" spans="1:5" x14ac:dyDescent="0.25">
      <c r="A65" t="s">
        <v>82</v>
      </c>
      <c r="B65">
        <v>742.42640000000006</v>
      </c>
      <c r="C65" t="str">
        <f t="shared" si="1"/>
        <v>SEDE CENTRAL</v>
      </c>
      <c r="D65" t="s">
        <v>139</v>
      </c>
      <c r="E65">
        <v>0</v>
      </c>
    </row>
    <row r="66" spans="1:5" x14ac:dyDescent="0.25">
      <c r="A66" t="s">
        <v>4</v>
      </c>
      <c r="B66">
        <v>485.87074999999999</v>
      </c>
      <c r="C66" t="str">
        <f t="shared" ref="C66:C91" si="2">+VLOOKUP(A66,base,5,0)</f>
        <v>SEDE CENTRAL</v>
      </c>
      <c r="D66" t="s">
        <v>140</v>
      </c>
      <c r="E66">
        <v>0</v>
      </c>
    </row>
    <row r="67" spans="1:5" x14ac:dyDescent="0.25">
      <c r="A67" t="s">
        <v>94</v>
      </c>
      <c r="B67">
        <v>883.01765999999998</v>
      </c>
      <c r="C67" t="str">
        <f t="shared" si="2"/>
        <v>SEDE CENTRAL</v>
      </c>
      <c r="D67" t="s">
        <v>141</v>
      </c>
      <c r="E67">
        <v>0</v>
      </c>
    </row>
    <row r="68" spans="1:5" x14ac:dyDescent="0.25">
      <c r="A68" t="s">
        <v>6</v>
      </c>
      <c r="B68">
        <v>378.35667000000001</v>
      </c>
      <c r="C68" t="str">
        <f t="shared" si="2"/>
        <v>SEDE CENTRAL</v>
      </c>
      <c r="D68" t="s">
        <v>142</v>
      </c>
      <c r="E68">
        <v>0</v>
      </c>
    </row>
    <row r="69" spans="1:5" x14ac:dyDescent="0.25">
      <c r="A69" t="s">
        <v>19</v>
      </c>
      <c r="B69">
        <v>602.76229000000001</v>
      </c>
      <c r="C69" t="str">
        <f t="shared" si="2"/>
        <v>SEDE CENTRAL</v>
      </c>
      <c r="D69" t="s">
        <v>143</v>
      </c>
      <c r="E69">
        <v>0</v>
      </c>
    </row>
    <row r="70" spans="1:5" x14ac:dyDescent="0.25">
      <c r="A70" t="s">
        <v>83</v>
      </c>
      <c r="B70">
        <v>511.78680000000003</v>
      </c>
      <c r="C70" t="str">
        <f t="shared" si="2"/>
        <v>SEDE CENTRAL</v>
      </c>
      <c r="D70" t="s">
        <v>151</v>
      </c>
      <c r="E70">
        <v>0</v>
      </c>
    </row>
    <row r="71" spans="1:5" x14ac:dyDescent="0.25">
      <c r="A71" t="s">
        <v>13</v>
      </c>
      <c r="B71">
        <v>458.32277999999997</v>
      </c>
      <c r="C71" t="str">
        <f t="shared" si="2"/>
        <v>SEDE CENTRAL</v>
      </c>
      <c r="D71" t="s">
        <v>153</v>
      </c>
      <c r="E71">
        <v>0</v>
      </c>
    </row>
    <row r="72" spans="1:5" x14ac:dyDescent="0.25">
      <c r="A72" t="s">
        <v>2</v>
      </c>
      <c r="B72">
        <v>620.61537999999996</v>
      </c>
      <c r="C72" t="str">
        <f t="shared" si="2"/>
        <v>SEDE CENTRAL</v>
      </c>
      <c r="D72" t="s">
        <v>148</v>
      </c>
      <c r="E72">
        <v>0</v>
      </c>
    </row>
    <row r="73" spans="1:5" x14ac:dyDescent="0.25">
      <c r="A73" t="s">
        <v>20</v>
      </c>
      <c r="B73">
        <v>624.13972000000001</v>
      </c>
      <c r="C73" t="str">
        <f t="shared" si="2"/>
        <v>SEDE CENTRAL - DESPACHO</v>
      </c>
      <c r="D73" t="s">
        <v>230</v>
      </c>
      <c r="E73" t="s">
        <v>103</v>
      </c>
    </row>
    <row r="74" spans="1:5" x14ac:dyDescent="0.25">
      <c r="A74" t="s">
        <v>67</v>
      </c>
      <c r="B74">
        <v>1019.07379</v>
      </c>
      <c r="C74" t="str">
        <f t="shared" si="2"/>
        <v>SEDE CENTRAL - DESPACHO</v>
      </c>
      <c r="D74" t="s">
        <v>157</v>
      </c>
      <c r="E74" t="s">
        <v>186</v>
      </c>
    </row>
    <row r="75" spans="1:5" x14ac:dyDescent="0.25">
      <c r="A75" t="s">
        <v>51</v>
      </c>
      <c r="B75">
        <v>629.94659000000013</v>
      </c>
      <c r="C75" t="str">
        <f t="shared" si="2"/>
        <v>SEDE CENTRAL - DESPACHO</v>
      </c>
      <c r="D75" t="s">
        <v>157</v>
      </c>
      <c r="E75">
        <v>0</v>
      </c>
    </row>
    <row r="76" spans="1:5" x14ac:dyDescent="0.25">
      <c r="A76" t="s">
        <v>118</v>
      </c>
      <c r="B76">
        <v>0</v>
      </c>
      <c r="C76" t="str">
        <f t="shared" si="2"/>
        <v>SEDE CENTRAL - DESPACHO</v>
      </c>
      <c r="D76" t="s">
        <v>231</v>
      </c>
      <c r="E76">
        <v>0</v>
      </c>
    </row>
    <row r="77" spans="1:5" x14ac:dyDescent="0.25">
      <c r="A77" t="s">
        <v>41</v>
      </c>
      <c r="B77">
        <v>561.1818199999999</v>
      </c>
      <c r="C77" t="str">
        <f t="shared" si="2"/>
        <v>SEDE CENTRAL - DESPACHO</v>
      </c>
      <c r="D77" t="s">
        <v>128</v>
      </c>
      <c r="E77" t="s">
        <v>210</v>
      </c>
    </row>
    <row r="78" spans="1:5" x14ac:dyDescent="0.25">
      <c r="A78" t="s">
        <v>12</v>
      </c>
      <c r="B78">
        <v>1037.2336</v>
      </c>
      <c r="C78" t="str">
        <f t="shared" si="2"/>
        <v>SEDE CENTRAL - DESPACHO</v>
      </c>
      <c r="D78" t="s">
        <v>151</v>
      </c>
      <c r="E78" t="s">
        <v>213</v>
      </c>
    </row>
    <row r="79" spans="1:5" x14ac:dyDescent="0.25">
      <c r="A79" t="s">
        <v>52</v>
      </c>
      <c r="B79">
        <v>865.36527999999998</v>
      </c>
      <c r="C79" t="str">
        <f t="shared" si="2"/>
        <v>SEDE CENTRAL - DESPACHO</v>
      </c>
      <c r="D79" t="s">
        <v>164</v>
      </c>
      <c r="E79" t="s">
        <v>215</v>
      </c>
    </row>
    <row r="80" spans="1:5" x14ac:dyDescent="0.25">
      <c r="A80" t="s">
        <v>221</v>
      </c>
      <c r="B80">
        <v>138.50738000000001</v>
      </c>
      <c r="C80" t="str">
        <f t="shared" si="2"/>
        <v>SEDE CENTRAL - DESPACHO (PRESTAMO)</v>
      </c>
      <c r="D80" t="s">
        <v>128</v>
      </c>
      <c r="E80">
        <v>0</v>
      </c>
    </row>
    <row r="81" spans="1:5" x14ac:dyDescent="0.25">
      <c r="A81" t="s">
        <v>68</v>
      </c>
      <c r="B81">
        <v>1192.13319</v>
      </c>
      <c r="C81" t="str">
        <f t="shared" si="2"/>
        <v>SEDE CENTRAL - DESPACHO</v>
      </c>
      <c r="D81" t="s">
        <v>162</v>
      </c>
      <c r="E81" t="s">
        <v>218</v>
      </c>
    </row>
    <row r="82" spans="1:5" x14ac:dyDescent="0.25">
      <c r="A82" t="s">
        <v>15</v>
      </c>
      <c r="B82">
        <v>993.71117000000004</v>
      </c>
      <c r="C82" t="str">
        <f t="shared" si="2"/>
        <v>SEDE CENTRAL - DESPACHO</v>
      </c>
      <c r="D82" t="s">
        <v>159</v>
      </c>
      <c r="E82">
        <v>0</v>
      </c>
    </row>
    <row r="83" spans="1:5" x14ac:dyDescent="0.25">
      <c r="A83" t="s">
        <v>25</v>
      </c>
      <c r="B83">
        <v>769.41248999999993</v>
      </c>
      <c r="C83" t="str">
        <f t="shared" si="2"/>
        <v>SEDE CENTRAL - DESPACHO</v>
      </c>
      <c r="D83" t="s">
        <v>161</v>
      </c>
      <c r="E83" t="s">
        <v>219</v>
      </c>
    </row>
    <row r="84" spans="1:5" x14ac:dyDescent="0.25">
      <c r="A84" t="s">
        <v>86</v>
      </c>
      <c r="B84">
        <v>646.96702000000005</v>
      </c>
      <c r="C84" t="str">
        <f t="shared" si="2"/>
        <v>SEDE CENTRAL - DESPACHO</v>
      </c>
      <c r="D84" t="s">
        <v>163</v>
      </c>
      <c r="E84" t="s">
        <v>220</v>
      </c>
    </row>
    <row r="85" spans="1:5" x14ac:dyDescent="0.25">
      <c r="A85" t="s">
        <v>87</v>
      </c>
      <c r="B85">
        <v>1404.5717</v>
      </c>
      <c r="C85" t="str">
        <f t="shared" si="2"/>
        <v>SEDE CENTRAL - DESPACHO</v>
      </c>
      <c r="D85" t="s">
        <v>164</v>
      </c>
      <c r="E85" t="s">
        <v>215</v>
      </c>
    </row>
    <row r="86" spans="1:5" x14ac:dyDescent="0.25">
      <c r="A86" t="s">
        <v>10</v>
      </c>
      <c r="B86">
        <v>518.08047999999997</v>
      </c>
      <c r="C86" t="str">
        <f t="shared" si="2"/>
        <v>SEDE CENTRAL - DESPACHO</v>
      </c>
      <c r="D86" t="s">
        <v>154</v>
      </c>
      <c r="E86">
        <v>0</v>
      </c>
    </row>
    <row r="87" spans="1:5" x14ac:dyDescent="0.25">
      <c r="A87" t="s">
        <v>31</v>
      </c>
      <c r="B87">
        <v>714.96395000000007</v>
      </c>
      <c r="C87" t="str">
        <f t="shared" si="2"/>
        <v>SEDE CENTRAL - DIRECTIVO</v>
      </c>
      <c r="D87" t="s">
        <v>149</v>
      </c>
      <c r="E87">
        <v>0</v>
      </c>
    </row>
    <row r="88" spans="1:5" x14ac:dyDescent="0.25">
      <c r="A88" t="s">
        <v>42</v>
      </c>
      <c r="B88">
        <v>357.63265999999999</v>
      </c>
      <c r="C88" t="str">
        <f t="shared" si="2"/>
        <v>SEDE CENTRAL - DIRECTIVO</v>
      </c>
      <c r="D88" t="s">
        <v>193</v>
      </c>
      <c r="E88" t="s">
        <v>211</v>
      </c>
    </row>
    <row r="89" spans="1:5" x14ac:dyDescent="0.25">
      <c r="A89" t="s">
        <v>18</v>
      </c>
      <c r="B89">
        <v>524.82871</v>
      </c>
      <c r="C89" t="str">
        <f t="shared" si="2"/>
        <v>SEDE CENTRAL - DIRECTIVO</v>
      </c>
      <c r="D89" t="s">
        <v>232</v>
      </c>
      <c r="E89" t="s">
        <v>212</v>
      </c>
    </row>
    <row r="90" spans="1:5" x14ac:dyDescent="0.25">
      <c r="A90" t="s">
        <v>45</v>
      </c>
      <c r="B90">
        <v>629.90571</v>
      </c>
      <c r="C90" t="str">
        <f t="shared" si="2"/>
        <v>SEDE CENTRAL - DIRECTIVO</v>
      </c>
      <c r="D90" t="s">
        <v>207</v>
      </c>
      <c r="E90">
        <v>0</v>
      </c>
    </row>
    <row r="91" spans="1:5" x14ac:dyDescent="0.25">
      <c r="A91" t="s">
        <v>33</v>
      </c>
      <c r="B91">
        <v>535.48651999999993</v>
      </c>
      <c r="C91" t="str">
        <f t="shared" si="2"/>
        <v>SEDE CENTRAL - DIRECTIVO</v>
      </c>
      <c r="D91" t="s">
        <v>132</v>
      </c>
      <c r="E91" t="s">
        <v>214</v>
      </c>
    </row>
  </sheetData>
  <autoFilter ref="A1:E1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MIGRA</vt:lpstr>
      <vt:lpstr>Gastos de Alta Dirección</vt:lpstr>
      <vt:lpstr>Data1</vt:lpstr>
      <vt:lpstr>Data2</vt:lpstr>
      <vt:lpstr>Data3</vt:lpstr>
      <vt:lpstr>MIGRA!Área_de_impresión</vt:lpstr>
      <vt:lpstr>base</vt:lpstr>
      <vt:lpstr>MIGRA!Títulos_a_imprimir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VILMA CORTIJO VILLACORTA</cp:lastModifiedBy>
  <cp:lastPrinted>2016-02-08T16:11:32Z</cp:lastPrinted>
  <dcterms:created xsi:type="dcterms:W3CDTF">2015-05-30T20:21:46Z</dcterms:created>
  <dcterms:modified xsi:type="dcterms:W3CDTF">2016-02-09T19:28:49Z</dcterms:modified>
</cp:coreProperties>
</file>